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TRR/Shared Documents/TLE Qualitative Report/"/>
    </mc:Choice>
  </mc:AlternateContent>
  <xr:revisionPtr revIDLastSave="0" documentId="8_{1B3DE12D-9EE3-4FCB-AFE1-1453189ED1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LEQualitativeReport" sheetId="1" r:id="rId1"/>
    <sheet name="PLFocus_List" sheetId="6" state="hidden" r:id="rId2"/>
    <sheet name="Domain_Wide" sheetId="3" state="hidden" r:id="rId3"/>
    <sheet name="Indicator_Wide" sheetId="4" state="hidden" r:id="rId4"/>
    <sheet name="IndDomain_Wide" sheetId="5" state="hidden" r:id="rId5"/>
  </sheets>
  <definedNames>
    <definedName name="_xlnm._FilterDatabase" localSheetId="1" hidden="1">PLFocus_List!#REF!</definedName>
    <definedName name="CompletionOfFocus">Table17[Completion of Focus]</definedName>
    <definedName name="FocusedMarzanoDistrictLeader">Table23[FocusedMarzanoDistrictLeader]</definedName>
    <definedName name="MarzanoDistrictLeader">Table3[MarzanoDistrictLeader]</definedName>
    <definedName name="MarzanoFocusedNonClassroomTeacher">Table21[MarzanoFocusedNonClassroomTeacher]</definedName>
    <definedName name="MarzanoFocusLeader">PLFocus_List!$L$2:$L$23</definedName>
    <definedName name="MarzanoFocusTeacher">PLFocus_List!$B$2:$B$25</definedName>
    <definedName name="MarzanoLeader">PLFocus_List!$C$2:$C$26</definedName>
    <definedName name="MarzanoNonClassroomTeacher">Table22[MarzanoNonClassroomTeacher]</definedName>
    <definedName name="MarzanoTeacher">PLFocus_List!$A$2:$A$62</definedName>
    <definedName name="McRELPrincipal">PLFocus_List!$K$2:$K$23</definedName>
    <definedName name="Model">Domain_Wide!$A$2:$A$22</definedName>
    <definedName name="TulsaCounselor">PLFocus_List!$G$2:$G$16</definedName>
    <definedName name="TulsaDean">PLFocus_List!$F$2:$F$14</definedName>
    <definedName name="TulsaLibrarian">PLFocus_List!$J$2:$J$23</definedName>
    <definedName name="TulsaNurse">PLFocus_List!$E$2:$E$14</definedName>
    <definedName name="TulsaSDT">PLFocus_List!$H$2:$H$13</definedName>
    <definedName name="TulsaSLPathSchPsych">PLFocus_List!$I$2:$I$15</definedName>
    <definedName name="TulsaTeacher">PLFocus_List!$D$2:$D$22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Y2" i="1" l="1"/>
  <c r="GY3" i="1"/>
  <c r="GY4" i="1"/>
  <c r="GY5" i="1"/>
  <c r="GY6" i="1"/>
  <c r="GY7" i="1"/>
  <c r="GY8" i="1"/>
  <c r="GY9" i="1"/>
  <c r="GY10" i="1"/>
  <c r="GY11" i="1"/>
  <c r="GY12" i="1"/>
  <c r="GY13" i="1"/>
  <c r="GY14" i="1"/>
  <c r="GY15" i="1"/>
  <c r="GY16" i="1"/>
  <c r="GY17" i="1"/>
  <c r="GY18" i="1"/>
  <c r="GY19" i="1"/>
  <c r="GY20" i="1"/>
  <c r="GY21" i="1"/>
  <c r="GY22" i="1"/>
  <c r="GY23" i="1"/>
  <c r="GY24" i="1"/>
  <c r="GY25" i="1"/>
  <c r="GY26" i="1"/>
  <c r="GY27" i="1"/>
  <c r="GY28" i="1"/>
  <c r="GY29" i="1"/>
  <c r="GY30" i="1"/>
  <c r="GY31" i="1"/>
  <c r="GY32" i="1"/>
  <c r="GY33" i="1"/>
  <c r="GY34" i="1"/>
  <c r="GY35" i="1"/>
  <c r="GY36" i="1"/>
  <c r="GY37" i="1"/>
  <c r="GY38" i="1"/>
  <c r="GY39" i="1"/>
  <c r="GY40" i="1"/>
  <c r="GY41" i="1"/>
  <c r="GY42" i="1"/>
  <c r="GY43" i="1"/>
  <c r="GY44" i="1"/>
  <c r="GY45" i="1"/>
  <c r="GY46" i="1"/>
  <c r="GY47" i="1"/>
  <c r="GY48" i="1"/>
  <c r="GY49" i="1"/>
  <c r="GY50" i="1"/>
  <c r="GY51" i="1"/>
  <c r="GV2" i="1"/>
  <c r="GV3" i="1"/>
  <c r="GV4" i="1"/>
  <c r="GV5" i="1"/>
  <c r="GV6" i="1"/>
  <c r="GV7" i="1"/>
  <c r="GV8" i="1"/>
  <c r="GV9" i="1"/>
  <c r="GV10" i="1"/>
  <c r="GV11" i="1"/>
  <c r="GV12" i="1"/>
  <c r="GV13" i="1"/>
  <c r="GV14" i="1"/>
  <c r="GV15" i="1"/>
  <c r="GV16" i="1"/>
  <c r="GV17" i="1"/>
  <c r="GV18" i="1"/>
  <c r="GV19" i="1"/>
  <c r="GV20" i="1"/>
  <c r="GV21" i="1"/>
  <c r="GV22" i="1"/>
  <c r="GV23" i="1"/>
  <c r="GV24" i="1"/>
  <c r="GV25" i="1"/>
  <c r="GV26" i="1"/>
  <c r="GV27" i="1"/>
  <c r="GV28" i="1"/>
  <c r="GV29" i="1"/>
  <c r="GV30" i="1"/>
  <c r="GV31" i="1"/>
  <c r="GV32" i="1"/>
  <c r="GV33" i="1"/>
  <c r="GV34" i="1"/>
  <c r="GV35" i="1"/>
  <c r="GV36" i="1"/>
  <c r="GV37" i="1"/>
  <c r="GV38" i="1"/>
  <c r="GV39" i="1"/>
  <c r="GV40" i="1"/>
  <c r="GV41" i="1"/>
  <c r="GV42" i="1"/>
  <c r="GV43" i="1"/>
  <c r="GV44" i="1"/>
  <c r="GV45" i="1"/>
  <c r="GV46" i="1"/>
  <c r="GV47" i="1"/>
  <c r="GV48" i="1"/>
  <c r="GV49" i="1"/>
  <c r="GV50" i="1"/>
  <c r="GV51" i="1"/>
  <c r="GS2" i="1"/>
  <c r="GS3" i="1"/>
  <c r="GS4" i="1"/>
  <c r="GS5" i="1"/>
  <c r="GS6" i="1"/>
  <c r="GS7" i="1"/>
  <c r="GS8" i="1"/>
  <c r="GS9" i="1"/>
  <c r="GS10" i="1"/>
  <c r="GS11" i="1"/>
  <c r="GS12" i="1"/>
  <c r="GS13" i="1"/>
  <c r="GS14" i="1"/>
  <c r="GS15" i="1"/>
  <c r="GS16" i="1"/>
  <c r="GS17" i="1"/>
  <c r="GS18" i="1"/>
  <c r="GS19" i="1"/>
  <c r="GS20" i="1"/>
  <c r="GS21" i="1"/>
  <c r="GS22" i="1"/>
  <c r="GS23" i="1"/>
  <c r="GS24" i="1"/>
  <c r="GS25" i="1"/>
  <c r="GS26" i="1"/>
  <c r="GS27" i="1"/>
  <c r="GS28" i="1"/>
  <c r="GS29" i="1"/>
  <c r="GS30" i="1"/>
  <c r="GS31" i="1"/>
  <c r="GS32" i="1"/>
  <c r="GS33" i="1"/>
  <c r="GS34" i="1"/>
  <c r="GS35" i="1"/>
  <c r="GS36" i="1"/>
  <c r="GS37" i="1"/>
  <c r="GS38" i="1"/>
  <c r="GS39" i="1"/>
  <c r="GS40" i="1"/>
  <c r="GS41" i="1"/>
  <c r="GS42" i="1"/>
  <c r="GS43" i="1"/>
  <c r="GS44" i="1"/>
  <c r="GS45" i="1"/>
  <c r="GS46" i="1"/>
  <c r="GS47" i="1"/>
  <c r="GS48" i="1"/>
  <c r="GS49" i="1"/>
  <c r="GS50" i="1"/>
  <c r="GS51" i="1"/>
  <c r="GP2" i="1"/>
  <c r="GP3" i="1"/>
  <c r="GP4" i="1"/>
  <c r="GP5" i="1"/>
  <c r="GP6" i="1"/>
  <c r="GP7" i="1"/>
  <c r="GP8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P21" i="1"/>
  <c r="GP22" i="1"/>
  <c r="GP23" i="1"/>
  <c r="GP24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7" i="1"/>
  <c r="GP48" i="1"/>
  <c r="GP49" i="1"/>
  <c r="GP50" i="1"/>
  <c r="GP51" i="1"/>
  <c r="GM2" i="1"/>
  <c r="GM3" i="1"/>
  <c r="GM4" i="1"/>
  <c r="GM5" i="1"/>
  <c r="GM6" i="1"/>
  <c r="GM7" i="1"/>
  <c r="GM8" i="1"/>
  <c r="GM9" i="1"/>
  <c r="GM10" i="1"/>
  <c r="GM11" i="1"/>
  <c r="GM12" i="1"/>
  <c r="GM13" i="1"/>
  <c r="GM14" i="1"/>
  <c r="GM15" i="1"/>
  <c r="GM16" i="1"/>
  <c r="GM17" i="1"/>
  <c r="GM18" i="1"/>
  <c r="GM19" i="1"/>
  <c r="GM20" i="1"/>
  <c r="GM21" i="1"/>
  <c r="GM22" i="1"/>
  <c r="GM23" i="1"/>
  <c r="GM24" i="1"/>
  <c r="GM25" i="1"/>
  <c r="GM26" i="1"/>
  <c r="GM27" i="1"/>
  <c r="GM28" i="1"/>
  <c r="GM29" i="1"/>
  <c r="GM30" i="1"/>
  <c r="GM31" i="1"/>
  <c r="GM32" i="1"/>
  <c r="GM33" i="1"/>
  <c r="GM34" i="1"/>
  <c r="GM35" i="1"/>
  <c r="GM36" i="1"/>
  <c r="GM37" i="1"/>
  <c r="GM38" i="1"/>
  <c r="GM39" i="1"/>
  <c r="GM40" i="1"/>
  <c r="GM41" i="1"/>
  <c r="GM42" i="1"/>
  <c r="GM43" i="1"/>
  <c r="GM44" i="1"/>
  <c r="GM45" i="1"/>
  <c r="GM46" i="1"/>
  <c r="GM47" i="1"/>
  <c r="GM48" i="1"/>
  <c r="GM49" i="1"/>
  <c r="GM50" i="1"/>
  <c r="GM51" i="1"/>
  <c r="GJ2" i="1"/>
  <c r="GJ3" i="1"/>
  <c r="GJ4" i="1"/>
  <c r="GJ5" i="1"/>
  <c r="GJ6" i="1"/>
  <c r="GJ7" i="1"/>
  <c r="GJ8" i="1"/>
  <c r="GJ9" i="1"/>
  <c r="GJ10" i="1"/>
  <c r="GJ11" i="1"/>
  <c r="GJ12" i="1"/>
  <c r="GJ13" i="1"/>
  <c r="GJ14" i="1"/>
  <c r="GJ15" i="1"/>
  <c r="GJ16" i="1"/>
  <c r="GJ17" i="1"/>
  <c r="GJ18" i="1"/>
  <c r="GJ19" i="1"/>
  <c r="GJ20" i="1"/>
  <c r="GJ21" i="1"/>
  <c r="GJ22" i="1"/>
  <c r="GJ23" i="1"/>
  <c r="GJ24" i="1"/>
  <c r="GJ25" i="1"/>
  <c r="GJ26" i="1"/>
  <c r="GJ27" i="1"/>
  <c r="GJ28" i="1"/>
  <c r="GJ29" i="1"/>
  <c r="GJ30" i="1"/>
  <c r="GJ31" i="1"/>
  <c r="GJ32" i="1"/>
  <c r="GJ33" i="1"/>
  <c r="GJ34" i="1"/>
  <c r="GJ35" i="1"/>
  <c r="GJ36" i="1"/>
  <c r="GJ37" i="1"/>
  <c r="GJ38" i="1"/>
  <c r="GJ39" i="1"/>
  <c r="GJ40" i="1"/>
  <c r="GJ41" i="1"/>
  <c r="GJ42" i="1"/>
  <c r="GJ43" i="1"/>
  <c r="GJ44" i="1"/>
  <c r="GJ45" i="1"/>
  <c r="GJ46" i="1"/>
  <c r="GJ47" i="1"/>
  <c r="GJ48" i="1"/>
  <c r="GJ49" i="1"/>
  <c r="GJ50" i="1"/>
  <c r="GJ51" i="1"/>
  <c r="GI2" i="1"/>
  <c r="GI3" i="1"/>
  <c r="GI4" i="1"/>
  <c r="GI5" i="1"/>
  <c r="GI6" i="1"/>
  <c r="GI7" i="1"/>
  <c r="GI8" i="1"/>
  <c r="GI9" i="1"/>
  <c r="GI10" i="1"/>
  <c r="GI11" i="1"/>
  <c r="GI12" i="1"/>
  <c r="GI13" i="1"/>
  <c r="GI14" i="1"/>
  <c r="GI15" i="1"/>
  <c r="GI16" i="1"/>
  <c r="GI17" i="1"/>
  <c r="GI18" i="1"/>
  <c r="GI19" i="1"/>
  <c r="GI20" i="1"/>
  <c r="GI21" i="1"/>
  <c r="GI22" i="1"/>
  <c r="GI23" i="1"/>
  <c r="GI24" i="1"/>
  <c r="GI25" i="1"/>
  <c r="GI26" i="1"/>
  <c r="GI27" i="1"/>
  <c r="GI28" i="1"/>
  <c r="GI29" i="1"/>
  <c r="GI30" i="1"/>
  <c r="GI31" i="1"/>
  <c r="GI32" i="1"/>
  <c r="GI33" i="1"/>
  <c r="GI34" i="1"/>
  <c r="GI35" i="1"/>
  <c r="GI36" i="1"/>
  <c r="GI37" i="1"/>
  <c r="GI38" i="1"/>
  <c r="GI39" i="1"/>
  <c r="GI40" i="1"/>
  <c r="GI41" i="1"/>
  <c r="GI42" i="1"/>
  <c r="GI43" i="1"/>
  <c r="GI44" i="1"/>
  <c r="GI45" i="1"/>
  <c r="GI46" i="1"/>
  <c r="GI47" i="1"/>
  <c r="GI48" i="1"/>
  <c r="GI49" i="1"/>
  <c r="GI50" i="1"/>
  <c r="GI51" i="1"/>
  <c r="GG2" i="1"/>
  <c r="GG3" i="1"/>
  <c r="GG4" i="1"/>
  <c r="GG5" i="1"/>
  <c r="GG6" i="1"/>
  <c r="GG7" i="1"/>
  <c r="GG8" i="1"/>
  <c r="GG9" i="1"/>
  <c r="GG10" i="1"/>
  <c r="GG11" i="1"/>
  <c r="GG12" i="1"/>
  <c r="GG13" i="1"/>
  <c r="GG14" i="1"/>
  <c r="GG15" i="1"/>
  <c r="GG16" i="1"/>
  <c r="GG17" i="1"/>
  <c r="GG18" i="1"/>
  <c r="GG19" i="1"/>
  <c r="GG20" i="1"/>
  <c r="GG21" i="1"/>
  <c r="GG22" i="1"/>
  <c r="GG23" i="1"/>
  <c r="GG24" i="1"/>
  <c r="GG25" i="1"/>
  <c r="GG26" i="1"/>
  <c r="GG27" i="1"/>
  <c r="GG28" i="1"/>
  <c r="GG29" i="1"/>
  <c r="GG30" i="1"/>
  <c r="GG31" i="1"/>
  <c r="GG32" i="1"/>
  <c r="GG33" i="1"/>
  <c r="GG34" i="1"/>
  <c r="GG35" i="1"/>
  <c r="GG36" i="1"/>
  <c r="GG37" i="1"/>
  <c r="GG38" i="1"/>
  <c r="GG39" i="1"/>
  <c r="GG40" i="1"/>
  <c r="GG41" i="1"/>
  <c r="GG42" i="1"/>
  <c r="GG43" i="1"/>
  <c r="GG44" i="1"/>
  <c r="GG45" i="1"/>
  <c r="GG46" i="1"/>
  <c r="GG47" i="1"/>
  <c r="GG48" i="1"/>
  <c r="GG49" i="1"/>
  <c r="GG50" i="1"/>
  <c r="GG51" i="1"/>
  <c r="GD2" i="1"/>
  <c r="GD3" i="1"/>
  <c r="GD4" i="1"/>
  <c r="GD5" i="1"/>
  <c r="GD6" i="1"/>
  <c r="GD7" i="1"/>
  <c r="GD8" i="1"/>
  <c r="GD9" i="1"/>
  <c r="GD10" i="1"/>
  <c r="GD11" i="1"/>
  <c r="GD12" i="1"/>
  <c r="GD13" i="1"/>
  <c r="GD14" i="1"/>
  <c r="GD15" i="1"/>
  <c r="GD16" i="1"/>
  <c r="GD17" i="1"/>
  <c r="GD18" i="1"/>
  <c r="GD19" i="1"/>
  <c r="GD20" i="1"/>
  <c r="GD21" i="1"/>
  <c r="GD22" i="1"/>
  <c r="GD23" i="1"/>
  <c r="GD24" i="1"/>
  <c r="GD25" i="1"/>
  <c r="GD26" i="1"/>
  <c r="GD27" i="1"/>
  <c r="GD28" i="1"/>
  <c r="GD29" i="1"/>
  <c r="GD30" i="1"/>
  <c r="GD31" i="1"/>
  <c r="GD32" i="1"/>
  <c r="GD33" i="1"/>
  <c r="GD34" i="1"/>
  <c r="GD35" i="1"/>
  <c r="GD36" i="1"/>
  <c r="GD37" i="1"/>
  <c r="GD38" i="1"/>
  <c r="GD39" i="1"/>
  <c r="GD40" i="1"/>
  <c r="GD41" i="1"/>
  <c r="GD42" i="1"/>
  <c r="GD43" i="1"/>
  <c r="GD44" i="1"/>
  <c r="GD45" i="1"/>
  <c r="GD46" i="1"/>
  <c r="GD47" i="1"/>
  <c r="GD48" i="1"/>
  <c r="GD49" i="1"/>
  <c r="GD50" i="1"/>
  <c r="GD51" i="1"/>
  <c r="GA2" i="1"/>
  <c r="GA3" i="1"/>
  <c r="GA4" i="1"/>
  <c r="GA5" i="1"/>
  <c r="GA6" i="1"/>
  <c r="GA7" i="1"/>
  <c r="GA8" i="1"/>
  <c r="GA9" i="1"/>
  <c r="GA10" i="1"/>
  <c r="GA11" i="1"/>
  <c r="GA12" i="1"/>
  <c r="GA13" i="1"/>
  <c r="GA14" i="1"/>
  <c r="GA15" i="1"/>
  <c r="GA16" i="1"/>
  <c r="GA17" i="1"/>
  <c r="GA18" i="1"/>
  <c r="GA19" i="1"/>
  <c r="GA20" i="1"/>
  <c r="GA21" i="1"/>
  <c r="GA22" i="1"/>
  <c r="GA23" i="1"/>
  <c r="GA24" i="1"/>
  <c r="GA25" i="1"/>
  <c r="GA26" i="1"/>
  <c r="GA27" i="1"/>
  <c r="GA28" i="1"/>
  <c r="GA29" i="1"/>
  <c r="GA30" i="1"/>
  <c r="GA31" i="1"/>
  <c r="GA32" i="1"/>
  <c r="GA33" i="1"/>
  <c r="GA34" i="1"/>
  <c r="GA35" i="1"/>
  <c r="GA36" i="1"/>
  <c r="GA37" i="1"/>
  <c r="GA38" i="1"/>
  <c r="GA39" i="1"/>
  <c r="GA40" i="1"/>
  <c r="GA41" i="1"/>
  <c r="GA42" i="1"/>
  <c r="GA43" i="1"/>
  <c r="GA44" i="1"/>
  <c r="GA45" i="1"/>
  <c r="GA46" i="1"/>
  <c r="GA47" i="1"/>
  <c r="GA48" i="1"/>
  <c r="GA49" i="1"/>
  <c r="GA50" i="1"/>
  <c r="GA51" i="1"/>
  <c r="FX2" i="1"/>
  <c r="FX3" i="1"/>
  <c r="FX4" i="1"/>
  <c r="FX5" i="1"/>
  <c r="FX6" i="1"/>
  <c r="FX7" i="1"/>
  <c r="FX8" i="1"/>
  <c r="FX9" i="1"/>
  <c r="FX10" i="1"/>
  <c r="FX11" i="1"/>
  <c r="FX12" i="1"/>
  <c r="FX13" i="1"/>
  <c r="FX14" i="1"/>
  <c r="FX15" i="1"/>
  <c r="FX16" i="1"/>
  <c r="FX17" i="1"/>
  <c r="FX18" i="1"/>
  <c r="FX19" i="1"/>
  <c r="FX20" i="1"/>
  <c r="FX21" i="1"/>
  <c r="FX22" i="1"/>
  <c r="FX23" i="1"/>
  <c r="FX24" i="1"/>
  <c r="FX25" i="1"/>
  <c r="FX26" i="1"/>
  <c r="FX27" i="1"/>
  <c r="FX28" i="1"/>
  <c r="FX29" i="1"/>
  <c r="FX30" i="1"/>
  <c r="FX31" i="1"/>
  <c r="FX32" i="1"/>
  <c r="FX33" i="1"/>
  <c r="FX34" i="1"/>
  <c r="FX35" i="1"/>
  <c r="FX36" i="1"/>
  <c r="FX37" i="1"/>
  <c r="FX38" i="1"/>
  <c r="FX39" i="1"/>
  <c r="FX40" i="1"/>
  <c r="FX41" i="1"/>
  <c r="FX42" i="1"/>
  <c r="FX43" i="1"/>
  <c r="FX44" i="1"/>
  <c r="FX45" i="1"/>
  <c r="FX46" i="1"/>
  <c r="FX47" i="1"/>
  <c r="FX48" i="1"/>
  <c r="FX49" i="1"/>
  <c r="FX50" i="1"/>
  <c r="FX51" i="1"/>
  <c r="FU2" i="1"/>
  <c r="FU3" i="1"/>
  <c r="FU4" i="1"/>
  <c r="FU5" i="1"/>
  <c r="FU6" i="1"/>
  <c r="FU7" i="1"/>
  <c r="FU8" i="1"/>
  <c r="FU9" i="1"/>
  <c r="FU10" i="1"/>
  <c r="FU11" i="1"/>
  <c r="FU12" i="1"/>
  <c r="FU13" i="1"/>
  <c r="FU14" i="1"/>
  <c r="FU15" i="1"/>
  <c r="FU16" i="1"/>
  <c r="FU17" i="1"/>
  <c r="FU18" i="1"/>
  <c r="FU19" i="1"/>
  <c r="FU20" i="1"/>
  <c r="FU21" i="1"/>
  <c r="FU22" i="1"/>
  <c r="FU23" i="1"/>
  <c r="FU24" i="1"/>
  <c r="FU25" i="1"/>
  <c r="FU26" i="1"/>
  <c r="FU27" i="1"/>
  <c r="FU28" i="1"/>
  <c r="FU29" i="1"/>
  <c r="FU30" i="1"/>
  <c r="FU31" i="1"/>
  <c r="FU32" i="1"/>
  <c r="FU33" i="1"/>
  <c r="FU34" i="1"/>
  <c r="FU35" i="1"/>
  <c r="FU36" i="1"/>
  <c r="FU37" i="1"/>
  <c r="FU38" i="1"/>
  <c r="FU39" i="1"/>
  <c r="FU40" i="1"/>
  <c r="FU41" i="1"/>
  <c r="FU42" i="1"/>
  <c r="FU43" i="1"/>
  <c r="FU44" i="1"/>
  <c r="FU45" i="1"/>
  <c r="FU46" i="1"/>
  <c r="FU47" i="1"/>
  <c r="FU48" i="1"/>
  <c r="FU49" i="1"/>
  <c r="FU50" i="1"/>
  <c r="FU51" i="1"/>
  <c r="FR2" i="1"/>
  <c r="FR3" i="1"/>
  <c r="FR4" i="1"/>
  <c r="FR5" i="1"/>
  <c r="FR6" i="1"/>
  <c r="FR7" i="1"/>
  <c r="FR8" i="1"/>
  <c r="FR9" i="1"/>
  <c r="FR10" i="1"/>
  <c r="FR11" i="1"/>
  <c r="FR12" i="1"/>
  <c r="FR13" i="1"/>
  <c r="FR14" i="1"/>
  <c r="FR15" i="1"/>
  <c r="FR16" i="1"/>
  <c r="FR17" i="1"/>
  <c r="FR18" i="1"/>
  <c r="FR19" i="1"/>
  <c r="FR20" i="1"/>
  <c r="FR21" i="1"/>
  <c r="FR22" i="1"/>
  <c r="FR23" i="1"/>
  <c r="FR24" i="1"/>
  <c r="FR25" i="1"/>
  <c r="FR26" i="1"/>
  <c r="FR27" i="1"/>
  <c r="FR28" i="1"/>
  <c r="FR29" i="1"/>
  <c r="FR30" i="1"/>
  <c r="FR31" i="1"/>
  <c r="FR32" i="1"/>
  <c r="FR33" i="1"/>
  <c r="FR34" i="1"/>
  <c r="FR35" i="1"/>
  <c r="FR36" i="1"/>
  <c r="FR37" i="1"/>
  <c r="FR38" i="1"/>
  <c r="FR39" i="1"/>
  <c r="FR40" i="1"/>
  <c r="FR41" i="1"/>
  <c r="FR42" i="1"/>
  <c r="FR43" i="1"/>
  <c r="FR44" i="1"/>
  <c r="FR45" i="1"/>
  <c r="FR46" i="1"/>
  <c r="FR47" i="1"/>
  <c r="FR48" i="1"/>
  <c r="FR49" i="1"/>
  <c r="FR50" i="1"/>
  <c r="FR51" i="1"/>
  <c r="FO2" i="1"/>
  <c r="FO3" i="1"/>
  <c r="FO4" i="1"/>
  <c r="FO5" i="1"/>
  <c r="FO6" i="1"/>
  <c r="FO7" i="1"/>
  <c r="FO8" i="1"/>
  <c r="FO9" i="1"/>
  <c r="FO10" i="1"/>
  <c r="FO11" i="1"/>
  <c r="FO12" i="1"/>
  <c r="FO13" i="1"/>
  <c r="FO14" i="1"/>
  <c r="FO15" i="1"/>
  <c r="FO16" i="1"/>
  <c r="FO17" i="1"/>
  <c r="FO18" i="1"/>
  <c r="FO19" i="1"/>
  <c r="FO20" i="1"/>
  <c r="FO21" i="1"/>
  <c r="FO22" i="1"/>
  <c r="FO23" i="1"/>
  <c r="FO24" i="1"/>
  <c r="FO25" i="1"/>
  <c r="FO26" i="1"/>
  <c r="FO27" i="1"/>
  <c r="FO28" i="1"/>
  <c r="FO29" i="1"/>
  <c r="FO30" i="1"/>
  <c r="FO31" i="1"/>
  <c r="FO32" i="1"/>
  <c r="FO33" i="1"/>
  <c r="FO34" i="1"/>
  <c r="FO35" i="1"/>
  <c r="FO36" i="1"/>
  <c r="FO37" i="1"/>
  <c r="FO38" i="1"/>
  <c r="FO39" i="1"/>
  <c r="FO40" i="1"/>
  <c r="FO41" i="1"/>
  <c r="FO42" i="1"/>
  <c r="FO43" i="1"/>
  <c r="FO44" i="1"/>
  <c r="FO45" i="1"/>
  <c r="FO46" i="1"/>
  <c r="FO47" i="1"/>
  <c r="FO48" i="1"/>
  <c r="FO49" i="1"/>
  <c r="FO50" i="1"/>
  <c r="FO51" i="1"/>
  <c r="FL2" i="1"/>
  <c r="FL3" i="1"/>
  <c r="FL4" i="1"/>
  <c r="FL5" i="1"/>
  <c r="FL6" i="1"/>
  <c r="FL7" i="1"/>
  <c r="FL8" i="1"/>
  <c r="FL9" i="1"/>
  <c r="FL10" i="1"/>
  <c r="FL11" i="1"/>
  <c r="FL12" i="1"/>
  <c r="FL13" i="1"/>
  <c r="FL14" i="1"/>
  <c r="FL15" i="1"/>
  <c r="FL16" i="1"/>
  <c r="FL17" i="1"/>
  <c r="FL18" i="1"/>
  <c r="FL19" i="1"/>
  <c r="FL20" i="1"/>
  <c r="FL21" i="1"/>
  <c r="FL22" i="1"/>
  <c r="FL23" i="1"/>
  <c r="FL24" i="1"/>
  <c r="FL25" i="1"/>
  <c r="FL26" i="1"/>
  <c r="FL27" i="1"/>
  <c r="FL28" i="1"/>
  <c r="FL29" i="1"/>
  <c r="FL30" i="1"/>
  <c r="FL31" i="1"/>
  <c r="FL32" i="1"/>
  <c r="FL33" i="1"/>
  <c r="FL34" i="1"/>
  <c r="FL35" i="1"/>
  <c r="FL36" i="1"/>
  <c r="FL37" i="1"/>
  <c r="FL38" i="1"/>
  <c r="FL39" i="1"/>
  <c r="FL40" i="1"/>
  <c r="FL41" i="1"/>
  <c r="FL42" i="1"/>
  <c r="FL43" i="1"/>
  <c r="FL44" i="1"/>
  <c r="FL45" i="1"/>
  <c r="FL46" i="1"/>
  <c r="FL47" i="1"/>
  <c r="FL48" i="1"/>
  <c r="FL49" i="1"/>
  <c r="FL50" i="1"/>
  <c r="FL51" i="1"/>
  <c r="FI2" i="1"/>
  <c r="FI3" i="1"/>
  <c r="FI4" i="1"/>
  <c r="FI5" i="1"/>
  <c r="FI6" i="1"/>
  <c r="FI7" i="1"/>
  <c r="FI8" i="1"/>
  <c r="FI9" i="1"/>
  <c r="FI10" i="1"/>
  <c r="FI11" i="1"/>
  <c r="FI12" i="1"/>
  <c r="FI13" i="1"/>
  <c r="FI14" i="1"/>
  <c r="FI15" i="1"/>
  <c r="FI16" i="1"/>
  <c r="FI17" i="1"/>
  <c r="FI18" i="1"/>
  <c r="FI19" i="1"/>
  <c r="FI20" i="1"/>
  <c r="FI21" i="1"/>
  <c r="FI22" i="1"/>
  <c r="FI23" i="1"/>
  <c r="FI24" i="1"/>
  <c r="FI25" i="1"/>
  <c r="FI26" i="1"/>
  <c r="FI27" i="1"/>
  <c r="FI28" i="1"/>
  <c r="FI29" i="1"/>
  <c r="FI30" i="1"/>
  <c r="FI31" i="1"/>
  <c r="FI32" i="1"/>
  <c r="FI33" i="1"/>
  <c r="FI34" i="1"/>
  <c r="FI35" i="1"/>
  <c r="FI36" i="1"/>
  <c r="FI37" i="1"/>
  <c r="FI38" i="1"/>
  <c r="FI39" i="1"/>
  <c r="FI40" i="1"/>
  <c r="FI41" i="1"/>
  <c r="FI42" i="1"/>
  <c r="FI43" i="1"/>
  <c r="FI44" i="1"/>
  <c r="FI45" i="1"/>
  <c r="FI46" i="1"/>
  <c r="FI47" i="1"/>
  <c r="FI48" i="1"/>
  <c r="FI49" i="1"/>
  <c r="FI50" i="1"/>
  <c r="FI51" i="1"/>
  <c r="FF2" i="1"/>
  <c r="FF3" i="1"/>
  <c r="FF4" i="1"/>
  <c r="FF5" i="1"/>
  <c r="FF6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C2" i="1"/>
  <c r="FC3" i="1"/>
  <c r="FC4" i="1"/>
  <c r="FC5" i="1"/>
  <c r="FC6" i="1"/>
  <c r="FC7" i="1"/>
  <c r="FC8" i="1"/>
  <c r="FC9" i="1"/>
  <c r="FC10" i="1"/>
  <c r="FC11" i="1"/>
  <c r="FC12" i="1"/>
  <c r="FC13" i="1"/>
  <c r="FC14" i="1"/>
  <c r="FC15" i="1"/>
  <c r="FC16" i="1"/>
  <c r="FC17" i="1"/>
  <c r="FC18" i="1"/>
  <c r="FC19" i="1"/>
  <c r="FC20" i="1"/>
  <c r="FC21" i="1"/>
  <c r="FC22" i="1"/>
  <c r="FC23" i="1"/>
  <c r="FC24" i="1"/>
  <c r="FC25" i="1"/>
  <c r="FC26" i="1"/>
  <c r="FC27" i="1"/>
  <c r="FC28" i="1"/>
  <c r="FC29" i="1"/>
  <c r="FC30" i="1"/>
  <c r="FC31" i="1"/>
  <c r="FC32" i="1"/>
  <c r="FC33" i="1"/>
  <c r="FC34" i="1"/>
  <c r="FC35" i="1"/>
  <c r="FC36" i="1"/>
  <c r="FC37" i="1"/>
  <c r="FC38" i="1"/>
  <c r="FC39" i="1"/>
  <c r="FC40" i="1"/>
  <c r="FC41" i="1"/>
  <c r="FC42" i="1"/>
  <c r="FC43" i="1"/>
  <c r="FC44" i="1"/>
  <c r="FC45" i="1"/>
  <c r="FC46" i="1"/>
  <c r="FC47" i="1"/>
  <c r="FC48" i="1"/>
  <c r="FC49" i="1"/>
  <c r="FC50" i="1"/>
  <c r="FC51" i="1"/>
  <c r="EZ2" i="1"/>
  <c r="EZ3" i="1"/>
  <c r="EZ4" i="1"/>
  <c r="EZ5" i="1"/>
  <c r="EZ6" i="1"/>
  <c r="EZ7" i="1"/>
  <c r="EZ8" i="1"/>
  <c r="EZ9" i="1"/>
  <c r="EZ10" i="1"/>
  <c r="EZ11" i="1"/>
  <c r="EZ12" i="1"/>
  <c r="EZ13" i="1"/>
  <c r="EZ14" i="1"/>
  <c r="EZ15" i="1"/>
  <c r="EZ16" i="1"/>
  <c r="EZ17" i="1"/>
  <c r="EZ18" i="1"/>
  <c r="EZ19" i="1"/>
  <c r="EZ20" i="1"/>
  <c r="EZ21" i="1"/>
  <c r="EZ22" i="1"/>
  <c r="EZ23" i="1"/>
  <c r="EZ24" i="1"/>
  <c r="EZ25" i="1"/>
  <c r="EZ26" i="1"/>
  <c r="EZ27" i="1"/>
  <c r="EZ28" i="1"/>
  <c r="EZ29" i="1"/>
  <c r="EZ30" i="1"/>
  <c r="EZ31" i="1"/>
  <c r="EZ32" i="1"/>
  <c r="EZ33" i="1"/>
  <c r="EZ34" i="1"/>
  <c r="EZ35" i="1"/>
  <c r="EZ36" i="1"/>
  <c r="EZ37" i="1"/>
  <c r="EZ38" i="1"/>
  <c r="EZ39" i="1"/>
  <c r="EZ40" i="1"/>
  <c r="EZ41" i="1"/>
  <c r="EZ42" i="1"/>
  <c r="EZ43" i="1"/>
  <c r="EZ44" i="1"/>
  <c r="EZ45" i="1"/>
  <c r="EZ46" i="1"/>
  <c r="EZ47" i="1"/>
  <c r="EZ48" i="1"/>
  <c r="EZ49" i="1"/>
  <c r="EZ50" i="1"/>
  <c r="EZ51" i="1"/>
  <c r="EW2" i="1"/>
  <c r="EW3" i="1"/>
  <c r="EW4" i="1"/>
  <c r="EW5" i="1"/>
  <c r="EW6" i="1"/>
  <c r="EW7" i="1"/>
  <c r="EW8" i="1"/>
  <c r="EW9" i="1"/>
  <c r="EW10" i="1"/>
  <c r="EW11" i="1"/>
  <c r="EW12" i="1"/>
  <c r="EW13" i="1"/>
  <c r="EW14" i="1"/>
  <c r="EW15" i="1"/>
  <c r="EW16" i="1"/>
  <c r="EW17" i="1"/>
  <c r="EW18" i="1"/>
  <c r="EW19" i="1"/>
  <c r="EW20" i="1"/>
  <c r="EW21" i="1"/>
  <c r="EW22" i="1"/>
  <c r="EW23" i="1"/>
  <c r="EW24" i="1"/>
  <c r="EW25" i="1"/>
  <c r="EW26" i="1"/>
  <c r="EW27" i="1"/>
  <c r="EW28" i="1"/>
  <c r="EW29" i="1"/>
  <c r="EW30" i="1"/>
  <c r="EW31" i="1"/>
  <c r="EW32" i="1"/>
  <c r="EW33" i="1"/>
  <c r="EW34" i="1"/>
  <c r="EW35" i="1"/>
  <c r="EW36" i="1"/>
  <c r="EW37" i="1"/>
  <c r="EW38" i="1"/>
  <c r="EW39" i="1"/>
  <c r="EW40" i="1"/>
  <c r="EW41" i="1"/>
  <c r="EW42" i="1"/>
  <c r="EW43" i="1"/>
  <c r="EW44" i="1"/>
  <c r="EW45" i="1"/>
  <c r="EW46" i="1"/>
  <c r="EW47" i="1"/>
  <c r="EW48" i="1"/>
  <c r="EW49" i="1"/>
  <c r="EW50" i="1"/>
  <c r="EW51" i="1"/>
  <c r="ET2" i="1"/>
  <c r="ET3" i="1"/>
  <c r="ET4" i="1"/>
  <c r="ET5" i="1"/>
  <c r="ET6" i="1"/>
  <c r="ET7" i="1"/>
  <c r="ET8" i="1"/>
  <c r="ET9" i="1"/>
  <c r="ET10" i="1"/>
  <c r="ET11" i="1"/>
  <c r="ET12" i="1"/>
  <c r="ET13" i="1"/>
  <c r="ET14" i="1"/>
  <c r="ET15" i="1"/>
  <c r="ET16" i="1"/>
  <c r="ET17" i="1"/>
  <c r="ET18" i="1"/>
  <c r="ET19" i="1"/>
  <c r="ET20" i="1"/>
  <c r="ET21" i="1"/>
  <c r="ET22" i="1"/>
  <c r="ET23" i="1"/>
  <c r="ET24" i="1"/>
  <c r="ET25" i="1"/>
  <c r="ET26" i="1"/>
  <c r="ET27" i="1"/>
  <c r="ET28" i="1"/>
  <c r="ET29" i="1"/>
  <c r="ET30" i="1"/>
  <c r="ET31" i="1"/>
  <c r="ET32" i="1"/>
  <c r="ET33" i="1"/>
  <c r="ET34" i="1"/>
  <c r="ET35" i="1"/>
  <c r="ET36" i="1"/>
  <c r="ET37" i="1"/>
  <c r="ET38" i="1"/>
  <c r="ET39" i="1"/>
  <c r="ET40" i="1"/>
  <c r="ET41" i="1"/>
  <c r="ET42" i="1"/>
  <c r="ET43" i="1"/>
  <c r="ET44" i="1"/>
  <c r="ET45" i="1"/>
  <c r="ET46" i="1"/>
  <c r="ET47" i="1"/>
  <c r="ET48" i="1"/>
  <c r="ET49" i="1"/>
  <c r="ET50" i="1"/>
  <c r="ET51" i="1"/>
  <c r="EK2" i="1"/>
  <c r="EK3" i="1"/>
  <c r="EK4" i="1"/>
  <c r="EK5" i="1"/>
  <c r="EK6" i="1"/>
  <c r="EK7" i="1"/>
  <c r="EK8" i="1"/>
  <c r="EK9" i="1"/>
  <c r="EK10" i="1"/>
  <c r="EK11" i="1"/>
  <c r="EK12" i="1"/>
  <c r="EK13" i="1"/>
  <c r="EK14" i="1"/>
  <c r="EK15" i="1"/>
  <c r="EK16" i="1"/>
  <c r="EK17" i="1"/>
  <c r="EK18" i="1"/>
  <c r="EK19" i="1"/>
  <c r="EK20" i="1"/>
  <c r="EK21" i="1"/>
  <c r="EK22" i="1"/>
  <c r="EK23" i="1"/>
  <c r="EK24" i="1"/>
  <c r="EK25" i="1"/>
  <c r="EK26" i="1"/>
  <c r="EK27" i="1"/>
  <c r="EK28" i="1"/>
  <c r="EK29" i="1"/>
  <c r="EK30" i="1"/>
  <c r="EK31" i="1"/>
  <c r="EK32" i="1"/>
  <c r="EK33" i="1"/>
  <c r="EK34" i="1"/>
  <c r="EK35" i="1"/>
  <c r="EK36" i="1"/>
  <c r="EK37" i="1"/>
  <c r="EK38" i="1"/>
  <c r="EK39" i="1"/>
  <c r="EK40" i="1"/>
  <c r="EK41" i="1"/>
  <c r="EK42" i="1"/>
  <c r="EK43" i="1"/>
  <c r="EK44" i="1"/>
  <c r="EK45" i="1"/>
  <c r="EK46" i="1"/>
  <c r="EK47" i="1"/>
  <c r="EK48" i="1"/>
  <c r="EK49" i="1"/>
  <c r="EK50" i="1"/>
  <c r="EK51" i="1"/>
  <c r="EH2" i="1"/>
  <c r="EH3" i="1"/>
  <c r="EH4" i="1"/>
  <c r="EH5" i="1"/>
  <c r="EH6" i="1"/>
  <c r="EH7" i="1"/>
  <c r="EH8" i="1"/>
  <c r="EH9" i="1"/>
  <c r="EH10" i="1"/>
  <c r="EH11" i="1"/>
  <c r="EH12" i="1"/>
  <c r="EH13" i="1"/>
  <c r="EH14" i="1"/>
  <c r="EH15" i="1"/>
  <c r="EH16" i="1"/>
  <c r="EH17" i="1"/>
  <c r="EH18" i="1"/>
  <c r="EH19" i="1"/>
  <c r="EH20" i="1"/>
  <c r="EH21" i="1"/>
  <c r="EH22" i="1"/>
  <c r="EH23" i="1"/>
  <c r="EH24" i="1"/>
  <c r="EH25" i="1"/>
  <c r="EH26" i="1"/>
  <c r="EH27" i="1"/>
  <c r="EH28" i="1"/>
  <c r="EH29" i="1"/>
  <c r="EH30" i="1"/>
  <c r="EH31" i="1"/>
  <c r="EH32" i="1"/>
  <c r="EH33" i="1"/>
  <c r="EH34" i="1"/>
  <c r="EH35" i="1"/>
  <c r="EH36" i="1"/>
  <c r="EH37" i="1"/>
  <c r="EH38" i="1"/>
  <c r="EH39" i="1"/>
  <c r="EH40" i="1"/>
  <c r="EH41" i="1"/>
  <c r="EH42" i="1"/>
  <c r="EH43" i="1"/>
  <c r="EH44" i="1"/>
  <c r="EH45" i="1"/>
  <c r="EH46" i="1"/>
  <c r="EH47" i="1"/>
  <c r="EH48" i="1"/>
  <c r="EH49" i="1"/>
  <c r="EH50" i="1"/>
  <c r="EH51" i="1"/>
  <c r="EE2" i="1"/>
  <c r="EE3" i="1"/>
  <c r="EE4" i="1"/>
  <c r="EE5" i="1"/>
  <c r="EE6" i="1"/>
  <c r="EE7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B2" i="1"/>
  <c r="EB3" i="1"/>
  <c r="EB4" i="1"/>
  <c r="EB5" i="1"/>
  <c r="EB6" i="1"/>
  <c r="EB7" i="1"/>
  <c r="EB8" i="1"/>
  <c r="EB9" i="1"/>
  <c r="EB10" i="1"/>
  <c r="EB11" i="1"/>
  <c r="EB12" i="1"/>
  <c r="EB13" i="1"/>
  <c r="EB14" i="1"/>
  <c r="EB15" i="1"/>
  <c r="EB16" i="1"/>
  <c r="EB17" i="1"/>
  <c r="EB18" i="1"/>
  <c r="EB19" i="1"/>
  <c r="EB20" i="1"/>
  <c r="EB21" i="1"/>
  <c r="EB22" i="1"/>
  <c r="EB23" i="1"/>
  <c r="EB24" i="1"/>
  <c r="EB25" i="1"/>
  <c r="EB26" i="1"/>
  <c r="EB27" i="1"/>
  <c r="EB28" i="1"/>
  <c r="EB29" i="1"/>
  <c r="EB30" i="1"/>
  <c r="EB31" i="1"/>
  <c r="EB32" i="1"/>
  <c r="EB33" i="1"/>
  <c r="EB34" i="1"/>
  <c r="EB35" i="1"/>
  <c r="EB36" i="1"/>
  <c r="EB37" i="1"/>
  <c r="EB38" i="1"/>
  <c r="EB39" i="1"/>
  <c r="EB40" i="1"/>
  <c r="EB41" i="1"/>
  <c r="EB42" i="1"/>
  <c r="EB43" i="1"/>
  <c r="EB44" i="1"/>
  <c r="EB45" i="1"/>
  <c r="EB46" i="1"/>
  <c r="EB47" i="1"/>
  <c r="EB48" i="1"/>
  <c r="EB49" i="1"/>
  <c r="EB50" i="1"/>
  <c r="EB51" i="1"/>
  <c r="DY2" i="1"/>
  <c r="DY3" i="1"/>
  <c r="DY4" i="1"/>
  <c r="DY5" i="1"/>
  <c r="DY6" i="1"/>
  <c r="DY7" i="1"/>
  <c r="DY8" i="1"/>
  <c r="DY9" i="1"/>
  <c r="DY10" i="1"/>
  <c r="DY11" i="1"/>
  <c r="DY12" i="1"/>
  <c r="DY13" i="1"/>
  <c r="DY14" i="1"/>
  <c r="DY15" i="1"/>
  <c r="DY16" i="1"/>
  <c r="DY17" i="1"/>
  <c r="DY18" i="1"/>
  <c r="DY19" i="1"/>
  <c r="DY20" i="1"/>
  <c r="DY21" i="1"/>
  <c r="DY22" i="1"/>
  <c r="DY23" i="1"/>
  <c r="DY24" i="1"/>
  <c r="DY25" i="1"/>
  <c r="DY26" i="1"/>
  <c r="DY27" i="1"/>
  <c r="DY28" i="1"/>
  <c r="DY29" i="1"/>
  <c r="DY30" i="1"/>
  <c r="DY31" i="1"/>
  <c r="DY32" i="1"/>
  <c r="DY33" i="1"/>
  <c r="DY34" i="1"/>
  <c r="DY35" i="1"/>
  <c r="DY36" i="1"/>
  <c r="DY37" i="1"/>
  <c r="DY38" i="1"/>
  <c r="DY39" i="1"/>
  <c r="DY40" i="1"/>
  <c r="DY41" i="1"/>
  <c r="DY42" i="1"/>
  <c r="DY43" i="1"/>
  <c r="DY44" i="1"/>
  <c r="DY45" i="1"/>
  <c r="DY46" i="1"/>
  <c r="DY47" i="1"/>
  <c r="DY48" i="1"/>
  <c r="DY49" i="1"/>
  <c r="DY50" i="1"/>
  <c r="DY51" i="1"/>
  <c r="DV2" i="1"/>
  <c r="DV3" i="1"/>
  <c r="DV4" i="1"/>
  <c r="DV5" i="1"/>
  <c r="DV6" i="1"/>
  <c r="DV7" i="1"/>
  <c r="DV8" i="1"/>
  <c r="DV9" i="1"/>
  <c r="DV10" i="1"/>
  <c r="DV11" i="1"/>
  <c r="DV12" i="1"/>
  <c r="DV13" i="1"/>
  <c r="DV14" i="1"/>
  <c r="DV15" i="1"/>
  <c r="DV16" i="1"/>
  <c r="DV17" i="1"/>
  <c r="DV18" i="1"/>
  <c r="DV19" i="1"/>
  <c r="DV20" i="1"/>
  <c r="DV21" i="1"/>
  <c r="DV22" i="1"/>
  <c r="DV23" i="1"/>
  <c r="DV24" i="1"/>
  <c r="DV25" i="1"/>
  <c r="DV26" i="1"/>
  <c r="DV27" i="1"/>
  <c r="DV28" i="1"/>
  <c r="DV29" i="1"/>
  <c r="DV30" i="1"/>
  <c r="DV31" i="1"/>
  <c r="DV32" i="1"/>
  <c r="DV33" i="1"/>
  <c r="DV34" i="1"/>
  <c r="DV35" i="1"/>
  <c r="DV36" i="1"/>
  <c r="DV37" i="1"/>
  <c r="DV38" i="1"/>
  <c r="DV39" i="1"/>
  <c r="DV40" i="1"/>
  <c r="DV41" i="1"/>
  <c r="DV42" i="1"/>
  <c r="DV43" i="1"/>
  <c r="DV44" i="1"/>
  <c r="DV45" i="1"/>
  <c r="DV46" i="1"/>
  <c r="DV47" i="1"/>
  <c r="DV48" i="1"/>
  <c r="DV49" i="1"/>
  <c r="DV50" i="1"/>
  <c r="DV51" i="1"/>
  <c r="DS2" i="1"/>
  <c r="DS3" i="1"/>
  <c r="DS4" i="1"/>
  <c r="DS5" i="1"/>
  <c r="DS6" i="1"/>
  <c r="DS7" i="1"/>
  <c r="DS8" i="1"/>
  <c r="DS9" i="1"/>
  <c r="DS10" i="1"/>
  <c r="DS11" i="1"/>
  <c r="DS12" i="1"/>
  <c r="DS13" i="1"/>
  <c r="DS14" i="1"/>
  <c r="DS15" i="1"/>
  <c r="DS16" i="1"/>
  <c r="DS17" i="1"/>
  <c r="DS18" i="1"/>
  <c r="DS19" i="1"/>
  <c r="DS20" i="1"/>
  <c r="DS21" i="1"/>
  <c r="DS22" i="1"/>
  <c r="DS23" i="1"/>
  <c r="DS24" i="1"/>
  <c r="DS25" i="1"/>
  <c r="DS26" i="1"/>
  <c r="DS27" i="1"/>
  <c r="DS28" i="1"/>
  <c r="DS29" i="1"/>
  <c r="DS30" i="1"/>
  <c r="DS31" i="1"/>
  <c r="DS32" i="1"/>
  <c r="DS33" i="1"/>
  <c r="DS34" i="1"/>
  <c r="DS35" i="1"/>
  <c r="DS36" i="1"/>
  <c r="DS37" i="1"/>
  <c r="DS38" i="1"/>
  <c r="DS39" i="1"/>
  <c r="DS40" i="1"/>
  <c r="DS41" i="1"/>
  <c r="DS42" i="1"/>
  <c r="DS43" i="1"/>
  <c r="DS44" i="1"/>
  <c r="DS45" i="1"/>
  <c r="DS46" i="1"/>
  <c r="DS47" i="1"/>
  <c r="DS48" i="1"/>
  <c r="DS49" i="1"/>
  <c r="DS50" i="1"/>
  <c r="DS51" i="1"/>
  <c r="DP2" i="1"/>
  <c r="DP3" i="1"/>
  <c r="DP4" i="1"/>
  <c r="DP5" i="1"/>
  <c r="DP6" i="1"/>
  <c r="DP7" i="1"/>
  <c r="DP8" i="1"/>
  <c r="DP9" i="1"/>
  <c r="DP10" i="1"/>
  <c r="DP11" i="1"/>
  <c r="DP12" i="1"/>
  <c r="DP13" i="1"/>
  <c r="DP14" i="1"/>
  <c r="DP15" i="1"/>
  <c r="DP16" i="1"/>
  <c r="DP17" i="1"/>
  <c r="DP18" i="1"/>
  <c r="DP19" i="1"/>
  <c r="DP20" i="1"/>
  <c r="DP21" i="1"/>
  <c r="DP22" i="1"/>
  <c r="DP23" i="1"/>
  <c r="DP24" i="1"/>
  <c r="DP25" i="1"/>
  <c r="DP26" i="1"/>
  <c r="DP27" i="1"/>
  <c r="DP28" i="1"/>
  <c r="DP29" i="1"/>
  <c r="DP30" i="1"/>
  <c r="DP31" i="1"/>
  <c r="DP32" i="1"/>
  <c r="DP33" i="1"/>
  <c r="DP34" i="1"/>
  <c r="DP35" i="1"/>
  <c r="DP36" i="1"/>
  <c r="DP37" i="1"/>
  <c r="DP38" i="1"/>
  <c r="DP39" i="1"/>
  <c r="DP40" i="1"/>
  <c r="DP41" i="1"/>
  <c r="DP42" i="1"/>
  <c r="DP43" i="1"/>
  <c r="DP44" i="1"/>
  <c r="DP45" i="1"/>
  <c r="DP46" i="1"/>
  <c r="DP47" i="1"/>
  <c r="DP48" i="1"/>
  <c r="DP49" i="1"/>
  <c r="DP50" i="1"/>
  <c r="DP51" i="1"/>
  <c r="DM2" i="1"/>
  <c r="DM3" i="1"/>
  <c r="DM4" i="1"/>
  <c r="DM5" i="1"/>
  <c r="DM6" i="1"/>
  <c r="DM7" i="1"/>
  <c r="DM8" i="1"/>
  <c r="DM9" i="1"/>
  <c r="DM10" i="1"/>
  <c r="DM11" i="1"/>
  <c r="DM12" i="1"/>
  <c r="DM13" i="1"/>
  <c r="DM14" i="1"/>
  <c r="DM15" i="1"/>
  <c r="DM16" i="1"/>
  <c r="DM17" i="1"/>
  <c r="DM18" i="1"/>
  <c r="DM19" i="1"/>
  <c r="DM20" i="1"/>
  <c r="DM21" i="1"/>
  <c r="DM22" i="1"/>
  <c r="DM23" i="1"/>
  <c r="DM24" i="1"/>
  <c r="DM25" i="1"/>
  <c r="DM26" i="1"/>
  <c r="DM27" i="1"/>
  <c r="DM28" i="1"/>
  <c r="DM29" i="1"/>
  <c r="DM30" i="1"/>
  <c r="DM31" i="1"/>
  <c r="DM32" i="1"/>
  <c r="DM33" i="1"/>
  <c r="DM34" i="1"/>
  <c r="DM35" i="1"/>
  <c r="DM36" i="1"/>
  <c r="DM37" i="1"/>
  <c r="DM38" i="1"/>
  <c r="DM39" i="1"/>
  <c r="DM40" i="1"/>
  <c r="DM41" i="1"/>
  <c r="DM42" i="1"/>
  <c r="DM43" i="1"/>
  <c r="DM44" i="1"/>
  <c r="DM45" i="1"/>
  <c r="DM46" i="1"/>
  <c r="DM47" i="1"/>
  <c r="DM48" i="1"/>
  <c r="DM49" i="1"/>
  <c r="DM50" i="1"/>
  <c r="DM51" i="1"/>
  <c r="DJ2" i="1"/>
  <c r="DJ3" i="1"/>
  <c r="DJ4" i="1"/>
  <c r="DJ5" i="1"/>
  <c r="DJ6" i="1"/>
  <c r="DJ7" i="1"/>
  <c r="DJ8" i="1"/>
  <c r="DJ9" i="1"/>
  <c r="DJ10" i="1"/>
  <c r="DJ11" i="1"/>
  <c r="DJ12" i="1"/>
  <c r="DJ13" i="1"/>
  <c r="DJ14" i="1"/>
  <c r="DJ15" i="1"/>
  <c r="DJ16" i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50" i="1"/>
  <c r="DJ51" i="1"/>
  <c r="DG2" i="1"/>
  <c r="DG3" i="1"/>
  <c r="DG4" i="1"/>
  <c r="DG5" i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EQ2" i="1"/>
  <c r="EQ3" i="1"/>
  <c r="EQ4" i="1"/>
  <c r="EQ5" i="1"/>
  <c r="EQ6" i="1"/>
  <c r="EQ7" i="1"/>
  <c r="EQ8" i="1"/>
  <c r="EQ9" i="1"/>
  <c r="EQ10" i="1"/>
  <c r="EQ11" i="1"/>
  <c r="EQ12" i="1"/>
  <c r="EQ13" i="1"/>
  <c r="EQ14" i="1"/>
  <c r="EQ15" i="1"/>
  <c r="EQ16" i="1"/>
  <c r="EQ17" i="1"/>
  <c r="EQ18" i="1"/>
  <c r="EQ19" i="1"/>
  <c r="EQ20" i="1"/>
  <c r="EQ21" i="1"/>
  <c r="EQ22" i="1"/>
  <c r="EQ23" i="1"/>
  <c r="EQ24" i="1"/>
  <c r="EQ25" i="1"/>
  <c r="EQ26" i="1"/>
  <c r="EQ27" i="1"/>
  <c r="EQ28" i="1"/>
  <c r="EQ29" i="1"/>
  <c r="EQ30" i="1"/>
  <c r="EQ31" i="1"/>
  <c r="EQ32" i="1"/>
  <c r="EQ33" i="1"/>
  <c r="EQ34" i="1"/>
  <c r="EQ35" i="1"/>
  <c r="EQ36" i="1"/>
  <c r="EQ37" i="1"/>
  <c r="EQ38" i="1"/>
  <c r="EQ39" i="1"/>
  <c r="EQ40" i="1"/>
  <c r="EQ41" i="1"/>
  <c r="EQ42" i="1"/>
  <c r="EQ43" i="1"/>
  <c r="EQ44" i="1"/>
  <c r="EQ45" i="1"/>
  <c r="EQ46" i="1"/>
  <c r="EQ47" i="1"/>
  <c r="EQ48" i="1"/>
  <c r="EQ49" i="1"/>
  <c r="EQ50" i="1"/>
  <c r="EQ51" i="1"/>
  <c r="EN2" i="1"/>
  <c r="EN3" i="1"/>
  <c r="EN4" i="1"/>
  <c r="EN5" i="1"/>
  <c r="EN6" i="1"/>
  <c r="EN7" i="1"/>
  <c r="EN8" i="1"/>
  <c r="EN9" i="1"/>
  <c r="EN10" i="1"/>
  <c r="EN11" i="1"/>
  <c r="EN12" i="1"/>
  <c r="EN13" i="1"/>
  <c r="EN14" i="1"/>
  <c r="EN15" i="1"/>
  <c r="EN16" i="1"/>
  <c r="EN17" i="1"/>
  <c r="EN18" i="1"/>
  <c r="EN19" i="1"/>
  <c r="EN20" i="1"/>
  <c r="EN21" i="1"/>
  <c r="EN22" i="1"/>
  <c r="EN23" i="1"/>
  <c r="EN24" i="1"/>
  <c r="EN25" i="1"/>
  <c r="EN26" i="1"/>
  <c r="EN27" i="1"/>
  <c r="EN28" i="1"/>
  <c r="EN29" i="1"/>
  <c r="EN30" i="1"/>
  <c r="EN31" i="1"/>
  <c r="EN32" i="1"/>
  <c r="EN33" i="1"/>
  <c r="EN34" i="1"/>
  <c r="EN35" i="1"/>
  <c r="EN36" i="1"/>
  <c r="EN37" i="1"/>
  <c r="EN38" i="1"/>
  <c r="EN39" i="1"/>
  <c r="EN40" i="1"/>
  <c r="EN41" i="1"/>
  <c r="EN42" i="1"/>
  <c r="EN43" i="1"/>
  <c r="EN44" i="1"/>
  <c r="EN45" i="1"/>
  <c r="EN46" i="1"/>
  <c r="EN47" i="1"/>
  <c r="EN48" i="1"/>
  <c r="EN49" i="1"/>
  <c r="EN50" i="1"/>
  <c r="EN51" i="1"/>
  <c r="CX2" i="1"/>
  <c r="CX3" i="1"/>
  <c r="CX4" i="1"/>
  <c r="CX5" i="1"/>
  <c r="CX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AV2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K8" i="1"/>
  <c r="AD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Y2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X2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S2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P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M2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J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G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CU2" i="1"/>
  <c r="CU3" i="1"/>
  <c r="CU4" i="1"/>
  <c r="CU5" i="1"/>
  <c r="CU6" i="1"/>
  <c r="CU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R2" i="1"/>
  <c r="CR3" i="1"/>
  <c r="CR4" i="1"/>
  <c r="CR5" i="1"/>
  <c r="CR6" i="1"/>
  <c r="CR7" i="1"/>
  <c r="CR8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R39" i="1"/>
  <c r="CR40" i="1"/>
  <c r="CR41" i="1"/>
  <c r="CR42" i="1"/>
  <c r="CR43" i="1"/>
  <c r="CR44" i="1"/>
  <c r="CR45" i="1"/>
  <c r="CR46" i="1"/>
  <c r="CR47" i="1"/>
  <c r="CR48" i="1"/>
  <c r="CR49" i="1"/>
  <c r="CR50" i="1"/>
  <c r="CR51" i="1"/>
  <c r="CO2" i="1"/>
  <c r="CO3" i="1"/>
  <c r="CO4" i="1"/>
  <c r="CO5" i="1"/>
  <c r="CO6" i="1"/>
  <c r="CO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L2" i="1"/>
  <c r="CL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I2" i="1"/>
  <c r="CI3" i="1"/>
  <c r="CI4" i="1"/>
  <c r="CI5" i="1"/>
  <c r="CI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F2" i="1"/>
  <c r="CF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C2" i="1"/>
  <c r="CC3" i="1"/>
  <c r="CC4" i="1"/>
  <c r="CC5" i="1"/>
  <c r="CC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BZ2" i="1"/>
  <c r="BZ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W2" i="1"/>
  <c r="BW3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T2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Q2" i="1"/>
  <c r="BQ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N2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E2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B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AC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K2" i="1" l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E2" i="1"/>
  <c r="AF2" i="1"/>
  <c r="AH2" i="1"/>
  <c r="AI2" i="1"/>
  <c r="AK2" i="1"/>
  <c r="AL2" i="1"/>
  <c r="AN2" i="1"/>
  <c r="AO2" i="1"/>
  <c r="AQ2" i="1"/>
  <c r="AR2" i="1"/>
  <c r="AT2" i="1"/>
  <c r="AU2" i="1"/>
  <c r="AW2" i="1"/>
  <c r="AZ2" i="1"/>
  <c r="BA2" i="1"/>
  <c r="BC2" i="1"/>
  <c r="BD2" i="1"/>
  <c r="BF2" i="1"/>
  <c r="BG2" i="1"/>
  <c r="BI2" i="1"/>
  <c r="BJ2" i="1"/>
  <c r="BL2" i="1"/>
  <c r="BM2" i="1"/>
  <c r="BO2" i="1"/>
  <c r="BP2" i="1"/>
  <c r="BR2" i="1"/>
  <c r="BS2" i="1"/>
  <c r="BU2" i="1"/>
  <c r="BV2" i="1"/>
  <c r="BX2" i="1"/>
  <c r="BY2" i="1"/>
  <c r="CA2" i="1"/>
  <c r="CB2" i="1"/>
  <c r="CD2" i="1"/>
  <c r="CE2" i="1"/>
  <c r="CG2" i="1"/>
  <c r="CH2" i="1"/>
  <c r="CJ2" i="1"/>
  <c r="CK2" i="1"/>
  <c r="CM2" i="1"/>
  <c r="CN2" i="1"/>
  <c r="CP2" i="1"/>
  <c r="CQ2" i="1"/>
  <c r="CS2" i="1"/>
  <c r="CT2" i="1"/>
  <c r="CV2" i="1"/>
  <c r="CW2" i="1"/>
  <c r="CY2" i="1"/>
  <c r="CZ2" i="1"/>
  <c r="DA2" i="1"/>
  <c r="DB2" i="1"/>
  <c r="DC2" i="1"/>
  <c r="DD2" i="1"/>
  <c r="DE2" i="1"/>
  <c r="DF2" i="1"/>
  <c r="DH2" i="1"/>
  <c r="DI2" i="1"/>
  <c r="DK2" i="1"/>
  <c r="DL2" i="1"/>
  <c r="DN2" i="1"/>
  <c r="DO2" i="1"/>
  <c r="DQ2" i="1"/>
  <c r="DR2" i="1"/>
  <c r="DT2" i="1"/>
  <c r="DU2" i="1"/>
  <c r="DW2" i="1"/>
  <c r="DX2" i="1"/>
  <c r="DZ2" i="1"/>
  <c r="EA2" i="1"/>
  <c r="EC2" i="1"/>
  <c r="ED2" i="1"/>
  <c r="EF2" i="1"/>
  <c r="EG2" i="1"/>
  <c r="EI2" i="1"/>
  <c r="EJ2" i="1"/>
  <c r="EL2" i="1"/>
  <c r="EM2" i="1"/>
  <c r="EO2" i="1"/>
  <c r="EP2" i="1"/>
  <c r="ER2" i="1"/>
  <c r="ES2" i="1"/>
  <c r="EU2" i="1"/>
  <c r="EV2" i="1"/>
  <c r="EX2" i="1"/>
  <c r="EY2" i="1"/>
  <c r="FA2" i="1"/>
  <c r="FB2" i="1"/>
  <c r="FD2" i="1"/>
  <c r="FE2" i="1"/>
  <c r="FG2" i="1"/>
  <c r="FH2" i="1"/>
  <c r="FJ2" i="1"/>
  <c r="FK2" i="1"/>
  <c r="FM2" i="1"/>
  <c r="FN2" i="1"/>
  <c r="FP2" i="1"/>
  <c r="FQ2" i="1"/>
  <c r="FS2" i="1"/>
  <c r="FT2" i="1"/>
  <c r="FV2" i="1"/>
  <c r="FW2" i="1"/>
  <c r="FY2" i="1"/>
  <c r="FZ2" i="1"/>
  <c r="GB2" i="1"/>
  <c r="GC2" i="1"/>
  <c r="GE2" i="1"/>
  <c r="GF2" i="1"/>
  <c r="GH2" i="1"/>
  <c r="GK2" i="1"/>
  <c r="GL2" i="1"/>
  <c r="GN2" i="1"/>
  <c r="GO2" i="1"/>
  <c r="GQ2" i="1"/>
  <c r="GR2" i="1"/>
  <c r="GT2" i="1"/>
  <c r="GU2" i="1"/>
  <c r="GW2" i="1"/>
  <c r="GX2" i="1"/>
  <c r="GZ2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E3" i="1"/>
  <c r="AF3" i="1"/>
  <c r="AH3" i="1"/>
  <c r="AI3" i="1"/>
  <c r="AK3" i="1"/>
  <c r="AL3" i="1"/>
  <c r="AN3" i="1"/>
  <c r="AO3" i="1"/>
  <c r="AQ3" i="1"/>
  <c r="AR3" i="1"/>
  <c r="AT3" i="1"/>
  <c r="AU3" i="1"/>
  <c r="AW3" i="1"/>
  <c r="AZ3" i="1"/>
  <c r="BA3" i="1"/>
  <c r="BC3" i="1"/>
  <c r="BD3" i="1"/>
  <c r="BF3" i="1"/>
  <c r="BG3" i="1"/>
  <c r="BI3" i="1"/>
  <c r="BJ3" i="1"/>
  <c r="BL3" i="1"/>
  <c r="BM3" i="1"/>
  <c r="BO3" i="1"/>
  <c r="BP3" i="1"/>
  <c r="BR3" i="1"/>
  <c r="BS3" i="1"/>
  <c r="BU3" i="1"/>
  <c r="BV3" i="1"/>
  <c r="BX3" i="1"/>
  <c r="BY3" i="1"/>
  <c r="CA3" i="1"/>
  <c r="CB3" i="1"/>
  <c r="CD3" i="1"/>
  <c r="CE3" i="1"/>
  <c r="CG3" i="1"/>
  <c r="CH3" i="1"/>
  <c r="CJ3" i="1"/>
  <c r="CK3" i="1"/>
  <c r="CM3" i="1"/>
  <c r="CN3" i="1"/>
  <c r="CP3" i="1"/>
  <c r="CQ3" i="1"/>
  <c r="CS3" i="1"/>
  <c r="CT3" i="1"/>
  <c r="CV3" i="1"/>
  <c r="CW3" i="1"/>
  <c r="CY3" i="1"/>
  <c r="CZ3" i="1"/>
  <c r="DA3" i="1"/>
  <c r="DB3" i="1"/>
  <c r="DC3" i="1"/>
  <c r="DD3" i="1"/>
  <c r="DE3" i="1"/>
  <c r="DF3" i="1"/>
  <c r="DH3" i="1"/>
  <c r="DI3" i="1"/>
  <c r="DK3" i="1"/>
  <c r="DL3" i="1"/>
  <c r="DN3" i="1"/>
  <c r="DO3" i="1"/>
  <c r="DQ3" i="1"/>
  <c r="DR3" i="1"/>
  <c r="DT3" i="1"/>
  <c r="DU3" i="1"/>
  <c r="DW3" i="1"/>
  <c r="DX3" i="1"/>
  <c r="DZ3" i="1"/>
  <c r="EA3" i="1"/>
  <c r="EC3" i="1"/>
  <c r="ED3" i="1"/>
  <c r="EF3" i="1"/>
  <c r="EG3" i="1"/>
  <c r="EI3" i="1"/>
  <c r="EJ3" i="1"/>
  <c r="EL3" i="1"/>
  <c r="EM3" i="1"/>
  <c r="EO3" i="1"/>
  <c r="EP3" i="1"/>
  <c r="ER3" i="1"/>
  <c r="ES3" i="1"/>
  <c r="EU3" i="1"/>
  <c r="EV3" i="1"/>
  <c r="EX3" i="1"/>
  <c r="EY3" i="1"/>
  <c r="FA3" i="1"/>
  <c r="FB3" i="1"/>
  <c r="FD3" i="1"/>
  <c r="FE3" i="1"/>
  <c r="FG3" i="1"/>
  <c r="FH3" i="1"/>
  <c r="FJ3" i="1"/>
  <c r="FK3" i="1"/>
  <c r="FM3" i="1"/>
  <c r="FN3" i="1"/>
  <c r="FP3" i="1"/>
  <c r="FQ3" i="1"/>
  <c r="FS3" i="1"/>
  <c r="FT3" i="1"/>
  <c r="FV3" i="1"/>
  <c r="FW3" i="1"/>
  <c r="FY3" i="1"/>
  <c r="FZ3" i="1"/>
  <c r="GB3" i="1"/>
  <c r="GC3" i="1"/>
  <c r="GE3" i="1"/>
  <c r="GF3" i="1"/>
  <c r="GH3" i="1"/>
  <c r="GK3" i="1"/>
  <c r="GL3" i="1"/>
  <c r="GN3" i="1"/>
  <c r="GO3" i="1"/>
  <c r="GQ3" i="1"/>
  <c r="GR3" i="1"/>
  <c r="GT3" i="1"/>
  <c r="GU3" i="1"/>
  <c r="GW3" i="1"/>
  <c r="GX3" i="1"/>
  <c r="GZ3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E4" i="1"/>
  <c r="AF4" i="1"/>
  <c r="AH4" i="1"/>
  <c r="AI4" i="1"/>
  <c r="AK4" i="1"/>
  <c r="AL4" i="1"/>
  <c r="AN4" i="1"/>
  <c r="AO4" i="1"/>
  <c r="AQ4" i="1"/>
  <c r="AR4" i="1"/>
  <c r="AT4" i="1"/>
  <c r="AU4" i="1"/>
  <c r="AW4" i="1"/>
  <c r="AZ4" i="1"/>
  <c r="BA4" i="1"/>
  <c r="BC4" i="1"/>
  <c r="BD4" i="1"/>
  <c r="BF4" i="1"/>
  <c r="BG4" i="1"/>
  <c r="BI4" i="1"/>
  <c r="BJ4" i="1"/>
  <c r="BL4" i="1"/>
  <c r="BM4" i="1"/>
  <c r="BO4" i="1"/>
  <c r="BP4" i="1"/>
  <c r="BR4" i="1"/>
  <c r="BS4" i="1"/>
  <c r="BU4" i="1"/>
  <c r="BV4" i="1"/>
  <c r="BX4" i="1"/>
  <c r="BY4" i="1"/>
  <c r="CA4" i="1"/>
  <c r="CB4" i="1"/>
  <c r="CD4" i="1"/>
  <c r="CE4" i="1"/>
  <c r="CG4" i="1"/>
  <c r="CH4" i="1"/>
  <c r="CJ4" i="1"/>
  <c r="CK4" i="1"/>
  <c r="CM4" i="1"/>
  <c r="CN4" i="1"/>
  <c r="CP4" i="1"/>
  <c r="CQ4" i="1"/>
  <c r="CS4" i="1"/>
  <c r="CT4" i="1"/>
  <c r="CV4" i="1"/>
  <c r="CW4" i="1"/>
  <c r="CY4" i="1"/>
  <c r="CZ4" i="1"/>
  <c r="DA4" i="1"/>
  <c r="DB4" i="1"/>
  <c r="DC4" i="1"/>
  <c r="DD4" i="1"/>
  <c r="DE4" i="1"/>
  <c r="DF4" i="1"/>
  <c r="DH4" i="1"/>
  <c r="DI4" i="1"/>
  <c r="DK4" i="1"/>
  <c r="DL4" i="1"/>
  <c r="DN4" i="1"/>
  <c r="DO4" i="1"/>
  <c r="DQ4" i="1"/>
  <c r="DR4" i="1"/>
  <c r="DT4" i="1"/>
  <c r="DU4" i="1"/>
  <c r="DW4" i="1"/>
  <c r="DX4" i="1"/>
  <c r="DZ4" i="1"/>
  <c r="EA4" i="1"/>
  <c r="EC4" i="1"/>
  <c r="ED4" i="1"/>
  <c r="EF4" i="1"/>
  <c r="EG4" i="1"/>
  <c r="EI4" i="1"/>
  <c r="EJ4" i="1"/>
  <c r="EL4" i="1"/>
  <c r="EM4" i="1"/>
  <c r="EO4" i="1"/>
  <c r="EP4" i="1"/>
  <c r="ER4" i="1"/>
  <c r="ES4" i="1"/>
  <c r="EU4" i="1"/>
  <c r="EV4" i="1"/>
  <c r="EX4" i="1"/>
  <c r="EY4" i="1"/>
  <c r="FA4" i="1"/>
  <c r="FB4" i="1"/>
  <c r="FD4" i="1"/>
  <c r="FE4" i="1"/>
  <c r="FG4" i="1"/>
  <c r="FH4" i="1"/>
  <c r="FJ4" i="1"/>
  <c r="FK4" i="1"/>
  <c r="FM4" i="1"/>
  <c r="FN4" i="1"/>
  <c r="FP4" i="1"/>
  <c r="FQ4" i="1"/>
  <c r="FS4" i="1"/>
  <c r="FT4" i="1"/>
  <c r="FV4" i="1"/>
  <c r="FW4" i="1"/>
  <c r="FY4" i="1"/>
  <c r="FZ4" i="1"/>
  <c r="GB4" i="1"/>
  <c r="GC4" i="1"/>
  <c r="GE4" i="1"/>
  <c r="GF4" i="1"/>
  <c r="GH4" i="1"/>
  <c r="GK4" i="1"/>
  <c r="GL4" i="1"/>
  <c r="GN4" i="1"/>
  <c r="GO4" i="1"/>
  <c r="GQ4" i="1"/>
  <c r="GR4" i="1"/>
  <c r="GT4" i="1"/>
  <c r="GU4" i="1"/>
  <c r="GW4" i="1"/>
  <c r="GX4" i="1"/>
  <c r="GZ4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E5" i="1"/>
  <c r="AF5" i="1"/>
  <c r="AH5" i="1"/>
  <c r="AI5" i="1"/>
  <c r="AK5" i="1"/>
  <c r="AL5" i="1"/>
  <c r="AN5" i="1"/>
  <c r="AO5" i="1"/>
  <c r="AQ5" i="1"/>
  <c r="AR5" i="1"/>
  <c r="AT5" i="1"/>
  <c r="AU5" i="1"/>
  <c r="AW5" i="1"/>
  <c r="AZ5" i="1"/>
  <c r="BA5" i="1"/>
  <c r="BC5" i="1"/>
  <c r="BD5" i="1"/>
  <c r="BF5" i="1"/>
  <c r="BG5" i="1"/>
  <c r="BI5" i="1"/>
  <c r="BJ5" i="1"/>
  <c r="BL5" i="1"/>
  <c r="BM5" i="1"/>
  <c r="BO5" i="1"/>
  <c r="BP5" i="1"/>
  <c r="BR5" i="1"/>
  <c r="BS5" i="1"/>
  <c r="BU5" i="1"/>
  <c r="BV5" i="1"/>
  <c r="BX5" i="1"/>
  <c r="BY5" i="1"/>
  <c r="CA5" i="1"/>
  <c r="CB5" i="1"/>
  <c r="CD5" i="1"/>
  <c r="CE5" i="1"/>
  <c r="CG5" i="1"/>
  <c r="CH5" i="1"/>
  <c r="CJ5" i="1"/>
  <c r="CK5" i="1"/>
  <c r="CM5" i="1"/>
  <c r="CN5" i="1"/>
  <c r="CP5" i="1"/>
  <c r="CQ5" i="1"/>
  <c r="CS5" i="1"/>
  <c r="CT5" i="1"/>
  <c r="CV5" i="1"/>
  <c r="CW5" i="1"/>
  <c r="CY5" i="1"/>
  <c r="CZ5" i="1"/>
  <c r="DA5" i="1"/>
  <c r="DB5" i="1"/>
  <c r="DC5" i="1"/>
  <c r="DD5" i="1"/>
  <c r="DE5" i="1"/>
  <c r="DF5" i="1"/>
  <c r="DH5" i="1"/>
  <c r="DI5" i="1"/>
  <c r="DK5" i="1"/>
  <c r="DL5" i="1"/>
  <c r="DN5" i="1"/>
  <c r="DO5" i="1"/>
  <c r="DQ5" i="1"/>
  <c r="DR5" i="1"/>
  <c r="DT5" i="1"/>
  <c r="DU5" i="1"/>
  <c r="DW5" i="1"/>
  <c r="DX5" i="1"/>
  <c r="DZ5" i="1"/>
  <c r="EA5" i="1"/>
  <c r="EC5" i="1"/>
  <c r="ED5" i="1"/>
  <c r="EF5" i="1"/>
  <c r="EG5" i="1"/>
  <c r="EI5" i="1"/>
  <c r="EJ5" i="1"/>
  <c r="EL5" i="1"/>
  <c r="EM5" i="1"/>
  <c r="EO5" i="1"/>
  <c r="EP5" i="1"/>
  <c r="ER5" i="1"/>
  <c r="ES5" i="1"/>
  <c r="EU5" i="1"/>
  <c r="EV5" i="1"/>
  <c r="EX5" i="1"/>
  <c r="EY5" i="1"/>
  <c r="FA5" i="1"/>
  <c r="FB5" i="1"/>
  <c r="FD5" i="1"/>
  <c r="FE5" i="1"/>
  <c r="FG5" i="1"/>
  <c r="FH5" i="1"/>
  <c r="FJ5" i="1"/>
  <c r="FK5" i="1"/>
  <c r="FM5" i="1"/>
  <c r="FN5" i="1"/>
  <c r="FP5" i="1"/>
  <c r="FQ5" i="1"/>
  <c r="FS5" i="1"/>
  <c r="FT5" i="1"/>
  <c r="FV5" i="1"/>
  <c r="FW5" i="1"/>
  <c r="FY5" i="1"/>
  <c r="FZ5" i="1"/>
  <c r="GB5" i="1"/>
  <c r="GC5" i="1"/>
  <c r="GE5" i="1"/>
  <c r="GF5" i="1"/>
  <c r="GH5" i="1"/>
  <c r="GK5" i="1"/>
  <c r="GL5" i="1"/>
  <c r="GN5" i="1"/>
  <c r="GO5" i="1"/>
  <c r="GQ5" i="1"/>
  <c r="GR5" i="1"/>
  <c r="GT5" i="1"/>
  <c r="GU5" i="1"/>
  <c r="GW5" i="1"/>
  <c r="GX5" i="1"/>
  <c r="GZ5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E6" i="1"/>
  <c r="AF6" i="1"/>
  <c r="AH6" i="1"/>
  <c r="AI6" i="1"/>
  <c r="AK6" i="1"/>
  <c r="AL6" i="1"/>
  <c r="AN6" i="1"/>
  <c r="AO6" i="1"/>
  <c r="AQ6" i="1"/>
  <c r="AR6" i="1"/>
  <c r="AT6" i="1"/>
  <c r="AU6" i="1"/>
  <c r="AW6" i="1"/>
  <c r="AZ6" i="1"/>
  <c r="BA6" i="1"/>
  <c r="BC6" i="1"/>
  <c r="BD6" i="1"/>
  <c r="BF6" i="1"/>
  <c r="BG6" i="1"/>
  <c r="BI6" i="1"/>
  <c r="BJ6" i="1"/>
  <c r="BL6" i="1"/>
  <c r="BM6" i="1"/>
  <c r="BO6" i="1"/>
  <c r="BP6" i="1"/>
  <c r="BR6" i="1"/>
  <c r="BS6" i="1"/>
  <c r="BU6" i="1"/>
  <c r="BV6" i="1"/>
  <c r="BX6" i="1"/>
  <c r="BY6" i="1"/>
  <c r="CA6" i="1"/>
  <c r="CB6" i="1"/>
  <c r="CD6" i="1"/>
  <c r="CE6" i="1"/>
  <c r="CG6" i="1"/>
  <c r="CH6" i="1"/>
  <c r="CJ6" i="1"/>
  <c r="CK6" i="1"/>
  <c r="CM6" i="1"/>
  <c r="CN6" i="1"/>
  <c r="CP6" i="1"/>
  <c r="CQ6" i="1"/>
  <c r="CS6" i="1"/>
  <c r="CT6" i="1"/>
  <c r="CV6" i="1"/>
  <c r="CW6" i="1"/>
  <c r="CY6" i="1"/>
  <c r="CZ6" i="1"/>
  <c r="DA6" i="1"/>
  <c r="DB6" i="1"/>
  <c r="DC6" i="1"/>
  <c r="DD6" i="1"/>
  <c r="DE6" i="1"/>
  <c r="DF6" i="1"/>
  <c r="DH6" i="1"/>
  <c r="DI6" i="1"/>
  <c r="DK6" i="1"/>
  <c r="DL6" i="1"/>
  <c r="DN6" i="1"/>
  <c r="DO6" i="1"/>
  <c r="DQ6" i="1"/>
  <c r="DR6" i="1"/>
  <c r="DT6" i="1"/>
  <c r="DU6" i="1"/>
  <c r="DW6" i="1"/>
  <c r="DX6" i="1"/>
  <c r="DZ6" i="1"/>
  <c r="EA6" i="1"/>
  <c r="EC6" i="1"/>
  <c r="ED6" i="1"/>
  <c r="EF6" i="1"/>
  <c r="EG6" i="1"/>
  <c r="EI6" i="1"/>
  <c r="EJ6" i="1"/>
  <c r="EL6" i="1"/>
  <c r="EM6" i="1"/>
  <c r="EO6" i="1"/>
  <c r="EP6" i="1"/>
  <c r="ER6" i="1"/>
  <c r="ES6" i="1"/>
  <c r="EU6" i="1"/>
  <c r="EV6" i="1"/>
  <c r="EX6" i="1"/>
  <c r="EY6" i="1"/>
  <c r="FA6" i="1"/>
  <c r="FB6" i="1"/>
  <c r="FD6" i="1"/>
  <c r="FE6" i="1"/>
  <c r="FG6" i="1"/>
  <c r="FH6" i="1"/>
  <c r="FJ6" i="1"/>
  <c r="FK6" i="1"/>
  <c r="FM6" i="1"/>
  <c r="FN6" i="1"/>
  <c r="FP6" i="1"/>
  <c r="FQ6" i="1"/>
  <c r="FS6" i="1"/>
  <c r="FT6" i="1"/>
  <c r="FV6" i="1"/>
  <c r="FW6" i="1"/>
  <c r="FY6" i="1"/>
  <c r="FZ6" i="1"/>
  <c r="GB6" i="1"/>
  <c r="GC6" i="1"/>
  <c r="GE6" i="1"/>
  <c r="GF6" i="1"/>
  <c r="GH6" i="1"/>
  <c r="GK6" i="1"/>
  <c r="GL6" i="1"/>
  <c r="GN6" i="1"/>
  <c r="GO6" i="1"/>
  <c r="GQ6" i="1"/>
  <c r="GR6" i="1"/>
  <c r="GT6" i="1"/>
  <c r="GU6" i="1"/>
  <c r="GW6" i="1"/>
  <c r="GX6" i="1"/>
  <c r="GZ6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E7" i="1"/>
  <c r="AF7" i="1"/>
  <c r="AH7" i="1"/>
  <c r="AI7" i="1"/>
  <c r="AK7" i="1"/>
  <c r="AL7" i="1"/>
  <c r="AN7" i="1"/>
  <c r="AO7" i="1"/>
  <c r="AQ7" i="1"/>
  <c r="AR7" i="1"/>
  <c r="AT7" i="1"/>
  <c r="AU7" i="1"/>
  <c r="AW7" i="1"/>
  <c r="AZ7" i="1"/>
  <c r="BA7" i="1"/>
  <c r="BC7" i="1"/>
  <c r="BD7" i="1"/>
  <c r="BF7" i="1"/>
  <c r="BG7" i="1"/>
  <c r="BI7" i="1"/>
  <c r="BJ7" i="1"/>
  <c r="BL7" i="1"/>
  <c r="BM7" i="1"/>
  <c r="BO7" i="1"/>
  <c r="BP7" i="1"/>
  <c r="BR7" i="1"/>
  <c r="BS7" i="1"/>
  <c r="BU7" i="1"/>
  <c r="BV7" i="1"/>
  <c r="BX7" i="1"/>
  <c r="BY7" i="1"/>
  <c r="CA7" i="1"/>
  <c r="CB7" i="1"/>
  <c r="CD7" i="1"/>
  <c r="CE7" i="1"/>
  <c r="CG7" i="1"/>
  <c r="CH7" i="1"/>
  <c r="CJ7" i="1"/>
  <c r="CK7" i="1"/>
  <c r="CM7" i="1"/>
  <c r="CN7" i="1"/>
  <c r="CP7" i="1"/>
  <c r="CQ7" i="1"/>
  <c r="CS7" i="1"/>
  <c r="CT7" i="1"/>
  <c r="CV7" i="1"/>
  <c r="CW7" i="1"/>
  <c r="CY7" i="1"/>
  <c r="CZ7" i="1"/>
  <c r="DA7" i="1"/>
  <c r="DB7" i="1"/>
  <c r="DC7" i="1"/>
  <c r="DD7" i="1"/>
  <c r="DE7" i="1"/>
  <c r="DF7" i="1"/>
  <c r="DH7" i="1"/>
  <c r="DI7" i="1"/>
  <c r="DK7" i="1"/>
  <c r="DL7" i="1"/>
  <c r="DN7" i="1"/>
  <c r="DO7" i="1"/>
  <c r="DQ7" i="1"/>
  <c r="DR7" i="1"/>
  <c r="DT7" i="1"/>
  <c r="DU7" i="1"/>
  <c r="DW7" i="1"/>
  <c r="DX7" i="1"/>
  <c r="DZ7" i="1"/>
  <c r="EA7" i="1"/>
  <c r="EC7" i="1"/>
  <c r="ED7" i="1"/>
  <c r="EF7" i="1"/>
  <c r="EG7" i="1"/>
  <c r="EI7" i="1"/>
  <c r="EJ7" i="1"/>
  <c r="EL7" i="1"/>
  <c r="EM7" i="1"/>
  <c r="EO7" i="1"/>
  <c r="EP7" i="1"/>
  <c r="ER7" i="1"/>
  <c r="ES7" i="1"/>
  <c r="EU7" i="1"/>
  <c r="EV7" i="1"/>
  <c r="EX7" i="1"/>
  <c r="EY7" i="1"/>
  <c r="FA7" i="1"/>
  <c r="FB7" i="1"/>
  <c r="FD7" i="1"/>
  <c r="FE7" i="1"/>
  <c r="FG7" i="1"/>
  <c r="FH7" i="1"/>
  <c r="FJ7" i="1"/>
  <c r="FK7" i="1"/>
  <c r="FM7" i="1"/>
  <c r="FN7" i="1"/>
  <c r="FP7" i="1"/>
  <c r="FQ7" i="1"/>
  <c r="FS7" i="1"/>
  <c r="FT7" i="1"/>
  <c r="FV7" i="1"/>
  <c r="FW7" i="1"/>
  <c r="FY7" i="1"/>
  <c r="FZ7" i="1"/>
  <c r="GB7" i="1"/>
  <c r="GC7" i="1"/>
  <c r="GE7" i="1"/>
  <c r="GF7" i="1"/>
  <c r="GH7" i="1"/>
  <c r="GK7" i="1"/>
  <c r="GL7" i="1"/>
  <c r="GN7" i="1"/>
  <c r="GO7" i="1"/>
  <c r="GQ7" i="1"/>
  <c r="GR7" i="1"/>
  <c r="GT7" i="1"/>
  <c r="GU7" i="1"/>
  <c r="GW7" i="1"/>
  <c r="GX7" i="1"/>
  <c r="GZ7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E8" i="1"/>
  <c r="AF8" i="1"/>
  <c r="AH8" i="1"/>
  <c r="AI8" i="1"/>
  <c r="AK8" i="1"/>
  <c r="AL8" i="1"/>
  <c r="AN8" i="1"/>
  <c r="AO8" i="1"/>
  <c r="AQ8" i="1"/>
  <c r="AR8" i="1"/>
  <c r="AT8" i="1"/>
  <c r="AU8" i="1"/>
  <c r="AW8" i="1"/>
  <c r="AZ8" i="1"/>
  <c r="BA8" i="1"/>
  <c r="BC8" i="1"/>
  <c r="BD8" i="1"/>
  <c r="BF8" i="1"/>
  <c r="BG8" i="1"/>
  <c r="BI8" i="1"/>
  <c r="BJ8" i="1"/>
  <c r="BL8" i="1"/>
  <c r="BM8" i="1"/>
  <c r="BO8" i="1"/>
  <c r="BP8" i="1"/>
  <c r="BR8" i="1"/>
  <c r="BS8" i="1"/>
  <c r="BU8" i="1"/>
  <c r="BV8" i="1"/>
  <c r="BX8" i="1"/>
  <c r="BY8" i="1"/>
  <c r="CA8" i="1"/>
  <c r="CB8" i="1"/>
  <c r="CD8" i="1"/>
  <c r="CE8" i="1"/>
  <c r="CG8" i="1"/>
  <c r="CH8" i="1"/>
  <c r="CJ8" i="1"/>
  <c r="CK8" i="1"/>
  <c r="CM8" i="1"/>
  <c r="CN8" i="1"/>
  <c r="CP8" i="1"/>
  <c r="CQ8" i="1"/>
  <c r="CS8" i="1"/>
  <c r="CT8" i="1"/>
  <c r="CV8" i="1"/>
  <c r="CW8" i="1"/>
  <c r="CY8" i="1"/>
  <c r="CZ8" i="1"/>
  <c r="DA8" i="1"/>
  <c r="DB8" i="1"/>
  <c r="DC8" i="1"/>
  <c r="DD8" i="1"/>
  <c r="DE8" i="1"/>
  <c r="DF8" i="1"/>
  <c r="DH8" i="1"/>
  <c r="DI8" i="1"/>
  <c r="DK8" i="1"/>
  <c r="DL8" i="1"/>
  <c r="DN8" i="1"/>
  <c r="DO8" i="1"/>
  <c r="DQ8" i="1"/>
  <c r="DR8" i="1"/>
  <c r="DT8" i="1"/>
  <c r="DU8" i="1"/>
  <c r="DW8" i="1"/>
  <c r="DX8" i="1"/>
  <c r="DZ8" i="1"/>
  <c r="EA8" i="1"/>
  <c r="EC8" i="1"/>
  <c r="ED8" i="1"/>
  <c r="EF8" i="1"/>
  <c r="EG8" i="1"/>
  <c r="EI8" i="1"/>
  <c r="EJ8" i="1"/>
  <c r="EL8" i="1"/>
  <c r="EM8" i="1"/>
  <c r="EO8" i="1"/>
  <c r="EP8" i="1"/>
  <c r="ER8" i="1"/>
  <c r="ES8" i="1"/>
  <c r="EU8" i="1"/>
  <c r="EV8" i="1"/>
  <c r="EX8" i="1"/>
  <c r="EY8" i="1"/>
  <c r="FA8" i="1"/>
  <c r="FB8" i="1"/>
  <c r="FD8" i="1"/>
  <c r="FE8" i="1"/>
  <c r="FG8" i="1"/>
  <c r="FH8" i="1"/>
  <c r="FJ8" i="1"/>
  <c r="FK8" i="1"/>
  <c r="FM8" i="1"/>
  <c r="FN8" i="1"/>
  <c r="FP8" i="1"/>
  <c r="FQ8" i="1"/>
  <c r="FS8" i="1"/>
  <c r="FT8" i="1"/>
  <c r="FV8" i="1"/>
  <c r="FW8" i="1"/>
  <c r="FY8" i="1"/>
  <c r="FZ8" i="1"/>
  <c r="GB8" i="1"/>
  <c r="GC8" i="1"/>
  <c r="GE8" i="1"/>
  <c r="GF8" i="1"/>
  <c r="GH8" i="1"/>
  <c r="GK8" i="1"/>
  <c r="GL8" i="1"/>
  <c r="GN8" i="1"/>
  <c r="GO8" i="1"/>
  <c r="GQ8" i="1"/>
  <c r="GR8" i="1"/>
  <c r="GT8" i="1"/>
  <c r="GU8" i="1"/>
  <c r="GW8" i="1"/>
  <c r="GX8" i="1"/>
  <c r="GZ8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E9" i="1"/>
  <c r="AF9" i="1"/>
  <c r="AH9" i="1"/>
  <c r="AI9" i="1"/>
  <c r="AK9" i="1"/>
  <c r="AL9" i="1"/>
  <c r="AN9" i="1"/>
  <c r="AO9" i="1"/>
  <c r="AQ9" i="1"/>
  <c r="AR9" i="1"/>
  <c r="AT9" i="1"/>
  <c r="AU9" i="1"/>
  <c r="AW9" i="1"/>
  <c r="AZ9" i="1"/>
  <c r="BA9" i="1"/>
  <c r="BC9" i="1"/>
  <c r="BD9" i="1"/>
  <c r="BF9" i="1"/>
  <c r="BG9" i="1"/>
  <c r="BI9" i="1"/>
  <c r="BJ9" i="1"/>
  <c r="BL9" i="1"/>
  <c r="BM9" i="1"/>
  <c r="BO9" i="1"/>
  <c r="BP9" i="1"/>
  <c r="BR9" i="1"/>
  <c r="BS9" i="1"/>
  <c r="BU9" i="1"/>
  <c r="BV9" i="1"/>
  <c r="BX9" i="1"/>
  <c r="BY9" i="1"/>
  <c r="CA9" i="1"/>
  <c r="CB9" i="1"/>
  <c r="CD9" i="1"/>
  <c r="CE9" i="1"/>
  <c r="CG9" i="1"/>
  <c r="CH9" i="1"/>
  <c r="CJ9" i="1"/>
  <c r="CK9" i="1"/>
  <c r="CM9" i="1"/>
  <c r="CN9" i="1"/>
  <c r="CP9" i="1"/>
  <c r="CQ9" i="1"/>
  <c r="CS9" i="1"/>
  <c r="CT9" i="1"/>
  <c r="CV9" i="1"/>
  <c r="CW9" i="1"/>
  <c r="CY9" i="1"/>
  <c r="CZ9" i="1"/>
  <c r="DA9" i="1"/>
  <c r="DB9" i="1"/>
  <c r="DC9" i="1"/>
  <c r="DD9" i="1"/>
  <c r="DE9" i="1"/>
  <c r="DF9" i="1"/>
  <c r="DH9" i="1"/>
  <c r="DI9" i="1"/>
  <c r="DK9" i="1"/>
  <c r="DL9" i="1"/>
  <c r="DN9" i="1"/>
  <c r="DO9" i="1"/>
  <c r="DQ9" i="1"/>
  <c r="DR9" i="1"/>
  <c r="DT9" i="1"/>
  <c r="DU9" i="1"/>
  <c r="DW9" i="1"/>
  <c r="DX9" i="1"/>
  <c r="DZ9" i="1"/>
  <c r="EA9" i="1"/>
  <c r="EC9" i="1"/>
  <c r="ED9" i="1"/>
  <c r="EF9" i="1"/>
  <c r="EG9" i="1"/>
  <c r="EI9" i="1"/>
  <c r="EJ9" i="1"/>
  <c r="EL9" i="1"/>
  <c r="EM9" i="1"/>
  <c r="EO9" i="1"/>
  <c r="EP9" i="1"/>
  <c r="ER9" i="1"/>
  <c r="ES9" i="1"/>
  <c r="EU9" i="1"/>
  <c r="EV9" i="1"/>
  <c r="EX9" i="1"/>
  <c r="EY9" i="1"/>
  <c r="FA9" i="1"/>
  <c r="FB9" i="1"/>
  <c r="FD9" i="1"/>
  <c r="FE9" i="1"/>
  <c r="FG9" i="1"/>
  <c r="FH9" i="1"/>
  <c r="FJ9" i="1"/>
  <c r="FK9" i="1"/>
  <c r="FM9" i="1"/>
  <c r="FN9" i="1"/>
  <c r="FP9" i="1"/>
  <c r="FQ9" i="1"/>
  <c r="FS9" i="1"/>
  <c r="FT9" i="1"/>
  <c r="FV9" i="1"/>
  <c r="FW9" i="1"/>
  <c r="FY9" i="1"/>
  <c r="FZ9" i="1"/>
  <c r="GB9" i="1"/>
  <c r="GC9" i="1"/>
  <c r="GE9" i="1"/>
  <c r="GF9" i="1"/>
  <c r="GH9" i="1"/>
  <c r="GK9" i="1"/>
  <c r="GL9" i="1"/>
  <c r="GN9" i="1"/>
  <c r="GO9" i="1"/>
  <c r="GQ9" i="1"/>
  <c r="GR9" i="1"/>
  <c r="GT9" i="1"/>
  <c r="GU9" i="1"/>
  <c r="GW9" i="1"/>
  <c r="GX9" i="1"/>
  <c r="GZ9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E10" i="1"/>
  <c r="AF10" i="1"/>
  <c r="AH10" i="1"/>
  <c r="AI10" i="1"/>
  <c r="AK10" i="1"/>
  <c r="AL10" i="1"/>
  <c r="AN10" i="1"/>
  <c r="AO10" i="1"/>
  <c r="AQ10" i="1"/>
  <c r="AR10" i="1"/>
  <c r="AT10" i="1"/>
  <c r="AU10" i="1"/>
  <c r="AW10" i="1"/>
  <c r="AZ10" i="1"/>
  <c r="BA10" i="1"/>
  <c r="BC10" i="1"/>
  <c r="BD10" i="1"/>
  <c r="BF10" i="1"/>
  <c r="BG10" i="1"/>
  <c r="BI10" i="1"/>
  <c r="BJ10" i="1"/>
  <c r="BL10" i="1"/>
  <c r="BM10" i="1"/>
  <c r="BO10" i="1"/>
  <c r="BP10" i="1"/>
  <c r="BR10" i="1"/>
  <c r="BS10" i="1"/>
  <c r="BU10" i="1"/>
  <c r="BV10" i="1"/>
  <c r="BX10" i="1"/>
  <c r="BY10" i="1"/>
  <c r="CA10" i="1"/>
  <c r="CB10" i="1"/>
  <c r="CD10" i="1"/>
  <c r="CE10" i="1"/>
  <c r="CG10" i="1"/>
  <c r="CH10" i="1"/>
  <c r="CJ10" i="1"/>
  <c r="CK10" i="1"/>
  <c r="CM10" i="1"/>
  <c r="CN10" i="1"/>
  <c r="CP10" i="1"/>
  <c r="CQ10" i="1"/>
  <c r="CS10" i="1"/>
  <c r="CT10" i="1"/>
  <c r="CV10" i="1"/>
  <c r="CW10" i="1"/>
  <c r="CY10" i="1"/>
  <c r="CZ10" i="1"/>
  <c r="DA10" i="1"/>
  <c r="DB10" i="1"/>
  <c r="DC10" i="1"/>
  <c r="DD10" i="1"/>
  <c r="DE10" i="1"/>
  <c r="DF10" i="1"/>
  <c r="DH10" i="1"/>
  <c r="DI10" i="1"/>
  <c r="DK10" i="1"/>
  <c r="DL10" i="1"/>
  <c r="DN10" i="1"/>
  <c r="DO10" i="1"/>
  <c r="DQ10" i="1"/>
  <c r="DR10" i="1"/>
  <c r="DT10" i="1"/>
  <c r="DU10" i="1"/>
  <c r="DW10" i="1"/>
  <c r="DX10" i="1"/>
  <c r="DZ10" i="1"/>
  <c r="EA10" i="1"/>
  <c r="EC10" i="1"/>
  <c r="ED10" i="1"/>
  <c r="EF10" i="1"/>
  <c r="EG10" i="1"/>
  <c r="EI10" i="1"/>
  <c r="EJ10" i="1"/>
  <c r="EL10" i="1"/>
  <c r="EM10" i="1"/>
  <c r="EO10" i="1"/>
  <c r="EP10" i="1"/>
  <c r="ER10" i="1"/>
  <c r="ES10" i="1"/>
  <c r="EU10" i="1"/>
  <c r="EV10" i="1"/>
  <c r="EX10" i="1"/>
  <c r="EY10" i="1"/>
  <c r="FA10" i="1"/>
  <c r="FB10" i="1"/>
  <c r="FD10" i="1"/>
  <c r="FE10" i="1"/>
  <c r="FG10" i="1"/>
  <c r="FH10" i="1"/>
  <c r="FJ10" i="1"/>
  <c r="FK10" i="1"/>
  <c r="FM10" i="1"/>
  <c r="FN10" i="1"/>
  <c r="FP10" i="1"/>
  <c r="FQ10" i="1"/>
  <c r="FS10" i="1"/>
  <c r="FT10" i="1"/>
  <c r="FV10" i="1"/>
  <c r="FW10" i="1"/>
  <c r="FY10" i="1"/>
  <c r="FZ10" i="1"/>
  <c r="GB10" i="1"/>
  <c r="GC10" i="1"/>
  <c r="GE10" i="1"/>
  <c r="GF10" i="1"/>
  <c r="GH10" i="1"/>
  <c r="GK10" i="1"/>
  <c r="GL10" i="1"/>
  <c r="GN10" i="1"/>
  <c r="GO10" i="1"/>
  <c r="GQ10" i="1"/>
  <c r="GR10" i="1"/>
  <c r="GT10" i="1"/>
  <c r="GU10" i="1"/>
  <c r="GW10" i="1"/>
  <c r="GX10" i="1"/>
  <c r="GZ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E11" i="1"/>
  <c r="AF11" i="1"/>
  <c r="AH11" i="1"/>
  <c r="AI11" i="1"/>
  <c r="AK11" i="1"/>
  <c r="AL11" i="1"/>
  <c r="AN11" i="1"/>
  <c r="AO11" i="1"/>
  <c r="AQ11" i="1"/>
  <c r="AR11" i="1"/>
  <c r="AT11" i="1"/>
  <c r="AU11" i="1"/>
  <c r="AW11" i="1"/>
  <c r="AZ11" i="1"/>
  <c r="BA11" i="1"/>
  <c r="BC11" i="1"/>
  <c r="BD11" i="1"/>
  <c r="BF11" i="1"/>
  <c r="BG11" i="1"/>
  <c r="BI11" i="1"/>
  <c r="BJ11" i="1"/>
  <c r="BL11" i="1"/>
  <c r="BM11" i="1"/>
  <c r="BO11" i="1"/>
  <c r="BP11" i="1"/>
  <c r="BR11" i="1"/>
  <c r="BS11" i="1"/>
  <c r="BU11" i="1"/>
  <c r="BV11" i="1"/>
  <c r="BX11" i="1"/>
  <c r="BY11" i="1"/>
  <c r="CA11" i="1"/>
  <c r="CB11" i="1"/>
  <c r="CD11" i="1"/>
  <c r="CE11" i="1"/>
  <c r="CG11" i="1"/>
  <c r="CH11" i="1"/>
  <c r="CJ11" i="1"/>
  <c r="CK11" i="1"/>
  <c r="CM11" i="1"/>
  <c r="CN11" i="1"/>
  <c r="CP11" i="1"/>
  <c r="CQ11" i="1"/>
  <c r="CS11" i="1"/>
  <c r="CT11" i="1"/>
  <c r="CV11" i="1"/>
  <c r="CW11" i="1"/>
  <c r="CY11" i="1"/>
  <c r="CZ11" i="1"/>
  <c r="DA11" i="1"/>
  <c r="DB11" i="1"/>
  <c r="DC11" i="1"/>
  <c r="DD11" i="1"/>
  <c r="DE11" i="1"/>
  <c r="DF11" i="1"/>
  <c r="DH11" i="1"/>
  <c r="DI11" i="1"/>
  <c r="DK11" i="1"/>
  <c r="DL11" i="1"/>
  <c r="DN11" i="1"/>
  <c r="DO11" i="1"/>
  <c r="DQ11" i="1"/>
  <c r="DR11" i="1"/>
  <c r="DT11" i="1"/>
  <c r="DU11" i="1"/>
  <c r="DW11" i="1"/>
  <c r="DX11" i="1"/>
  <c r="DZ11" i="1"/>
  <c r="EA11" i="1"/>
  <c r="EC11" i="1"/>
  <c r="ED11" i="1"/>
  <c r="EF11" i="1"/>
  <c r="EG11" i="1"/>
  <c r="EI11" i="1"/>
  <c r="EJ11" i="1"/>
  <c r="EL11" i="1"/>
  <c r="EM11" i="1"/>
  <c r="EO11" i="1"/>
  <c r="EP11" i="1"/>
  <c r="ER11" i="1"/>
  <c r="ES11" i="1"/>
  <c r="EU11" i="1"/>
  <c r="EV11" i="1"/>
  <c r="EX11" i="1"/>
  <c r="EY11" i="1"/>
  <c r="FA11" i="1"/>
  <c r="FB11" i="1"/>
  <c r="FD11" i="1"/>
  <c r="FE11" i="1"/>
  <c r="FG11" i="1"/>
  <c r="FH11" i="1"/>
  <c r="FJ11" i="1"/>
  <c r="FK11" i="1"/>
  <c r="FM11" i="1"/>
  <c r="FN11" i="1"/>
  <c r="FP11" i="1"/>
  <c r="FQ11" i="1"/>
  <c r="FS11" i="1"/>
  <c r="FT11" i="1"/>
  <c r="FV11" i="1"/>
  <c r="FW11" i="1"/>
  <c r="FY11" i="1"/>
  <c r="FZ11" i="1"/>
  <c r="GB11" i="1"/>
  <c r="GC11" i="1"/>
  <c r="GE11" i="1"/>
  <c r="GF11" i="1"/>
  <c r="GH11" i="1"/>
  <c r="GK11" i="1"/>
  <c r="GL11" i="1"/>
  <c r="GN11" i="1"/>
  <c r="GO11" i="1"/>
  <c r="GQ11" i="1"/>
  <c r="GR11" i="1"/>
  <c r="GT11" i="1"/>
  <c r="GU11" i="1"/>
  <c r="GW11" i="1"/>
  <c r="GX11" i="1"/>
  <c r="GZ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E12" i="1"/>
  <c r="AF12" i="1"/>
  <c r="AH12" i="1"/>
  <c r="AI12" i="1"/>
  <c r="AK12" i="1"/>
  <c r="AL12" i="1"/>
  <c r="AN12" i="1"/>
  <c r="AO12" i="1"/>
  <c r="AQ12" i="1"/>
  <c r="AR12" i="1"/>
  <c r="AT12" i="1"/>
  <c r="AU12" i="1"/>
  <c r="AW12" i="1"/>
  <c r="AZ12" i="1"/>
  <c r="BA12" i="1"/>
  <c r="BC12" i="1"/>
  <c r="BD12" i="1"/>
  <c r="BF12" i="1"/>
  <c r="BG12" i="1"/>
  <c r="BI12" i="1"/>
  <c r="BJ12" i="1"/>
  <c r="BL12" i="1"/>
  <c r="BM12" i="1"/>
  <c r="BO12" i="1"/>
  <c r="BP12" i="1"/>
  <c r="BR12" i="1"/>
  <c r="BS12" i="1"/>
  <c r="BU12" i="1"/>
  <c r="BV12" i="1"/>
  <c r="BX12" i="1"/>
  <c r="BY12" i="1"/>
  <c r="CA12" i="1"/>
  <c r="CB12" i="1"/>
  <c r="CD12" i="1"/>
  <c r="CE12" i="1"/>
  <c r="CG12" i="1"/>
  <c r="CH12" i="1"/>
  <c r="CJ12" i="1"/>
  <c r="CK12" i="1"/>
  <c r="CM12" i="1"/>
  <c r="CN12" i="1"/>
  <c r="CP12" i="1"/>
  <c r="CQ12" i="1"/>
  <c r="CS12" i="1"/>
  <c r="CT12" i="1"/>
  <c r="CV12" i="1"/>
  <c r="CW12" i="1"/>
  <c r="CY12" i="1"/>
  <c r="CZ12" i="1"/>
  <c r="DA12" i="1"/>
  <c r="DB12" i="1"/>
  <c r="DC12" i="1"/>
  <c r="DD12" i="1"/>
  <c r="DE12" i="1"/>
  <c r="DF12" i="1"/>
  <c r="DH12" i="1"/>
  <c r="DI12" i="1"/>
  <c r="DK12" i="1"/>
  <c r="DL12" i="1"/>
  <c r="DN12" i="1"/>
  <c r="DO12" i="1"/>
  <c r="DQ12" i="1"/>
  <c r="DR12" i="1"/>
  <c r="DT12" i="1"/>
  <c r="DU12" i="1"/>
  <c r="DW12" i="1"/>
  <c r="DX12" i="1"/>
  <c r="DZ12" i="1"/>
  <c r="EA12" i="1"/>
  <c r="EC12" i="1"/>
  <c r="ED12" i="1"/>
  <c r="EF12" i="1"/>
  <c r="EG12" i="1"/>
  <c r="EI12" i="1"/>
  <c r="EJ12" i="1"/>
  <c r="EL12" i="1"/>
  <c r="EM12" i="1"/>
  <c r="EO12" i="1"/>
  <c r="EP12" i="1"/>
  <c r="ER12" i="1"/>
  <c r="ES12" i="1"/>
  <c r="EU12" i="1"/>
  <c r="EV12" i="1"/>
  <c r="EX12" i="1"/>
  <c r="EY12" i="1"/>
  <c r="FA12" i="1"/>
  <c r="FB12" i="1"/>
  <c r="FD12" i="1"/>
  <c r="FE12" i="1"/>
  <c r="FG12" i="1"/>
  <c r="FH12" i="1"/>
  <c r="FJ12" i="1"/>
  <c r="FK12" i="1"/>
  <c r="FM12" i="1"/>
  <c r="FN12" i="1"/>
  <c r="FP12" i="1"/>
  <c r="FQ12" i="1"/>
  <c r="FS12" i="1"/>
  <c r="FT12" i="1"/>
  <c r="FV12" i="1"/>
  <c r="FW12" i="1"/>
  <c r="FY12" i="1"/>
  <c r="FZ12" i="1"/>
  <c r="GB12" i="1"/>
  <c r="GC12" i="1"/>
  <c r="GE12" i="1"/>
  <c r="GF12" i="1"/>
  <c r="GH12" i="1"/>
  <c r="GK12" i="1"/>
  <c r="GL12" i="1"/>
  <c r="GN12" i="1"/>
  <c r="GO12" i="1"/>
  <c r="GQ12" i="1"/>
  <c r="GR12" i="1"/>
  <c r="GT12" i="1"/>
  <c r="GU12" i="1"/>
  <c r="GW12" i="1"/>
  <c r="GX12" i="1"/>
  <c r="GZ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E13" i="1"/>
  <c r="AF13" i="1"/>
  <c r="AH13" i="1"/>
  <c r="AI13" i="1"/>
  <c r="AK13" i="1"/>
  <c r="AL13" i="1"/>
  <c r="AN13" i="1"/>
  <c r="AO13" i="1"/>
  <c r="AQ13" i="1"/>
  <c r="AR13" i="1"/>
  <c r="AT13" i="1"/>
  <c r="AU13" i="1"/>
  <c r="AW13" i="1"/>
  <c r="AZ13" i="1"/>
  <c r="BA13" i="1"/>
  <c r="BC13" i="1"/>
  <c r="BD13" i="1"/>
  <c r="BF13" i="1"/>
  <c r="BG13" i="1"/>
  <c r="BI13" i="1"/>
  <c r="BJ13" i="1"/>
  <c r="BL13" i="1"/>
  <c r="BM13" i="1"/>
  <c r="BO13" i="1"/>
  <c r="BP13" i="1"/>
  <c r="BR13" i="1"/>
  <c r="BS13" i="1"/>
  <c r="BU13" i="1"/>
  <c r="BV13" i="1"/>
  <c r="BX13" i="1"/>
  <c r="BY13" i="1"/>
  <c r="CA13" i="1"/>
  <c r="CB13" i="1"/>
  <c r="CD13" i="1"/>
  <c r="CE13" i="1"/>
  <c r="CG13" i="1"/>
  <c r="CH13" i="1"/>
  <c r="CJ13" i="1"/>
  <c r="CK13" i="1"/>
  <c r="CM13" i="1"/>
  <c r="CN13" i="1"/>
  <c r="CP13" i="1"/>
  <c r="CQ13" i="1"/>
  <c r="CS13" i="1"/>
  <c r="CT13" i="1"/>
  <c r="CV13" i="1"/>
  <c r="CW13" i="1"/>
  <c r="CY13" i="1"/>
  <c r="CZ13" i="1"/>
  <c r="DA13" i="1"/>
  <c r="DB13" i="1"/>
  <c r="DC13" i="1"/>
  <c r="DD13" i="1"/>
  <c r="DE13" i="1"/>
  <c r="DF13" i="1"/>
  <c r="DH13" i="1"/>
  <c r="DI13" i="1"/>
  <c r="DK13" i="1"/>
  <c r="DL13" i="1"/>
  <c r="DN13" i="1"/>
  <c r="DO13" i="1"/>
  <c r="DQ13" i="1"/>
  <c r="DR13" i="1"/>
  <c r="DT13" i="1"/>
  <c r="DU13" i="1"/>
  <c r="DW13" i="1"/>
  <c r="DX13" i="1"/>
  <c r="DZ13" i="1"/>
  <c r="EA13" i="1"/>
  <c r="EC13" i="1"/>
  <c r="ED13" i="1"/>
  <c r="EF13" i="1"/>
  <c r="EG13" i="1"/>
  <c r="EI13" i="1"/>
  <c r="EJ13" i="1"/>
  <c r="EL13" i="1"/>
  <c r="EM13" i="1"/>
  <c r="EO13" i="1"/>
  <c r="EP13" i="1"/>
  <c r="ER13" i="1"/>
  <c r="ES13" i="1"/>
  <c r="EU13" i="1"/>
  <c r="EV13" i="1"/>
  <c r="EX13" i="1"/>
  <c r="EY13" i="1"/>
  <c r="FA13" i="1"/>
  <c r="FB13" i="1"/>
  <c r="FD13" i="1"/>
  <c r="FE13" i="1"/>
  <c r="FG13" i="1"/>
  <c r="FH13" i="1"/>
  <c r="FJ13" i="1"/>
  <c r="FK13" i="1"/>
  <c r="FM13" i="1"/>
  <c r="FN13" i="1"/>
  <c r="FP13" i="1"/>
  <c r="FQ13" i="1"/>
  <c r="FS13" i="1"/>
  <c r="FT13" i="1"/>
  <c r="FV13" i="1"/>
  <c r="FW13" i="1"/>
  <c r="FY13" i="1"/>
  <c r="FZ13" i="1"/>
  <c r="GB13" i="1"/>
  <c r="GC13" i="1"/>
  <c r="GE13" i="1"/>
  <c r="GF13" i="1"/>
  <c r="GH13" i="1"/>
  <c r="GK13" i="1"/>
  <c r="GL13" i="1"/>
  <c r="GN13" i="1"/>
  <c r="GO13" i="1"/>
  <c r="GQ13" i="1"/>
  <c r="GR13" i="1"/>
  <c r="GT13" i="1"/>
  <c r="GU13" i="1"/>
  <c r="GW13" i="1"/>
  <c r="GX13" i="1"/>
  <c r="GZ13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E14" i="1"/>
  <c r="AF14" i="1"/>
  <c r="AH14" i="1"/>
  <c r="AI14" i="1"/>
  <c r="AK14" i="1"/>
  <c r="AL14" i="1"/>
  <c r="AN14" i="1"/>
  <c r="AO14" i="1"/>
  <c r="AQ14" i="1"/>
  <c r="AR14" i="1"/>
  <c r="AT14" i="1"/>
  <c r="AU14" i="1"/>
  <c r="AW14" i="1"/>
  <c r="AZ14" i="1"/>
  <c r="BA14" i="1"/>
  <c r="BC14" i="1"/>
  <c r="BD14" i="1"/>
  <c r="BF14" i="1"/>
  <c r="BG14" i="1"/>
  <c r="BI14" i="1"/>
  <c r="BJ14" i="1"/>
  <c r="BL14" i="1"/>
  <c r="BM14" i="1"/>
  <c r="BO14" i="1"/>
  <c r="BP14" i="1"/>
  <c r="BR14" i="1"/>
  <c r="BS14" i="1"/>
  <c r="BU14" i="1"/>
  <c r="BV14" i="1"/>
  <c r="BX14" i="1"/>
  <c r="BY14" i="1"/>
  <c r="CA14" i="1"/>
  <c r="CB14" i="1"/>
  <c r="CD14" i="1"/>
  <c r="CE14" i="1"/>
  <c r="CG14" i="1"/>
  <c r="CH14" i="1"/>
  <c r="CJ14" i="1"/>
  <c r="CK14" i="1"/>
  <c r="CM14" i="1"/>
  <c r="CN14" i="1"/>
  <c r="CP14" i="1"/>
  <c r="CQ14" i="1"/>
  <c r="CS14" i="1"/>
  <c r="CT14" i="1"/>
  <c r="CV14" i="1"/>
  <c r="CW14" i="1"/>
  <c r="CY14" i="1"/>
  <c r="CZ14" i="1"/>
  <c r="DA14" i="1"/>
  <c r="DB14" i="1"/>
  <c r="DC14" i="1"/>
  <c r="DD14" i="1"/>
  <c r="DE14" i="1"/>
  <c r="DF14" i="1"/>
  <c r="DH14" i="1"/>
  <c r="DI14" i="1"/>
  <c r="DK14" i="1"/>
  <c r="DL14" i="1"/>
  <c r="DN14" i="1"/>
  <c r="DO14" i="1"/>
  <c r="DQ14" i="1"/>
  <c r="DR14" i="1"/>
  <c r="DT14" i="1"/>
  <c r="DU14" i="1"/>
  <c r="DW14" i="1"/>
  <c r="DX14" i="1"/>
  <c r="DZ14" i="1"/>
  <c r="EA14" i="1"/>
  <c r="EC14" i="1"/>
  <c r="ED14" i="1"/>
  <c r="EF14" i="1"/>
  <c r="EG14" i="1"/>
  <c r="EI14" i="1"/>
  <c r="EJ14" i="1"/>
  <c r="EL14" i="1"/>
  <c r="EM14" i="1"/>
  <c r="EO14" i="1"/>
  <c r="EP14" i="1"/>
  <c r="ER14" i="1"/>
  <c r="ES14" i="1"/>
  <c r="EU14" i="1"/>
  <c r="EV14" i="1"/>
  <c r="EX14" i="1"/>
  <c r="EY14" i="1"/>
  <c r="FA14" i="1"/>
  <c r="FB14" i="1"/>
  <c r="FD14" i="1"/>
  <c r="FE14" i="1"/>
  <c r="FG14" i="1"/>
  <c r="FH14" i="1"/>
  <c r="FJ14" i="1"/>
  <c r="FK14" i="1"/>
  <c r="FM14" i="1"/>
  <c r="FN14" i="1"/>
  <c r="FP14" i="1"/>
  <c r="FQ14" i="1"/>
  <c r="FS14" i="1"/>
  <c r="FT14" i="1"/>
  <c r="FV14" i="1"/>
  <c r="FW14" i="1"/>
  <c r="FY14" i="1"/>
  <c r="FZ14" i="1"/>
  <c r="GB14" i="1"/>
  <c r="GC14" i="1"/>
  <c r="GE14" i="1"/>
  <c r="GF14" i="1"/>
  <c r="GH14" i="1"/>
  <c r="GK14" i="1"/>
  <c r="GL14" i="1"/>
  <c r="GN14" i="1"/>
  <c r="GO14" i="1"/>
  <c r="GQ14" i="1"/>
  <c r="GR14" i="1"/>
  <c r="GT14" i="1"/>
  <c r="GU14" i="1"/>
  <c r="GW14" i="1"/>
  <c r="GX14" i="1"/>
  <c r="GZ14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E15" i="1"/>
  <c r="AF15" i="1"/>
  <c r="AH15" i="1"/>
  <c r="AI15" i="1"/>
  <c r="AK15" i="1"/>
  <c r="AL15" i="1"/>
  <c r="AN15" i="1"/>
  <c r="AO15" i="1"/>
  <c r="AQ15" i="1"/>
  <c r="AR15" i="1"/>
  <c r="AT15" i="1"/>
  <c r="AU15" i="1"/>
  <c r="AW15" i="1"/>
  <c r="AZ15" i="1"/>
  <c r="BA15" i="1"/>
  <c r="BC15" i="1"/>
  <c r="BD15" i="1"/>
  <c r="BF15" i="1"/>
  <c r="BG15" i="1"/>
  <c r="BI15" i="1"/>
  <c r="BJ15" i="1"/>
  <c r="BL15" i="1"/>
  <c r="BM15" i="1"/>
  <c r="BO15" i="1"/>
  <c r="BP15" i="1"/>
  <c r="BR15" i="1"/>
  <c r="BS15" i="1"/>
  <c r="BU15" i="1"/>
  <c r="BV15" i="1"/>
  <c r="BX15" i="1"/>
  <c r="BY15" i="1"/>
  <c r="CA15" i="1"/>
  <c r="CB15" i="1"/>
  <c r="CD15" i="1"/>
  <c r="CE15" i="1"/>
  <c r="CG15" i="1"/>
  <c r="CH15" i="1"/>
  <c r="CJ15" i="1"/>
  <c r="CK15" i="1"/>
  <c r="CM15" i="1"/>
  <c r="CN15" i="1"/>
  <c r="CP15" i="1"/>
  <c r="CQ15" i="1"/>
  <c r="CS15" i="1"/>
  <c r="CT15" i="1"/>
  <c r="CV15" i="1"/>
  <c r="CW15" i="1"/>
  <c r="CY15" i="1"/>
  <c r="CZ15" i="1"/>
  <c r="DA15" i="1"/>
  <c r="DB15" i="1"/>
  <c r="DC15" i="1"/>
  <c r="DD15" i="1"/>
  <c r="DE15" i="1"/>
  <c r="DF15" i="1"/>
  <c r="DH15" i="1"/>
  <c r="DI15" i="1"/>
  <c r="DK15" i="1"/>
  <c r="DL15" i="1"/>
  <c r="DN15" i="1"/>
  <c r="DO15" i="1"/>
  <c r="DQ15" i="1"/>
  <c r="DR15" i="1"/>
  <c r="DT15" i="1"/>
  <c r="DU15" i="1"/>
  <c r="DW15" i="1"/>
  <c r="DX15" i="1"/>
  <c r="DZ15" i="1"/>
  <c r="EA15" i="1"/>
  <c r="EC15" i="1"/>
  <c r="ED15" i="1"/>
  <c r="EF15" i="1"/>
  <c r="EG15" i="1"/>
  <c r="EI15" i="1"/>
  <c r="EJ15" i="1"/>
  <c r="EL15" i="1"/>
  <c r="EM15" i="1"/>
  <c r="EO15" i="1"/>
  <c r="EP15" i="1"/>
  <c r="ER15" i="1"/>
  <c r="ES15" i="1"/>
  <c r="EU15" i="1"/>
  <c r="EV15" i="1"/>
  <c r="EX15" i="1"/>
  <c r="EY15" i="1"/>
  <c r="FA15" i="1"/>
  <c r="FB15" i="1"/>
  <c r="FD15" i="1"/>
  <c r="FE15" i="1"/>
  <c r="FG15" i="1"/>
  <c r="FH15" i="1"/>
  <c r="FJ15" i="1"/>
  <c r="FK15" i="1"/>
  <c r="FM15" i="1"/>
  <c r="FN15" i="1"/>
  <c r="FP15" i="1"/>
  <c r="FQ15" i="1"/>
  <c r="FS15" i="1"/>
  <c r="FT15" i="1"/>
  <c r="FV15" i="1"/>
  <c r="FW15" i="1"/>
  <c r="FY15" i="1"/>
  <c r="FZ15" i="1"/>
  <c r="GB15" i="1"/>
  <c r="GC15" i="1"/>
  <c r="GE15" i="1"/>
  <c r="GF15" i="1"/>
  <c r="GH15" i="1"/>
  <c r="GK15" i="1"/>
  <c r="GL15" i="1"/>
  <c r="GN15" i="1"/>
  <c r="GO15" i="1"/>
  <c r="GQ15" i="1"/>
  <c r="GR15" i="1"/>
  <c r="GT15" i="1"/>
  <c r="GU15" i="1"/>
  <c r="GW15" i="1"/>
  <c r="GX15" i="1"/>
  <c r="GZ15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E16" i="1"/>
  <c r="AF16" i="1"/>
  <c r="AH16" i="1"/>
  <c r="AI16" i="1"/>
  <c r="AK16" i="1"/>
  <c r="AL16" i="1"/>
  <c r="AN16" i="1"/>
  <c r="AO16" i="1"/>
  <c r="AQ16" i="1"/>
  <c r="AR16" i="1"/>
  <c r="AT16" i="1"/>
  <c r="AU16" i="1"/>
  <c r="AW16" i="1"/>
  <c r="AZ16" i="1"/>
  <c r="BA16" i="1"/>
  <c r="BC16" i="1"/>
  <c r="BD16" i="1"/>
  <c r="BF16" i="1"/>
  <c r="BG16" i="1"/>
  <c r="BI16" i="1"/>
  <c r="BJ16" i="1"/>
  <c r="BL16" i="1"/>
  <c r="BM16" i="1"/>
  <c r="BO16" i="1"/>
  <c r="BP16" i="1"/>
  <c r="BR16" i="1"/>
  <c r="BS16" i="1"/>
  <c r="BU16" i="1"/>
  <c r="BV16" i="1"/>
  <c r="BX16" i="1"/>
  <c r="BY16" i="1"/>
  <c r="CA16" i="1"/>
  <c r="CB16" i="1"/>
  <c r="CD16" i="1"/>
  <c r="CE16" i="1"/>
  <c r="CG16" i="1"/>
  <c r="CH16" i="1"/>
  <c r="CJ16" i="1"/>
  <c r="CK16" i="1"/>
  <c r="CM16" i="1"/>
  <c r="CN16" i="1"/>
  <c r="CP16" i="1"/>
  <c r="CQ16" i="1"/>
  <c r="CS16" i="1"/>
  <c r="CT16" i="1"/>
  <c r="CV16" i="1"/>
  <c r="CW16" i="1"/>
  <c r="CY16" i="1"/>
  <c r="CZ16" i="1"/>
  <c r="DA16" i="1"/>
  <c r="DB16" i="1"/>
  <c r="DC16" i="1"/>
  <c r="DD16" i="1"/>
  <c r="DE16" i="1"/>
  <c r="DF16" i="1"/>
  <c r="DH16" i="1"/>
  <c r="DI16" i="1"/>
  <c r="DK16" i="1"/>
  <c r="DL16" i="1"/>
  <c r="DN16" i="1"/>
  <c r="DO16" i="1"/>
  <c r="DQ16" i="1"/>
  <c r="DR16" i="1"/>
  <c r="DT16" i="1"/>
  <c r="DU16" i="1"/>
  <c r="DW16" i="1"/>
  <c r="DX16" i="1"/>
  <c r="DZ16" i="1"/>
  <c r="EA16" i="1"/>
  <c r="EC16" i="1"/>
  <c r="ED16" i="1"/>
  <c r="EF16" i="1"/>
  <c r="EG16" i="1"/>
  <c r="EI16" i="1"/>
  <c r="EJ16" i="1"/>
  <c r="EL16" i="1"/>
  <c r="EM16" i="1"/>
  <c r="EO16" i="1"/>
  <c r="EP16" i="1"/>
  <c r="ER16" i="1"/>
  <c r="ES16" i="1"/>
  <c r="EU16" i="1"/>
  <c r="EV16" i="1"/>
  <c r="EX16" i="1"/>
  <c r="EY16" i="1"/>
  <c r="FA16" i="1"/>
  <c r="FB16" i="1"/>
  <c r="FD16" i="1"/>
  <c r="FE16" i="1"/>
  <c r="FG16" i="1"/>
  <c r="FH16" i="1"/>
  <c r="FJ16" i="1"/>
  <c r="FK16" i="1"/>
  <c r="FM16" i="1"/>
  <c r="FN16" i="1"/>
  <c r="FP16" i="1"/>
  <c r="FQ16" i="1"/>
  <c r="FS16" i="1"/>
  <c r="FT16" i="1"/>
  <c r="FV16" i="1"/>
  <c r="FW16" i="1"/>
  <c r="FY16" i="1"/>
  <c r="FZ16" i="1"/>
  <c r="GB16" i="1"/>
  <c r="GC16" i="1"/>
  <c r="GE16" i="1"/>
  <c r="GF16" i="1"/>
  <c r="GH16" i="1"/>
  <c r="GK16" i="1"/>
  <c r="GL16" i="1"/>
  <c r="GN16" i="1"/>
  <c r="GO16" i="1"/>
  <c r="GQ16" i="1"/>
  <c r="GR16" i="1"/>
  <c r="GT16" i="1"/>
  <c r="GU16" i="1"/>
  <c r="GW16" i="1"/>
  <c r="GX16" i="1"/>
  <c r="GZ16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E17" i="1"/>
  <c r="AF17" i="1"/>
  <c r="AH17" i="1"/>
  <c r="AI17" i="1"/>
  <c r="AK17" i="1"/>
  <c r="AL17" i="1"/>
  <c r="AN17" i="1"/>
  <c r="AO17" i="1"/>
  <c r="AQ17" i="1"/>
  <c r="AR17" i="1"/>
  <c r="AT17" i="1"/>
  <c r="AU17" i="1"/>
  <c r="AW17" i="1"/>
  <c r="AZ17" i="1"/>
  <c r="BA17" i="1"/>
  <c r="BC17" i="1"/>
  <c r="BD17" i="1"/>
  <c r="BF17" i="1"/>
  <c r="BG17" i="1"/>
  <c r="BI17" i="1"/>
  <c r="BJ17" i="1"/>
  <c r="BL17" i="1"/>
  <c r="BM17" i="1"/>
  <c r="BO17" i="1"/>
  <c r="BP17" i="1"/>
  <c r="BR17" i="1"/>
  <c r="BS17" i="1"/>
  <c r="BU17" i="1"/>
  <c r="BV17" i="1"/>
  <c r="BX17" i="1"/>
  <c r="BY17" i="1"/>
  <c r="CA17" i="1"/>
  <c r="CB17" i="1"/>
  <c r="CD17" i="1"/>
  <c r="CE17" i="1"/>
  <c r="CG17" i="1"/>
  <c r="CH17" i="1"/>
  <c r="CJ17" i="1"/>
  <c r="CK17" i="1"/>
  <c r="CM17" i="1"/>
  <c r="CN17" i="1"/>
  <c r="CP17" i="1"/>
  <c r="CQ17" i="1"/>
  <c r="CS17" i="1"/>
  <c r="CT17" i="1"/>
  <c r="CV17" i="1"/>
  <c r="CW17" i="1"/>
  <c r="CY17" i="1"/>
  <c r="CZ17" i="1"/>
  <c r="DA17" i="1"/>
  <c r="DB17" i="1"/>
  <c r="DC17" i="1"/>
  <c r="DD17" i="1"/>
  <c r="DE17" i="1"/>
  <c r="DF17" i="1"/>
  <c r="DH17" i="1"/>
  <c r="DI17" i="1"/>
  <c r="DK17" i="1"/>
  <c r="DL17" i="1"/>
  <c r="DN17" i="1"/>
  <c r="DO17" i="1"/>
  <c r="DQ17" i="1"/>
  <c r="DR17" i="1"/>
  <c r="DT17" i="1"/>
  <c r="DU17" i="1"/>
  <c r="DW17" i="1"/>
  <c r="DX17" i="1"/>
  <c r="DZ17" i="1"/>
  <c r="EA17" i="1"/>
  <c r="EC17" i="1"/>
  <c r="ED17" i="1"/>
  <c r="EF17" i="1"/>
  <c r="EG17" i="1"/>
  <c r="EI17" i="1"/>
  <c r="EJ17" i="1"/>
  <c r="EL17" i="1"/>
  <c r="EM17" i="1"/>
  <c r="EO17" i="1"/>
  <c r="EP17" i="1"/>
  <c r="ER17" i="1"/>
  <c r="ES17" i="1"/>
  <c r="EU17" i="1"/>
  <c r="EV17" i="1"/>
  <c r="EX17" i="1"/>
  <c r="EY17" i="1"/>
  <c r="FA17" i="1"/>
  <c r="FB17" i="1"/>
  <c r="FD17" i="1"/>
  <c r="FE17" i="1"/>
  <c r="FG17" i="1"/>
  <c r="FH17" i="1"/>
  <c r="FJ17" i="1"/>
  <c r="FK17" i="1"/>
  <c r="FM17" i="1"/>
  <c r="FN17" i="1"/>
  <c r="FP17" i="1"/>
  <c r="FQ17" i="1"/>
  <c r="FS17" i="1"/>
  <c r="FT17" i="1"/>
  <c r="FV17" i="1"/>
  <c r="FW17" i="1"/>
  <c r="FY17" i="1"/>
  <c r="FZ17" i="1"/>
  <c r="GB17" i="1"/>
  <c r="GC17" i="1"/>
  <c r="GE17" i="1"/>
  <c r="GF17" i="1"/>
  <c r="GH17" i="1"/>
  <c r="GK17" i="1"/>
  <c r="GL17" i="1"/>
  <c r="GN17" i="1"/>
  <c r="GO17" i="1"/>
  <c r="GQ17" i="1"/>
  <c r="GR17" i="1"/>
  <c r="GT17" i="1"/>
  <c r="GU17" i="1"/>
  <c r="GW17" i="1"/>
  <c r="GX17" i="1"/>
  <c r="GZ17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E18" i="1"/>
  <c r="AF18" i="1"/>
  <c r="AH18" i="1"/>
  <c r="AI18" i="1"/>
  <c r="AK18" i="1"/>
  <c r="AL18" i="1"/>
  <c r="AN18" i="1"/>
  <c r="AO18" i="1"/>
  <c r="AQ18" i="1"/>
  <c r="AR18" i="1"/>
  <c r="AT18" i="1"/>
  <c r="AU18" i="1"/>
  <c r="AW18" i="1"/>
  <c r="AZ18" i="1"/>
  <c r="BA18" i="1"/>
  <c r="BC18" i="1"/>
  <c r="BD18" i="1"/>
  <c r="BF18" i="1"/>
  <c r="BG18" i="1"/>
  <c r="BI18" i="1"/>
  <c r="BJ18" i="1"/>
  <c r="BL18" i="1"/>
  <c r="BM18" i="1"/>
  <c r="BO18" i="1"/>
  <c r="BP18" i="1"/>
  <c r="BR18" i="1"/>
  <c r="BS18" i="1"/>
  <c r="BU18" i="1"/>
  <c r="BV18" i="1"/>
  <c r="BX18" i="1"/>
  <c r="BY18" i="1"/>
  <c r="CA18" i="1"/>
  <c r="CB18" i="1"/>
  <c r="CD18" i="1"/>
  <c r="CE18" i="1"/>
  <c r="CG18" i="1"/>
  <c r="CH18" i="1"/>
  <c r="CJ18" i="1"/>
  <c r="CK18" i="1"/>
  <c r="CM18" i="1"/>
  <c r="CN18" i="1"/>
  <c r="CP18" i="1"/>
  <c r="CQ18" i="1"/>
  <c r="CS18" i="1"/>
  <c r="CT18" i="1"/>
  <c r="CV18" i="1"/>
  <c r="CW18" i="1"/>
  <c r="CY18" i="1"/>
  <c r="CZ18" i="1"/>
  <c r="DA18" i="1"/>
  <c r="DB18" i="1"/>
  <c r="DC18" i="1"/>
  <c r="DD18" i="1"/>
  <c r="DE18" i="1"/>
  <c r="DF18" i="1"/>
  <c r="DH18" i="1"/>
  <c r="DI18" i="1"/>
  <c r="DK18" i="1"/>
  <c r="DL18" i="1"/>
  <c r="DN18" i="1"/>
  <c r="DO18" i="1"/>
  <c r="DQ18" i="1"/>
  <c r="DR18" i="1"/>
  <c r="DT18" i="1"/>
  <c r="DU18" i="1"/>
  <c r="DW18" i="1"/>
  <c r="DX18" i="1"/>
  <c r="DZ18" i="1"/>
  <c r="EA18" i="1"/>
  <c r="EC18" i="1"/>
  <c r="ED18" i="1"/>
  <c r="EF18" i="1"/>
  <c r="EG18" i="1"/>
  <c r="EI18" i="1"/>
  <c r="EJ18" i="1"/>
  <c r="EL18" i="1"/>
  <c r="EM18" i="1"/>
  <c r="EO18" i="1"/>
  <c r="EP18" i="1"/>
  <c r="ER18" i="1"/>
  <c r="ES18" i="1"/>
  <c r="EU18" i="1"/>
  <c r="EV18" i="1"/>
  <c r="EX18" i="1"/>
  <c r="EY18" i="1"/>
  <c r="FA18" i="1"/>
  <c r="FB18" i="1"/>
  <c r="FD18" i="1"/>
  <c r="FE18" i="1"/>
  <c r="FG18" i="1"/>
  <c r="FH18" i="1"/>
  <c r="FJ18" i="1"/>
  <c r="FK18" i="1"/>
  <c r="FM18" i="1"/>
  <c r="FN18" i="1"/>
  <c r="FP18" i="1"/>
  <c r="FQ18" i="1"/>
  <c r="FS18" i="1"/>
  <c r="FT18" i="1"/>
  <c r="FV18" i="1"/>
  <c r="FW18" i="1"/>
  <c r="FY18" i="1"/>
  <c r="FZ18" i="1"/>
  <c r="GB18" i="1"/>
  <c r="GC18" i="1"/>
  <c r="GE18" i="1"/>
  <c r="GF18" i="1"/>
  <c r="GH18" i="1"/>
  <c r="GK18" i="1"/>
  <c r="GL18" i="1"/>
  <c r="GN18" i="1"/>
  <c r="GO18" i="1"/>
  <c r="GQ18" i="1"/>
  <c r="GR18" i="1"/>
  <c r="GT18" i="1"/>
  <c r="GU18" i="1"/>
  <c r="GW18" i="1"/>
  <c r="GX18" i="1"/>
  <c r="GZ18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E19" i="1"/>
  <c r="AF19" i="1"/>
  <c r="AH19" i="1"/>
  <c r="AI19" i="1"/>
  <c r="AK19" i="1"/>
  <c r="AL19" i="1"/>
  <c r="AN19" i="1"/>
  <c r="AO19" i="1"/>
  <c r="AQ19" i="1"/>
  <c r="AR19" i="1"/>
  <c r="AT19" i="1"/>
  <c r="AU19" i="1"/>
  <c r="AW19" i="1"/>
  <c r="AZ19" i="1"/>
  <c r="BA19" i="1"/>
  <c r="BC19" i="1"/>
  <c r="BD19" i="1"/>
  <c r="BF19" i="1"/>
  <c r="BG19" i="1"/>
  <c r="BI19" i="1"/>
  <c r="BJ19" i="1"/>
  <c r="BL19" i="1"/>
  <c r="BM19" i="1"/>
  <c r="BO19" i="1"/>
  <c r="BP19" i="1"/>
  <c r="BR19" i="1"/>
  <c r="BS19" i="1"/>
  <c r="BU19" i="1"/>
  <c r="BV19" i="1"/>
  <c r="BX19" i="1"/>
  <c r="BY19" i="1"/>
  <c r="CA19" i="1"/>
  <c r="CB19" i="1"/>
  <c r="CD19" i="1"/>
  <c r="CE19" i="1"/>
  <c r="CG19" i="1"/>
  <c r="CH19" i="1"/>
  <c r="CJ19" i="1"/>
  <c r="CK19" i="1"/>
  <c r="CM19" i="1"/>
  <c r="CN19" i="1"/>
  <c r="CP19" i="1"/>
  <c r="CQ19" i="1"/>
  <c r="CS19" i="1"/>
  <c r="CT19" i="1"/>
  <c r="CV19" i="1"/>
  <c r="CW19" i="1"/>
  <c r="CY19" i="1"/>
  <c r="CZ19" i="1"/>
  <c r="DA19" i="1"/>
  <c r="DB19" i="1"/>
  <c r="DC19" i="1"/>
  <c r="DD19" i="1"/>
  <c r="DE19" i="1"/>
  <c r="DF19" i="1"/>
  <c r="DH19" i="1"/>
  <c r="DI19" i="1"/>
  <c r="DK19" i="1"/>
  <c r="DL19" i="1"/>
  <c r="DN19" i="1"/>
  <c r="DO19" i="1"/>
  <c r="DQ19" i="1"/>
  <c r="DR19" i="1"/>
  <c r="DT19" i="1"/>
  <c r="DU19" i="1"/>
  <c r="DW19" i="1"/>
  <c r="DX19" i="1"/>
  <c r="DZ19" i="1"/>
  <c r="EA19" i="1"/>
  <c r="EC19" i="1"/>
  <c r="ED19" i="1"/>
  <c r="EF19" i="1"/>
  <c r="EG19" i="1"/>
  <c r="EI19" i="1"/>
  <c r="EJ19" i="1"/>
  <c r="EL19" i="1"/>
  <c r="EM19" i="1"/>
  <c r="EO19" i="1"/>
  <c r="EP19" i="1"/>
  <c r="ER19" i="1"/>
  <c r="ES19" i="1"/>
  <c r="EU19" i="1"/>
  <c r="EV19" i="1"/>
  <c r="EX19" i="1"/>
  <c r="EY19" i="1"/>
  <c r="FA19" i="1"/>
  <c r="FB19" i="1"/>
  <c r="FD19" i="1"/>
  <c r="FE19" i="1"/>
  <c r="FG19" i="1"/>
  <c r="FH19" i="1"/>
  <c r="FJ19" i="1"/>
  <c r="FK19" i="1"/>
  <c r="FM19" i="1"/>
  <c r="FN19" i="1"/>
  <c r="FP19" i="1"/>
  <c r="FQ19" i="1"/>
  <c r="FS19" i="1"/>
  <c r="FT19" i="1"/>
  <c r="FV19" i="1"/>
  <c r="FW19" i="1"/>
  <c r="FY19" i="1"/>
  <c r="FZ19" i="1"/>
  <c r="GB19" i="1"/>
  <c r="GC19" i="1"/>
  <c r="GE19" i="1"/>
  <c r="GF19" i="1"/>
  <c r="GH19" i="1"/>
  <c r="GK19" i="1"/>
  <c r="GL19" i="1"/>
  <c r="GN19" i="1"/>
  <c r="GO19" i="1"/>
  <c r="GQ19" i="1"/>
  <c r="GR19" i="1"/>
  <c r="GT19" i="1"/>
  <c r="GU19" i="1"/>
  <c r="GW19" i="1"/>
  <c r="GX19" i="1"/>
  <c r="GZ19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E20" i="1"/>
  <c r="AF20" i="1"/>
  <c r="AH20" i="1"/>
  <c r="AI20" i="1"/>
  <c r="AK20" i="1"/>
  <c r="AL20" i="1"/>
  <c r="AN20" i="1"/>
  <c r="AO20" i="1"/>
  <c r="AQ20" i="1"/>
  <c r="AR20" i="1"/>
  <c r="AT20" i="1"/>
  <c r="AU20" i="1"/>
  <c r="AW20" i="1"/>
  <c r="AZ20" i="1"/>
  <c r="BA20" i="1"/>
  <c r="BC20" i="1"/>
  <c r="BD20" i="1"/>
  <c r="BF20" i="1"/>
  <c r="BG20" i="1"/>
  <c r="BI20" i="1"/>
  <c r="BJ20" i="1"/>
  <c r="BL20" i="1"/>
  <c r="BM20" i="1"/>
  <c r="BO20" i="1"/>
  <c r="BP20" i="1"/>
  <c r="BR20" i="1"/>
  <c r="BS20" i="1"/>
  <c r="BU20" i="1"/>
  <c r="BV20" i="1"/>
  <c r="BX20" i="1"/>
  <c r="BY20" i="1"/>
  <c r="CA20" i="1"/>
  <c r="CB20" i="1"/>
  <c r="CD20" i="1"/>
  <c r="CE20" i="1"/>
  <c r="CG20" i="1"/>
  <c r="CH20" i="1"/>
  <c r="CJ20" i="1"/>
  <c r="CK20" i="1"/>
  <c r="CM20" i="1"/>
  <c r="CN20" i="1"/>
  <c r="CP20" i="1"/>
  <c r="CQ20" i="1"/>
  <c r="CS20" i="1"/>
  <c r="CT20" i="1"/>
  <c r="CV20" i="1"/>
  <c r="CW20" i="1"/>
  <c r="CY20" i="1"/>
  <c r="CZ20" i="1"/>
  <c r="DA20" i="1"/>
  <c r="DB20" i="1"/>
  <c r="DC20" i="1"/>
  <c r="DD20" i="1"/>
  <c r="DE20" i="1"/>
  <c r="DF20" i="1"/>
  <c r="DH20" i="1"/>
  <c r="DI20" i="1"/>
  <c r="DK20" i="1"/>
  <c r="DL20" i="1"/>
  <c r="DN20" i="1"/>
  <c r="DO20" i="1"/>
  <c r="DQ20" i="1"/>
  <c r="DR20" i="1"/>
  <c r="DT20" i="1"/>
  <c r="DU20" i="1"/>
  <c r="DW20" i="1"/>
  <c r="DX20" i="1"/>
  <c r="DZ20" i="1"/>
  <c r="EA20" i="1"/>
  <c r="EC20" i="1"/>
  <c r="ED20" i="1"/>
  <c r="EF20" i="1"/>
  <c r="EG20" i="1"/>
  <c r="EI20" i="1"/>
  <c r="EJ20" i="1"/>
  <c r="EL20" i="1"/>
  <c r="EM20" i="1"/>
  <c r="EO20" i="1"/>
  <c r="EP20" i="1"/>
  <c r="ER20" i="1"/>
  <c r="ES20" i="1"/>
  <c r="EU20" i="1"/>
  <c r="EV20" i="1"/>
  <c r="EX20" i="1"/>
  <c r="EY20" i="1"/>
  <c r="FA20" i="1"/>
  <c r="FB20" i="1"/>
  <c r="FD20" i="1"/>
  <c r="FE20" i="1"/>
  <c r="FG20" i="1"/>
  <c r="FH20" i="1"/>
  <c r="FJ20" i="1"/>
  <c r="FK20" i="1"/>
  <c r="FM20" i="1"/>
  <c r="FN20" i="1"/>
  <c r="FP20" i="1"/>
  <c r="FQ20" i="1"/>
  <c r="FS20" i="1"/>
  <c r="FT20" i="1"/>
  <c r="FV20" i="1"/>
  <c r="FW20" i="1"/>
  <c r="FY20" i="1"/>
  <c r="FZ20" i="1"/>
  <c r="GB20" i="1"/>
  <c r="GC20" i="1"/>
  <c r="GE20" i="1"/>
  <c r="GF20" i="1"/>
  <c r="GH20" i="1"/>
  <c r="GK20" i="1"/>
  <c r="GL20" i="1"/>
  <c r="GN20" i="1"/>
  <c r="GO20" i="1"/>
  <c r="GQ20" i="1"/>
  <c r="GR20" i="1"/>
  <c r="GT20" i="1"/>
  <c r="GU20" i="1"/>
  <c r="GW20" i="1"/>
  <c r="GX20" i="1"/>
  <c r="GZ20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E21" i="1"/>
  <c r="AF21" i="1"/>
  <c r="AH21" i="1"/>
  <c r="AI21" i="1"/>
  <c r="AK21" i="1"/>
  <c r="AL21" i="1"/>
  <c r="AN21" i="1"/>
  <c r="AO21" i="1"/>
  <c r="AQ21" i="1"/>
  <c r="AR21" i="1"/>
  <c r="AT21" i="1"/>
  <c r="AU21" i="1"/>
  <c r="AW21" i="1"/>
  <c r="AZ21" i="1"/>
  <c r="BA21" i="1"/>
  <c r="BC21" i="1"/>
  <c r="BD21" i="1"/>
  <c r="BF21" i="1"/>
  <c r="BG21" i="1"/>
  <c r="BI21" i="1"/>
  <c r="BJ21" i="1"/>
  <c r="BL21" i="1"/>
  <c r="BM21" i="1"/>
  <c r="BO21" i="1"/>
  <c r="BP21" i="1"/>
  <c r="BR21" i="1"/>
  <c r="BS21" i="1"/>
  <c r="BU21" i="1"/>
  <c r="BV21" i="1"/>
  <c r="BX21" i="1"/>
  <c r="BY21" i="1"/>
  <c r="CA21" i="1"/>
  <c r="CB21" i="1"/>
  <c r="CD21" i="1"/>
  <c r="CE21" i="1"/>
  <c r="CG21" i="1"/>
  <c r="CH21" i="1"/>
  <c r="CJ21" i="1"/>
  <c r="CK21" i="1"/>
  <c r="CM21" i="1"/>
  <c r="CN21" i="1"/>
  <c r="CP21" i="1"/>
  <c r="CQ21" i="1"/>
  <c r="CS21" i="1"/>
  <c r="CT21" i="1"/>
  <c r="CV21" i="1"/>
  <c r="CW21" i="1"/>
  <c r="CY21" i="1"/>
  <c r="CZ21" i="1"/>
  <c r="DA21" i="1"/>
  <c r="DB21" i="1"/>
  <c r="DC21" i="1"/>
  <c r="DD21" i="1"/>
  <c r="DE21" i="1"/>
  <c r="DF21" i="1"/>
  <c r="DH21" i="1"/>
  <c r="DI21" i="1"/>
  <c r="DK21" i="1"/>
  <c r="DL21" i="1"/>
  <c r="DN21" i="1"/>
  <c r="DO21" i="1"/>
  <c r="DQ21" i="1"/>
  <c r="DR21" i="1"/>
  <c r="DT21" i="1"/>
  <c r="DU21" i="1"/>
  <c r="DW21" i="1"/>
  <c r="DX21" i="1"/>
  <c r="DZ21" i="1"/>
  <c r="EA21" i="1"/>
  <c r="EC21" i="1"/>
  <c r="ED21" i="1"/>
  <c r="EF21" i="1"/>
  <c r="EG21" i="1"/>
  <c r="EI21" i="1"/>
  <c r="EJ21" i="1"/>
  <c r="EL21" i="1"/>
  <c r="EM21" i="1"/>
  <c r="EO21" i="1"/>
  <c r="EP21" i="1"/>
  <c r="ER21" i="1"/>
  <c r="ES21" i="1"/>
  <c r="EU21" i="1"/>
  <c r="EV21" i="1"/>
  <c r="EX21" i="1"/>
  <c r="EY21" i="1"/>
  <c r="FA21" i="1"/>
  <c r="FB21" i="1"/>
  <c r="FD21" i="1"/>
  <c r="FE21" i="1"/>
  <c r="FG21" i="1"/>
  <c r="FH21" i="1"/>
  <c r="FJ21" i="1"/>
  <c r="FK21" i="1"/>
  <c r="FM21" i="1"/>
  <c r="FN21" i="1"/>
  <c r="FP21" i="1"/>
  <c r="FQ21" i="1"/>
  <c r="FS21" i="1"/>
  <c r="FT21" i="1"/>
  <c r="FV21" i="1"/>
  <c r="FW21" i="1"/>
  <c r="FY21" i="1"/>
  <c r="FZ21" i="1"/>
  <c r="GB21" i="1"/>
  <c r="GC21" i="1"/>
  <c r="GE21" i="1"/>
  <c r="GF21" i="1"/>
  <c r="GH21" i="1"/>
  <c r="GK21" i="1"/>
  <c r="GL21" i="1"/>
  <c r="GN21" i="1"/>
  <c r="GO21" i="1"/>
  <c r="GQ21" i="1"/>
  <c r="GR21" i="1"/>
  <c r="GT21" i="1"/>
  <c r="GU21" i="1"/>
  <c r="GW21" i="1"/>
  <c r="GX21" i="1"/>
  <c r="GZ21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E22" i="1"/>
  <c r="AF22" i="1"/>
  <c r="AH22" i="1"/>
  <c r="AI22" i="1"/>
  <c r="AK22" i="1"/>
  <c r="AL22" i="1"/>
  <c r="AN22" i="1"/>
  <c r="AO22" i="1"/>
  <c r="AQ22" i="1"/>
  <c r="AR22" i="1"/>
  <c r="AT22" i="1"/>
  <c r="AU22" i="1"/>
  <c r="AW22" i="1"/>
  <c r="AZ22" i="1"/>
  <c r="BA22" i="1"/>
  <c r="BC22" i="1"/>
  <c r="BD22" i="1"/>
  <c r="BF22" i="1"/>
  <c r="BG22" i="1"/>
  <c r="BI22" i="1"/>
  <c r="BJ22" i="1"/>
  <c r="BL22" i="1"/>
  <c r="BM22" i="1"/>
  <c r="BO22" i="1"/>
  <c r="BP22" i="1"/>
  <c r="BR22" i="1"/>
  <c r="BS22" i="1"/>
  <c r="BU22" i="1"/>
  <c r="BV22" i="1"/>
  <c r="BX22" i="1"/>
  <c r="BY22" i="1"/>
  <c r="CA22" i="1"/>
  <c r="CB22" i="1"/>
  <c r="CD22" i="1"/>
  <c r="CE22" i="1"/>
  <c r="CG22" i="1"/>
  <c r="CH22" i="1"/>
  <c r="CJ22" i="1"/>
  <c r="CK22" i="1"/>
  <c r="CM22" i="1"/>
  <c r="CN22" i="1"/>
  <c r="CP22" i="1"/>
  <c r="CQ22" i="1"/>
  <c r="CS22" i="1"/>
  <c r="CT22" i="1"/>
  <c r="CV22" i="1"/>
  <c r="CW22" i="1"/>
  <c r="CY22" i="1"/>
  <c r="CZ22" i="1"/>
  <c r="DA22" i="1"/>
  <c r="DB22" i="1"/>
  <c r="DC22" i="1"/>
  <c r="DD22" i="1"/>
  <c r="DE22" i="1"/>
  <c r="DF22" i="1"/>
  <c r="DH22" i="1"/>
  <c r="DI22" i="1"/>
  <c r="DK22" i="1"/>
  <c r="DL22" i="1"/>
  <c r="DN22" i="1"/>
  <c r="DO22" i="1"/>
  <c r="DQ22" i="1"/>
  <c r="DR22" i="1"/>
  <c r="DT22" i="1"/>
  <c r="DU22" i="1"/>
  <c r="DW22" i="1"/>
  <c r="DX22" i="1"/>
  <c r="DZ22" i="1"/>
  <c r="EA22" i="1"/>
  <c r="EC22" i="1"/>
  <c r="ED22" i="1"/>
  <c r="EF22" i="1"/>
  <c r="EG22" i="1"/>
  <c r="EI22" i="1"/>
  <c r="EJ22" i="1"/>
  <c r="EL22" i="1"/>
  <c r="EM22" i="1"/>
  <c r="EO22" i="1"/>
  <c r="EP22" i="1"/>
  <c r="ER22" i="1"/>
  <c r="ES22" i="1"/>
  <c r="EU22" i="1"/>
  <c r="EV22" i="1"/>
  <c r="EX22" i="1"/>
  <c r="EY22" i="1"/>
  <c r="FA22" i="1"/>
  <c r="FB22" i="1"/>
  <c r="FD22" i="1"/>
  <c r="FE22" i="1"/>
  <c r="FG22" i="1"/>
  <c r="FH22" i="1"/>
  <c r="FJ22" i="1"/>
  <c r="FK22" i="1"/>
  <c r="FM22" i="1"/>
  <c r="FN22" i="1"/>
  <c r="FP22" i="1"/>
  <c r="FQ22" i="1"/>
  <c r="FS22" i="1"/>
  <c r="FT22" i="1"/>
  <c r="FV22" i="1"/>
  <c r="FW22" i="1"/>
  <c r="FY22" i="1"/>
  <c r="FZ22" i="1"/>
  <c r="GB22" i="1"/>
  <c r="GC22" i="1"/>
  <c r="GE22" i="1"/>
  <c r="GF22" i="1"/>
  <c r="GH22" i="1"/>
  <c r="GK22" i="1"/>
  <c r="GL22" i="1"/>
  <c r="GN22" i="1"/>
  <c r="GO22" i="1"/>
  <c r="GQ22" i="1"/>
  <c r="GR22" i="1"/>
  <c r="GT22" i="1"/>
  <c r="GU22" i="1"/>
  <c r="GW22" i="1"/>
  <c r="GX22" i="1"/>
  <c r="GZ22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E23" i="1"/>
  <c r="AF23" i="1"/>
  <c r="AH23" i="1"/>
  <c r="AI23" i="1"/>
  <c r="AK23" i="1"/>
  <c r="AL23" i="1"/>
  <c r="AN23" i="1"/>
  <c r="AO23" i="1"/>
  <c r="AQ23" i="1"/>
  <c r="AR23" i="1"/>
  <c r="AT23" i="1"/>
  <c r="AU23" i="1"/>
  <c r="AW23" i="1"/>
  <c r="AZ23" i="1"/>
  <c r="BA23" i="1"/>
  <c r="BC23" i="1"/>
  <c r="BD23" i="1"/>
  <c r="BF23" i="1"/>
  <c r="BG23" i="1"/>
  <c r="BI23" i="1"/>
  <c r="BJ23" i="1"/>
  <c r="BL23" i="1"/>
  <c r="BM23" i="1"/>
  <c r="BO23" i="1"/>
  <c r="BP23" i="1"/>
  <c r="BR23" i="1"/>
  <c r="BS23" i="1"/>
  <c r="BU23" i="1"/>
  <c r="BV23" i="1"/>
  <c r="BX23" i="1"/>
  <c r="BY23" i="1"/>
  <c r="CA23" i="1"/>
  <c r="CB23" i="1"/>
  <c r="CD23" i="1"/>
  <c r="CE23" i="1"/>
  <c r="CG23" i="1"/>
  <c r="CH23" i="1"/>
  <c r="CJ23" i="1"/>
  <c r="CK23" i="1"/>
  <c r="CM23" i="1"/>
  <c r="CN23" i="1"/>
  <c r="CP23" i="1"/>
  <c r="CQ23" i="1"/>
  <c r="CS23" i="1"/>
  <c r="CT23" i="1"/>
  <c r="CV23" i="1"/>
  <c r="CW23" i="1"/>
  <c r="CY23" i="1"/>
  <c r="CZ23" i="1"/>
  <c r="DA23" i="1"/>
  <c r="DB23" i="1"/>
  <c r="DC23" i="1"/>
  <c r="DD23" i="1"/>
  <c r="DE23" i="1"/>
  <c r="DF23" i="1"/>
  <c r="DH23" i="1"/>
  <c r="DI23" i="1"/>
  <c r="DK23" i="1"/>
  <c r="DL23" i="1"/>
  <c r="DN23" i="1"/>
  <c r="DO23" i="1"/>
  <c r="DQ23" i="1"/>
  <c r="DR23" i="1"/>
  <c r="DT23" i="1"/>
  <c r="DU23" i="1"/>
  <c r="DW23" i="1"/>
  <c r="DX23" i="1"/>
  <c r="DZ23" i="1"/>
  <c r="EA23" i="1"/>
  <c r="EC23" i="1"/>
  <c r="ED23" i="1"/>
  <c r="EF23" i="1"/>
  <c r="EG23" i="1"/>
  <c r="EI23" i="1"/>
  <c r="EJ23" i="1"/>
  <c r="EL23" i="1"/>
  <c r="EM23" i="1"/>
  <c r="EO23" i="1"/>
  <c r="EP23" i="1"/>
  <c r="ER23" i="1"/>
  <c r="ES23" i="1"/>
  <c r="EU23" i="1"/>
  <c r="EV23" i="1"/>
  <c r="EX23" i="1"/>
  <c r="EY23" i="1"/>
  <c r="FA23" i="1"/>
  <c r="FB23" i="1"/>
  <c r="FD23" i="1"/>
  <c r="FE23" i="1"/>
  <c r="FG23" i="1"/>
  <c r="FH23" i="1"/>
  <c r="FJ23" i="1"/>
  <c r="FK23" i="1"/>
  <c r="FM23" i="1"/>
  <c r="FN23" i="1"/>
  <c r="FP23" i="1"/>
  <c r="FQ23" i="1"/>
  <c r="FS23" i="1"/>
  <c r="FT23" i="1"/>
  <c r="FV23" i="1"/>
  <c r="FW23" i="1"/>
  <c r="FY23" i="1"/>
  <c r="FZ23" i="1"/>
  <c r="GB23" i="1"/>
  <c r="GC23" i="1"/>
  <c r="GE23" i="1"/>
  <c r="GF23" i="1"/>
  <c r="GH23" i="1"/>
  <c r="GK23" i="1"/>
  <c r="GL23" i="1"/>
  <c r="GN23" i="1"/>
  <c r="GO23" i="1"/>
  <c r="GQ23" i="1"/>
  <c r="GR23" i="1"/>
  <c r="GT23" i="1"/>
  <c r="GU23" i="1"/>
  <c r="GW23" i="1"/>
  <c r="GX23" i="1"/>
  <c r="GZ23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E24" i="1"/>
  <c r="AF24" i="1"/>
  <c r="AH24" i="1"/>
  <c r="AI24" i="1"/>
  <c r="AK24" i="1"/>
  <c r="AL24" i="1"/>
  <c r="AN24" i="1"/>
  <c r="AO24" i="1"/>
  <c r="AQ24" i="1"/>
  <c r="AR24" i="1"/>
  <c r="AT24" i="1"/>
  <c r="AU24" i="1"/>
  <c r="AW24" i="1"/>
  <c r="AZ24" i="1"/>
  <c r="BA24" i="1"/>
  <c r="BC24" i="1"/>
  <c r="BD24" i="1"/>
  <c r="BF24" i="1"/>
  <c r="BG24" i="1"/>
  <c r="BI24" i="1"/>
  <c r="BJ24" i="1"/>
  <c r="BL24" i="1"/>
  <c r="BM24" i="1"/>
  <c r="BO24" i="1"/>
  <c r="BP24" i="1"/>
  <c r="BR24" i="1"/>
  <c r="BS24" i="1"/>
  <c r="BU24" i="1"/>
  <c r="BV24" i="1"/>
  <c r="BX24" i="1"/>
  <c r="BY24" i="1"/>
  <c r="CA24" i="1"/>
  <c r="CB24" i="1"/>
  <c r="CD24" i="1"/>
  <c r="CE24" i="1"/>
  <c r="CG24" i="1"/>
  <c r="CH24" i="1"/>
  <c r="CJ24" i="1"/>
  <c r="CK24" i="1"/>
  <c r="CM24" i="1"/>
  <c r="CN24" i="1"/>
  <c r="CP24" i="1"/>
  <c r="CQ24" i="1"/>
  <c r="CS24" i="1"/>
  <c r="CT24" i="1"/>
  <c r="CV24" i="1"/>
  <c r="CW24" i="1"/>
  <c r="CY24" i="1"/>
  <c r="CZ24" i="1"/>
  <c r="DA24" i="1"/>
  <c r="DB24" i="1"/>
  <c r="DC24" i="1"/>
  <c r="DD24" i="1"/>
  <c r="DE24" i="1"/>
  <c r="DF24" i="1"/>
  <c r="DH24" i="1"/>
  <c r="DI24" i="1"/>
  <c r="DK24" i="1"/>
  <c r="DL24" i="1"/>
  <c r="DN24" i="1"/>
  <c r="DO24" i="1"/>
  <c r="DQ24" i="1"/>
  <c r="DR24" i="1"/>
  <c r="DT24" i="1"/>
  <c r="DU24" i="1"/>
  <c r="DW24" i="1"/>
  <c r="DX24" i="1"/>
  <c r="DZ24" i="1"/>
  <c r="EA24" i="1"/>
  <c r="EC24" i="1"/>
  <c r="ED24" i="1"/>
  <c r="EF24" i="1"/>
  <c r="EG24" i="1"/>
  <c r="EI24" i="1"/>
  <c r="EJ24" i="1"/>
  <c r="EL24" i="1"/>
  <c r="EM24" i="1"/>
  <c r="EO24" i="1"/>
  <c r="EP24" i="1"/>
  <c r="ER24" i="1"/>
  <c r="ES24" i="1"/>
  <c r="EU24" i="1"/>
  <c r="EV24" i="1"/>
  <c r="EX24" i="1"/>
  <c r="EY24" i="1"/>
  <c r="FA24" i="1"/>
  <c r="FB24" i="1"/>
  <c r="FD24" i="1"/>
  <c r="FE24" i="1"/>
  <c r="FG24" i="1"/>
  <c r="FH24" i="1"/>
  <c r="FJ24" i="1"/>
  <c r="FK24" i="1"/>
  <c r="FM24" i="1"/>
  <c r="FN24" i="1"/>
  <c r="FP24" i="1"/>
  <c r="FQ24" i="1"/>
  <c r="FS24" i="1"/>
  <c r="FT24" i="1"/>
  <c r="FV24" i="1"/>
  <c r="FW24" i="1"/>
  <c r="FY24" i="1"/>
  <c r="FZ24" i="1"/>
  <c r="GB24" i="1"/>
  <c r="GC24" i="1"/>
  <c r="GE24" i="1"/>
  <c r="GF24" i="1"/>
  <c r="GH24" i="1"/>
  <c r="GK24" i="1"/>
  <c r="GL24" i="1"/>
  <c r="GN24" i="1"/>
  <c r="GO24" i="1"/>
  <c r="GQ24" i="1"/>
  <c r="GR24" i="1"/>
  <c r="GT24" i="1"/>
  <c r="GU24" i="1"/>
  <c r="GW24" i="1"/>
  <c r="GX24" i="1"/>
  <c r="GZ24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E25" i="1"/>
  <c r="AF25" i="1"/>
  <c r="AH25" i="1"/>
  <c r="AI25" i="1"/>
  <c r="AK25" i="1"/>
  <c r="AL25" i="1"/>
  <c r="AN25" i="1"/>
  <c r="AO25" i="1"/>
  <c r="AQ25" i="1"/>
  <c r="AR25" i="1"/>
  <c r="AT25" i="1"/>
  <c r="AU25" i="1"/>
  <c r="AW25" i="1"/>
  <c r="AZ25" i="1"/>
  <c r="BA25" i="1"/>
  <c r="BC25" i="1"/>
  <c r="BD25" i="1"/>
  <c r="BF25" i="1"/>
  <c r="BG25" i="1"/>
  <c r="BI25" i="1"/>
  <c r="BJ25" i="1"/>
  <c r="BL25" i="1"/>
  <c r="BM25" i="1"/>
  <c r="BO25" i="1"/>
  <c r="BP25" i="1"/>
  <c r="BR25" i="1"/>
  <c r="BS25" i="1"/>
  <c r="BU25" i="1"/>
  <c r="BV25" i="1"/>
  <c r="BX25" i="1"/>
  <c r="BY25" i="1"/>
  <c r="CA25" i="1"/>
  <c r="CB25" i="1"/>
  <c r="CD25" i="1"/>
  <c r="CE25" i="1"/>
  <c r="CG25" i="1"/>
  <c r="CH25" i="1"/>
  <c r="CJ25" i="1"/>
  <c r="CK25" i="1"/>
  <c r="CM25" i="1"/>
  <c r="CN25" i="1"/>
  <c r="CP25" i="1"/>
  <c r="CQ25" i="1"/>
  <c r="CS25" i="1"/>
  <c r="CT25" i="1"/>
  <c r="CV25" i="1"/>
  <c r="CW25" i="1"/>
  <c r="CY25" i="1"/>
  <c r="CZ25" i="1"/>
  <c r="DA25" i="1"/>
  <c r="DB25" i="1"/>
  <c r="DC25" i="1"/>
  <c r="DD25" i="1"/>
  <c r="DE25" i="1"/>
  <c r="DF25" i="1"/>
  <c r="DH25" i="1"/>
  <c r="DI25" i="1"/>
  <c r="DK25" i="1"/>
  <c r="DL25" i="1"/>
  <c r="DN25" i="1"/>
  <c r="DO25" i="1"/>
  <c r="DQ25" i="1"/>
  <c r="DR25" i="1"/>
  <c r="DT25" i="1"/>
  <c r="DU25" i="1"/>
  <c r="DW25" i="1"/>
  <c r="DX25" i="1"/>
  <c r="DZ25" i="1"/>
  <c r="EA25" i="1"/>
  <c r="EC25" i="1"/>
  <c r="ED25" i="1"/>
  <c r="EF25" i="1"/>
  <c r="EG25" i="1"/>
  <c r="EI25" i="1"/>
  <c r="EJ25" i="1"/>
  <c r="EL25" i="1"/>
  <c r="EM25" i="1"/>
  <c r="EO25" i="1"/>
  <c r="EP25" i="1"/>
  <c r="ER25" i="1"/>
  <c r="ES25" i="1"/>
  <c r="EU25" i="1"/>
  <c r="EV25" i="1"/>
  <c r="EX25" i="1"/>
  <c r="EY25" i="1"/>
  <c r="FA25" i="1"/>
  <c r="FB25" i="1"/>
  <c r="FD25" i="1"/>
  <c r="FE25" i="1"/>
  <c r="FG25" i="1"/>
  <c r="FH25" i="1"/>
  <c r="FJ25" i="1"/>
  <c r="FK25" i="1"/>
  <c r="FM25" i="1"/>
  <c r="FN25" i="1"/>
  <c r="FP25" i="1"/>
  <c r="FQ25" i="1"/>
  <c r="FS25" i="1"/>
  <c r="FT25" i="1"/>
  <c r="FV25" i="1"/>
  <c r="FW25" i="1"/>
  <c r="FY25" i="1"/>
  <c r="FZ25" i="1"/>
  <c r="GB25" i="1"/>
  <c r="GC25" i="1"/>
  <c r="GE25" i="1"/>
  <c r="GF25" i="1"/>
  <c r="GH25" i="1"/>
  <c r="GK25" i="1"/>
  <c r="GL25" i="1"/>
  <c r="GN25" i="1"/>
  <c r="GO25" i="1"/>
  <c r="GQ25" i="1"/>
  <c r="GR25" i="1"/>
  <c r="GT25" i="1"/>
  <c r="GU25" i="1"/>
  <c r="GW25" i="1"/>
  <c r="GX25" i="1"/>
  <c r="GZ25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E26" i="1"/>
  <c r="AF26" i="1"/>
  <c r="AH26" i="1"/>
  <c r="AI26" i="1"/>
  <c r="AK26" i="1"/>
  <c r="AL26" i="1"/>
  <c r="AN26" i="1"/>
  <c r="AO26" i="1"/>
  <c r="AQ26" i="1"/>
  <c r="AR26" i="1"/>
  <c r="AT26" i="1"/>
  <c r="AU26" i="1"/>
  <c r="AW26" i="1"/>
  <c r="AZ26" i="1"/>
  <c r="BA26" i="1"/>
  <c r="BC26" i="1"/>
  <c r="BD26" i="1"/>
  <c r="BF26" i="1"/>
  <c r="BG26" i="1"/>
  <c r="BI26" i="1"/>
  <c r="BJ26" i="1"/>
  <c r="BL26" i="1"/>
  <c r="BM26" i="1"/>
  <c r="BO26" i="1"/>
  <c r="BP26" i="1"/>
  <c r="BR26" i="1"/>
  <c r="BS26" i="1"/>
  <c r="BU26" i="1"/>
  <c r="BV26" i="1"/>
  <c r="BX26" i="1"/>
  <c r="BY26" i="1"/>
  <c r="CA26" i="1"/>
  <c r="CB26" i="1"/>
  <c r="CD26" i="1"/>
  <c r="CE26" i="1"/>
  <c r="CG26" i="1"/>
  <c r="CH26" i="1"/>
  <c r="CJ26" i="1"/>
  <c r="CK26" i="1"/>
  <c r="CM26" i="1"/>
  <c r="CN26" i="1"/>
  <c r="CP26" i="1"/>
  <c r="CQ26" i="1"/>
  <c r="CS26" i="1"/>
  <c r="CT26" i="1"/>
  <c r="CV26" i="1"/>
  <c r="CW26" i="1"/>
  <c r="CY26" i="1"/>
  <c r="CZ26" i="1"/>
  <c r="DA26" i="1"/>
  <c r="DB26" i="1"/>
  <c r="DC26" i="1"/>
  <c r="DD26" i="1"/>
  <c r="DE26" i="1"/>
  <c r="DF26" i="1"/>
  <c r="DH26" i="1"/>
  <c r="DI26" i="1"/>
  <c r="DK26" i="1"/>
  <c r="DL26" i="1"/>
  <c r="DN26" i="1"/>
  <c r="DO26" i="1"/>
  <c r="DQ26" i="1"/>
  <c r="DR26" i="1"/>
  <c r="DT26" i="1"/>
  <c r="DU26" i="1"/>
  <c r="DW26" i="1"/>
  <c r="DX26" i="1"/>
  <c r="DZ26" i="1"/>
  <c r="EA26" i="1"/>
  <c r="EC26" i="1"/>
  <c r="ED26" i="1"/>
  <c r="EF26" i="1"/>
  <c r="EG26" i="1"/>
  <c r="EI26" i="1"/>
  <c r="EJ26" i="1"/>
  <c r="EL26" i="1"/>
  <c r="EM26" i="1"/>
  <c r="EO26" i="1"/>
  <c r="EP26" i="1"/>
  <c r="ER26" i="1"/>
  <c r="ES26" i="1"/>
  <c r="EU26" i="1"/>
  <c r="EV26" i="1"/>
  <c r="EX26" i="1"/>
  <c r="EY26" i="1"/>
  <c r="FA26" i="1"/>
  <c r="FB26" i="1"/>
  <c r="FD26" i="1"/>
  <c r="FE26" i="1"/>
  <c r="FG26" i="1"/>
  <c r="FH26" i="1"/>
  <c r="FJ26" i="1"/>
  <c r="FK26" i="1"/>
  <c r="FM26" i="1"/>
  <c r="FN26" i="1"/>
  <c r="FP26" i="1"/>
  <c r="FQ26" i="1"/>
  <c r="FS26" i="1"/>
  <c r="FT26" i="1"/>
  <c r="FV26" i="1"/>
  <c r="FW26" i="1"/>
  <c r="FY26" i="1"/>
  <c r="FZ26" i="1"/>
  <c r="GB26" i="1"/>
  <c r="GC26" i="1"/>
  <c r="GE26" i="1"/>
  <c r="GF26" i="1"/>
  <c r="GH26" i="1"/>
  <c r="GK26" i="1"/>
  <c r="GL26" i="1"/>
  <c r="GN26" i="1"/>
  <c r="GO26" i="1"/>
  <c r="GQ26" i="1"/>
  <c r="GR26" i="1"/>
  <c r="GT26" i="1"/>
  <c r="GU26" i="1"/>
  <c r="GW26" i="1"/>
  <c r="GX26" i="1"/>
  <c r="GZ26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E27" i="1"/>
  <c r="AF27" i="1"/>
  <c r="AH27" i="1"/>
  <c r="AI27" i="1"/>
  <c r="AK27" i="1"/>
  <c r="AL27" i="1"/>
  <c r="AN27" i="1"/>
  <c r="AO27" i="1"/>
  <c r="AQ27" i="1"/>
  <c r="AR27" i="1"/>
  <c r="AT27" i="1"/>
  <c r="AU27" i="1"/>
  <c r="AW27" i="1"/>
  <c r="AZ27" i="1"/>
  <c r="BA27" i="1"/>
  <c r="BC27" i="1"/>
  <c r="BD27" i="1"/>
  <c r="BF27" i="1"/>
  <c r="BG27" i="1"/>
  <c r="BI27" i="1"/>
  <c r="BJ27" i="1"/>
  <c r="BL27" i="1"/>
  <c r="BM27" i="1"/>
  <c r="BO27" i="1"/>
  <c r="BP27" i="1"/>
  <c r="BR27" i="1"/>
  <c r="BS27" i="1"/>
  <c r="BU27" i="1"/>
  <c r="BV27" i="1"/>
  <c r="BX27" i="1"/>
  <c r="BY27" i="1"/>
  <c r="CA27" i="1"/>
  <c r="CB27" i="1"/>
  <c r="CD27" i="1"/>
  <c r="CE27" i="1"/>
  <c r="CG27" i="1"/>
  <c r="CH27" i="1"/>
  <c r="CJ27" i="1"/>
  <c r="CK27" i="1"/>
  <c r="CM27" i="1"/>
  <c r="CN27" i="1"/>
  <c r="CP27" i="1"/>
  <c r="CQ27" i="1"/>
  <c r="CS27" i="1"/>
  <c r="CT27" i="1"/>
  <c r="CV27" i="1"/>
  <c r="CW27" i="1"/>
  <c r="CY27" i="1"/>
  <c r="CZ27" i="1"/>
  <c r="DA27" i="1"/>
  <c r="DB27" i="1"/>
  <c r="DC27" i="1"/>
  <c r="DD27" i="1"/>
  <c r="DE27" i="1"/>
  <c r="DF27" i="1"/>
  <c r="DH27" i="1"/>
  <c r="DI27" i="1"/>
  <c r="DK27" i="1"/>
  <c r="DL27" i="1"/>
  <c r="DN27" i="1"/>
  <c r="DO27" i="1"/>
  <c r="DQ27" i="1"/>
  <c r="DR27" i="1"/>
  <c r="DT27" i="1"/>
  <c r="DU27" i="1"/>
  <c r="DW27" i="1"/>
  <c r="DX27" i="1"/>
  <c r="DZ27" i="1"/>
  <c r="EA27" i="1"/>
  <c r="EC27" i="1"/>
  <c r="ED27" i="1"/>
  <c r="EF27" i="1"/>
  <c r="EG27" i="1"/>
  <c r="EI27" i="1"/>
  <c r="EJ27" i="1"/>
  <c r="EL27" i="1"/>
  <c r="EM27" i="1"/>
  <c r="EO27" i="1"/>
  <c r="EP27" i="1"/>
  <c r="ER27" i="1"/>
  <c r="ES27" i="1"/>
  <c r="EU27" i="1"/>
  <c r="EV27" i="1"/>
  <c r="EX27" i="1"/>
  <c r="EY27" i="1"/>
  <c r="FA27" i="1"/>
  <c r="FB27" i="1"/>
  <c r="FD27" i="1"/>
  <c r="FE27" i="1"/>
  <c r="FG27" i="1"/>
  <c r="FH27" i="1"/>
  <c r="FJ27" i="1"/>
  <c r="FK27" i="1"/>
  <c r="FM27" i="1"/>
  <c r="FN27" i="1"/>
  <c r="FP27" i="1"/>
  <c r="FQ27" i="1"/>
  <c r="FS27" i="1"/>
  <c r="FT27" i="1"/>
  <c r="FV27" i="1"/>
  <c r="FW27" i="1"/>
  <c r="FY27" i="1"/>
  <c r="FZ27" i="1"/>
  <c r="GB27" i="1"/>
  <c r="GC27" i="1"/>
  <c r="GE27" i="1"/>
  <c r="GF27" i="1"/>
  <c r="GH27" i="1"/>
  <c r="GK27" i="1"/>
  <c r="GL27" i="1"/>
  <c r="GN27" i="1"/>
  <c r="GO27" i="1"/>
  <c r="GQ27" i="1"/>
  <c r="GR27" i="1"/>
  <c r="GT27" i="1"/>
  <c r="GU27" i="1"/>
  <c r="GW27" i="1"/>
  <c r="GX27" i="1"/>
  <c r="GZ27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E28" i="1"/>
  <c r="AF28" i="1"/>
  <c r="AH28" i="1"/>
  <c r="AI28" i="1"/>
  <c r="AK28" i="1"/>
  <c r="AL28" i="1"/>
  <c r="AN28" i="1"/>
  <c r="AO28" i="1"/>
  <c r="AQ28" i="1"/>
  <c r="AR28" i="1"/>
  <c r="AT28" i="1"/>
  <c r="AU28" i="1"/>
  <c r="AW28" i="1"/>
  <c r="AZ28" i="1"/>
  <c r="BA28" i="1"/>
  <c r="BC28" i="1"/>
  <c r="BD28" i="1"/>
  <c r="BF28" i="1"/>
  <c r="BG28" i="1"/>
  <c r="BI28" i="1"/>
  <c r="BJ28" i="1"/>
  <c r="BL28" i="1"/>
  <c r="BM28" i="1"/>
  <c r="BO28" i="1"/>
  <c r="BP28" i="1"/>
  <c r="BR28" i="1"/>
  <c r="BS28" i="1"/>
  <c r="BU28" i="1"/>
  <c r="BV28" i="1"/>
  <c r="BX28" i="1"/>
  <c r="BY28" i="1"/>
  <c r="CA28" i="1"/>
  <c r="CB28" i="1"/>
  <c r="CD28" i="1"/>
  <c r="CE28" i="1"/>
  <c r="CG28" i="1"/>
  <c r="CH28" i="1"/>
  <c r="CJ28" i="1"/>
  <c r="CK28" i="1"/>
  <c r="CM28" i="1"/>
  <c r="CN28" i="1"/>
  <c r="CP28" i="1"/>
  <c r="CQ28" i="1"/>
  <c r="CS28" i="1"/>
  <c r="CT28" i="1"/>
  <c r="CV28" i="1"/>
  <c r="CW28" i="1"/>
  <c r="CY28" i="1"/>
  <c r="CZ28" i="1"/>
  <c r="DA28" i="1"/>
  <c r="DB28" i="1"/>
  <c r="DC28" i="1"/>
  <c r="DD28" i="1"/>
  <c r="DE28" i="1"/>
  <c r="DF28" i="1"/>
  <c r="DH28" i="1"/>
  <c r="DI28" i="1"/>
  <c r="DK28" i="1"/>
  <c r="DL28" i="1"/>
  <c r="DN28" i="1"/>
  <c r="DO28" i="1"/>
  <c r="DQ28" i="1"/>
  <c r="DR28" i="1"/>
  <c r="DT28" i="1"/>
  <c r="DU28" i="1"/>
  <c r="DW28" i="1"/>
  <c r="DX28" i="1"/>
  <c r="DZ28" i="1"/>
  <c r="EA28" i="1"/>
  <c r="EC28" i="1"/>
  <c r="ED28" i="1"/>
  <c r="EF28" i="1"/>
  <c r="EG28" i="1"/>
  <c r="EI28" i="1"/>
  <c r="EJ28" i="1"/>
  <c r="EL28" i="1"/>
  <c r="EM28" i="1"/>
  <c r="EO28" i="1"/>
  <c r="EP28" i="1"/>
  <c r="ER28" i="1"/>
  <c r="ES28" i="1"/>
  <c r="EU28" i="1"/>
  <c r="EV28" i="1"/>
  <c r="EX28" i="1"/>
  <c r="EY28" i="1"/>
  <c r="FA28" i="1"/>
  <c r="FB28" i="1"/>
  <c r="FD28" i="1"/>
  <c r="FE28" i="1"/>
  <c r="FG28" i="1"/>
  <c r="FH28" i="1"/>
  <c r="FJ28" i="1"/>
  <c r="FK28" i="1"/>
  <c r="FM28" i="1"/>
  <c r="FN28" i="1"/>
  <c r="FP28" i="1"/>
  <c r="FQ28" i="1"/>
  <c r="FS28" i="1"/>
  <c r="FT28" i="1"/>
  <c r="FV28" i="1"/>
  <c r="FW28" i="1"/>
  <c r="FY28" i="1"/>
  <c r="FZ28" i="1"/>
  <c r="GB28" i="1"/>
  <c r="GC28" i="1"/>
  <c r="GE28" i="1"/>
  <c r="GF28" i="1"/>
  <c r="GH28" i="1"/>
  <c r="GK28" i="1"/>
  <c r="GL28" i="1"/>
  <c r="GN28" i="1"/>
  <c r="GO28" i="1"/>
  <c r="GQ28" i="1"/>
  <c r="GR28" i="1"/>
  <c r="GT28" i="1"/>
  <c r="GU28" i="1"/>
  <c r="GW28" i="1"/>
  <c r="GX28" i="1"/>
  <c r="GZ28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E29" i="1"/>
  <c r="AF29" i="1"/>
  <c r="AH29" i="1"/>
  <c r="AI29" i="1"/>
  <c r="AK29" i="1"/>
  <c r="AL29" i="1"/>
  <c r="AN29" i="1"/>
  <c r="AO29" i="1"/>
  <c r="AQ29" i="1"/>
  <c r="AR29" i="1"/>
  <c r="AT29" i="1"/>
  <c r="AU29" i="1"/>
  <c r="AW29" i="1"/>
  <c r="AZ29" i="1"/>
  <c r="BA29" i="1"/>
  <c r="BC29" i="1"/>
  <c r="BD29" i="1"/>
  <c r="BF29" i="1"/>
  <c r="BG29" i="1"/>
  <c r="BI29" i="1"/>
  <c r="BJ29" i="1"/>
  <c r="BL29" i="1"/>
  <c r="BM29" i="1"/>
  <c r="BO29" i="1"/>
  <c r="BP29" i="1"/>
  <c r="BR29" i="1"/>
  <c r="BS29" i="1"/>
  <c r="BU29" i="1"/>
  <c r="BV29" i="1"/>
  <c r="BX29" i="1"/>
  <c r="BY29" i="1"/>
  <c r="CA29" i="1"/>
  <c r="CB29" i="1"/>
  <c r="CD29" i="1"/>
  <c r="CE29" i="1"/>
  <c r="CG29" i="1"/>
  <c r="CH29" i="1"/>
  <c r="CJ29" i="1"/>
  <c r="CK29" i="1"/>
  <c r="CM29" i="1"/>
  <c r="CN29" i="1"/>
  <c r="CP29" i="1"/>
  <c r="CQ29" i="1"/>
  <c r="CS29" i="1"/>
  <c r="CT29" i="1"/>
  <c r="CV29" i="1"/>
  <c r="CW29" i="1"/>
  <c r="CY29" i="1"/>
  <c r="CZ29" i="1"/>
  <c r="DA29" i="1"/>
  <c r="DB29" i="1"/>
  <c r="DC29" i="1"/>
  <c r="DD29" i="1"/>
  <c r="DE29" i="1"/>
  <c r="DF29" i="1"/>
  <c r="DH29" i="1"/>
  <c r="DI29" i="1"/>
  <c r="DK29" i="1"/>
  <c r="DL29" i="1"/>
  <c r="DN29" i="1"/>
  <c r="DO29" i="1"/>
  <c r="DQ29" i="1"/>
  <c r="DR29" i="1"/>
  <c r="DT29" i="1"/>
  <c r="DU29" i="1"/>
  <c r="DW29" i="1"/>
  <c r="DX29" i="1"/>
  <c r="DZ29" i="1"/>
  <c r="EA29" i="1"/>
  <c r="EC29" i="1"/>
  <c r="ED29" i="1"/>
  <c r="EF29" i="1"/>
  <c r="EG29" i="1"/>
  <c r="EI29" i="1"/>
  <c r="EJ29" i="1"/>
  <c r="EL29" i="1"/>
  <c r="EM29" i="1"/>
  <c r="EO29" i="1"/>
  <c r="EP29" i="1"/>
  <c r="ER29" i="1"/>
  <c r="ES29" i="1"/>
  <c r="EU29" i="1"/>
  <c r="EV29" i="1"/>
  <c r="EX29" i="1"/>
  <c r="EY29" i="1"/>
  <c r="FA29" i="1"/>
  <c r="FB29" i="1"/>
  <c r="FD29" i="1"/>
  <c r="FE29" i="1"/>
  <c r="FG29" i="1"/>
  <c r="FH29" i="1"/>
  <c r="FJ29" i="1"/>
  <c r="FK29" i="1"/>
  <c r="FM29" i="1"/>
  <c r="FN29" i="1"/>
  <c r="FP29" i="1"/>
  <c r="FQ29" i="1"/>
  <c r="FS29" i="1"/>
  <c r="FT29" i="1"/>
  <c r="FV29" i="1"/>
  <c r="FW29" i="1"/>
  <c r="FY29" i="1"/>
  <c r="FZ29" i="1"/>
  <c r="GB29" i="1"/>
  <c r="GC29" i="1"/>
  <c r="GE29" i="1"/>
  <c r="GF29" i="1"/>
  <c r="GH29" i="1"/>
  <c r="GK29" i="1"/>
  <c r="GL29" i="1"/>
  <c r="GN29" i="1"/>
  <c r="GO29" i="1"/>
  <c r="GQ29" i="1"/>
  <c r="GR29" i="1"/>
  <c r="GT29" i="1"/>
  <c r="GU29" i="1"/>
  <c r="GW29" i="1"/>
  <c r="GX29" i="1"/>
  <c r="GZ29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E30" i="1"/>
  <c r="AF30" i="1"/>
  <c r="AH30" i="1"/>
  <c r="AI30" i="1"/>
  <c r="AK30" i="1"/>
  <c r="AL30" i="1"/>
  <c r="AN30" i="1"/>
  <c r="AO30" i="1"/>
  <c r="AQ30" i="1"/>
  <c r="AR30" i="1"/>
  <c r="AT30" i="1"/>
  <c r="AU30" i="1"/>
  <c r="AW30" i="1"/>
  <c r="AZ30" i="1"/>
  <c r="BA30" i="1"/>
  <c r="BC30" i="1"/>
  <c r="BD30" i="1"/>
  <c r="BF30" i="1"/>
  <c r="BG30" i="1"/>
  <c r="BI30" i="1"/>
  <c r="BJ30" i="1"/>
  <c r="BL30" i="1"/>
  <c r="BM30" i="1"/>
  <c r="BO30" i="1"/>
  <c r="BP30" i="1"/>
  <c r="BR30" i="1"/>
  <c r="BS30" i="1"/>
  <c r="BU30" i="1"/>
  <c r="BV30" i="1"/>
  <c r="BX30" i="1"/>
  <c r="BY30" i="1"/>
  <c r="CA30" i="1"/>
  <c r="CB30" i="1"/>
  <c r="CD30" i="1"/>
  <c r="CE30" i="1"/>
  <c r="CG30" i="1"/>
  <c r="CH30" i="1"/>
  <c r="CJ30" i="1"/>
  <c r="CK30" i="1"/>
  <c r="CM30" i="1"/>
  <c r="CN30" i="1"/>
  <c r="CP30" i="1"/>
  <c r="CQ30" i="1"/>
  <c r="CS30" i="1"/>
  <c r="CT30" i="1"/>
  <c r="CV30" i="1"/>
  <c r="CW30" i="1"/>
  <c r="CY30" i="1"/>
  <c r="CZ30" i="1"/>
  <c r="DA30" i="1"/>
  <c r="DB30" i="1"/>
  <c r="DC30" i="1"/>
  <c r="DD30" i="1"/>
  <c r="DE30" i="1"/>
  <c r="DF30" i="1"/>
  <c r="DH30" i="1"/>
  <c r="DI30" i="1"/>
  <c r="DK30" i="1"/>
  <c r="DL30" i="1"/>
  <c r="DN30" i="1"/>
  <c r="DO30" i="1"/>
  <c r="DQ30" i="1"/>
  <c r="DR30" i="1"/>
  <c r="DT30" i="1"/>
  <c r="DU30" i="1"/>
  <c r="DW30" i="1"/>
  <c r="DX30" i="1"/>
  <c r="DZ30" i="1"/>
  <c r="EA30" i="1"/>
  <c r="EC30" i="1"/>
  <c r="ED30" i="1"/>
  <c r="EF30" i="1"/>
  <c r="EG30" i="1"/>
  <c r="EI30" i="1"/>
  <c r="EJ30" i="1"/>
  <c r="EL30" i="1"/>
  <c r="EM30" i="1"/>
  <c r="EO30" i="1"/>
  <c r="EP30" i="1"/>
  <c r="ER30" i="1"/>
  <c r="ES30" i="1"/>
  <c r="EU30" i="1"/>
  <c r="EV30" i="1"/>
  <c r="EX30" i="1"/>
  <c r="EY30" i="1"/>
  <c r="FA30" i="1"/>
  <c r="FB30" i="1"/>
  <c r="FD30" i="1"/>
  <c r="FE30" i="1"/>
  <c r="FG30" i="1"/>
  <c r="FH30" i="1"/>
  <c r="FJ30" i="1"/>
  <c r="FK30" i="1"/>
  <c r="FM30" i="1"/>
  <c r="FN30" i="1"/>
  <c r="FP30" i="1"/>
  <c r="FQ30" i="1"/>
  <c r="FS30" i="1"/>
  <c r="FT30" i="1"/>
  <c r="FV30" i="1"/>
  <c r="FW30" i="1"/>
  <c r="FY30" i="1"/>
  <c r="FZ30" i="1"/>
  <c r="GB30" i="1"/>
  <c r="GC30" i="1"/>
  <c r="GE30" i="1"/>
  <c r="GF30" i="1"/>
  <c r="GH30" i="1"/>
  <c r="GK30" i="1"/>
  <c r="GL30" i="1"/>
  <c r="GN30" i="1"/>
  <c r="GO30" i="1"/>
  <c r="GQ30" i="1"/>
  <c r="GR30" i="1"/>
  <c r="GT30" i="1"/>
  <c r="GU30" i="1"/>
  <c r="GW30" i="1"/>
  <c r="GX30" i="1"/>
  <c r="GZ30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E31" i="1"/>
  <c r="AF31" i="1"/>
  <c r="AH31" i="1"/>
  <c r="AI31" i="1"/>
  <c r="AK31" i="1"/>
  <c r="AL31" i="1"/>
  <c r="AN31" i="1"/>
  <c r="AO31" i="1"/>
  <c r="AQ31" i="1"/>
  <c r="AR31" i="1"/>
  <c r="AT31" i="1"/>
  <c r="AU31" i="1"/>
  <c r="AW31" i="1"/>
  <c r="AZ31" i="1"/>
  <c r="BA31" i="1"/>
  <c r="BC31" i="1"/>
  <c r="BD31" i="1"/>
  <c r="BF31" i="1"/>
  <c r="BG31" i="1"/>
  <c r="BI31" i="1"/>
  <c r="BJ31" i="1"/>
  <c r="BL31" i="1"/>
  <c r="BM31" i="1"/>
  <c r="BO31" i="1"/>
  <c r="BP31" i="1"/>
  <c r="BR31" i="1"/>
  <c r="BS31" i="1"/>
  <c r="BU31" i="1"/>
  <c r="BV31" i="1"/>
  <c r="BX31" i="1"/>
  <c r="BY31" i="1"/>
  <c r="CA31" i="1"/>
  <c r="CB31" i="1"/>
  <c r="CD31" i="1"/>
  <c r="CE31" i="1"/>
  <c r="CG31" i="1"/>
  <c r="CH31" i="1"/>
  <c r="CJ31" i="1"/>
  <c r="CK31" i="1"/>
  <c r="CM31" i="1"/>
  <c r="CN31" i="1"/>
  <c r="CP31" i="1"/>
  <c r="CQ31" i="1"/>
  <c r="CS31" i="1"/>
  <c r="CT31" i="1"/>
  <c r="CV31" i="1"/>
  <c r="CW31" i="1"/>
  <c r="CY31" i="1"/>
  <c r="CZ31" i="1"/>
  <c r="DA31" i="1"/>
  <c r="DB31" i="1"/>
  <c r="DC31" i="1"/>
  <c r="DD31" i="1"/>
  <c r="DE31" i="1"/>
  <c r="DF31" i="1"/>
  <c r="DH31" i="1"/>
  <c r="DI31" i="1"/>
  <c r="DK31" i="1"/>
  <c r="DL31" i="1"/>
  <c r="DN31" i="1"/>
  <c r="DO31" i="1"/>
  <c r="DQ31" i="1"/>
  <c r="DR31" i="1"/>
  <c r="DT31" i="1"/>
  <c r="DU31" i="1"/>
  <c r="DW31" i="1"/>
  <c r="DX31" i="1"/>
  <c r="DZ31" i="1"/>
  <c r="EA31" i="1"/>
  <c r="EC31" i="1"/>
  <c r="ED31" i="1"/>
  <c r="EF31" i="1"/>
  <c r="EG31" i="1"/>
  <c r="EI31" i="1"/>
  <c r="EJ31" i="1"/>
  <c r="EL31" i="1"/>
  <c r="EM31" i="1"/>
  <c r="EO31" i="1"/>
  <c r="EP31" i="1"/>
  <c r="ER31" i="1"/>
  <c r="ES31" i="1"/>
  <c r="EU31" i="1"/>
  <c r="EV31" i="1"/>
  <c r="EX31" i="1"/>
  <c r="EY31" i="1"/>
  <c r="FA31" i="1"/>
  <c r="FB31" i="1"/>
  <c r="FD31" i="1"/>
  <c r="FE31" i="1"/>
  <c r="FG31" i="1"/>
  <c r="FH31" i="1"/>
  <c r="FJ31" i="1"/>
  <c r="FK31" i="1"/>
  <c r="FM31" i="1"/>
  <c r="FN31" i="1"/>
  <c r="FP31" i="1"/>
  <c r="FQ31" i="1"/>
  <c r="FS31" i="1"/>
  <c r="FT31" i="1"/>
  <c r="FV31" i="1"/>
  <c r="FW31" i="1"/>
  <c r="FY31" i="1"/>
  <c r="FZ31" i="1"/>
  <c r="GB31" i="1"/>
  <c r="GC31" i="1"/>
  <c r="GE31" i="1"/>
  <c r="GF31" i="1"/>
  <c r="GH31" i="1"/>
  <c r="GK31" i="1"/>
  <c r="GL31" i="1"/>
  <c r="GN31" i="1"/>
  <c r="GO31" i="1"/>
  <c r="GQ31" i="1"/>
  <c r="GR31" i="1"/>
  <c r="GT31" i="1"/>
  <c r="GU31" i="1"/>
  <c r="GW31" i="1"/>
  <c r="GX31" i="1"/>
  <c r="GZ31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E32" i="1"/>
  <c r="AF32" i="1"/>
  <c r="AH32" i="1"/>
  <c r="AI32" i="1"/>
  <c r="AK32" i="1"/>
  <c r="AL32" i="1"/>
  <c r="AN32" i="1"/>
  <c r="AO32" i="1"/>
  <c r="AQ32" i="1"/>
  <c r="AR32" i="1"/>
  <c r="AT32" i="1"/>
  <c r="AU32" i="1"/>
  <c r="AW32" i="1"/>
  <c r="AZ32" i="1"/>
  <c r="BA32" i="1"/>
  <c r="BC32" i="1"/>
  <c r="BD32" i="1"/>
  <c r="BF32" i="1"/>
  <c r="BG32" i="1"/>
  <c r="BI32" i="1"/>
  <c r="BJ32" i="1"/>
  <c r="BL32" i="1"/>
  <c r="BM32" i="1"/>
  <c r="BO32" i="1"/>
  <c r="BP32" i="1"/>
  <c r="BR32" i="1"/>
  <c r="BS32" i="1"/>
  <c r="BU32" i="1"/>
  <c r="BV32" i="1"/>
  <c r="BX32" i="1"/>
  <c r="BY32" i="1"/>
  <c r="CA32" i="1"/>
  <c r="CB32" i="1"/>
  <c r="CD32" i="1"/>
  <c r="CE32" i="1"/>
  <c r="CG32" i="1"/>
  <c r="CH32" i="1"/>
  <c r="CJ32" i="1"/>
  <c r="CK32" i="1"/>
  <c r="CM32" i="1"/>
  <c r="CN32" i="1"/>
  <c r="CP32" i="1"/>
  <c r="CQ32" i="1"/>
  <c r="CS32" i="1"/>
  <c r="CT32" i="1"/>
  <c r="CV32" i="1"/>
  <c r="CW32" i="1"/>
  <c r="CY32" i="1"/>
  <c r="CZ32" i="1"/>
  <c r="DA32" i="1"/>
  <c r="DB32" i="1"/>
  <c r="DC32" i="1"/>
  <c r="DD32" i="1"/>
  <c r="DE32" i="1"/>
  <c r="DF32" i="1"/>
  <c r="DH32" i="1"/>
  <c r="DI32" i="1"/>
  <c r="DK32" i="1"/>
  <c r="DL32" i="1"/>
  <c r="DN32" i="1"/>
  <c r="DO32" i="1"/>
  <c r="DQ32" i="1"/>
  <c r="DR32" i="1"/>
  <c r="DT32" i="1"/>
  <c r="DU32" i="1"/>
  <c r="DW32" i="1"/>
  <c r="DX32" i="1"/>
  <c r="DZ32" i="1"/>
  <c r="EA32" i="1"/>
  <c r="EC32" i="1"/>
  <c r="ED32" i="1"/>
  <c r="EF32" i="1"/>
  <c r="EG32" i="1"/>
  <c r="EI32" i="1"/>
  <c r="EJ32" i="1"/>
  <c r="EL32" i="1"/>
  <c r="EM32" i="1"/>
  <c r="EO32" i="1"/>
  <c r="EP32" i="1"/>
  <c r="ER32" i="1"/>
  <c r="ES32" i="1"/>
  <c r="EU32" i="1"/>
  <c r="EV32" i="1"/>
  <c r="EX32" i="1"/>
  <c r="EY32" i="1"/>
  <c r="FA32" i="1"/>
  <c r="FB32" i="1"/>
  <c r="FD32" i="1"/>
  <c r="FE32" i="1"/>
  <c r="FG32" i="1"/>
  <c r="FH32" i="1"/>
  <c r="FJ32" i="1"/>
  <c r="FK32" i="1"/>
  <c r="FM32" i="1"/>
  <c r="FN32" i="1"/>
  <c r="FP32" i="1"/>
  <c r="FQ32" i="1"/>
  <c r="FS32" i="1"/>
  <c r="FT32" i="1"/>
  <c r="FV32" i="1"/>
  <c r="FW32" i="1"/>
  <c r="FY32" i="1"/>
  <c r="FZ32" i="1"/>
  <c r="GB32" i="1"/>
  <c r="GC32" i="1"/>
  <c r="GE32" i="1"/>
  <c r="GF32" i="1"/>
  <c r="GH32" i="1"/>
  <c r="GK32" i="1"/>
  <c r="GL32" i="1"/>
  <c r="GN32" i="1"/>
  <c r="GO32" i="1"/>
  <c r="GQ32" i="1"/>
  <c r="GR32" i="1"/>
  <c r="GT32" i="1"/>
  <c r="GU32" i="1"/>
  <c r="GW32" i="1"/>
  <c r="GX32" i="1"/>
  <c r="GZ32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E33" i="1"/>
  <c r="AF33" i="1"/>
  <c r="AH33" i="1"/>
  <c r="AI33" i="1"/>
  <c r="AK33" i="1"/>
  <c r="AL33" i="1"/>
  <c r="AN33" i="1"/>
  <c r="AO33" i="1"/>
  <c r="AQ33" i="1"/>
  <c r="AR33" i="1"/>
  <c r="AT33" i="1"/>
  <c r="AU33" i="1"/>
  <c r="AW33" i="1"/>
  <c r="AZ33" i="1"/>
  <c r="BA33" i="1"/>
  <c r="BC33" i="1"/>
  <c r="BD33" i="1"/>
  <c r="BF33" i="1"/>
  <c r="BG33" i="1"/>
  <c r="BI33" i="1"/>
  <c r="BJ33" i="1"/>
  <c r="BL33" i="1"/>
  <c r="BM33" i="1"/>
  <c r="BO33" i="1"/>
  <c r="BP33" i="1"/>
  <c r="BR33" i="1"/>
  <c r="BS33" i="1"/>
  <c r="BU33" i="1"/>
  <c r="BV33" i="1"/>
  <c r="BX33" i="1"/>
  <c r="BY33" i="1"/>
  <c r="CA33" i="1"/>
  <c r="CB33" i="1"/>
  <c r="CD33" i="1"/>
  <c r="CE33" i="1"/>
  <c r="CG33" i="1"/>
  <c r="CH33" i="1"/>
  <c r="CJ33" i="1"/>
  <c r="CK33" i="1"/>
  <c r="CM33" i="1"/>
  <c r="CN33" i="1"/>
  <c r="CP33" i="1"/>
  <c r="CQ33" i="1"/>
  <c r="CS33" i="1"/>
  <c r="CT33" i="1"/>
  <c r="CV33" i="1"/>
  <c r="CW33" i="1"/>
  <c r="CY33" i="1"/>
  <c r="CZ33" i="1"/>
  <c r="DA33" i="1"/>
  <c r="DB33" i="1"/>
  <c r="DC33" i="1"/>
  <c r="DD33" i="1"/>
  <c r="DE33" i="1"/>
  <c r="DF33" i="1"/>
  <c r="DH33" i="1"/>
  <c r="DI33" i="1"/>
  <c r="DK33" i="1"/>
  <c r="DL33" i="1"/>
  <c r="DN33" i="1"/>
  <c r="DO33" i="1"/>
  <c r="DQ33" i="1"/>
  <c r="DR33" i="1"/>
  <c r="DT33" i="1"/>
  <c r="DU33" i="1"/>
  <c r="DW33" i="1"/>
  <c r="DX33" i="1"/>
  <c r="DZ33" i="1"/>
  <c r="EA33" i="1"/>
  <c r="EC33" i="1"/>
  <c r="ED33" i="1"/>
  <c r="EF33" i="1"/>
  <c r="EG33" i="1"/>
  <c r="EI33" i="1"/>
  <c r="EJ33" i="1"/>
  <c r="EL33" i="1"/>
  <c r="EM33" i="1"/>
  <c r="EO33" i="1"/>
  <c r="EP33" i="1"/>
  <c r="ER33" i="1"/>
  <c r="ES33" i="1"/>
  <c r="EU33" i="1"/>
  <c r="EV33" i="1"/>
  <c r="EX33" i="1"/>
  <c r="EY33" i="1"/>
  <c r="FA33" i="1"/>
  <c r="FB33" i="1"/>
  <c r="FD33" i="1"/>
  <c r="FE33" i="1"/>
  <c r="FG33" i="1"/>
  <c r="FH33" i="1"/>
  <c r="FJ33" i="1"/>
  <c r="FK33" i="1"/>
  <c r="FM33" i="1"/>
  <c r="FN33" i="1"/>
  <c r="FP33" i="1"/>
  <c r="FQ33" i="1"/>
  <c r="FS33" i="1"/>
  <c r="FT33" i="1"/>
  <c r="FV33" i="1"/>
  <c r="FW33" i="1"/>
  <c r="FY33" i="1"/>
  <c r="FZ33" i="1"/>
  <c r="GB33" i="1"/>
  <c r="GC33" i="1"/>
  <c r="GE33" i="1"/>
  <c r="GF33" i="1"/>
  <c r="GH33" i="1"/>
  <c r="GK33" i="1"/>
  <c r="GL33" i="1"/>
  <c r="GN33" i="1"/>
  <c r="GO33" i="1"/>
  <c r="GQ33" i="1"/>
  <c r="GR33" i="1"/>
  <c r="GT33" i="1"/>
  <c r="GU33" i="1"/>
  <c r="GW33" i="1"/>
  <c r="GX33" i="1"/>
  <c r="GZ33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E34" i="1"/>
  <c r="AF34" i="1"/>
  <c r="AH34" i="1"/>
  <c r="AI34" i="1"/>
  <c r="AK34" i="1"/>
  <c r="AL34" i="1"/>
  <c r="AN34" i="1"/>
  <c r="AO34" i="1"/>
  <c r="AQ34" i="1"/>
  <c r="AR34" i="1"/>
  <c r="AT34" i="1"/>
  <c r="AU34" i="1"/>
  <c r="AW34" i="1"/>
  <c r="AZ34" i="1"/>
  <c r="BA34" i="1"/>
  <c r="BC34" i="1"/>
  <c r="BD34" i="1"/>
  <c r="BF34" i="1"/>
  <c r="BG34" i="1"/>
  <c r="BI34" i="1"/>
  <c r="BJ34" i="1"/>
  <c r="BL34" i="1"/>
  <c r="BM34" i="1"/>
  <c r="BO34" i="1"/>
  <c r="BP34" i="1"/>
  <c r="BR34" i="1"/>
  <c r="BS34" i="1"/>
  <c r="BU34" i="1"/>
  <c r="BV34" i="1"/>
  <c r="BX34" i="1"/>
  <c r="BY34" i="1"/>
  <c r="CA34" i="1"/>
  <c r="CB34" i="1"/>
  <c r="CD34" i="1"/>
  <c r="CE34" i="1"/>
  <c r="CG34" i="1"/>
  <c r="CH34" i="1"/>
  <c r="CJ34" i="1"/>
  <c r="CK34" i="1"/>
  <c r="CM34" i="1"/>
  <c r="CN34" i="1"/>
  <c r="CP34" i="1"/>
  <c r="CQ34" i="1"/>
  <c r="CS34" i="1"/>
  <c r="CT34" i="1"/>
  <c r="CV34" i="1"/>
  <c r="CW34" i="1"/>
  <c r="CY34" i="1"/>
  <c r="CZ34" i="1"/>
  <c r="DA34" i="1"/>
  <c r="DB34" i="1"/>
  <c r="DC34" i="1"/>
  <c r="DD34" i="1"/>
  <c r="DE34" i="1"/>
  <c r="DF34" i="1"/>
  <c r="DH34" i="1"/>
  <c r="DI34" i="1"/>
  <c r="DK34" i="1"/>
  <c r="DL34" i="1"/>
  <c r="DN34" i="1"/>
  <c r="DO34" i="1"/>
  <c r="DQ34" i="1"/>
  <c r="DR34" i="1"/>
  <c r="DT34" i="1"/>
  <c r="DU34" i="1"/>
  <c r="DW34" i="1"/>
  <c r="DX34" i="1"/>
  <c r="DZ34" i="1"/>
  <c r="EA34" i="1"/>
  <c r="EC34" i="1"/>
  <c r="ED34" i="1"/>
  <c r="EF34" i="1"/>
  <c r="EG34" i="1"/>
  <c r="EI34" i="1"/>
  <c r="EJ34" i="1"/>
  <c r="EL34" i="1"/>
  <c r="EM34" i="1"/>
  <c r="EO34" i="1"/>
  <c r="EP34" i="1"/>
  <c r="ER34" i="1"/>
  <c r="ES34" i="1"/>
  <c r="EU34" i="1"/>
  <c r="EV34" i="1"/>
  <c r="EX34" i="1"/>
  <c r="EY34" i="1"/>
  <c r="FA34" i="1"/>
  <c r="FB34" i="1"/>
  <c r="FD34" i="1"/>
  <c r="FE34" i="1"/>
  <c r="FG34" i="1"/>
  <c r="FH34" i="1"/>
  <c r="FJ34" i="1"/>
  <c r="FK34" i="1"/>
  <c r="FM34" i="1"/>
  <c r="FN34" i="1"/>
  <c r="FP34" i="1"/>
  <c r="FQ34" i="1"/>
  <c r="FS34" i="1"/>
  <c r="FT34" i="1"/>
  <c r="FV34" i="1"/>
  <c r="FW34" i="1"/>
  <c r="FY34" i="1"/>
  <c r="FZ34" i="1"/>
  <c r="GB34" i="1"/>
  <c r="GC34" i="1"/>
  <c r="GE34" i="1"/>
  <c r="GF34" i="1"/>
  <c r="GH34" i="1"/>
  <c r="GK34" i="1"/>
  <c r="GL34" i="1"/>
  <c r="GN34" i="1"/>
  <c r="GO34" i="1"/>
  <c r="GQ34" i="1"/>
  <c r="GR34" i="1"/>
  <c r="GT34" i="1"/>
  <c r="GU34" i="1"/>
  <c r="GW34" i="1"/>
  <c r="GX34" i="1"/>
  <c r="GZ34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E35" i="1"/>
  <c r="AF35" i="1"/>
  <c r="AH35" i="1"/>
  <c r="AI35" i="1"/>
  <c r="AK35" i="1"/>
  <c r="AL35" i="1"/>
  <c r="AN35" i="1"/>
  <c r="AO35" i="1"/>
  <c r="AQ35" i="1"/>
  <c r="AR35" i="1"/>
  <c r="AT35" i="1"/>
  <c r="AU35" i="1"/>
  <c r="AW35" i="1"/>
  <c r="AZ35" i="1"/>
  <c r="BA35" i="1"/>
  <c r="BC35" i="1"/>
  <c r="BD35" i="1"/>
  <c r="BF35" i="1"/>
  <c r="BG35" i="1"/>
  <c r="BI35" i="1"/>
  <c r="BJ35" i="1"/>
  <c r="BL35" i="1"/>
  <c r="BM35" i="1"/>
  <c r="BO35" i="1"/>
  <c r="BP35" i="1"/>
  <c r="BR35" i="1"/>
  <c r="BS35" i="1"/>
  <c r="BU35" i="1"/>
  <c r="BV35" i="1"/>
  <c r="BX35" i="1"/>
  <c r="BY35" i="1"/>
  <c r="CA35" i="1"/>
  <c r="CB35" i="1"/>
  <c r="CD35" i="1"/>
  <c r="CE35" i="1"/>
  <c r="CG35" i="1"/>
  <c r="CH35" i="1"/>
  <c r="CJ35" i="1"/>
  <c r="CK35" i="1"/>
  <c r="CM35" i="1"/>
  <c r="CN35" i="1"/>
  <c r="CP35" i="1"/>
  <c r="CQ35" i="1"/>
  <c r="CS35" i="1"/>
  <c r="CT35" i="1"/>
  <c r="CV35" i="1"/>
  <c r="CW35" i="1"/>
  <c r="CY35" i="1"/>
  <c r="CZ35" i="1"/>
  <c r="DA35" i="1"/>
  <c r="DB35" i="1"/>
  <c r="DC35" i="1"/>
  <c r="DD35" i="1"/>
  <c r="DE35" i="1"/>
  <c r="DF35" i="1"/>
  <c r="DH35" i="1"/>
  <c r="DI35" i="1"/>
  <c r="DK35" i="1"/>
  <c r="DL35" i="1"/>
  <c r="DN35" i="1"/>
  <c r="DO35" i="1"/>
  <c r="DQ35" i="1"/>
  <c r="DR35" i="1"/>
  <c r="DT35" i="1"/>
  <c r="DU35" i="1"/>
  <c r="DW35" i="1"/>
  <c r="DX35" i="1"/>
  <c r="DZ35" i="1"/>
  <c r="EA35" i="1"/>
  <c r="EC35" i="1"/>
  <c r="ED35" i="1"/>
  <c r="EF35" i="1"/>
  <c r="EG35" i="1"/>
  <c r="EI35" i="1"/>
  <c r="EJ35" i="1"/>
  <c r="EL35" i="1"/>
  <c r="EM35" i="1"/>
  <c r="EO35" i="1"/>
  <c r="EP35" i="1"/>
  <c r="ER35" i="1"/>
  <c r="ES35" i="1"/>
  <c r="EU35" i="1"/>
  <c r="EV35" i="1"/>
  <c r="EX35" i="1"/>
  <c r="EY35" i="1"/>
  <c r="FA35" i="1"/>
  <c r="FB35" i="1"/>
  <c r="FD35" i="1"/>
  <c r="FE35" i="1"/>
  <c r="FG35" i="1"/>
  <c r="FH35" i="1"/>
  <c r="FJ35" i="1"/>
  <c r="FK35" i="1"/>
  <c r="FM35" i="1"/>
  <c r="FN35" i="1"/>
  <c r="FP35" i="1"/>
  <c r="FQ35" i="1"/>
  <c r="FS35" i="1"/>
  <c r="FT35" i="1"/>
  <c r="FV35" i="1"/>
  <c r="FW35" i="1"/>
  <c r="FY35" i="1"/>
  <c r="FZ35" i="1"/>
  <c r="GB35" i="1"/>
  <c r="GC35" i="1"/>
  <c r="GE35" i="1"/>
  <c r="GF35" i="1"/>
  <c r="GH35" i="1"/>
  <c r="GK35" i="1"/>
  <c r="GL35" i="1"/>
  <c r="GN35" i="1"/>
  <c r="GO35" i="1"/>
  <c r="GQ35" i="1"/>
  <c r="GR35" i="1"/>
  <c r="GT35" i="1"/>
  <c r="GU35" i="1"/>
  <c r="GW35" i="1"/>
  <c r="GX35" i="1"/>
  <c r="GZ35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E36" i="1"/>
  <c r="AF36" i="1"/>
  <c r="AH36" i="1"/>
  <c r="AI36" i="1"/>
  <c r="AK36" i="1"/>
  <c r="AL36" i="1"/>
  <c r="AN36" i="1"/>
  <c r="AO36" i="1"/>
  <c r="AQ36" i="1"/>
  <c r="AR36" i="1"/>
  <c r="AT36" i="1"/>
  <c r="AU36" i="1"/>
  <c r="AW36" i="1"/>
  <c r="AZ36" i="1"/>
  <c r="BA36" i="1"/>
  <c r="BC36" i="1"/>
  <c r="BD36" i="1"/>
  <c r="BF36" i="1"/>
  <c r="BG36" i="1"/>
  <c r="BI36" i="1"/>
  <c r="BJ36" i="1"/>
  <c r="BL36" i="1"/>
  <c r="BM36" i="1"/>
  <c r="BO36" i="1"/>
  <c r="BP36" i="1"/>
  <c r="BR36" i="1"/>
  <c r="BS36" i="1"/>
  <c r="BU36" i="1"/>
  <c r="BV36" i="1"/>
  <c r="BX36" i="1"/>
  <c r="BY36" i="1"/>
  <c r="CA36" i="1"/>
  <c r="CB36" i="1"/>
  <c r="CD36" i="1"/>
  <c r="CE36" i="1"/>
  <c r="CG36" i="1"/>
  <c r="CH36" i="1"/>
  <c r="CJ36" i="1"/>
  <c r="CK36" i="1"/>
  <c r="CM36" i="1"/>
  <c r="CN36" i="1"/>
  <c r="CP36" i="1"/>
  <c r="CQ36" i="1"/>
  <c r="CS36" i="1"/>
  <c r="CT36" i="1"/>
  <c r="CV36" i="1"/>
  <c r="CW36" i="1"/>
  <c r="CY36" i="1"/>
  <c r="CZ36" i="1"/>
  <c r="DA36" i="1"/>
  <c r="DB36" i="1"/>
  <c r="DC36" i="1"/>
  <c r="DD36" i="1"/>
  <c r="DE36" i="1"/>
  <c r="DF36" i="1"/>
  <c r="DH36" i="1"/>
  <c r="DI36" i="1"/>
  <c r="DK36" i="1"/>
  <c r="DL36" i="1"/>
  <c r="DN36" i="1"/>
  <c r="DO36" i="1"/>
  <c r="DQ36" i="1"/>
  <c r="DR36" i="1"/>
  <c r="DT36" i="1"/>
  <c r="DU36" i="1"/>
  <c r="DW36" i="1"/>
  <c r="DX36" i="1"/>
  <c r="DZ36" i="1"/>
  <c r="EA36" i="1"/>
  <c r="EC36" i="1"/>
  <c r="ED36" i="1"/>
  <c r="EF36" i="1"/>
  <c r="EG36" i="1"/>
  <c r="EI36" i="1"/>
  <c r="EJ36" i="1"/>
  <c r="EL36" i="1"/>
  <c r="EM36" i="1"/>
  <c r="EO36" i="1"/>
  <c r="EP36" i="1"/>
  <c r="ER36" i="1"/>
  <c r="ES36" i="1"/>
  <c r="EU36" i="1"/>
  <c r="EV36" i="1"/>
  <c r="EX36" i="1"/>
  <c r="EY36" i="1"/>
  <c r="FA36" i="1"/>
  <c r="FB36" i="1"/>
  <c r="FD36" i="1"/>
  <c r="FE36" i="1"/>
  <c r="FG36" i="1"/>
  <c r="FH36" i="1"/>
  <c r="FJ36" i="1"/>
  <c r="FK36" i="1"/>
  <c r="FM36" i="1"/>
  <c r="FN36" i="1"/>
  <c r="FP36" i="1"/>
  <c r="FQ36" i="1"/>
  <c r="FS36" i="1"/>
  <c r="FT36" i="1"/>
  <c r="FV36" i="1"/>
  <c r="FW36" i="1"/>
  <c r="FY36" i="1"/>
  <c r="FZ36" i="1"/>
  <c r="GB36" i="1"/>
  <c r="GC36" i="1"/>
  <c r="GE36" i="1"/>
  <c r="GF36" i="1"/>
  <c r="GH36" i="1"/>
  <c r="GK36" i="1"/>
  <c r="GL36" i="1"/>
  <c r="GN36" i="1"/>
  <c r="GO36" i="1"/>
  <c r="GQ36" i="1"/>
  <c r="GR36" i="1"/>
  <c r="GT36" i="1"/>
  <c r="GU36" i="1"/>
  <c r="GW36" i="1"/>
  <c r="GX36" i="1"/>
  <c r="GZ36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E37" i="1"/>
  <c r="AF37" i="1"/>
  <c r="AH37" i="1"/>
  <c r="AI37" i="1"/>
  <c r="AK37" i="1"/>
  <c r="AL37" i="1"/>
  <c r="AN37" i="1"/>
  <c r="AO37" i="1"/>
  <c r="AQ37" i="1"/>
  <c r="AR37" i="1"/>
  <c r="AT37" i="1"/>
  <c r="AU37" i="1"/>
  <c r="AW37" i="1"/>
  <c r="AZ37" i="1"/>
  <c r="BA37" i="1"/>
  <c r="BC37" i="1"/>
  <c r="BD37" i="1"/>
  <c r="BF37" i="1"/>
  <c r="BG37" i="1"/>
  <c r="BI37" i="1"/>
  <c r="BJ37" i="1"/>
  <c r="BL37" i="1"/>
  <c r="BM37" i="1"/>
  <c r="BO37" i="1"/>
  <c r="BP37" i="1"/>
  <c r="BR37" i="1"/>
  <c r="BS37" i="1"/>
  <c r="BU37" i="1"/>
  <c r="BV37" i="1"/>
  <c r="BX37" i="1"/>
  <c r="BY37" i="1"/>
  <c r="CA37" i="1"/>
  <c r="CB37" i="1"/>
  <c r="CD37" i="1"/>
  <c r="CE37" i="1"/>
  <c r="CG37" i="1"/>
  <c r="CH37" i="1"/>
  <c r="CJ37" i="1"/>
  <c r="CK37" i="1"/>
  <c r="CM37" i="1"/>
  <c r="CN37" i="1"/>
  <c r="CP37" i="1"/>
  <c r="CQ37" i="1"/>
  <c r="CS37" i="1"/>
  <c r="CT37" i="1"/>
  <c r="CV37" i="1"/>
  <c r="CW37" i="1"/>
  <c r="CY37" i="1"/>
  <c r="CZ37" i="1"/>
  <c r="DA37" i="1"/>
  <c r="DB37" i="1"/>
  <c r="DC37" i="1"/>
  <c r="DD37" i="1"/>
  <c r="DE37" i="1"/>
  <c r="DF37" i="1"/>
  <c r="DH37" i="1"/>
  <c r="DI37" i="1"/>
  <c r="DK37" i="1"/>
  <c r="DL37" i="1"/>
  <c r="DN37" i="1"/>
  <c r="DO37" i="1"/>
  <c r="DQ37" i="1"/>
  <c r="DR37" i="1"/>
  <c r="DT37" i="1"/>
  <c r="DU37" i="1"/>
  <c r="DW37" i="1"/>
  <c r="DX37" i="1"/>
  <c r="DZ37" i="1"/>
  <c r="EA37" i="1"/>
  <c r="EC37" i="1"/>
  <c r="ED37" i="1"/>
  <c r="EF37" i="1"/>
  <c r="EG37" i="1"/>
  <c r="EI37" i="1"/>
  <c r="EJ37" i="1"/>
  <c r="EL37" i="1"/>
  <c r="EM37" i="1"/>
  <c r="EO37" i="1"/>
  <c r="EP37" i="1"/>
  <c r="ER37" i="1"/>
  <c r="ES37" i="1"/>
  <c r="EU37" i="1"/>
  <c r="EV37" i="1"/>
  <c r="EX37" i="1"/>
  <c r="EY37" i="1"/>
  <c r="FA37" i="1"/>
  <c r="FB37" i="1"/>
  <c r="FD37" i="1"/>
  <c r="FE37" i="1"/>
  <c r="FG37" i="1"/>
  <c r="FH37" i="1"/>
  <c r="FJ37" i="1"/>
  <c r="FK37" i="1"/>
  <c r="FM37" i="1"/>
  <c r="FN37" i="1"/>
  <c r="FP37" i="1"/>
  <c r="FQ37" i="1"/>
  <c r="FS37" i="1"/>
  <c r="FT37" i="1"/>
  <c r="FV37" i="1"/>
  <c r="FW37" i="1"/>
  <c r="FY37" i="1"/>
  <c r="FZ37" i="1"/>
  <c r="GB37" i="1"/>
  <c r="GC37" i="1"/>
  <c r="GE37" i="1"/>
  <c r="GF37" i="1"/>
  <c r="GH37" i="1"/>
  <c r="GK37" i="1"/>
  <c r="GL37" i="1"/>
  <c r="GN37" i="1"/>
  <c r="GO37" i="1"/>
  <c r="GQ37" i="1"/>
  <c r="GR37" i="1"/>
  <c r="GT37" i="1"/>
  <c r="GU37" i="1"/>
  <c r="GW37" i="1"/>
  <c r="GX37" i="1"/>
  <c r="GZ37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E38" i="1"/>
  <c r="AF38" i="1"/>
  <c r="AH38" i="1"/>
  <c r="AI38" i="1"/>
  <c r="AK38" i="1"/>
  <c r="AL38" i="1"/>
  <c r="AN38" i="1"/>
  <c r="AO38" i="1"/>
  <c r="AQ38" i="1"/>
  <c r="AR38" i="1"/>
  <c r="AT38" i="1"/>
  <c r="AU38" i="1"/>
  <c r="AW38" i="1"/>
  <c r="AZ38" i="1"/>
  <c r="BA38" i="1"/>
  <c r="BC38" i="1"/>
  <c r="BD38" i="1"/>
  <c r="BF38" i="1"/>
  <c r="BG38" i="1"/>
  <c r="BI38" i="1"/>
  <c r="BJ38" i="1"/>
  <c r="BL38" i="1"/>
  <c r="BM38" i="1"/>
  <c r="BO38" i="1"/>
  <c r="BP38" i="1"/>
  <c r="BR38" i="1"/>
  <c r="BS38" i="1"/>
  <c r="BU38" i="1"/>
  <c r="BV38" i="1"/>
  <c r="BX38" i="1"/>
  <c r="BY38" i="1"/>
  <c r="CA38" i="1"/>
  <c r="CB38" i="1"/>
  <c r="CD38" i="1"/>
  <c r="CE38" i="1"/>
  <c r="CG38" i="1"/>
  <c r="CH38" i="1"/>
  <c r="CJ38" i="1"/>
  <c r="CK38" i="1"/>
  <c r="CM38" i="1"/>
  <c r="CN38" i="1"/>
  <c r="CP38" i="1"/>
  <c r="CQ38" i="1"/>
  <c r="CS38" i="1"/>
  <c r="CT38" i="1"/>
  <c r="CV38" i="1"/>
  <c r="CW38" i="1"/>
  <c r="CY38" i="1"/>
  <c r="CZ38" i="1"/>
  <c r="DA38" i="1"/>
  <c r="DB38" i="1"/>
  <c r="DC38" i="1"/>
  <c r="DD38" i="1"/>
  <c r="DE38" i="1"/>
  <c r="DF38" i="1"/>
  <c r="DH38" i="1"/>
  <c r="DI38" i="1"/>
  <c r="DK38" i="1"/>
  <c r="DL38" i="1"/>
  <c r="DN38" i="1"/>
  <c r="DO38" i="1"/>
  <c r="DQ38" i="1"/>
  <c r="DR38" i="1"/>
  <c r="DT38" i="1"/>
  <c r="DU38" i="1"/>
  <c r="DW38" i="1"/>
  <c r="DX38" i="1"/>
  <c r="DZ38" i="1"/>
  <c r="EA38" i="1"/>
  <c r="EC38" i="1"/>
  <c r="ED38" i="1"/>
  <c r="EF38" i="1"/>
  <c r="EG38" i="1"/>
  <c r="EI38" i="1"/>
  <c r="EJ38" i="1"/>
  <c r="EL38" i="1"/>
  <c r="EM38" i="1"/>
  <c r="EO38" i="1"/>
  <c r="EP38" i="1"/>
  <c r="ER38" i="1"/>
  <c r="ES38" i="1"/>
  <c r="EU38" i="1"/>
  <c r="EV38" i="1"/>
  <c r="EX38" i="1"/>
  <c r="EY38" i="1"/>
  <c r="FA38" i="1"/>
  <c r="FB38" i="1"/>
  <c r="FD38" i="1"/>
  <c r="FE38" i="1"/>
  <c r="FG38" i="1"/>
  <c r="FH38" i="1"/>
  <c r="FJ38" i="1"/>
  <c r="FK38" i="1"/>
  <c r="FM38" i="1"/>
  <c r="FN38" i="1"/>
  <c r="FP38" i="1"/>
  <c r="FQ38" i="1"/>
  <c r="FS38" i="1"/>
  <c r="FT38" i="1"/>
  <c r="FV38" i="1"/>
  <c r="FW38" i="1"/>
  <c r="FY38" i="1"/>
  <c r="FZ38" i="1"/>
  <c r="GB38" i="1"/>
  <c r="GC38" i="1"/>
  <c r="GE38" i="1"/>
  <c r="GF38" i="1"/>
  <c r="GH38" i="1"/>
  <c r="GK38" i="1"/>
  <c r="GL38" i="1"/>
  <c r="GN38" i="1"/>
  <c r="GO38" i="1"/>
  <c r="GQ38" i="1"/>
  <c r="GR38" i="1"/>
  <c r="GT38" i="1"/>
  <c r="GU38" i="1"/>
  <c r="GW38" i="1"/>
  <c r="GX38" i="1"/>
  <c r="GZ38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E39" i="1"/>
  <c r="AF39" i="1"/>
  <c r="AH39" i="1"/>
  <c r="AI39" i="1"/>
  <c r="AK39" i="1"/>
  <c r="AL39" i="1"/>
  <c r="AN39" i="1"/>
  <c r="AO39" i="1"/>
  <c r="AQ39" i="1"/>
  <c r="AR39" i="1"/>
  <c r="AT39" i="1"/>
  <c r="AU39" i="1"/>
  <c r="AW39" i="1"/>
  <c r="AZ39" i="1"/>
  <c r="BA39" i="1"/>
  <c r="BC39" i="1"/>
  <c r="BD39" i="1"/>
  <c r="BF39" i="1"/>
  <c r="BG39" i="1"/>
  <c r="BI39" i="1"/>
  <c r="BJ39" i="1"/>
  <c r="BL39" i="1"/>
  <c r="BM39" i="1"/>
  <c r="BO39" i="1"/>
  <c r="BP39" i="1"/>
  <c r="BR39" i="1"/>
  <c r="BS39" i="1"/>
  <c r="BU39" i="1"/>
  <c r="BV39" i="1"/>
  <c r="BX39" i="1"/>
  <c r="BY39" i="1"/>
  <c r="CA39" i="1"/>
  <c r="CB39" i="1"/>
  <c r="CD39" i="1"/>
  <c r="CE39" i="1"/>
  <c r="CG39" i="1"/>
  <c r="CH39" i="1"/>
  <c r="CJ39" i="1"/>
  <c r="CK39" i="1"/>
  <c r="CM39" i="1"/>
  <c r="CN39" i="1"/>
  <c r="CP39" i="1"/>
  <c r="CQ39" i="1"/>
  <c r="CS39" i="1"/>
  <c r="CT39" i="1"/>
  <c r="CV39" i="1"/>
  <c r="CW39" i="1"/>
  <c r="CY39" i="1"/>
  <c r="CZ39" i="1"/>
  <c r="DA39" i="1"/>
  <c r="DB39" i="1"/>
  <c r="DC39" i="1"/>
  <c r="DD39" i="1"/>
  <c r="DE39" i="1"/>
  <c r="DF39" i="1"/>
  <c r="DH39" i="1"/>
  <c r="DI39" i="1"/>
  <c r="DK39" i="1"/>
  <c r="DL39" i="1"/>
  <c r="DN39" i="1"/>
  <c r="DO39" i="1"/>
  <c r="DQ39" i="1"/>
  <c r="DR39" i="1"/>
  <c r="DT39" i="1"/>
  <c r="DU39" i="1"/>
  <c r="DW39" i="1"/>
  <c r="DX39" i="1"/>
  <c r="DZ39" i="1"/>
  <c r="EA39" i="1"/>
  <c r="EC39" i="1"/>
  <c r="ED39" i="1"/>
  <c r="EF39" i="1"/>
  <c r="EG39" i="1"/>
  <c r="EI39" i="1"/>
  <c r="EJ39" i="1"/>
  <c r="EL39" i="1"/>
  <c r="EM39" i="1"/>
  <c r="EO39" i="1"/>
  <c r="EP39" i="1"/>
  <c r="ER39" i="1"/>
  <c r="ES39" i="1"/>
  <c r="EU39" i="1"/>
  <c r="EV39" i="1"/>
  <c r="EX39" i="1"/>
  <c r="EY39" i="1"/>
  <c r="FA39" i="1"/>
  <c r="FB39" i="1"/>
  <c r="FD39" i="1"/>
  <c r="FE39" i="1"/>
  <c r="FG39" i="1"/>
  <c r="FH39" i="1"/>
  <c r="FJ39" i="1"/>
  <c r="FK39" i="1"/>
  <c r="FM39" i="1"/>
  <c r="FN39" i="1"/>
  <c r="FP39" i="1"/>
  <c r="FQ39" i="1"/>
  <c r="FS39" i="1"/>
  <c r="FT39" i="1"/>
  <c r="FV39" i="1"/>
  <c r="FW39" i="1"/>
  <c r="FY39" i="1"/>
  <c r="FZ39" i="1"/>
  <c r="GB39" i="1"/>
  <c r="GC39" i="1"/>
  <c r="GE39" i="1"/>
  <c r="GF39" i="1"/>
  <c r="GH39" i="1"/>
  <c r="GK39" i="1"/>
  <c r="GL39" i="1"/>
  <c r="GN39" i="1"/>
  <c r="GO39" i="1"/>
  <c r="GQ39" i="1"/>
  <c r="GR39" i="1"/>
  <c r="GT39" i="1"/>
  <c r="GU39" i="1"/>
  <c r="GW39" i="1"/>
  <c r="GX39" i="1"/>
  <c r="GZ39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E40" i="1"/>
  <c r="AF40" i="1"/>
  <c r="AH40" i="1"/>
  <c r="AI40" i="1"/>
  <c r="AK40" i="1"/>
  <c r="AL40" i="1"/>
  <c r="AN40" i="1"/>
  <c r="AO40" i="1"/>
  <c r="AQ40" i="1"/>
  <c r="AR40" i="1"/>
  <c r="AT40" i="1"/>
  <c r="AU40" i="1"/>
  <c r="AW40" i="1"/>
  <c r="AZ40" i="1"/>
  <c r="BA40" i="1"/>
  <c r="BC40" i="1"/>
  <c r="BD40" i="1"/>
  <c r="BF40" i="1"/>
  <c r="BG40" i="1"/>
  <c r="BI40" i="1"/>
  <c r="BJ40" i="1"/>
  <c r="BL40" i="1"/>
  <c r="BM40" i="1"/>
  <c r="BO40" i="1"/>
  <c r="BP40" i="1"/>
  <c r="BR40" i="1"/>
  <c r="BS40" i="1"/>
  <c r="BU40" i="1"/>
  <c r="BV40" i="1"/>
  <c r="BX40" i="1"/>
  <c r="BY40" i="1"/>
  <c r="CA40" i="1"/>
  <c r="CB40" i="1"/>
  <c r="CD40" i="1"/>
  <c r="CE40" i="1"/>
  <c r="CG40" i="1"/>
  <c r="CH40" i="1"/>
  <c r="CJ40" i="1"/>
  <c r="CK40" i="1"/>
  <c r="CM40" i="1"/>
  <c r="CN40" i="1"/>
  <c r="CP40" i="1"/>
  <c r="CQ40" i="1"/>
  <c r="CS40" i="1"/>
  <c r="CT40" i="1"/>
  <c r="CV40" i="1"/>
  <c r="CW40" i="1"/>
  <c r="CY40" i="1"/>
  <c r="CZ40" i="1"/>
  <c r="DA40" i="1"/>
  <c r="DB40" i="1"/>
  <c r="DC40" i="1"/>
  <c r="DD40" i="1"/>
  <c r="DE40" i="1"/>
  <c r="DF40" i="1"/>
  <c r="DH40" i="1"/>
  <c r="DI40" i="1"/>
  <c r="DK40" i="1"/>
  <c r="DL40" i="1"/>
  <c r="DN40" i="1"/>
  <c r="DO40" i="1"/>
  <c r="DQ40" i="1"/>
  <c r="DR40" i="1"/>
  <c r="DT40" i="1"/>
  <c r="DU40" i="1"/>
  <c r="DW40" i="1"/>
  <c r="DX40" i="1"/>
  <c r="DZ40" i="1"/>
  <c r="EA40" i="1"/>
  <c r="EC40" i="1"/>
  <c r="ED40" i="1"/>
  <c r="EF40" i="1"/>
  <c r="EG40" i="1"/>
  <c r="EI40" i="1"/>
  <c r="EJ40" i="1"/>
  <c r="EL40" i="1"/>
  <c r="EM40" i="1"/>
  <c r="EO40" i="1"/>
  <c r="EP40" i="1"/>
  <c r="ER40" i="1"/>
  <c r="ES40" i="1"/>
  <c r="EU40" i="1"/>
  <c r="EV40" i="1"/>
  <c r="EX40" i="1"/>
  <c r="EY40" i="1"/>
  <c r="FA40" i="1"/>
  <c r="FB40" i="1"/>
  <c r="FD40" i="1"/>
  <c r="FE40" i="1"/>
  <c r="FG40" i="1"/>
  <c r="FH40" i="1"/>
  <c r="FJ40" i="1"/>
  <c r="FK40" i="1"/>
  <c r="FM40" i="1"/>
  <c r="FN40" i="1"/>
  <c r="FP40" i="1"/>
  <c r="FQ40" i="1"/>
  <c r="FS40" i="1"/>
  <c r="FT40" i="1"/>
  <c r="FV40" i="1"/>
  <c r="FW40" i="1"/>
  <c r="FY40" i="1"/>
  <c r="FZ40" i="1"/>
  <c r="GB40" i="1"/>
  <c r="GC40" i="1"/>
  <c r="GE40" i="1"/>
  <c r="GF40" i="1"/>
  <c r="GH40" i="1"/>
  <c r="GK40" i="1"/>
  <c r="GL40" i="1"/>
  <c r="GN40" i="1"/>
  <c r="GO40" i="1"/>
  <c r="GQ40" i="1"/>
  <c r="GR40" i="1"/>
  <c r="GT40" i="1"/>
  <c r="GU40" i="1"/>
  <c r="GW40" i="1"/>
  <c r="GX40" i="1"/>
  <c r="GZ40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E41" i="1"/>
  <c r="AF41" i="1"/>
  <c r="AH41" i="1"/>
  <c r="AI41" i="1"/>
  <c r="AK41" i="1"/>
  <c r="AL41" i="1"/>
  <c r="AN41" i="1"/>
  <c r="AO41" i="1"/>
  <c r="AQ41" i="1"/>
  <c r="AR41" i="1"/>
  <c r="AT41" i="1"/>
  <c r="AU41" i="1"/>
  <c r="AW41" i="1"/>
  <c r="AZ41" i="1"/>
  <c r="BA41" i="1"/>
  <c r="BC41" i="1"/>
  <c r="BD41" i="1"/>
  <c r="BF41" i="1"/>
  <c r="BG41" i="1"/>
  <c r="BI41" i="1"/>
  <c r="BJ41" i="1"/>
  <c r="BL41" i="1"/>
  <c r="BM41" i="1"/>
  <c r="BO41" i="1"/>
  <c r="BP41" i="1"/>
  <c r="BR41" i="1"/>
  <c r="BS41" i="1"/>
  <c r="BU41" i="1"/>
  <c r="BV41" i="1"/>
  <c r="BX41" i="1"/>
  <c r="BY41" i="1"/>
  <c r="CA41" i="1"/>
  <c r="CB41" i="1"/>
  <c r="CD41" i="1"/>
  <c r="CE41" i="1"/>
  <c r="CG41" i="1"/>
  <c r="CH41" i="1"/>
  <c r="CJ41" i="1"/>
  <c r="CK41" i="1"/>
  <c r="CM41" i="1"/>
  <c r="CN41" i="1"/>
  <c r="CP41" i="1"/>
  <c r="CQ41" i="1"/>
  <c r="CS41" i="1"/>
  <c r="CT41" i="1"/>
  <c r="CV41" i="1"/>
  <c r="CW41" i="1"/>
  <c r="CY41" i="1"/>
  <c r="CZ41" i="1"/>
  <c r="DA41" i="1"/>
  <c r="DB41" i="1"/>
  <c r="DC41" i="1"/>
  <c r="DD41" i="1"/>
  <c r="DE41" i="1"/>
  <c r="DF41" i="1"/>
  <c r="DH41" i="1"/>
  <c r="DI41" i="1"/>
  <c r="DK41" i="1"/>
  <c r="DL41" i="1"/>
  <c r="DN41" i="1"/>
  <c r="DO41" i="1"/>
  <c r="DQ41" i="1"/>
  <c r="DR41" i="1"/>
  <c r="DT41" i="1"/>
  <c r="DU41" i="1"/>
  <c r="DW41" i="1"/>
  <c r="DX41" i="1"/>
  <c r="DZ41" i="1"/>
  <c r="EA41" i="1"/>
  <c r="EC41" i="1"/>
  <c r="ED41" i="1"/>
  <c r="EF41" i="1"/>
  <c r="EG41" i="1"/>
  <c r="EI41" i="1"/>
  <c r="EJ41" i="1"/>
  <c r="EL41" i="1"/>
  <c r="EM41" i="1"/>
  <c r="EO41" i="1"/>
  <c r="EP41" i="1"/>
  <c r="ER41" i="1"/>
  <c r="ES41" i="1"/>
  <c r="EU41" i="1"/>
  <c r="EV41" i="1"/>
  <c r="EX41" i="1"/>
  <c r="EY41" i="1"/>
  <c r="FA41" i="1"/>
  <c r="FB41" i="1"/>
  <c r="FD41" i="1"/>
  <c r="FE41" i="1"/>
  <c r="FG41" i="1"/>
  <c r="FH41" i="1"/>
  <c r="FJ41" i="1"/>
  <c r="FK41" i="1"/>
  <c r="FM41" i="1"/>
  <c r="FN41" i="1"/>
  <c r="FP41" i="1"/>
  <c r="FQ41" i="1"/>
  <c r="FS41" i="1"/>
  <c r="FT41" i="1"/>
  <c r="FV41" i="1"/>
  <c r="FW41" i="1"/>
  <c r="FY41" i="1"/>
  <c r="FZ41" i="1"/>
  <c r="GB41" i="1"/>
  <c r="GC41" i="1"/>
  <c r="GE41" i="1"/>
  <c r="GF41" i="1"/>
  <c r="GH41" i="1"/>
  <c r="GK41" i="1"/>
  <c r="GL41" i="1"/>
  <c r="GN41" i="1"/>
  <c r="GO41" i="1"/>
  <c r="GQ41" i="1"/>
  <c r="GR41" i="1"/>
  <c r="GT41" i="1"/>
  <c r="GU41" i="1"/>
  <c r="GW41" i="1"/>
  <c r="GX41" i="1"/>
  <c r="GZ41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E42" i="1"/>
  <c r="AF42" i="1"/>
  <c r="AH42" i="1"/>
  <c r="AI42" i="1"/>
  <c r="AK42" i="1"/>
  <c r="AL42" i="1"/>
  <c r="AN42" i="1"/>
  <c r="AO42" i="1"/>
  <c r="AQ42" i="1"/>
  <c r="AR42" i="1"/>
  <c r="AT42" i="1"/>
  <c r="AU42" i="1"/>
  <c r="AW42" i="1"/>
  <c r="AZ42" i="1"/>
  <c r="BA42" i="1"/>
  <c r="BC42" i="1"/>
  <c r="BD42" i="1"/>
  <c r="BF42" i="1"/>
  <c r="BG42" i="1"/>
  <c r="BI42" i="1"/>
  <c r="BJ42" i="1"/>
  <c r="BL42" i="1"/>
  <c r="BM42" i="1"/>
  <c r="BO42" i="1"/>
  <c r="BP42" i="1"/>
  <c r="BR42" i="1"/>
  <c r="BS42" i="1"/>
  <c r="BU42" i="1"/>
  <c r="BV42" i="1"/>
  <c r="BX42" i="1"/>
  <c r="BY42" i="1"/>
  <c r="CA42" i="1"/>
  <c r="CB42" i="1"/>
  <c r="CD42" i="1"/>
  <c r="CE42" i="1"/>
  <c r="CG42" i="1"/>
  <c r="CH42" i="1"/>
  <c r="CJ42" i="1"/>
  <c r="CK42" i="1"/>
  <c r="CM42" i="1"/>
  <c r="CN42" i="1"/>
  <c r="CP42" i="1"/>
  <c r="CQ42" i="1"/>
  <c r="CS42" i="1"/>
  <c r="CT42" i="1"/>
  <c r="CV42" i="1"/>
  <c r="CW42" i="1"/>
  <c r="CY42" i="1"/>
  <c r="CZ42" i="1"/>
  <c r="DA42" i="1"/>
  <c r="DB42" i="1"/>
  <c r="DC42" i="1"/>
  <c r="DD42" i="1"/>
  <c r="DE42" i="1"/>
  <c r="DF42" i="1"/>
  <c r="DH42" i="1"/>
  <c r="DI42" i="1"/>
  <c r="DK42" i="1"/>
  <c r="DL42" i="1"/>
  <c r="DN42" i="1"/>
  <c r="DO42" i="1"/>
  <c r="DQ42" i="1"/>
  <c r="DR42" i="1"/>
  <c r="DT42" i="1"/>
  <c r="DU42" i="1"/>
  <c r="DW42" i="1"/>
  <c r="DX42" i="1"/>
  <c r="DZ42" i="1"/>
  <c r="EA42" i="1"/>
  <c r="EC42" i="1"/>
  <c r="ED42" i="1"/>
  <c r="EF42" i="1"/>
  <c r="EG42" i="1"/>
  <c r="EI42" i="1"/>
  <c r="EJ42" i="1"/>
  <c r="EL42" i="1"/>
  <c r="EM42" i="1"/>
  <c r="EO42" i="1"/>
  <c r="EP42" i="1"/>
  <c r="ER42" i="1"/>
  <c r="ES42" i="1"/>
  <c r="EU42" i="1"/>
  <c r="EV42" i="1"/>
  <c r="EX42" i="1"/>
  <c r="EY42" i="1"/>
  <c r="FA42" i="1"/>
  <c r="FB42" i="1"/>
  <c r="FD42" i="1"/>
  <c r="FE42" i="1"/>
  <c r="FG42" i="1"/>
  <c r="FH42" i="1"/>
  <c r="FJ42" i="1"/>
  <c r="FK42" i="1"/>
  <c r="FM42" i="1"/>
  <c r="FN42" i="1"/>
  <c r="FP42" i="1"/>
  <c r="FQ42" i="1"/>
  <c r="FS42" i="1"/>
  <c r="FT42" i="1"/>
  <c r="FV42" i="1"/>
  <c r="FW42" i="1"/>
  <c r="FY42" i="1"/>
  <c r="FZ42" i="1"/>
  <c r="GB42" i="1"/>
  <c r="GC42" i="1"/>
  <c r="GE42" i="1"/>
  <c r="GF42" i="1"/>
  <c r="GH42" i="1"/>
  <c r="GK42" i="1"/>
  <c r="GL42" i="1"/>
  <c r="GN42" i="1"/>
  <c r="GO42" i="1"/>
  <c r="GQ42" i="1"/>
  <c r="GR42" i="1"/>
  <c r="GT42" i="1"/>
  <c r="GU42" i="1"/>
  <c r="GW42" i="1"/>
  <c r="GX42" i="1"/>
  <c r="GZ42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E43" i="1"/>
  <c r="AF43" i="1"/>
  <c r="AH43" i="1"/>
  <c r="AI43" i="1"/>
  <c r="AK43" i="1"/>
  <c r="AL43" i="1"/>
  <c r="AN43" i="1"/>
  <c r="AO43" i="1"/>
  <c r="AQ43" i="1"/>
  <c r="AR43" i="1"/>
  <c r="AT43" i="1"/>
  <c r="AU43" i="1"/>
  <c r="AW43" i="1"/>
  <c r="AZ43" i="1"/>
  <c r="BA43" i="1"/>
  <c r="BC43" i="1"/>
  <c r="BD43" i="1"/>
  <c r="BF43" i="1"/>
  <c r="BG43" i="1"/>
  <c r="BI43" i="1"/>
  <c r="BJ43" i="1"/>
  <c r="BL43" i="1"/>
  <c r="BM43" i="1"/>
  <c r="BO43" i="1"/>
  <c r="BP43" i="1"/>
  <c r="BR43" i="1"/>
  <c r="BS43" i="1"/>
  <c r="BU43" i="1"/>
  <c r="BV43" i="1"/>
  <c r="BX43" i="1"/>
  <c r="BY43" i="1"/>
  <c r="CA43" i="1"/>
  <c r="CB43" i="1"/>
  <c r="CD43" i="1"/>
  <c r="CE43" i="1"/>
  <c r="CG43" i="1"/>
  <c r="CH43" i="1"/>
  <c r="CJ43" i="1"/>
  <c r="CK43" i="1"/>
  <c r="CM43" i="1"/>
  <c r="CN43" i="1"/>
  <c r="CP43" i="1"/>
  <c r="CQ43" i="1"/>
  <c r="CS43" i="1"/>
  <c r="CT43" i="1"/>
  <c r="CV43" i="1"/>
  <c r="CW43" i="1"/>
  <c r="CY43" i="1"/>
  <c r="CZ43" i="1"/>
  <c r="DA43" i="1"/>
  <c r="DB43" i="1"/>
  <c r="DC43" i="1"/>
  <c r="DD43" i="1"/>
  <c r="DE43" i="1"/>
  <c r="DF43" i="1"/>
  <c r="DH43" i="1"/>
  <c r="DI43" i="1"/>
  <c r="DK43" i="1"/>
  <c r="DL43" i="1"/>
  <c r="DN43" i="1"/>
  <c r="DO43" i="1"/>
  <c r="DQ43" i="1"/>
  <c r="DR43" i="1"/>
  <c r="DT43" i="1"/>
  <c r="DU43" i="1"/>
  <c r="DW43" i="1"/>
  <c r="DX43" i="1"/>
  <c r="DZ43" i="1"/>
  <c r="EA43" i="1"/>
  <c r="EC43" i="1"/>
  <c r="ED43" i="1"/>
  <c r="EF43" i="1"/>
  <c r="EG43" i="1"/>
  <c r="EI43" i="1"/>
  <c r="EJ43" i="1"/>
  <c r="EL43" i="1"/>
  <c r="EM43" i="1"/>
  <c r="EO43" i="1"/>
  <c r="EP43" i="1"/>
  <c r="ER43" i="1"/>
  <c r="ES43" i="1"/>
  <c r="EU43" i="1"/>
  <c r="EV43" i="1"/>
  <c r="EX43" i="1"/>
  <c r="EY43" i="1"/>
  <c r="FA43" i="1"/>
  <c r="FB43" i="1"/>
  <c r="FD43" i="1"/>
  <c r="FE43" i="1"/>
  <c r="FG43" i="1"/>
  <c r="FH43" i="1"/>
  <c r="FJ43" i="1"/>
  <c r="FK43" i="1"/>
  <c r="FM43" i="1"/>
  <c r="FN43" i="1"/>
  <c r="FP43" i="1"/>
  <c r="FQ43" i="1"/>
  <c r="FS43" i="1"/>
  <c r="FT43" i="1"/>
  <c r="FV43" i="1"/>
  <c r="FW43" i="1"/>
  <c r="FY43" i="1"/>
  <c r="FZ43" i="1"/>
  <c r="GB43" i="1"/>
  <c r="GC43" i="1"/>
  <c r="GE43" i="1"/>
  <c r="GF43" i="1"/>
  <c r="GH43" i="1"/>
  <c r="GK43" i="1"/>
  <c r="GL43" i="1"/>
  <c r="GN43" i="1"/>
  <c r="GO43" i="1"/>
  <c r="GQ43" i="1"/>
  <c r="GR43" i="1"/>
  <c r="GT43" i="1"/>
  <c r="GU43" i="1"/>
  <c r="GW43" i="1"/>
  <c r="GX43" i="1"/>
  <c r="GZ43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E44" i="1"/>
  <c r="AF44" i="1"/>
  <c r="AH44" i="1"/>
  <c r="AI44" i="1"/>
  <c r="AK44" i="1"/>
  <c r="AL44" i="1"/>
  <c r="AN44" i="1"/>
  <c r="AO44" i="1"/>
  <c r="AQ44" i="1"/>
  <c r="AR44" i="1"/>
  <c r="AT44" i="1"/>
  <c r="AU44" i="1"/>
  <c r="AW44" i="1"/>
  <c r="AZ44" i="1"/>
  <c r="BA44" i="1"/>
  <c r="BC44" i="1"/>
  <c r="BD44" i="1"/>
  <c r="BF44" i="1"/>
  <c r="BG44" i="1"/>
  <c r="BI44" i="1"/>
  <c r="BJ44" i="1"/>
  <c r="BL44" i="1"/>
  <c r="BM44" i="1"/>
  <c r="BO44" i="1"/>
  <c r="BP44" i="1"/>
  <c r="BR44" i="1"/>
  <c r="BS44" i="1"/>
  <c r="BU44" i="1"/>
  <c r="BV44" i="1"/>
  <c r="BX44" i="1"/>
  <c r="BY44" i="1"/>
  <c r="CA44" i="1"/>
  <c r="CB44" i="1"/>
  <c r="CD44" i="1"/>
  <c r="CE44" i="1"/>
  <c r="CG44" i="1"/>
  <c r="CH44" i="1"/>
  <c r="CJ44" i="1"/>
  <c r="CK44" i="1"/>
  <c r="CM44" i="1"/>
  <c r="CN44" i="1"/>
  <c r="CP44" i="1"/>
  <c r="CQ44" i="1"/>
  <c r="CS44" i="1"/>
  <c r="CT44" i="1"/>
  <c r="CV44" i="1"/>
  <c r="CW44" i="1"/>
  <c r="CY44" i="1"/>
  <c r="CZ44" i="1"/>
  <c r="DA44" i="1"/>
  <c r="DB44" i="1"/>
  <c r="DC44" i="1"/>
  <c r="DD44" i="1"/>
  <c r="DE44" i="1"/>
  <c r="DF44" i="1"/>
  <c r="DH44" i="1"/>
  <c r="DI44" i="1"/>
  <c r="DK44" i="1"/>
  <c r="DL44" i="1"/>
  <c r="DN44" i="1"/>
  <c r="DO44" i="1"/>
  <c r="DQ44" i="1"/>
  <c r="DR44" i="1"/>
  <c r="DT44" i="1"/>
  <c r="DU44" i="1"/>
  <c r="DW44" i="1"/>
  <c r="DX44" i="1"/>
  <c r="DZ44" i="1"/>
  <c r="EA44" i="1"/>
  <c r="EC44" i="1"/>
  <c r="ED44" i="1"/>
  <c r="EF44" i="1"/>
  <c r="EG44" i="1"/>
  <c r="EI44" i="1"/>
  <c r="EJ44" i="1"/>
  <c r="EL44" i="1"/>
  <c r="EM44" i="1"/>
  <c r="EO44" i="1"/>
  <c r="EP44" i="1"/>
  <c r="ER44" i="1"/>
  <c r="ES44" i="1"/>
  <c r="EU44" i="1"/>
  <c r="EV44" i="1"/>
  <c r="EX44" i="1"/>
  <c r="EY44" i="1"/>
  <c r="FA44" i="1"/>
  <c r="FB44" i="1"/>
  <c r="FD44" i="1"/>
  <c r="FE44" i="1"/>
  <c r="FG44" i="1"/>
  <c r="FH44" i="1"/>
  <c r="FJ44" i="1"/>
  <c r="FK44" i="1"/>
  <c r="FM44" i="1"/>
  <c r="FN44" i="1"/>
  <c r="FP44" i="1"/>
  <c r="FQ44" i="1"/>
  <c r="FS44" i="1"/>
  <c r="FT44" i="1"/>
  <c r="FV44" i="1"/>
  <c r="FW44" i="1"/>
  <c r="FY44" i="1"/>
  <c r="FZ44" i="1"/>
  <c r="GB44" i="1"/>
  <c r="GC44" i="1"/>
  <c r="GE44" i="1"/>
  <c r="GF44" i="1"/>
  <c r="GH44" i="1"/>
  <c r="GK44" i="1"/>
  <c r="GL44" i="1"/>
  <c r="GN44" i="1"/>
  <c r="GO44" i="1"/>
  <c r="GQ44" i="1"/>
  <c r="GR44" i="1"/>
  <c r="GT44" i="1"/>
  <c r="GU44" i="1"/>
  <c r="GW44" i="1"/>
  <c r="GX44" i="1"/>
  <c r="GZ44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E45" i="1"/>
  <c r="AF45" i="1"/>
  <c r="AH45" i="1"/>
  <c r="AI45" i="1"/>
  <c r="AK45" i="1"/>
  <c r="AL45" i="1"/>
  <c r="AN45" i="1"/>
  <c r="AO45" i="1"/>
  <c r="AQ45" i="1"/>
  <c r="AR45" i="1"/>
  <c r="AT45" i="1"/>
  <c r="AU45" i="1"/>
  <c r="AW45" i="1"/>
  <c r="AZ45" i="1"/>
  <c r="BA45" i="1"/>
  <c r="BC45" i="1"/>
  <c r="BD45" i="1"/>
  <c r="BF45" i="1"/>
  <c r="BG45" i="1"/>
  <c r="BI45" i="1"/>
  <c r="BJ45" i="1"/>
  <c r="BL45" i="1"/>
  <c r="BM45" i="1"/>
  <c r="BO45" i="1"/>
  <c r="BP45" i="1"/>
  <c r="BR45" i="1"/>
  <c r="BS45" i="1"/>
  <c r="BU45" i="1"/>
  <c r="BV45" i="1"/>
  <c r="BX45" i="1"/>
  <c r="BY45" i="1"/>
  <c r="CA45" i="1"/>
  <c r="CB45" i="1"/>
  <c r="CD45" i="1"/>
  <c r="CE45" i="1"/>
  <c r="CG45" i="1"/>
  <c r="CH45" i="1"/>
  <c r="CJ45" i="1"/>
  <c r="CK45" i="1"/>
  <c r="CM45" i="1"/>
  <c r="CN45" i="1"/>
  <c r="CP45" i="1"/>
  <c r="CQ45" i="1"/>
  <c r="CS45" i="1"/>
  <c r="CT45" i="1"/>
  <c r="CV45" i="1"/>
  <c r="CW45" i="1"/>
  <c r="CY45" i="1"/>
  <c r="CZ45" i="1"/>
  <c r="DA45" i="1"/>
  <c r="DB45" i="1"/>
  <c r="DC45" i="1"/>
  <c r="DD45" i="1"/>
  <c r="DE45" i="1"/>
  <c r="DF45" i="1"/>
  <c r="DH45" i="1"/>
  <c r="DI45" i="1"/>
  <c r="DK45" i="1"/>
  <c r="DL45" i="1"/>
  <c r="DN45" i="1"/>
  <c r="DO45" i="1"/>
  <c r="DQ45" i="1"/>
  <c r="DR45" i="1"/>
  <c r="DT45" i="1"/>
  <c r="DU45" i="1"/>
  <c r="DW45" i="1"/>
  <c r="DX45" i="1"/>
  <c r="DZ45" i="1"/>
  <c r="EA45" i="1"/>
  <c r="EC45" i="1"/>
  <c r="ED45" i="1"/>
  <c r="EF45" i="1"/>
  <c r="EG45" i="1"/>
  <c r="EI45" i="1"/>
  <c r="EJ45" i="1"/>
  <c r="EL45" i="1"/>
  <c r="EM45" i="1"/>
  <c r="EO45" i="1"/>
  <c r="EP45" i="1"/>
  <c r="ER45" i="1"/>
  <c r="ES45" i="1"/>
  <c r="EU45" i="1"/>
  <c r="EV45" i="1"/>
  <c r="EX45" i="1"/>
  <c r="EY45" i="1"/>
  <c r="FA45" i="1"/>
  <c r="FB45" i="1"/>
  <c r="FD45" i="1"/>
  <c r="FE45" i="1"/>
  <c r="FG45" i="1"/>
  <c r="FH45" i="1"/>
  <c r="FJ45" i="1"/>
  <c r="FK45" i="1"/>
  <c r="FM45" i="1"/>
  <c r="FN45" i="1"/>
  <c r="FP45" i="1"/>
  <c r="FQ45" i="1"/>
  <c r="FS45" i="1"/>
  <c r="FT45" i="1"/>
  <c r="FV45" i="1"/>
  <c r="FW45" i="1"/>
  <c r="FY45" i="1"/>
  <c r="FZ45" i="1"/>
  <c r="GB45" i="1"/>
  <c r="GC45" i="1"/>
  <c r="GE45" i="1"/>
  <c r="GF45" i="1"/>
  <c r="GH45" i="1"/>
  <c r="GK45" i="1"/>
  <c r="GL45" i="1"/>
  <c r="GN45" i="1"/>
  <c r="GO45" i="1"/>
  <c r="GQ45" i="1"/>
  <c r="GR45" i="1"/>
  <c r="GT45" i="1"/>
  <c r="GU45" i="1"/>
  <c r="GW45" i="1"/>
  <c r="GX45" i="1"/>
  <c r="GZ45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E46" i="1"/>
  <c r="AF46" i="1"/>
  <c r="AH46" i="1"/>
  <c r="AI46" i="1"/>
  <c r="AK46" i="1"/>
  <c r="AL46" i="1"/>
  <c r="AN46" i="1"/>
  <c r="AO46" i="1"/>
  <c r="AQ46" i="1"/>
  <c r="AR46" i="1"/>
  <c r="AT46" i="1"/>
  <c r="AU46" i="1"/>
  <c r="AW46" i="1"/>
  <c r="AZ46" i="1"/>
  <c r="BA46" i="1"/>
  <c r="BC46" i="1"/>
  <c r="BD46" i="1"/>
  <c r="BF46" i="1"/>
  <c r="BG46" i="1"/>
  <c r="BI46" i="1"/>
  <c r="BJ46" i="1"/>
  <c r="BL46" i="1"/>
  <c r="BM46" i="1"/>
  <c r="BO46" i="1"/>
  <c r="BP46" i="1"/>
  <c r="BR46" i="1"/>
  <c r="BS46" i="1"/>
  <c r="BU46" i="1"/>
  <c r="BV46" i="1"/>
  <c r="BX46" i="1"/>
  <c r="BY46" i="1"/>
  <c r="CA46" i="1"/>
  <c r="CB46" i="1"/>
  <c r="CD46" i="1"/>
  <c r="CE46" i="1"/>
  <c r="CG46" i="1"/>
  <c r="CH46" i="1"/>
  <c r="CJ46" i="1"/>
  <c r="CK46" i="1"/>
  <c r="CM46" i="1"/>
  <c r="CN46" i="1"/>
  <c r="CP46" i="1"/>
  <c r="CQ46" i="1"/>
  <c r="CS46" i="1"/>
  <c r="CT46" i="1"/>
  <c r="CV46" i="1"/>
  <c r="CW46" i="1"/>
  <c r="CY46" i="1"/>
  <c r="CZ46" i="1"/>
  <c r="DA46" i="1"/>
  <c r="DB46" i="1"/>
  <c r="DC46" i="1"/>
  <c r="DD46" i="1"/>
  <c r="DE46" i="1"/>
  <c r="DF46" i="1"/>
  <c r="DH46" i="1"/>
  <c r="DI46" i="1"/>
  <c r="DK46" i="1"/>
  <c r="DL46" i="1"/>
  <c r="DN46" i="1"/>
  <c r="DO46" i="1"/>
  <c r="DQ46" i="1"/>
  <c r="DR46" i="1"/>
  <c r="DT46" i="1"/>
  <c r="DU46" i="1"/>
  <c r="DW46" i="1"/>
  <c r="DX46" i="1"/>
  <c r="DZ46" i="1"/>
  <c r="EA46" i="1"/>
  <c r="EC46" i="1"/>
  <c r="ED46" i="1"/>
  <c r="EF46" i="1"/>
  <c r="EG46" i="1"/>
  <c r="EI46" i="1"/>
  <c r="EJ46" i="1"/>
  <c r="EL46" i="1"/>
  <c r="EM46" i="1"/>
  <c r="EO46" i="1"/>
  <c r="EP46" i="1"/>
  <c r="ER46" i="1"/>
  <c r="ES46" i="1"/>
  <c r="EU46" i="1"/>
  <c r="EV46" i="1"/>
  <c r="EX46" i="1"/>
  <c r="EY46" i="1"/>
  <c r="FA46" i="1"/>
  <c r="FB46" i="1"/>
  <c r="FD46" i="1"/>
  <c r="FE46" i="1"/>
  <c r="FG46" i="1"/>
  <c r="FH46" i="1"/>
  <c r="FJ46" i="1"/>
  <c r="FK46" i="1"/>
  <c r="FM46" i="1"/>
  <c r="FN46" i="1"/>
  <c r="FP46" i="1"/>
  <c r="FQ46" i="1"/>
  <c r="FS46" i="1"/>
  <c r="FT46" i="1"/>
  <c r="FV46" i="1"/>
  <c r="FW46" i="1"/>
  <c r="FY46" i="1"/>
  <c r="FZ46" i="1"/>
  <c r="GB46" i="1"/>
  <c r="GC46" i="1"/>
  <c r="GE46" i="1"/>
  <c r="GF46" i="1"/>
  <c r="GH46" i="1"/>
  <c r="GK46" i="1"/>
  <c r="GL46" i="1"/>
  <c r="GN46" i="1"/>
  <c r="GO46" i="1"/>
  <c r="GQ46" i="1"/>
  <c r="GR46" i="1"/>
  <c r="GT46" i="1"/>
  <c r="GU46" i="1"/>
  <c r="GW46" i="1"/>
  <c r="GX46" i="1"/>
  <c r="GZ46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E47" i="1"/>
  <c r="AF47" i="1"/>
  <c r="AH47" i="1"/>
  <c r="AI47" i="1"/>
  <c r="AK47" i="1"/>
  <c r="AL47" i="1"/>
  <c r="AN47" i="1"/>
  <c r="AO47" i="1"/>
  <c r="AQ47" i="1"/>
  <c r="AR47" i="1"/>
  <c r="AT47" i="1"/>
  <c r="AU47" i="1"/>
  <c r="AW47" i="1"/>
  <c r="AZ47" i="1"/>
  <c r="BA47" i="1"/>
  <c r="BC47" i="1"/>
  <c r="BD47" i="1"/>
  <c r="BF47" i="1"/>
  <c r="BG47" i="1"/>
  <c r="BI47" i="1"/>
  <c r="BJ47" i="1"/>
  <c r="BL47" i="1"/>
  <c r="BM47" i="1"/>
  <c r="BO47" i="1"/>
  <c r="BP47" i="1"/>
  <c r="BR47" i="1"/>
  <c r="BS47" i="1"/>
  <c r="BU47" i="1"/>
  <c r="BV47" i="1"/>
  <c r="BX47" i="1"/>
  <c r="BY47" i="1"/>
  <c r="CA47" i="1"/>
  <c r="CB47" i="1"/>
  <c r="CD47" i="1"/>
  <c r="CE47" i="1"/>
  <c r="CG47" i="1"/>
  <c r="CH47" i="1"/>
  <c r="CJ47" i="1"/>
  <c r="CK47" i="1"/>
  <c r="CM47" i="1"/>
  <c r="CN47" i="1"/>
  <c r="CP47" i="1"/>
  <c r="CQ47" i="1"/>
  <c r="CS47" i="1"/>
  <c r="CT47" i="1"/>
  <c r="CV47" i="1"/>
  <c r="CW47" i="1"/>
  <c r="CY47" i="1"/>
  <c r="CZ47" i="1"/>
  <c r="DA47" i="1"/>
  <c r="DB47" i="1"/>
  <c r="DC47" i="1"/>
  <c r="DD47" i="1"/>
  <c r="DE47" i="1"/>
  <c r="DF47" i="1"/>
  <c r="DH47" i="1"/>
  <c r="DI47" i="1"/>
  <c r="DK47" i="1"/>
  <c r="DL47" i="1"/>
  <c r="DN47" i="1"/>
  <c r="DO47" i="1"/>
  <c r="DQ47" i="1"/>
  <c r="DR47" i="1"/>
  <c r="DT47" i="1"/>
  <c r="DU47" i="1"/>
  <c r="DW47" i="1"/>
  <c r="DX47" i="1"/>
  <c r="DZ47" i="1"/>
  <c r="EA47" i="1"/>
  <c r="EC47" i="1"/>
  <c r="ED47" i="1"/>
  <c r="EF47" i="1"/>
  <c r="EG47" i="1"/>
  <c r="EI47" i="1"/>
  <c r="EJ47" i="1"/>
  <c r="EL47" i="1"/>
  <c r="EM47" i="1"/>
  <c r="EO47" i="1"/>
  <c r="EP47" i="1"/>
  <c r="ER47" i="1"/>
  <c r="ES47" i="1"/>
  <c r="EU47" i="1"/>
  <c r="EV47" i="1"/>
  <c r="EX47" i="1"/>
  <c r="EY47" i="1"/>
  <c r="FA47" i="1"/>
  <c r="FB47" i="1"/>
  <c r="FD47" i="1"/>
  <c r="FE47" i="1"/>
  <c r="FG47" i="1"/>
  <c r="FH47" i="1"/>
  <c r="FJ47" i="1"/>
  <c r="FK47" i="1"/>
  <c r="FM47" i="1"/>
  <c r="FN47" i="1"/>
  <c r="FP47" i="1"/>
  <c r="FQ47" i="1"/>
  <c r="FS47" i="1"/>
  <c r="FT47" i="1"/>
  <c r="FV47" i="1"/>
  <c r="FW47" i="1"/>
  <c r="FY47" i="1"/>
  <c r="FZ47" i="1"/>
  <c r="GB47" i="1"/>
  <c r="GC47" i="1"/>
  <c r="GE47" i="1"/>
  <c r="GF47" i="1"/>
  <c r="GH47" i="1"/>
  <c r="GK47" i="1"/>
  <c r="GL47" i="1"/>
  <c r="GN47" i="1"/>
  <c r="GO47" i="1"/>
  <c r="GQ47" i="1"/>
  <c r="GR47" i="1"/>
  <c r="GT47" i="1"/>
  <c r="GU47" i="1"/>
  <c r="GW47" i="1"/>
  <c r="GX47" i="1"/>
  <c r="GZ47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E48" i="1"/>
  <c r="AF48" i="1"/>
  <c r="AH48" i="1"/>
  <c r="AI48" i="1"/>
  <c r="AK48" i="1"/>
  <c r="AL48" i="1"/>
  <c r="AN48" i="1"/>
  <c r="AO48" i="1"/>
  <c r="AQ48" i="1"/>
  <c r="AR48" i="1"/>
  <c r="AT48" i="1"/>
  <c r="AU48" i="1"/>
  <c r="AW48" i="1"/>
  <c r="AZ48" i="1"/>
  <c r="BA48" i="1"/>
  <c r="BC48" i="1"/>
  <c r="BD48" i="1"/>
  <c r="BF48" i="1"/>
  <c r="BG48" i="1"/>
  <c r="BI48" i="1"/>
  <c r="BJ48" i="1"/>
  <c r="BL48" i="1"/>
  <c r="BM48" i="1"/>
  <c r="BO48" i="1"/>
  <c r="BP48" i="1"/>
  <c r="BR48" i="1"/>
  <c r="BS48" i="1"/>
  <c r="BU48" i="1"/>
  <c r="BV48" i="1"/>
  <c r="BX48" i="1"/>
  <c r="BY48" i="1"/>
  <c r="CA48" i="1"/>
  <c r="CB48" i="1"/>
  <c r="CD48" i="1"/>
  <c r="CE48" i="1"/>
  <c r="CG48" i="1"/>
  <c r="CH48" i="1"/>
  <c r="CJ48" i="1"/>
  <c r="CK48" i="1"/>
  <c r="CM48" i="1"/>
  <c r="CN48" i="1"/>
  <c r="CP48" i="1"/>
  <c r="CQ48" i="1"/>
  <c r="CS48" i="1"/>
  <c r="CT48" i="1"/>
  <c r="CV48" i="1"/>
  <c r="CW48" i="1"/>
  <c r="CY48" i="1"/>
  <c r="CZ48" i="1"/>
  <c r="DA48" i="1"/>
  <c r="DB48" i="1"/>
  <c r="DC48" i="1"/>
  <c r="DD48" i="1"/>
  <c r="DE48" i="1"/>
  <c r="DF48" i="1"/>
  <c r="DH48" i="1"/>
  <c r="DI48" i="1"/>
  <c r="DK48" i="1"/>
  <c r="DL48" i="1"/>
  <c r="DN48" i="1"/>
  <c r="DO48" i="1"/>
  <c r="DQ48" i="1"/>
  <c r="DR48" i="1"/>
  <c r="DT48" i="1"/>
  <c r="DU48" i="1"/>
  <c r="DW48" i="1"/>
  <c r="DX48" i="1"/>
  <c r="DZ48" i="1"/>
  <c r="EA48" i="1"/>
  <c r="EC48" i="1"/>
  <c r="ED48" i="1"/>
  <c r="EF48" i="1"/>
  <c r="EG48" i="1"/>
  <c r="EI48" i="1"/>
  <c r="EJ48" i="1"/>
  <c r="EL48" i="1"/>
  <c r="EM48" i="1"/>
  <c r="EO48" i="1"/>
  <c r="EP48" i="1"/>
  <c r="ER48" i="1"/>
  <c r="ES48" i="1"/>
  <c r="EU48" i="1"/>
  <c r="EV48" i="1"/>
  <c r="EX48" i="1"/>
  <c r="EY48" i="1"/>
  <c r="FA48" i="1"/>
  <c r="FB48" i="1"/>
  <c r="FD48" i="1"/>
  <c r="FE48" i="1"/>
  <c r="FG48" i="1"/>
  <c r="FH48" i="1"/>
  <c r="FJ48" i="1"/>
  <c r="FK48" i="1"/>
  <c r="FM48" i="1"/>
  <c r="FN48" i="1"/>
  <c r="FP48" i="1"/>
  <c r="FQ48" i="1"/>
  <c r="FS48" i="1"/>
  <c r="FT48" i="1"/>
  <c r="FV48" i="1"/>
  <c r="FW48" i="1"/>
  <c r="FY48" i="1"/>
  <c r="FZ48" i="1"/>
  <c r="GB48" i="1"/>
  <c r="GC48" i="1"/>
  <c r="GE48" i="1"/>
  <c r="GF48" i="1"/>
  <c r="GH48" i="1"/>
  <c r="GK48" i="1"/>
  <c r="GL48" i="1"/>
  <c r="GN48" i="1"/>
  <c r="GO48" i="1"/>
  <c r="GQ48" i="1"/>
  <c r="GR48" i="1"/>
  <c r="GT48" i="1"/>
  <c r="GU48" i="1"/>
  <c r="GW48" i="1"/>
  <c r="GX48" i="1"/>
  <c r="GZ48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E49" i="1"/>
  <c r="AF49" i="1"/>
  <c r="AH49" i="1"/>
  <c r="AI49" i="1"/>
  <c r="AK49" i="1"/>
  <c r="AL49" i="1"/>
  <c r="AN49" i="1"/>
  <c r="AO49" i="1"/>
  <c r="AQ49" i="1"/>
  <c r="AR49" i="1"/>
  <c r="AT49" i="1"/>
  <c r="AU49" i="1"/>
  <c r="AW49" i="1"/>
  <c r="AZ49" i="1"/>
  <c r="BA49" i="1"/>
  <c r="BC49" i="1"/>
  <c r="BD49" i="1"/>
  <c r="BF49" i="1"/>
  <c r="BG49" i="1"/>
  <c r="BI49" i="1"/>
  <c r="BJ49" i="1"/>
  <c r="BL49" i="1"/>
  <c r="BM49" i="1"/>
  <c r="BO49" i="1"/>
  <c r="BP49" i="1"/>
  <c r="BR49" i="1"/>
  <c r="BS49" i="1"/>
  <c r="BU49" i="1"/>
  <c r="BV49" i="1"/>
  <c r="BX49" i="1"/>
  <c r="BY49" i="1"/>
  <c r="CA49" i="1"/>
  <c r="CB49" i="1"/>
  <c r="CD49" i="1"/>
  <c r="CE49" i="1"/>
  <c r="CG49" i="1"/>
  <c r="CH49" i="1"/>
  <c r="CJ49" i="1"/>
  <c r="CK49" i="1"/>
  <c r="CM49" i="1"/>
  <c r="CN49" i="1"/>
  <c r="CP49" i="1"/>
  <c r="CQ49" i="1"/>
  <c r="CS49" i="1"/>
  <c r="CT49" i="1"/>
  <c r="CV49" i="1"/>
  <c r="CW49" i="1"/>
  <c r="CY49" i="1"/>
  <c r="CZ49" i="1"/>
  <c r="DA49" i="1"/>
  <c r="DB49" i="1"/>
  <c r="DC49" i="1"/>
  <c r="DD49" i="1"/>
  <c r="DE49" i="1"/>
  <c r="DF49" i="1"/>
  <c r="DH49" i="1"/>
  <c r="DI49" i="1"/>
  <c r="DK49" i="1"/>
  <c r="DL49" i="1"/>
  <c r="DN49" i="1"/>
  <c r="DO49" i="1"/>
  <c r="DQ49" i="1"/>
  <c r="DR49" i="1"/>
  <c r="DT49" i="1"/>
  <c r="DU49" i="1"/>
  <c r="DW49" i="1"/>
  <c r="DX49" i="1"/>
  <c r="DZ49" i="1"/>
  <c r="EA49" i="1"/>
  <c r="EC49" i="1"/>
  <c r="ED49" i="1"/>
  <c r="EF49" i="1"/>
  <c r="EG49" i="1"/>
  <c r="EI49" i="1"/>
  <c r="EJ49" i="1"/>
  <c r="EL49" i="1"/>
  <c r="EM49" i="1"/>
  <c r="EO49" i="1"/>
  <c r="EP49" i="1"/>
  <c r="ER49" i="1"/>
  <c r="ES49" i="1"/>
  <c r="EU49" i="1"/>
  <c r="EV49" i="1"/>
  <c r="EX49" i="1"/>
  <c r="EY49" i="1"/>
  <c r="FA49" i="1"/>
  <c r="FB49" i="1"/>
  <c r="FD49" i="1"/>
  <c r="FE49" i="1"/>
  <c r="FG49" i="1"/>
  <c r="FH49" i="1"/>
  <c r="FJ49" i="1"/>
  <c r="FK49" i="1"/>
  <c r="FM49" i="1"/>
  <c r="FN49" i="1"/>
  <c r="FP49" i="1"/>
  <c r="FQ49" i="1"/>
  <c r="FS49" i="1"/>
  <c r="FT49" i="1"/>
  <c r="FV49" i="1"/>
  <c r="FW49" i="1"/>
  <c r="FY49" i="1"/>
  <c r="FZ49" i="1"/>
  <c r="GB49" i="1"/>
  <c r="GC49" i="1"/>
  <c r="GE49" i="1"/>
  <c r="GF49" i="1"/>
  <c r="GH49" i="1"/>
  <c r="GK49" i="1"/>
  <c r="GL49" i="1"/>
  <c r="GN49" i="1"/>
  <c r="GO49" i="1"/>
  <c r="GQ49" i="1"/>
  <c r="GR49" i="1"/>
  <c r="GT49" i="1"/>
  <c r="GU49" i="1"/>
  <c r="GW49" i="1"/>
  <c r="GX49" i="1"/>
  <c r="GZ49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E50" i="1"/>
  <c r="AF50" i="1"/>
  <c r="AH50" i="1"/>
  <c r="AI50" i="1"/>
  <c r="AK50" i="1"/>
  <c r="AL50" i="1"/>
  <c r="AN50" i="1"/>
  <c r="AO50" i="1"/>
  <c r="AQ50" i="1"/>
  <c r="AR50" i="1"/>
  <c r="AT50" i="1"/>
  <c r="AU50" i="1"/>
  <c r="AW50" i="1"/>
  <c r="AZ50" i="1"/>
  <c r="BA50" i="1"/>
  <c r="BC50" i="1"/>
  <c r="BD50" i="1"/>
  <c r="BF50" i="1"/>
  <c r="BG50" i="1"/>
  <c r="BI50" i="1"/>
  <c r="BJ50" i="1"/>
  <c r="BL50" i="1"/>
  <c r="BM50" i="1"/>
  <c r="BO50" i="1"/>
  <c r="BP50" i="1"/>
  <c r="BR50" i="1"/>
  <c r="BS50" i="1"/>
  <c r="BU50" i="1"/>
  <c r="BV50" i="1"/>
  <c r="BX50" i="1"/>
  <c r="BY50" i="1"/>
  <c r="CA50" i="1"/>
  <c r="CB50" i="1"/>
  <c r="CD50" i="1"/>
  <c r="CE50" i="1"/>
  <c r="CG50" i="1"/>
  <c r="CH50" i="1"/>
  <c r="CJ50" i="1"/>
  <c r="CK50" i="1"/>
  <c r="CM50" i="1"/>
  <c r="CN50" i="1"/>
  <c r="CP50" i="1"/>
  <c r="CQ50" i="1"/>
  <c r="CS50" i="1"/>
  <c r="CT50" i="1"/>
  <c r="CV50" i="1"/>
  <c r="CW50" i="1"/>
  <c r="CY50" i="1"/>
  <c r="CZ50" i="1"/>
  <c r="DA50" i="1"/>
  <c r="DB50" i="1"/>
  <c r="DC50" i="1"/>
  <c r="DD50" i="1"/>
  <c r="DE50" i="1"/>
  <c r="DF50" i="1"/>
  <c r="DH50" i="1"/>
  <c r="DI50" i="1"/>
  <c r="DK50" i="1"/>
  <c r="DL50" i="1"/>
  <c r="DN50" i="1"/>
  <c r="DO50" i="1"/>
  <c r="DQ50" i="1"/>
  <c r="DR50" i="1"/>
  <c r="DT50" i="1"/>
  <c r="DU50" i="1"/>
  <c r="DW50" i="1"/>
  <c r="DX50" i="1"/>
  <c r="DZ50" i="1"/>
  <c r="EA50" i="1"/>
  <c r="EC50" i="1"/>
  <c r="ED50" i="1"/>
  <c r="EF50" i="1"/>
  <c r="EG50" i="1"/>
  <c r="EI50" i="1"/>
  <c r="EJ50" i="1"/>
  <c r="EL50" i="1"/>
  <c r="EM50" i="1"/>
  <c r="EO50" i="1"/>
  <c r="EP50" i="1"/>
  <c r="ER50" i="1"/>
  <c r="ES50" i="1"/>
  <c r="EU50" i="1"/>
  <c r="EV50" i="1"/>
  <c r="EX50" i="1"/>
  <c r="EY50" i="1"/>
  <c r="FA50" i="1"/>
  <c r="FB50" i="1"/>
  <c r="FD50" i="1"/>
  <c r="FE50" i="1"/>
  <c r="FG50" i="1"/>
  <c r="FH50" i="1"/>
  <c r="FJ50" i="1"/>
  <c r="FK50" i="1"/>
  <c r="FM50" i="1"/>
  <c r="FN50" i="1"/>
  <c r="FP50" i="1"/>
  <c r="FQ50" i="1"/>
  <c r="FS50" i="1"/>
  <c r="FT50" i="1"/>
  <c r="FV50" i="1"/>
  <c r="FW50" i="1"/>
  <c r="FY50" i="1"/>
  <c r="FZ50" i="1"/>
  <c r="GB50" i="1"/>
  <c r="GC50" i="1"/>
  <c r="GE50" i="1"/>
  <c r="GF50" i="1"/>
  <c r="GH50" i="1"/>
  <c r="GK50" i="1"/>
  <c r="GL50" i="1"/>
  <c r="GN50" i="1"/>
  <c r="GO50" i="1"/>
  <c r="GQ50" i="1"/>
  <c r="GR50" i="1"/>
  <c r="GT50" i="1"/>
  <c r="GU50" i="1"/>
  <c r="GW50" i="1"/>
  <c r="GX50" i="1"/>
  <c r="GZ50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E51" i="1"/>
  <c r="AF51" i="1"/>
  <c r="AH51" i="1"/>
  <c r="AI51" i="1"/>
  <c r="AK51" i="1"/>
  <c r="AL51" i="1"/>
  <c r="AN51" i="1"/>
  <c r="AO51" i="1"/>
  <c r="AQ51" i="1"/>
  <c r="AR51" i="1"/>
  <c r="AT51" i="1"/>
  <c r="AU51" i="1"/>
  <c r="AW51" i="1"/>
  <c r="AZ51" i="1"/>
  <c r="BA51" i="1"/>
  <c r="BC51" i="1"/>
  <c r="BD51" i="1"/>
  <c r="BF51" i="1"/>
  <c r="BG51" i="1"/>
  <c r="BI51" i="1"/>
  <c r="BJ51" i="1"/>
  <c r="BL51" i="1"/>
  <c r="BM51" i="1"/>
  <c r="BO51" i="1"/>
  <c r="BP51" i="1"/>
  <c r="BR51" i="1"/>
  <c r="BS51" i="1"/>
  <c r="BU51" i="1"/>
  <c r="BV51" i="1"/>
  <c r="BX51" i="1"/>
  <c r="BY51" i="1"/>
  <c r="CA51" i="1"/>
  <c r="CB51" i="1"/>
  <c r="CD51" i="1"/>
  <c r="CE51" i="1"/>
  <c r="CG51" i="1"/>
  <c r="CH51" i="1"/>
  <c r="CJ51" i="1"/>
  <c r="CK51" i="1"/>
  <c r="CM51" i="1"/>
  <c r="CN51" i="1"/>
  <c r="CP51" i="1"/>
  <c r="CQ51" i="1"/>
  <c r="CS51" i="1"/>
  <c r="CT51" i="1"/>
  <c r="CV51" i="1"/>
  <c r="CW51" i="1"/>
  <c r="CY51" i="1"/>
  <c r="CZ51" i="1"/>
  <c r="DA51" i="1"/>
  <c r="DB51" i="1"/>
  <c r="DC51" i="1"/>
  <c r="DD51" i="1"/>
  <c r="DE51" i="1"/>
  <c r="DF51" i="1"/>
  <c r="DH51" i="1"/>
  <c r="DI51" i="1"/>
  <c r="DK51" i="1"/>
  <c r="DL51" i="1"/>
  <c r="DN51" i="1"/>
  <c r="DO51" i="1"/>
  <c r="DQ51" i="1"/>
  <c r="DR51" i="1"/>
  <c r="DT51" i="1"/>
  <c r="DU51" i="1"/>
  <c r="DW51" i="1"/>
  <c r="DX51" i="1"/>
  <c r="DZ51" i="1"/>
  <c r="EA51" i="1"/>
  <c r="EC51" i="1"/>
  <c r="ED51" i="1"/>
  <c r="EF51" i="1"/>
  <c r="EG51" i="1"/>
  <c r="EI51" i="1"/>
  <c r="EJ51" i="1"/>
  <c r="EL51" i="1"/>
  <c r="EM51" i="1"/>
  <c r="EO51" i="1"/>
  <c r="EP51" i="1"/>
  <c r="ER51" i="1"/>
  <c r="ES51" i="1"/>
  <c r="EU51" i="1"/>
  <c r="EV51" i="1"/>
  <c r="EX51" i="1"/>
  <c r="EY51" i="1"/>
  <c r="FA51" i="1"/>
  <c r="FB51" i="1"/>
  <c r="FD51" i="1"/>
  <c r="FE51" i="1"/>
  <c r="FG51" i="1"/>
  <c r="FH51" i="1"/>
  <c r="FJ51" i="1"/>
  <c r="FK51" i="1"/>
  <c r="FM51" i="1"/>
  <c r="FN51" i="1"/>
  <c r="FP51" i="1"/>
  <c r="FQ51" i="1"/>
  <c r="FS51" i="1"/>
  <c r="FT51" i="1"/>
  <c r="FV51" i="1"/>
  <c r="FW51" i="1"/>
  <c r="FY51" i="1"/>
  <c r="FZ51" i="1"/>
  <c r="GB51" i="1"/>
  <c r="GC51" i="1"/>
  <c r="GE51" i="1"/>
  <c r="GF51" i="1"/>
  <c r="GH51" i="1"/>
  <c r="GK51" i="1"/>
  <c r="GL51" i="1"/>
  <c r="GN51" i="1"/>
  <c r="GO51" i="1"/>
  <c r="GQ51" i="1"/>
  <c r="GR51" i="1"/>
  <c r="GT51" i="1"/>
  <c r="GU51" i="1"/>
  <c r="GW51" i="1"/>
  <c r="GX51" i="1"/>
  <c r="GZ51" i="1"/>
</calcChain>
</file>

<file path=xl/sharedStrings.xml><?xml version="1.0" encoding="utf-8"?>
<sst xmlns="http://schemas.openxmlformats.org/spreadsheetml/2006/main" count="3653" uniqueCount="1175">
  <si>
    <t>TeacherCertificationNumber</t>
  </si>
  <si>
    <t>TeacherFirstName</t>
  </si>
  <si>
    <t>TeacherLastName</t>
  </si>
  <si>
    <t>Exempt</t>
  </si>
  <si>
    <t>EvaluatorCertificationNumber</t>
  </si>
  <si>
    <t>EvaluatorFirstName</t>
  </si>
  <si>
    <t>EvaluatorLastName</t>
  </si>
  <si>
    <t>EvaluationScore</t>
  </si>
  <si>
    <t>EvaluationType</t>
  </si>
  <si>
    <t>ModelUsed</t>
  </si>
  <si>
    <t>DomainID1</t>
  </si>
  <si>
    <t>DomainDescription1</t>
  </si>
  <si>
    <t>DomainScore1</t>
  </si>
  <si>
    <t>DomainID2</t>
  </si>
  <si>
    <t>DomainDescription2</t>
  </si>
  <si>
    <t>DomainScore2</t>
  </si>
  <si>
    <t>DomainID3</t>
  </si>
  <si>
    <t>DomainDescription3</t>
  </si>
  <si>
    <t>DomainScore3</t>
  </si>
  <si>
    <t>DomainID4</t>
  </si>
  <si>
    <t>DomainDescription4</t>
  </si>
  <si>
    <t>DomainScore4</t>
  </si>
  <si>
    <t>DomainID5</t>
  </si>
  <si>
    <t>DomainDescription5</t>
  </si>
  <si>
    <t>DomainScore5</t>
  </si>
  <si>
    <t>DomainID6</t>
  </si>
  <si>
    <t>DomainDescription6</t>
  </si>
  <si>
    <t>DomainScore6</t>
  </si>
  <si>
    <t>IndicatorDomainID1</t>
  </si>
  <si>
    <t>IndicatorDescription1</t>
  </si>
  <si>
    <t>IndicatorScore1</t>
  </si>
  <si>
    <t>IndicatorDomainID2</t>
  </si>
  <si>
    <t>IndicatorDescription2</t>
  </si>
  <si>
    <t>IndicatorScore2</t>
  </si>
  <si>
    <t>IndicatorDomainID3</t>
  </si>
  <si>
    <t>IndicatorDescription3</t>
  </si>
  <si>
    <t>IndicatorScore3</t>
  </si>
  <si>
    <t>IndicatorDomainID4</t>
  </si>
  <si>
    <t>IndicatorDescription4</t>
  </si>
  <si>
    <t>IndicatorScore4</t>
  </si>
  <si>
    <t>IndicatorDomainID5</t>
  </si>
  <si>
    <t>IndicatorDescription5</t>
  </si>
  <si>
    <t>IndicatorScore5</t>
  </si>
  <si>
    <t>IndicatorDomainID6</t>
  </si>
  <si>
    <t>IndicatorDescription6</t>
  </si>
  <si>
    <t>IndicatorScore6</t>
  </si>
  <si>
    <t>IndicatorDomainID7</t>
  </si>
  <si>
    <t>IndicatorDescription7</t>
  </si>
  <si>
    <t>IndicatorScore7</t>
  </si>
  <si>
    <t>IndicatorDomainID8</t>
  </si>
  <si>
    <t>IndicatorDescription8</t>
  </si>
  <si>
    <t>IndicatorScore8</t>
  </si>
  <si>
    <t>IndicatorDomainID9</t>
  </si>
  <si>
    <t>IndicatorDescription9</t>
  </si>
  <si>
    <t>IndicatorScore9</t>
  </si>
  <si>
    <t>IndicatorDomainID10</t>
  </si>
  <si>
    <t>IndicatorDescription10</t>
  </si>
  <si>
    <t>IndicatorScore10</t>
  </si>
  <si>
    <t>IndicatorDomainID11</t>
  </si>
  <si>
    <t>IndicatorDescription11</t>
  </si>
  <si>
    <t>IndicatorScore11</t>
  </si>
  <si>
    <t>IndicatorDomainID12</t>
  </si>
  <si>
    <t>IndicatorDescription12</t>
  </si>
  <si>
    <t>IndicatorScore12</t>
  </si>
  <si>
    <t>IndicatorDomainID13</t>
  </si>
  <si>
    <t>IndicatorDescription13</t>
  </si>
  <si>
    <t>IndicatorScore13</t>
  </si>
  <si>
    <t>IndicatorDomainID14</t>
  </si>
  <si>
    <t>IndicatorDescription14</t>
  </si>
  <si>
    <t>IndicatorScore14</t>
  </si>
  <si>
    <t>IndicatorDomainID15</t>
  </si>
  <si>
    <t>IndicatorDescription15</t>
  </si>
  <si>
    <t>IndicatorScore15</t>
  </si>
  <si>
    <t>IndicatorDomainID16</t>
  </si>
  <si>
    <t>IndicatorDescription16</t>
  </si>
  <si>
    <t>IndicatorScore16</t>
  </si>
  <si>
    <t>IndicatorDomainID17</t>
  </si>
  <si>
    <t>IndicatorDescription17</t>
  </si>
  <si>
    <t>IndicatorScore17</t>
  </si>
  <si>
    <t>IndicatorDomainID18</t>
  </si>
  <si>
    <t>IndicatorDescription18</t>
  </si>
  <si>
    <t>IndicatorScore18</t>
  </si>
  <si>
    <t>IndicatorDomainID19</t>
  </si>
  <si>
    <t>IndicatorDescription19</t>
  </si>
  <si>
    <t>IndicatorScore19</t>
  </si>
  <si>
    <t>IndicatorDomainID20</t>
  </si>
  <si>
    <t>IndicatorDescription20</t>
  </si>
  <si>
    <t>IndicatorScore20</t>
  </si>
  <si>
    <t>IndicatorDomainID21</t>
  </si>
  <si>
    <t>IndicatorDescription21</t>
  </si>
  <si>
    <t>IndicatorScore21</t>
  </si>
  <si>
    <t>IndicatorDomainID22</t>
  </si>
  <si>
    <t>IndicatorDescription22</t>
  </si>
  <si>
    <t>IndicatorScore22</t>
  </si>
  <si>
    <t>IndicatorDomainID23</t>
  </si>
  <si>
    <t>IndicatorDescription23</t>
  </si>
  <si>
    <t>IndicatorScore23</t>
  </si>
  <si>
    <t>IndicatorDomainID24</t>
  </si>
  <si>
    <t>IndicatorDescription24</t>
  </si>
  <si>
    <t>IndicatorScore24</t>
  </si>
  <si>
    <t>IndicatorDomainID25</t>
  </si>
  <si>
    <t>IndicatorDescription25</t>
  </si>
  <si>
    <t>IndicatorScore25</t>
  </si>
  <si>
    <t>IndicatorDomainID26</t>
  </si>
  <si>
    <t>IndicatorDescription26</t>
  </si>
  <si>
    <t>IndicatorScore26</t>
  </si>
  <si>
    <t>IndicatorDomainID27</t>
  </si>
  <si>
    <t>IndicatorDescription27</t>
  </si>
  <si>
    <t>IndicatorScore27</t>
  </si>
  <si>
    <t>IndicatorDomainID28</t>
  </si>
  <si>
    <t>IndicatorDescription28</t>
  </si>
  <si>
    <t>IndicatorScore28</t>
  </si>
  <si>
    <t>IndicatorDomainID29</t>
  </si>
  <si>
    <t>IndicatorDescription29</t>
  </si>
  <si>
    <t>IndicatorScore29</t>
  </si>
  <si>
    <t>IndicatorDomainID30</t>
  </si>
  <si>
    <t>IndicatorDescription30</t>
  </si>
  <si>
    <t>IndicatorScore30</t>
  </si>
  <si>
    <t>IndicatorDomainID31</t>
  </si>
  <si>
    <t>IndicatorDescription31</t>
  </si>
  <si>
    <t>IndicatorScore31</t>
  </si>
  <si>
    <t>IndicatorDomainID32</t>
  </si>
  <si>
    <t>IndicatorDescription32</t>
  </si>
  <si>
    <t>IndicatorScore32</t>
  </si>
  <si>
    <t>IndicatorDomainID33</t>
  </si>
  <si>
    <t>IndicatorDescription33</t>
  </si>
  <si>
    <t>IndicatorScore33</t>
  </si>
  <si>
    <t>IndicatorDomainID34</t>
  </si>
  <si>
    <t>IndicatorDescription34</t>
  </si>
  <si>
    <t>IndicatorScore34</t>
  </si>
  <si>
    <t>IndicatorDomainID35</t>
  </si>
  <si>
    <t>IndicatorDescription35</t>
  </si>
  <si>
    <t>IndicatorScore35</t>
  </si>
  <si>
    <t>IndicatorDomainID36</t>
  </si>
  <si>
    <t>IndicatorDescription36</t>
  </si>
  <si>
    <t>IndicatorScore36</t>
  </si>
  <si>
    <t>IndicatorDomainID37</t>
  </si>
  <si>
    <t>IndicatorDescription37</t>
  </si>
  <si>
    <t>IndicatorScore37</t>
  </si>
  <si>
    <t>IndicatorDomainID38</t>
  </si>
  <si>
    <t>IndicatorDescription38</t>
  </si>
  <si>
    <t>IndicatorScore38</t>
  </si>
  <si>
    <t>IndicatorDomainID39</t>
  </si>
  <si>
    <t>IndicatorDescription39</t>
  </si>
  <si>
    <t>IndicatorScore39</t>
  </si>
  <si>
    <t>IndicatorDomainID40</t>
  </si>
  <si>
    <t>IndicatorDescription40</t>
  </si>
  <si>
    <t>IndicatorScore40</t>
  </si>
  <si>
    <t>IndicatorDomainID41</t>
  </si>
  <si>
    <t>IndicatorDescription41</t>
  </si>
  <si>
    <t>IndicatorScore41</t>
  </si>
  <si>
    <t>IndicatorDomainID42</t>
  </si>
  <si>
    <t>IndicatorDescription42</t>
  </si>
  <si>
    <t>IndicatorScore42</t>
  </si>
  <si>
    <t>IndicatorDomainID43</t>
  </si>
  <si>
    <t>IndicatorDescription43</t>
  </si>
  <si>
    <t>IndicatorScore43</t>
  </si>
  <si>
    <t>IndicatorDomainID44</t>
  </si>
  <si>
    <t>IndicatorDescription44</t>
  </si>
  <si>
    <t>IndicatorScore44</t>
  </si>
  <si>
    <t>IndicatorDomainID45</t>
  </si>
  <si>
    <t>IndicatorDescription45</t>
  </si>
  <si>
    <t>IndicatorScore45</t>
  </si>
  <si>
    <t>IndicatorDomainID46</t>
  </si>
  <si>
    <t>IndicatorDescription46</t>
  </si>
  <si>
    <t>IndicatorScore46</t>
  </si>
  <si>
    <t>IndicatorDomainID47</t>
  </si>
  <si>
    <t>IndicatorDescription47</t>
  </si>
  <si>
    <t>IndicatorScore47</t>
  </si>
  <si>
    <t>IndicatorDomainID48</t>
  </si>
  <si>
    <t>IndicatorDescription48</t>
  </si>
  <si>
    <t>IndicatorScore48</t>
  </si>
  <si>
    <t>IndicatorDomainID49</t>
  </si>
  <si>
    <t>IndicatorDescription49</t>
  </si>
  <si>
    <t>IndicatorScore49</t>
  </si>
  <si>
    <t>IndicatorDomainID50</t>
  </si>
  <si>
    <t>IndicatorDescription50</t>
  </si>
  <si>
    <t>IndicatorScore50</t>
  </si>
  <si>
    <t>IndicatorDomainID51</t>
  </si>
  <si>
    <t>IndicatorDescription51</t>
  </si>
  <si>
    <t>IndicatorScore51</t>
  </si>
  <si>
    <t>IndicatorDomainID52</t>
  </si>
  <si>
    <t>IndicatorDescription52</t>
  </si>
  <si>
    <t>IndicatorScore52</t>
  </si>
  <si>
    <t>IndicatorDomainID53</t>
  </si>
  <si>
    <t>IndicatorDescription53</t>
  </si>
  <si>
    <t>IndicatorScore53</t>
  </si>
  <si>
    <t>IndicatorDomainID54</t>
  </si>
  <si>
    <t>IndicatorDescription54</t>
  </si>
  <si>
    <t>IndicatorScore54</t>
  </si>
  <si>
    <t>IndicatorDomainID55</t>
  </si>
  <si>
    <t>IndicatorDescription55</t>
  </si>
  <si>
    <t>IndicatorScore55</t>
  </si>
  <si>
    <t>IndicatorDomainID56</t>
  </si>
  <si>
    <t>IndicatorDescription56</t>
  </si>
  <si>
    <t>IndicatorScore56</t>
  </si>
  <si>
    <t>IndicatorDomainID57</t>
  </si>
  <si>
    <t>IndicatorDescription57</t>
  </si>
  <si>
    <t>IndicatorScore57</t>
  </si>
  <si>
    <t>IndicatorDomainID58</t>
  </si>
  <si>
    <t>IndicatorDescription58</t>
  </si>
  <si>
    <t>IndicatorScore58</t>
  </si>
  <si>
    <t>IndicatorDomainID59</t>
  </si>
  <si>
    <t>IndicatorDescription59</t>
  </si>
  <si>
    <t>IndicatorScore59</t>
  </si>
  <si>
    <t>IndicatorDomainID60</t>
  </si>
  <si>
    <t>IndicatorDescription60</t>
  </si>
  <si>
    <t>IndicatorScore60</t>
  </si>
  <si>
    <t>PLFocusIndicator</t>
  </si>
  <si>
    <t>CompletionOfFocus</t>
  </si>
  <si>
    <t>MarzanoTeacher</t>
  </si>
  <si>
    <t>MarzanoFocusTeacher</t>
  </si>
  <si>
    <t>MarzanoLeader</t>
  </si>
  <si>
    <t>TulsaTeacher</t>
  </si>
  <si>
    <t>TulsaNurse</t>
  </si>
  <si>
    <t>TulsaDean</t>
  </si>
  <si>
    <t>TulsaCounselor</t>
  </si>
  <si>
    <t>TulsaSDT</t>
  </si>
  <si>
    <t>TulsaSLPathSchPsych</t>
  </si>
  <si>
    <t>TulsaLibrarian</t>
  </si>
  <si>
    <t>McRELPrincipal</t>
  </si>
  <si>
    <t>MarzanoFocusLeader</t>
  </si>
  <si>
    <t>MarzanoDistrictLeader</t>
  </si>
  <si>
    <t>FocusedMarzanoDistrictLeader</t>
  </si>
  <si>
    <t>MarzanoNonClassroomTeacher</t>
  </si>
  <si>
    <t>MarzanoFocusedNonClassroomTeacher</t>
  </si>
  <si>
    <t>TulsaTechCounselor</t>
  </si>
  <si>
    <t>TulsaTechInstructor</t>
  </si>
  <si>
    <t>CareerTechCounselor</t>
  </si>
  <si>
    <t>CareerTechInstructor</t>
  </si>
  <si>
    <t>InstructionalCoach</t>
  </si>
  <si>
    <t>Did Not Participate</t>
  </si>
  <si>
    <t>Element 1-Providing Rigorous Learning Goals and Performance Scales (Rubrics)</t>
  </si>
  <si>
    <t>Element 1-Planning Standards-Based Lessons/Units</t>
  </si>
  <si>
    <t>Element 1-Clear/ measurable goals for overall student achievement</t>
  </si>
  <si>
    <t>Indicator 1-Preparation</t>
  </si>
  <si>
    <t>Indicator 1-Program Scheduling</t>
  </si>
  <si>
    <t>Indicator 1-Discipline</t>
  </si>
  <si>
    <t>Indicator 1-Work Area</t>
  </si>
  <si>
    <t>Indicator 1-Work Environment</t>
  </si>
  <si>
    <t>Indicator 1-Managing Student Behavior</t>
  </si>
  <si>
    <t>Indicator 1-Change Agent</t>
  </si>
  <si>
    <t>Element 1-I(1): The school leader ensures the appropriate use of data to develop critical goals focused on improving student achievement at the school.</t>
  </si>
  <si>
    <t>Element 1-Clear/ measureable goals focused on improving student achievement</t>
  </si>
  <si>
    <t>Element 1-I(1): The district leader ensures clear and measurable goals are established for all relevant areas of responsibility that are focused on the most critical needs for improving student achievement.</t>
  </si>
  <si>
    <t>Element 1-Providing Clear Learning Goals and Scales (Rubrics)</t>
  </si>
  <si>
    <t>Element 1-Establishing and Communicating Clear Goals for Supporting Services</t>
  </si>
  <si>
    <t>Indicator 1-Optimize</t>
  </si>
  <si>
    <t>Indicator 1-Plans</t>
  </si>
  <si>
    <t>Element 2-Tracking Student Progress</t>
  </si>
  <si>
    <t>Element 2-Aligning Resources to Standard(s)</t>
  </si>
  <si>
    <t>Element 2-Clear/ measurable goals for individual student achievement</t>
  </si>
  <si>
    <t>Indicator 2-Discipline</t>
  </si>
  <si>
    <t>Indicator 2-Collaboration</t>
  </si>
  <si>
    <t>Indicator 2-Building Climate</t>
  </si>
  <si>
    <t>Indicator 2-Managing Program</t>
  </si>
  <si>
    <t>Indicator 2-Preparation and Delivery of Services</t>
  </si>
  <si>
    <t>Indicator 2-Culture for Learning</t>
  </si>
  <si>
    <t>Indicator 2-Flexibility</t>
  </si>
  <si>
    <t>Element 2-I(2): The school leader ensures appropriate analysis and interpretation of data are used to monitor the progress of each student toward meeting achievement goals.</t>
  </si>
  <si>
    <t>Element 2-Data driven progress monitoring</t>
  </si>
  <si>
    <t>Element 2-I(2): The district leader ensures data are analyzed/ interpreted/ and used to regularly monitor the progress toward district/ school/ and individual student goals.</t>
  </si>
  <si>
    <t>Element 2-Helping the School/District Achieve Goals</t>
  </si>
  <si>
    <t>Indicator 2-Plans</t>
  </si>
  <si>
    <t>Indicator 2-Defines</t>
  </si>
  <si>
    <t>Indicator 2-Provides</t>
  </si>
  <si>
    <t>Element 3-Celebrating Success</t>
  </si>
  <si>
    <t>Element 3-Planning to Close the Achievement Gap Using Data</t>
  </si>
  <si>
    <t>Element 3-Monitors progress on overall student achievement goals</t>
  </si>
  <si>
    <t>Indicator 3-Climate</t>
  </si>
  <si>
    <t>Indicator 3-Clinic Environment</t>
  </si>
  <si>
    <t>Indicator 3-Record Keeping and Data Assessment</t>
  </si>
  <si>
    <t>Indicator 3-Building Climate</t>
  </si>
  <si>
    <t>Indicator 3-Work Environment</t>
  </si>
  <si>
    <t>Indicator 3-Compliance</t>
  </si>
  <si>
    <t>Indicator 3-Library Procedures</t>
  </si>
  <si>
    <t>Indicator 3-Ideals and Beliefs</t>
  </si>
  <si>
    <t>Element 3-I(3): The school leader ensures the appropriate implementation of interventions and supportive practices to help each student meet achievement goals.</t>
  </si>
  <si>
    <t>Element 3-Data driven interventions</t>
  </si>
  <si>
    <t>Element 3-I(3): The district leader ensures appropriate support is provided to schools when data indicate interventions are needed to improve student achievement.</t>
  </si>
  <si>
    <t>Element 3-Using Available Resources</t>
  </si>
  <si>
    <t>Indicator 3-Monitors</t>
  </si>
  <si>
    <t>Indicator 3-Assures</t>
  </si>
  <si>
    <t>Indicator 3-Maintains</t>
  </si>
  <si>
    <t>Element 4-Establishing Classroom Routines</t>
  </si>
  <si>
    <t>Element 4-Identifying Critical Content from the Standards</t>
  </si>
  <si>
    <t>Element 4-Monitors progress on individual student achievement goals</t>
  </si>
  <si>
    <t>Indicator 4-Lesson Plans</t>
  </si>
  <si>
    <t>Indictaor 4-Discipline</t>
  </si>
  <si>
    <t>Indicator 4-Work Area</t>
  </si>
  <si>
    <t>Indicator 4-Monitoring Student Progress</t>
  </si>
  <si>
    <t>Indicator 4-Records and Data Assessments</t>
  </si>
  <si>
    <t>Indicator 4-Discipline</t>
  </si>
  <si>
    <t>Indicator 4-Collaborating with Teachers</t>
  </si>
  <si>
    <t>Indicator 4-Intellectual Stimulation</t>
  </si>
  <si>
    <t>Element 4-II(1): The school leader provides a clear vision for how instruction should be addressed in the school.</t>
  </si>
  <si>
    <t>Element 4-Clear vision for a district model of instruction</t>
  </si>
  <si>
    <t>Element 4-II(1): The district leader provides a clear vision regarding the district instructional model and how to implement the model.</t>
  </si>
  <si>
    <t>Element 4-Providing Opportunities for Students to Talk about Themselves</t>
  </si>
  <si>
    <t>Element 4-Demonstrating Knowledge of Students</t>
  </si>
  <si>
    <t xml:space="preserve">Indicator 4-Demonstrates </t>
  </si>
  <si>
    <t>Indicator 4-Develops</t>
  </si>
  <si>
    <t>Indicator 4-Promote</t>
  </si>
  <si>
    <t>Element 5-Organizing the Physical Layout of the Classroom</t>
  </si>
  <si>
    <t>Element 5-Previewing New Content</t>
  </si>
  <si>
    <t>Element 5-Practices are in place to help all students meet achievement goals</t>
  </si>
  <si>
    <t>Indicator 5-Assessment</t>
  </si>
  <si>
    <t>Indicator 5-Educational Impact</t>
  </si>
  <si>
    <t>Indicator 5-Safety and Security</t>
  </si>
  <si>
    <t>Indicator 5-Demonstrates Accountability</t>
  </si>
  <si>
    <t>Indicator 5-PLCs</t>
  </si>
  <si>
    <t>Indicator 5-Skill Knowledge</t>
  </si>
  <si>
    <t>Indicator 5-Management and Records</t>
  </si>
  <si>
    <t>Indicator 5-Knowledge of Curriculum/ Instruction and Assessment</t>
  </si>
  <si>
    <t>Element 5-II(2): The school leader uses knowledge of the predominant instructional practices in the school to improve teaching.</t>
  </si>
  <si>
    <t>Element 5-Supports and retains leader who enhance their skills</t>
  </si>
  <si>
    <t>Element 5-II(2): The district leader effectively supports and retains school and department leaders who continually enhance their leadership skills through reflection and professional growth.</t>
  </si>
  <si>
    <t>Element 5-Demonstrating "Withitness"</t>
  </si>
  <si>
    <t>Element 5-Helping Students Meet Achievement Goals</t>
  </si>
  <si>
    <t>Indicator 5-Creates</t>
  </si>
  <si>
    <t>Indicator 5-Acknowledges</t>
  </si>
  <si>
    <t>Indicator 5-Collaborates</t>
  </si>
  <si>
    <t>Element 6-Identifying Critical Content</t>
  </si>
  <si>
    <t>Element 6-Helping Students Process New Content</t>
  </si>
  <si>
    <t>Element 6-Clear vision on instruction</t>
  </si>
  <si>
    <t>Indicator 6-Student Relations</t>
  </si>
  <si>
    <t>Indicator 6-Assessment</t>
  </si>
  <si>
    <t>Indicator 6-Monitors</t>
  </si>
  <si>
    <t>Indicator 6-Consultation and Collaboration</t>
  </si>
  <si>
    <t>Indicator 6-Professional Development</t>
  </si>
  <si>
    <t>Indicator 6-Test Administration</t>
  </si>
  <si>
    <t>Indicator 6-Developing Collection</t>
  </si>
  <si>
    <t>Indicator 6-Monitor and Evaluate</t>
  </si>
  <si>
    <t>Element 6-II(3): The school leader ensures that the school curriculum and accompanying assessments align with state and district standards.</t>
  </si>
  <si>
    <t>Element 6-Ongoing evaluations consistent with supporting data</t>
  </si>
  <si>
    <t>Element 6-II(3): The district leader provides ongoing evaluations of performance strengths and weaknesses for personnel in their area of responsibility that are consistent with student achievement and operational data.*</t>
  </si>
  <si>
    <t>Element 6-Acknowledging Adherence to Rules and Procedures</t>
  </si>
  <si>
    <t>Element 6-A.  Planning Standards-Based Lessons/Units</t>
  </si>
  <si>
    <t>Indicator 6-Skills</t>
  </si>
  <si>
    <t>Indicator 6-Optimizes</t>
  </si>
  <si>
    <t>Indicator 6-Strategies</t>
  </si>
  <si>
    <t>Element 7-Organizing Students to Interact with New Content</t>
  </si>
  <si>
    <t>Element 7-Using Questions to Help Students Elaborate on Content</t>
  </si>
  <si>
    <t>Element 7-Supports and retains teachers who enhance their skills</t>
  </si>
  <si>
    <t>Indicator 7-Literacy</t>
  </si>
  <si>
    <t>Indicator 7-Records</t>
  </si>
  <si>
    <t>Indicator 7-Professional Growth</t>
  </si>
  <si>
    <t>Indicator 7-Assessment</t>
  </si>
  <si>
    <t>Indicator 7-District Initiatives</t>
  </si>
  <si>
    <t>Indicator 7-Test Interpretation</t>
  </si>
  <si>
    <t xml:space="preserve">Indicator 7-Library Budget </t>
  </si>
  <si>
    <t>Indicator 7-Optimize</t>
  </si>
  <si>
    <t>Element 7-II(4): The school leader ensures that school curriculum is focused on essential standards so it can be taught in the time available to teachers.</t>
  </si>
  <si>
    <t>Element 7-Relevant/ job embedded professional development</t>
  </si>
  <si>
    <t>Element 7-II(4): The district leader ensures that personnel are provided with job-embedded professional development to optimize professional capacity and support growth goals.</t>
  </si>
  <si>
    <t>Element 7-Understanding Students' Interests and Background</t>
  </si>
  <si>
    <t>Element 7-B.  Identifying Critical Content</t>
  </si>
  <si>
    <t>Indicator 7-Behaviors</t>
  </si>
  <si>
    <t>Indicator 7-Embeds</t>
  </si>
  <si>
    <t>Indicator 7-Supports</t>
  </si>
  <si>
    <t>Element 8-Previewing New Content</t>
  </si>
  <si>
    <t>Element 8-Reviewing Content</t>
  </si>
  <si>
    <t>Element 8-Awareness of predominant instructional practices</t>
  </si>
  <si>
    <t>Indicator 8-Standards</t>
  </si>
  <si>
    <t>Indicator 8-Nursing Services</t>
  </si>
  <si>
    <t>Indicator 8-Professional Behavior</t>
  </si>
  <si>
    <t>Indicator 8-Crisis Intervention</t>
  </si>
  <si>
    <t>Indicator 8-Professional Growth</t>
  </si>
  <si>
    <t>Indicator 8-Delivery of Services/Design</t>
  </si>
  <si>
    <t>Indicator 8-Supervising Personnel</t>
  </si>
  <si>
    <t>Indicator 8-Contingent Rewards</t>
  </si>
  <si>
    <t>Element 8-II(5): The school leader ensures that each student has equal opportunity to learn the critical content of the curriculum.</t>
  </si>
  <si>
    <t>Element 8-Adherence to federal and state standards</t>
  </si>
  <si>
    <t>Element 8-III(1): The district leader ensures that curriculum and assessment initiatives at the district and school levels adhere to federal/ state/ and district standards.</t>
  </si>
  <si>
    <t>Element 8-Using Verbal and Nonverbal Behaviors that Indicate Affection for Students</t>
  </si>
  <si>
    <t>Element 8-C.  Using Questioning Strategies</t>
  </si>
  <si>
    <t>Indicator 8-Uses</t>
  </si>
  <si>
    <t>Indicator 8-Understands</t>
  </si>
  <si>
    <t>Indicator 8-Coaching</t>
  </si>
  <si>
    <t>Element 9-Chunking Content into “Digestible Bites”</t>
  </si>
  <si>
    <t>Element 9-Helping Students Practice Skills/ Strategies/ and Processes</t>
  </si>
  <si>
    <t>Element 9-Ongoing evaluations with multiple data sources</t>
  </si>
  <si>
    <t>Indicator 9-Involves Learners</t>
  </si>
  <si>
    <t>Indicator 9-Professional Growth</t>
  </si>
  <si>
    <t>Indicator 9-Interactions with Parents</t>
  </si>
  <si>
    <t>Indicator 9-Professional Behavior</t>
  </si>
  <si>
    <t>Indicator 9-Professional Behaviors</t>
  </si>
  <si>
    <t>Indicator 9-Delivery of Services/Consultation</t>
  </si>
  <si>
    <t>Indicator 9-Knowledge of Curriculum</t>
  </si>
  <si>
    <t>Indicator 9-Discipline</t>
  </si>
  <si>
    <t>Element 9-III(1): The school leader effectively hires/ supports/ and retains personnel who continually demonstrate growth through reflection and growth plans.</t>
  </si>
  <si>
    <t>Element 9-A viable curriculum</t>
  </si>
  <si>
    <t>Element 9-III(2): The district leader ensures that district-level programs/ curricula/ and other initiatives can be adequately addressed in the time available to the district and schools.</t>
  </si>
  <si>
    <t>Element 9-Displaying Objectivity and Control</t>
  </si>
  <si>
    <t>Element 9-D.  Facilitating Groups</t>
  </si>
  <si>
    <t>Indicator 9-Effective</t>
  </si>
  <si>
    <t>Indicator 9-Uses</t>
  </si>
  <si>
    <t>Indicator 9-Observation</t>
  </si>
  <si>
    <t>Element 10-Helping Students Process New Content</t>
  </si>
  <si>
    <t>Element 10-Helping Students Examine Similarities and Differences</t>
  </si>
  <si>
    <t>Element 10-Relevant job-embedded professional development</t>
  </si>
  <si>
    <t>Indicator 10-Explains Content</t>
  </si>
  <si>
    <t>Indicator 10-Professional Behaviors</t>
  </si>
  <si>
    <t>Indicator 10-Interactions with Students</t>
  </si>
  <si>
    <t>Indicator 10-Professional Growth</t>
  </si>
  <si>
    <t>Indicator 10-Effective Communication</t>
  </si>
  <si>
    <t>Indicator 10-Supporting Instruction</t>
  </si>
  <si>
    <t>Indicator 10-Focus</t>
  </si>
  <si>
    <t>Element 10-III(2): The school leader uses multiple sources of data to provide teachers with ongoing evaluations of their pedagogical strengths and weaknesses that are consistent with student achievement data.</t>
  </si>
  <si>
    <t>Element 10-A guaranteed curriculum with equal access</t>
  </si>
  <si>
    <t>Element 10-III(3): The district leader ensures that each student has equal opportunity to access and learn the critical content of the curriculum.</t>
  </si>
  <si>
    <t>Element 10-Demonstrating Value and Respect for Low Expectancy Students</t>
  </si>
  <si>
    <t>Element 10-E.  Managing Student Behavior</t>
  </si>
  <si>
    <t>Indicator 10-Contributes</t>
  </si>
  <si>
    <t>Indicator 10-Teaches</t>
  </si>
  <si>
    <t>Indicator 10-Growth</t>
  </si>
  <si>
    <t>Element 11-Helping Students Elaborate on New Content</t>
  </si>
  <si>
    <t>Element 11-Helping Students Examine Their Reasoning</t>
  </si>
  <si>
    <t>Element 11-Adheres to state and district curriculum standards</t>
  </si>
  <si>
    <t>Indicator 11-Directions</t>
  </si>
  <si>
    <t>Indicator 11-Stakeholder Interactions</t>
  </si>
  <si>
    <t>Indicator 11-Interactions with Staff and Community</t>
  </si>
  <si>
    <t>Indicator 11-Interactions with Stakeholders</t>
  </si>
  <si>
    <t>Indicator 11-Leadership</t>
  </si>
  <si>
    <t>Indicator 11-Professional Behaviors</t>
  </si>
  <si>
    <t>Indicator 11-Reading Support</t>
  </si>
  <si>
    <t>Indicator 11-Involvement Of Curriculum &amp; Assessment</t>
  </si>
  <si>
    <t>Element 11-III(3): The school leader ensures that teachers and staff are provided with job-embedded professional development to optimize professional capacity and support their growth goals.</t>
  </si>
  <si>
    <t>Element 11-Clear guidance for district determine decisions</t>
  </si>
  <si>
    <t>Element 11-IV(1): The district leader ensures that constituents (e.g. school board/ administrators/ teachers/ students/ and parents) perceive the district as caring/ collaborative/ and cooperative.</t>
  </si>
  <si>
    <t>Element 11-Asking Questions of Low Expectancy Students</t>
  </si>
  <si>
    <t>Element 11-F.  Using Engagement Strategies</t>
  </si>
  <si>
    <t>Indicator 11-Leads</t>
  </si>
  <si>
    <t>Indicator 11-Gives</t>
  </si>
  <si>
    <t>Indicator 11-Behaviors</t>
  </si>
  <si>
    <t>Element 12-Helping Students Record and Represent Knowledge</t>
  </si>
  <si>
    <t>Element 12-Helping Students Revise Knowledge</t>
  </si>
  <si>
    <t>Element 12-Focused curriculum</t>
  </si>
  <si>
    <t>Indicator 12-Models</t>
  </si>
  <si>
    <t>Indicator 12-Leadership</t>
  </si>
  <si>
    <t>Indicator 12-Fair Share Duties</t>
  </si>
  <si>
    <t>Indicator 12-Stakeholder Communication</t>
  </si>
  <si>
    <t>Indicator 12-Communication with Students</t>
  </si>
  <si>
    <t>Indicator 12-Order</t>
  </si>
  <si>
    <t>Element 12-IV(1): The school leader ensures that teachers work in collaborative groups to plan and discuss effective instruction/ curriculum/ assessments/ and the achievement of each student.</t>
  </si>
  <si>
    <t>Element 12-Constituents perceive the district as collaborative and cooperative</t>
  </si>
  <si>
    <t>Element 12-IV(2): The district leader ensures equity in a student-centered district with input from constituents (e.g. school board/ administrators/ teachers/ students/ and parents).</t>
  </si>
  <si>
    <t>Element 12-Effective Goal Setting and Scaffolding of Objectives</t>
  </si>
  <si>
    <t>Element 12-Reflecting and Evaluating Personal Performance</t>
  </si>
  <si>
    <t>Indicator 12-Advocates</t>
  </si>
  <si>
    <t>Indicator 12-Demonstrates</t>
  </si>
  <si>
    <t>Indicator 12-Environment</t>
  </si>
  <si>
    <t>Element 13-Helping Students Reflect on Learning</t>
  </si>
  <si>
    <t>Element 13-Helping Students Engage in Cognitively Complex Tasks</t>
  </si>
  <si>
    <t>Element 13-Students have the opportunity to learn critical content</t>
  </si>
  <si>
    <t>Indicator 13-Monitors</t>
  </si>
  <si>
    <t xml:space="preserve">Indicator 13-Leadership </t>
  </si>
  <si>
    <t>Indicator 13-Leadership</t>
  </si>
  <si>
    <t>Indicator 13-Questioning Techniques</t>
  </si>
  <si>
    <t>Indicator 13-Outreach</t>
  </si>
  <si>
    <t>Element 13-IV(2): The school leader ensures a workplace where teachers have roles in the decision-making process regarding school planning/ initiatives/ and procedures to maximize the effectiveness of the school.</t>
  </si>
  <si>
    <t>Element 13-Ensures constituents have effective ways to provide district feedback</t>
  </si>
  <si>
    <t>Element 13-IV(3): The district leader ensures leadership development and responsibilities are appropriately delegated and shared.</t>
  </si>
  <si>
    <t>Element 13-Lessons within Instructional Activities</t>
  </si>
  <si>
    <t>Element 13-Using Data and Feedback to Support Changes to Professional Practice</t>
  </si>
  <si>
    <t>Indicator 13-Checks</t>
  </si>
  <si>
    <t>Indicator 13-Exhibits</t>
  </si>
  <si>
    <t>Element 14-Reviewing Content</t>
  </si>
  <si>
    <t>Element 14-Using Formative Assessment to Track Progress</t>
  </si>
  <si>
    <t>Element 14-Teachers can observe and discuss effective teaching</t>
  </si>
  <si>
    <t>Indicator 14-Adjusts</t>
  </si>
  <si>
    <t>Indicator 14-Educational Equity</t>
  </si>
  <si>
    <t>Indicator 14-Assessing Students</t>
  </si>
  <si>
    <t>Indicator 14-Resources</t>
  </si>
  <si>
    <t>Element 14-IV(3): The school leader ensures equity in a child-centered school with input from staff/ students/ parents/ and the community.</t>
  </si>
  <si>
    <t>Element 14-Shared leadership and delegation</t>
  </si>
  <si>
    <t>Element 14-IV(4): The district leader establishes clear guidelines regarding adherence to district policies and for autonomous school decision making.</t>
  </si>
  <si>
    <t>Element 14-Attention to Established Content Standards</t>
  </si>
  <si>
    <t>Element 14-Demonstrating Knowledge of Professional Practice (Area of Expertise)</t>
  </si>
  <si>
    <t>Indicator 14-Changes</t>
  </si>
  <si>
    <t>Indicator 14-Utilizes</t>
  </si>
  <si>
    <t>Element 15-Organizing Students to Practice and Deepen Knowledge</t>
  </si>
  <si>
    <t>Element 15-Providing Feedback and Celebrating Progress</t>
  </si>
  <si>
    <t>Element 15-Teachers have roles in decision-making</t>
  </si>
  <si>
    <t>Indicator 15-Closure</t>
  </si>
  <si>
    <t>Indicator 15-Developing Lessons</t>
  </si>
  <si>
    <t>Indicator 15-Affirmation</t>
  </si>
  <si>
    <t>Element 15-IV(4): The school leader acknowledges the successes of the school and celebrates the diversity and culture of each student.</t>
  </si>
  <si>
    <t>Element 15-Recognized as a leader</t>
  </si>
  <si>
    <t>Element 15-V(1): The district leader is transparent/ communicates effectively/ is recognized as a leader/ and continues to demonstrate professional growth.</t>
  </si>
  <si>
    <t>Element 15-Use of Available Traditional Resources</t>
  </si>
  <si>
    <t>Element 15-Promoting Positive Interactions with Colleagues and the Community</t>
  </si>
  <si>
    <t>Indicator 15-Summarizes</t>
  </si>
  <si>
    <t>Element 16-Using Homework</t>
  </si>
  <si>
    <t>Element 16-Organizing Students to Interact with Content</t>
  </si>
  <si>
    <t>Element 16-Teacher teams regularly address school issues</t>
  </si>
  <si>
    <t>Indicator 16-Student Achievement</t>
  </si>
  <si>
    <t>Indicator 16-Professional Effectiveness</t>
  </si>
  <si>
    <t>Indicator 16-Communication</t>
  </si>
  <si>
    <t>Element 16-V(1): The school leader is transparent/ communicates effectively/ and continues to demonstrate professional growth.</t>
  </si>
  <si>
    <t>Element 16-Trust of constituents</t>
  </si>
  <si>
    <t>Element 16-V(2): The district leader has the trust of constituents (e.g. school board/ administrators/ teachers/ students/ and parents) that all decisions are guided by what is best for each student and the district.</t>
  </si>
  <si>
    <t>Element 16-Use of Available Technology</t>
  </si>
  <si>
    <t>Element 16-Adhering to School and District Policies and Procedures</t>
  </si>
  <si>
    <t>Indicator 16-Development</t>
  </si>
  <si>
    <t>Element 17-Helping Students Examine Similarities and Differences</t>
  </si>
  <si>
    <t>Element 17-Establishing and Acknowledging Adherence to Rules and Procedures</t>
  </si>
  <si>
    <t>Element 17-Staff can provide input on school functions</t>
  </si>
  <si>
    <t>Indicator 17-Professional Development</t>
  </si>
  <si>
    <t xml:space="preserve">Indicator 17-Professional Growth </t>
  </si>
  <si>
    <t>Indicator 17-Culture</t>
  </si>
  <si>
    <t>Element 17-V(2): The school leader has the trust of the staff and school community that all decisions are guided by what is best for each student.</t>
  </si>
  <si>
    <t>Element 17-Constituents perceive the district as safe and orderly</t>
  </si>
  <si>
    <t>Element 17-V(3): The district leader ensures constituents (e.g. school board/ administrators/ teachers/ students/ and parents) perceive the district as safe and culturally responsive.</t>
  </si>
  <si>
    <t>Element 17-Needs of English Language Learners</t>
  </si>
  <si>
    <t>Element 17-Supporting and Participating in School and District Initiatives</t>
  </si>
  <si>
    <t>Indicator 17-Growth</t>
  </si>
  <si>
    <t>Element 18-Helping Students Examine Their Reasoning</t>
  </si>
  <si>
    <t>Element 18-Using Engagement Strategies</t>
  </si>
  <si>
    <t>Element 18-Students/ parents/ and community can provide input</t>
  </si>
  <si>
    <t>Indicator 18-Professional Accountability</t>
  </si>
  <si>
    <t>Indicator 18-Communicating with School Staff</t>
  </si>
  <si>
    <t>Indicator 18-Input</t>
  </si>
  <si>
    <t>Element 18-V(3): The school leader ensures that the school is perceived as safe and culturally responsive.</t>
  </si>
  <si>
    <t>Element 18-Acknowledges success</t>
  </si>
  <si>
    <t>Element 18-VI(1): The district leader uses systems processes to manage fiscal resources and maximizes support for schools/ teachers/ and each student.</t>
  </si>
  <si>
    <t>Element 18-Needs of Students Receiving Special Education</t>
  </si>
  <si>
    <t>Indicator 18-Behaviors</t>
  </si>
  <si>
    <t>Element 19-Helping Students Practice Skills/ Strategies/ and Processes</t>
  </si>
  <si>
    <t>Element 19-Establishing and Maintaining Effective Relationships in a Student-Centered Classroom</t>
  </si>
  <si>
    <t>Element 19-Recognized leader of the school</t>
  </si>
  <si>
    <t>Indicator 19-Interpersonal Skills</t>
  </si>
  <si>
    <t>Indicator 19-Communicating with Stakeholders</t>
  </si>
  <si>
    <t>Indicator 19-Relationships</t>
  </si>
  <si>
    <t>Element 19-VI(1): The school leader ensures that management of the fiscal/ technological/ and physical resources of the school supports effective instruction and achievement of each student.</t>
  </si>
  <si>
    <t>Element 19-Manages fiscal resources</t>
  </si>
  <si>
    <t>Element 19-VI(2): The district leader manages technological resources to provide optimal efficiency throughout the district and to support effective instruction and the achievement of each student.</t>
  </si>
  <si>
    <t>Element 19-Needs of Students Who Lack Support for Schooling</t>
  </si>
  <si>
    <t>Indicator 19-Interpersonal</t>
  </si>
  <si>
    <t>Element 20-Helping Students Revise Knowledge</t>
  </si>
  <si>
    <t>Element 20-Communicating High Expectations for Each Student to Close the Achievement Gap</t>
  </si>
  <si>
    <t>Element 20-Trust of faculty and staff</t>
  </si>
  <si>
    <t xml:space="preserve">Indicator 20-Involvement and Leadership </t>
  </si>
  <si>
    <t>Indicator 20-Contributing to School and Community</t>
  </si>
  <si>
    <t xml:space="preserve">Indicator 20-Situational Awareness </t>
  </si>
  <si>
    <t>Element 20-VI(2): The school leader utilizes systematic processes to engage school district and external entities in support of school improvement.</t>
  </si>
  <si>
    <t>Element 20-Manages technological resources</t>
  </si>
  <si>
    <t>Element 20-VI(3): The district leader manages the organization/ operations/ instructional programs/ and initiatives to maximize the use of resources that promote effective instruction and student achievement.</t>
  </si>
  <si>
    <t>Element 20-Identifying Areas of Pedagogical Strength and Weakness</t>
  </si>
  <si>
    <t>Indicator 20-Leadership</t>
  </si>
  <si>
    <t>Element 21-Organizing Students for Cognitively Complex Tasks</t>
  </si>
  <si>
    <t>Element 21-Adhering to School/District Policies and Procedures</t>
  </si>
  <si>
    <t>Element 21-Faculty and staff perceive a safe environment</t>
  </si>
  <si>
    <t>Indicator 21-Professional Ethics</t>
  </si>
  <si>
    <t>Indicator 21-Visibility</t>
  </si>
  <si>
    <t>Element 21-VI(3): The school leader ensures compliance to district/ state/ and federal rules and regulations to support effective instruction and achievement of each student.</t>
  </si>
  <si>
    <t>Element 21-Maximizes resources to focus on instruction and achievement</t>
  </si>
  <si>
    <t>Element 21-Evaluating the Effectiveness of Instruction</t>
  </si>
  <si>
    <t>Element 22-Engaging Students in Cognitively Complex Tasks Involving Hypothesis Generation and Testing</t>
  </si>
  <si>
    <t>Element 22-Maintaining Expertise in Content and Pedagogy</t>
  </si>
  <si>
    <t>Element 22-Students/ parents/ and community perceive a safe environment</t>
  </si>
  <si>
    <t>Element 22-Evaluating the Effectiveness of Specific Pedagogical Strategies and Behaviors</t>
  </si>
  <si>
    <t>Element 23-Providing Resources and Guidance for Cognitively Complex Tasks</t>
  </si>
  <si>
    <t>Element 23-Promoting Teacher Leadership and Collaboration</t>
  </si>
  <si>
    <t>Element 23-Focus on effective instruction and student achievement</t>
  </si>
  <si>
    <t>Element 23-Developing a Written Growth and Development Plan</t>
  </si>
  <si>
    <t>Element 24-Noticing When Students are Not Engaged</t>
  </si>
  <si>
    <t>Element 24-Acknowledges success</t>
  </si>
  <si>
    <t>Element 24-Monitoring Progress Relative to the Professional Growth and Development Plan</t>
  </si>
  <si>
    <t>Element 25-Using Academic Games</t>
  </si>
  <si>
    <t>Element 25-Promoting Positive Interactions with Colleagues</t>
  </si>
  <si>
    <t>Element 26-Managing Response Rates</t>
  </si>
  <si>
    <t>Element 26-Promoting Positive Interactions with Students and Parents</t>
  </si>
  <si>
    <t>Element 27-Using Physical Movement</t>
  </si>
  <si>
    <t>Element 27-Seeking Mentorship for Areas of Need or Interest</t>
  </si>
  <si>
    <t>Element 28-Maintaining a Lively Pace</t>
  </si>
  <si>
    <t>Element 28-Mentoring Other Instructional Support Members and Sharing Ideas and Strategies</t>
  </si>
  <si>
    <t>Element 29-Demonstrating Intensity and Enthusiasm</t>
  </si>
  <si>
    <t>Element 29-Adhering to District and School Rules and Procedures/ State Code of Ethics/ Professional Standards and Code of Conduct</t>
  </si>
  <si>
    <t>Element 30-Using Friendly Controversy</t>
  </si>
  <si>
    <t>Element 30-Participating in District and School Initiatives</t>
  </si>
  <si>
    <t>Element 31-Providing Opportunities for Students to Talk about Themselves</t>
  </si>
  <si>
    <t>Element 32-Presenting Unusual or Intriguing Information</t>
  </si>
  <si>
    <t>Element 33-Demonstrating “Withitness”</t>
  </si>
  <si>
    <t>Element 34-Applying Consequences for Lack of Adherence to Rules and Procedures</t>
  </si>
  <si>
    <t>Element 35-Acknowledging Adherence to Rules and Procedures</t>
  </si>
  <si>
    <t>Element 36-Understanding Students’ Interests and Backgrounds</t>
  </si>
  <si>
    <t>Element 37-Using Verbal and Nonverbal Behaviors that Indicate Affection for Students</t>
  </si>
  <si>
    <t>Element 38-Displaying Objectivity and Control</t>
  </si>
  <si>
    <t>Element 39-Demonstrating Value and Respect for Low Expectancy Students</t>
  </si>
  <si>
    <t>Element 40-Asking Questions of Low Expectancy Students</t>
  </si>
  <si>
    <t>Element 41-Probing Incorrect Answers with Low Expectancy Students</t>
  </si>
  <si>
    <t>Element 42-Effective Scaffolding of Information within Lessons</t>
  </si>
  <si>
    <t>Element 43-Lessons within Units</t>
  </si>
  <si>
    <t>Element 44-Attention to Established Content Standards</t>
  </si>
  <si>
    <t>Element 45-Use of Available Traditional Resources</t>
  </si>
  <si>
    <t>Element 46-Use of Available Technology</t>
  </si>
  <si>
    <t>Element 47-Needs of English Language Learners</t>
  </si>
  <si>
    <t>Element 48-Needs of Special Education Students</t>
  </si>
  <si>
    <t>Element 49-Needs of Students Who Lack Support for Schooling</t>
  </si>
  <si>
    <t>Element 50-Identifying Areas of Pedagogical Strength and Weakness</t>
  </si>
  <si>
    <t>Element 51-Evaluating the Effectiveness of Individual Lessons and Units</t>
  </si>
  <si>
    <t>Element 52-Evaluating the Effectiveness of Specific Pedagogical Strategies and Behaviors</t>
  </si>
  <si>
    <t>Element 53-Developing a Written Growth and Development Plan</t>
  </si>
  <si>
    <t>Element 54-Monitoring Progress Relative to the Professional Growth and Development Plan</t>
  </si>
  <si>
    <t>Element 55-Promoting Positive Interactions with Colleagues</t>
  </si>
  <si>
    <t>Element 56-Promoting Positive Interactions about Students and Parents</t>
  </si>
  <si>
    <t>Element 57-Seeking Mentorship for Areas of Need or Interest</t>
  </si>
  <si>
    <t>Element 58-Mentoring Other Teachers and Sharing Ideas and Strategies</t>
  </si>
  <si>
    <t>Element 59-Adhering to District and School Rules and Procedures</t>
  </si>
  <si>
    <t>Element 60-Participating in District and School Initiatives</t>
  </si>
  <si>
    <t>Evaluation Score</t>
  </si>
  <si>
    <t>Completion of Focus</t>
  </si>
  <si>
    <t>CM</t>
  </si>
  <si>
    <t>Classroom Management</t>
  </si>
  <si>
    <t>IE/TT</t>
  </si>
  <si>
    <t>Instructional Effectiveness</t>
  </si>
  <si>
    <t>PGCI/TT</t>
  </si>
  <si>
    <t>Professional Growth &amp; Continuous Improvement</t>
  </si>
  <si>
    <t>INPS/TT</t>
  </si>
  <si>
    <t>Interpersonal Skills</t>
  </si>
  <si>
    <t>L/TT</t>
  </si>
  <si>
    <t>Leadership</t>
  </si>
  <si>
    <t>NA</t>
  </si>
  <si>
    <t xml:space="preserve">Not Evaluated </t>
  </si>
  <si>
    <t>Teacher</t>
  </si>
  <si>
    <t>Yes</t>
  </si>
  <si>
    <t>CCM</t>
  </si>
  <si>
    <t>Counselor Center Management</t>
  </si>
  <si>
    <t>SCE</t>
  </si>
  <si>
    <t>School Counseling Effectiveness</t>
  </si>
  <si>
    <t>PGCI/TC</t>
  </si>
  <si>
    <t>INPS/TC</t>
  </si>
  <si>
    <t>L/TC</t>
  </si>
  <si>
    <t>Leader</t>
  </si>
  <si>
    <t>Not Evaluated</t>
  </si>
  <si>
    <t>No</t>
  </si>
  <si>
    <t>OM/TD</t>
  </si>
  <si>
    <t>Organization and Management</t>
  </si>
  <si>
    <t>IS/TD</t>
  </si>
  <si>
    <t>Instructional Support</t>
  </si>
  <si>
    <t>PGCI/TD</t>
  </si>
  <si>
    <t>INPS/TD</t>
  </si>
  <si>
    <t>L/TD</t>
  </si>
  <si>
    <t>Non-Classroom Professional</t>
  </si>
  <si>
    <t>No Longer at the district</t>
  </si>
  <si>
    <t>LM</t>
  </si>
  <si>
    <t>Library Management</t>
  </si>
  <si>
    <t>IE/TL</t>
  </si>
  <si>
    <t>PGCI/TL</t>
  </si>
  <si>
    <t>INPS/TL</t>
  </si>
  <si>
    <t>L/TL</t>
  </si>
  <si>
    <t>District Leader</t>
  </si>
  <si>
    <t>Retired</t>
  </si>
  <si>
    <t>PM</t>
  </si>
  <si>
    <t>Program Management</t>
  </si>
  <si>
    <t>IS/TN</t>
  </si>
  <si>
    <t>Instructional Skills</t>
  </si>
  <si>
    <t>PS</t>
  </si>
  <si>
    <t>Professional Services</t>
  </si>
  <si>
    <t>PGCI/TN</t>
  </si>
  <si>
    <t>INSP/TN</t>
  </si>
  <si>
    <t>L/TN</t>
  </si>
  <si>
    <t>OM/SDT</t>
  </si>
  <si>
    <t>IE/SDT</t>
  </si>
  <si>
    <t>PGCI/SDT</t>
  </si>
  <si>
    <t>INPS/SDT</t>
  </si>
  <si>
    <t>L/SDT</t>
  </si>
  <si>
    <t>OM/TSPSP</t>
  </si>
  <si>
    <t>IS/TSPSP</t>
  </si>
  <si>
    <t>PGCI/TSPSP</t>
  </si>
  <si>
    <t>INPS/TSPSP</t>
  </si>
  <si>
    <t>L/TSPSP</t>
  </si>
  <si>
    <t>MC</t>
  </si>
  <si>
    <t>Managing Change</t>
  </si>
  <si>
    <t>FL</t>
  </si>
  <si>
    <t>Focus of Leadership</t>
  </si>
  <si>
    <t>PC</t>
  </si>
  <si>
    <t>Purposeful Community</t>
  </si>
  <si>
    <t>DFSA</t>
  </si>
  <si>
    <t>A Data-Driven Focus on Student Achievement</t>
  </si>
  <si>
    <t>CII</t>
  </si>
  <si>
    <t>Continuous Improvement of Instruction</t>
  </si>
  <si>
    <t>GVC</t>
  </si>
  <si>
    <t>A Guaranteed and Viable Curriculum</t>
  </si>
  <si>
    <t>CC</t>
  </si>
  <si>
    <t>Cooperation and Collaboration</t>
  </si>
  <si>
    <t>SC</t>
  </si>
  <si>
    <t>School Climate</t>
  </si>
  <si>
    <t>CSB</t>
  </si>
  <si>
    <t>Classroom Strategies and Behaviors</t>
  </si>
  <si>
    <t>PP</t>
  </si>
  <si>
    <t>Planning and Preparing</t>
  </si>
  <si>
    <t>RT</t>
  </si>
  <si>
    <t>Reflecting on Teaching</t>
  </si>
  <si>
    <t>CP</t>
  </si>
  <si>
    <t>Collegiality and Professionalism</t>
  </si>
  <si>
    <t>SP</t>
  </si>
  <si>
    <t>Standards-Based Planning</t>
  </si>
  <si>
    <t>SI</t>
  </si>
  <si>
    <t>Standard-Based Instruction</t>
  </si>
  <si>
    <t>CL</t>
  </si>
  <si>
    <t>Conditions for Learning</t>
  </si>
  <si>
    <t>PR</t>
  </si>
  <si>
    <t>Professional Responsibilities</t>
  </si>
  <si>
    <t>DFSI</t>
  </si>
  <si>
    <t>A Data-Driven Focus on School Improvement</t>
  </si>
  <si>
    <t>IVGC</t>
  </si>
  <si>
    <t>Instruction of a Viable and Guaranteed Curriculum</t>
  </si>
  <si>
    <t>CDTS</t>
  </si>
  <si>
    <t>Continuous Development of Teachers and Staff</t>
  </si>
  <si>
    <t>CCC</t>
  </si>
  <si>
    <t>Community of Care and Collaboration</t>
  </si>
  <si>
    <t>CV</t>
  </si>
  <si>
    <t>Core Values</t>
  </si>
  <si>
    <t>RM</t>
  </si>
  <si>
    <t>Resource Management</t>
  </si>
  <si>
    <t>DFSSA</t>
  </si>
  <si>
    <t>A Data-Driven Focus to Support Student Achievement</t>
  </si>
  <si>
    <t>CSII</t>
  </si>
  <si>
    <t>Continuous Support for Improvement of Instruction</t>
  </si>
  <si>
    <t>CSGVC</t>
  </si>
  <si>
    <t>Continuous Support for a Guaranteed and Viable Curriculum</t>
  </si>
  <si>
    <t>DC</t>
  </si>
  <si>
    <t>District Climate</t>
  </si>
  <si>
    <t>RA</t>
  </si>
  <si>
    <t>Resource Allocation</t>
  </si>
  <si>
    <t>A Data-Driven Focus to Support School Achievement</t>
  </si>
  <si>
    <t>DCV</t>
  </si>
  <si>
    <t>District Core Values</t>
  </si>
  <si>
    <t>RAM</t>
  </si>
  <si>
    <t>Resource Allocation Management</t>
  </si>
  <si>
    <t>ISSB</t>
  </si>
  <si>
    <t>Instructional Support Strategies and Behaviors</t>
  </si>
  <si>
    <t>PPPS</t>
  </si>
  <si>
    <t>Planning and Preparing to Provide Support</t>
  </si>
  <si>
    <t>SSA</t>
  </si>
  <si>
    <t>Supporting Student Achievement</t>
  </si>
  <si>
    <t>CIPP</t>
  </si>
  <si>
    <t>Continuous Improvement of Professional Practice</t>
  </si>
  <si>
    <t>CTCAM</t>
  </si>
  <si>
    <t>Career Tech Counselor Area Management</t>
  </si>
  <si>
    <t>CTCE</t>
  </si>
  <si>
    <t>Career Tech Counselor Effectiveness</t>
  </si>
  <si>
    <t>PGCI</t>
  </si>
  <si>
    <t>INPS</t>
  </si>
  <si>
    <t>L</t>
  </si>
  <si>
    <t>CALM</t>
  </si>
  <si>
    <t>Classroom and Lab Management</t>
  </si>
  <si>
    <t>IE</t>
  </si>
  <si>
    <t xml:space="preserve">L </t>
  </si>
  <si>
    <t>PD</t>
  </si>
  <si>
    <t>Professional Development</t>
  </si>
  <si>
    <t>OM/IC</t>
  </si>
  <si>
    <t xml:space="preserve"> Organization and Management</t>
  </si>
  <si>
    <t xml:space="preserve"> Instructional Effectiveness</t>
  </si>
  <si>
    <t>CE</t>
  </si>
  <si>
    <t xml:space="preserve"> Coaching Effectiveness</t>
  </si>
  <si>
    <t xml:space="preserve"> Professional Growth and Continuous Improvement</t>
  </si>
  <si>
    <t xml:space="preserve"> Interpersonal Skills</t>
  </si>
  <si>
    <t xml:space="preserve"> Leadership</t>
  </si>
  <si>
    <t>Preparation</t>
  </si>
  <si>
    <t>Discipline</t>
  </si>
  <si>
    <t>Climate</t>
  </si>
  <si>
    <t>Lesson Plans</t>
  </si>
  <si>
    <t>Assessment</t>
  </si>
  <si>
    <t>Student Relations</t>
  </si>
  <si>
    <t>Literacy</t>
  </si>
  <si>
    <t>Standards</t>
  </si>
  <si>
    <t>Involves Learners</t>
  </si>
  <si>
    <t>Explains Content</t>
  </si>
  <si>
    <t>Directions</t>
  </si>
  <si>
    <t>Models</t>
  </si>
  <si>
    <t>Monitors</t>
  </si>
  <si>
    <t>Adjusts</t>
  </si>
  <si>
    <t>Closure</t>
  </si>
  <si>
    <t>Student Achievement</t>
  </si>
  <si>
    <t>Professional Accountability</t>
  </si>
  <si>
    <t>Effective Interpersonal Skills</t>
  </si>
  <si>
    <t>Involvement &amp; Leadership</t>
  </si>
  <si>
    <t>Work Area Environment</t>
  </si>
  <si>
    <t>Management of the Counseling Program</t>
  </si>
  <si>
    <t>Building Climate</t>
  </si>
  <si>
    <t>Monitors Student Progress</t>
  </si>
  <si>
    <t>Demonstrates Accountability</t>
  </si>
  <si>
    <t>Consultation and Collaboration</t>
  </si>
  <si>
    <t>Assists with Building-Wide Assessment</t>
  </si>
  <si>
    <t>Demonstrates Skills and Temperament to Handle Crisis Interventions with Students and Families</t>
  </si>
  <si>
    <t>Exhibits Professional Behaviors and Efficiencies</t>
  </si>
  <si>
    <t>Uses Professional Growth as an Improvement Strategy</t>
  </si>
  <si>
    <t>Effective Interactions/Communications with Stakeholders</t>
  </si>
  <si>
    <t>Participates in Fair Share Duties</t>
  </si>
  <si>
    <t>Leadership Involvements</t>
  </si>
  <si>
    <t>Advocates for Educational Equity</t>
  </si>
  <si>
    <t>Building-wide Climate</t>
  </si>
  <si>
    <t>Record Keeping and Data Assessment</t>
  </si>
  <si>
    <t>Building Safety and Security</t>
  </si>
  <si>
    <t>Uses Professional Growth as an Important Strategy</t>
  </si>
  <si>
    <t>Effective Interactions / Communications with Guardian(s)</t>
  </si>
  <si>
    <t>Effective Interactions / Communications with Students</t>
  </si>
  <si>
    <t>Effective Interactions / Communications with Faculty/Staff and Community Resources</t>
  </si>
  <si>
    <t>Managing Student Behavior</t>
  </si>
  <si>
    <t>Creating a Culture for Learning</t>
  </si>
  <si>
    <t>Managing Library Procedures</t>
  </si>
  <si>
    <t>Collaborating with Teachers</t>
  </si>
  <si>
    <t>Administrative Management and Records</t>
  </si>
  <si>
    <t>Developing Collection</t>
  </si>
  <si>
    <t>Administering Library Budget</t>
  </si>
  <si>
    <t>Supervising Personnel</t>
  </si>
  <si>
    <t>Demonstrating Knowledge of Curriculum</t>
  </si>
  <si>
    <t>Supporting Instructional Goals</t>
  </si>
  <si>
    <t>Demonstrating Knowledge of Traditional and Non-Traditional Literature &amp; Reading Support</t>
  </si>
  <si>
    <t>Communicates Effectively with Students</t>
  </si>
  <si>
    <t>Using Quality Questioning Techniques with Students</t>
  </si>
  <si>
    <t>Assessing Students</t>
  </si>
  <si>
    <t>Developing Lessons</t>
  </si>
  <si>
    <t>Reflecting on Professional Effectiveness</t>
  </si>
  <si>
    <t>Growing and Developing Professionally</t>
  </si>
  <si>
    <t>Communicating with School Staff</t>
  </si>
  <si>
    <t>Communicating with School Stakeholders</t>
  </si>
  <si>
    <t>Contributing to School &amp; Professional Communities</t>
  </si>
  <si>
    <t>Adhering to Professional Ethics</t>
  </si>
  <si>
    <t>Program Scheduling</t>
  </si>
  <si>
    <t>Collaboration</t>
  </si>
  <si>
    <t>Clinic Environment</t>
  </si>
  <si>
    <t>Discipline Focus</t>
  </si>
  <si>
    <t>Educational Impact</t>
  </si>
  <si>
    <t>Records</t>
  </si>
  <si>
    <t>Nursing Services</t>
  </si>
  <si>
    <t>Effective interactions and communications with stakeholders</t>
  </si>
  <si>
    <t>Building-wide Climate Responsibilities</t>
  </si>
  <si>
    <t>Establishes and Facilitates PLCs</t>
  </si>
  <si>
    <t>Job-Embedded Professional Development</t>
  </si>
  <si>
    <t>Support of District Initiatives</t>
  </si>
  <si>
    <t>Effective Interactions/Communication</t>
  </si>
  <si>
    <t>Preparation and Delivery of Services</t>
  </si>
  <si>
    <t>Compliance</t>
  </si>
  <si>
    <t>Skill Knowledge</t>
  </si>
  <si>
    <t>Evaluation and Assessment/Test Administration</t>
  </si>
  <si>
    <t>Evaluation and Assessment/Test Interpretation</t>
  </si>
  <si>
    <t>Delivery of Services/Design</t>
  </si>
  <si>
    <t>Delivery of Services/Consultation</t>
  </si>
  <si>
    <t>Change Agent</t>
  </si>
  <si>
    <t>Flexibility</t>
  </si>
  <si>
    <t>Ideals and Beliefs</t>
  </si>
  <si>
    <t>Intellectual Stimulation</t>
  </si>
  <si>
    <t>Knowledge of Curriculum/ Instruction and Assessment</t>
  </si>
  <si>
    <t>Monitor and Evaluate</t>
  </si>
  <si>
    <t>Optimize</t>
  </si>
  <si>
    <t>Contingent Rewards</t>
  </si>
  <si>
    <t>Focus</t>
  </si>
  <si>
    <t>Involvement Of Curriculum &amp; Assessment</t>
  </si>
  <si>
    <t>Order</t>
  </si>
  <si>
    <t>Outreach</t>
  </si>
  <si>
    <t>Resources</t>
  </si>
  <si>
    <t>Affirmation</t>
  </si>
  <si>
    <t>Communication</t>
  </si>
  <si>
    <t>Culture</t>
  </si>
  <si>
    <t>Input</t>
  </si>
  <si>
    <t>Relationships</t>
  </si>
  <si>
    <t xml:space="preserve">Situational Awareness </t>
  </si>
  <si>
    <t>Visibility</t>
  </si>
  <si>
    <t>Clear/ measurable goals for overall student achievement</t>
  </si>
  <si>
    <t>Clear/ measurable goals for individual student achievement</t>
  </si>
  <si>
    <t>Monitors progress on overall student achievement goals</t>
  </si>
  <si>
    <t>Monitors progress on individual student achievement goals</t>
  </si>
  <si>
    <t>Practices are in place to help all students meet achievement goals</t>
  </si>
  <si>
    <t>Clear vision on instruction</t>
  </si>
  <si>
    <t>Supports and retains teachers who enhance their skills</t>
  </si>
  <si>
    <t>Awareness of predominant instructional practices</t>
  </si>
  <si>
    <t>Ongoing evaluations with multiple data sources</t>
  </si>
  <si>
    <t>Relevant job-embedded professional development</t>
  </si>
  <si>
    <t>Adheres to state and district curriculum standards</t>
  </si>
  <si>
    <t>Focused curriculum</t>
  </si>
  <si>
    <t>Students have the opportunity to learn critical content</t>
  </si>
  <si>
    <t>Teachers can observe and discuss effective teaching</t>
  </si>
  <si>
    <t>Teachers have roles in decision-making</t>
  </si>
  <si>
    <t>Teacher teams regularly address school issues</t>
  </si>
  <si>
    <t>Staff can provide input on school functions</t>
  </si>
  <si>
    <t>Students/ parents/ and community can provide input</t>
  </si>
  <si>
    <t>Recognized leader of the school</t>
  </si>
  <si>
    <t>Trust of faculty and staff</t>
  </si>
  <si>
    <t>Faculty and staff perceive a safe environment</t>
  </si>
  <si>
    <t>Students/ parents/ and community perceive a safe environment</t>
  </si>
  <si>
    <t>Focus on effective instruction and student achievement</t>
  </si>
  <si>
    <t>Acknowledges success</t>
  </si>
  <si>
    <t>Providing Rigorous Learning Goals and Performance Scales (Rubrics)</t>
  </si>
  <si>
    <t>Tracking Student Progress</t>
  </si>
  <si>
    <t>Celebrating Success</t>
  </si>
  <si>
    <t>Establishing Classroom Routines</t>
  </si>
  <si>
    <t>Organizing the Physical Layout of the Classroom</t>
  </si>
  <si>
    <t>Identifying Critical Content</t>
  </si>
  <si>
    <t>Organizing Students to Interact with New Content</t>
  </si>
  <si>
    <t>Previewing New Content</t>
  </si>
  <si>
    <t>Chunking Content into Digestible Bites</t>
  </si>
  <si>
    <t>Helping Students Process New Content</t>
  </si>
  <si>
    <t>Helping Students Elaborate on New Content</t>
  </si>
  <si>
    <t>Helping Students Record and Represent Knowledge</t>
  </si>
  <si>
    <t>Helping Students Reflect on Learning</t>
  </si>
  <si>
    <t>Reviewing Content</t>
  </si>
  <si>
    <t>Organizing Students to Practice and Deepen Knowledge</t>
  </si>
  <si>
    <t>Using Homework</t>
  </si>
  <si>
    <t>Helping Students Examine Similarities and Differences</t>
  </si>
  <si>
    <t>Helping Students Examine Their Reasoning</t>
  </si>
  <si>
    <t>Helping Students Practice Skills/ Strategies/ and Processes</t>
  </si>
  <si>
    <t>Helping Students Revise Knowledge</t>
  </si>
  <si>
    <t>Organizing Students for Cognitively Complex Tasks</t>
  </si>
  <si>
    <t>Engaging Students in Cognitively Complex Tasks Involving Hypothesis Generation and Testing</t>
  </si>
  <si>
    <t>Providing Resources and Guidance for Cognitively Complex Tasks</t>
  </si>
  <si>
    <t>Noticing When Students are Not Engaged</t>
  </si>
  <si>
    <t>Using Academic Games</t>
  </si>
  <si>
    <t>Managing Response Rates</t>
  </si>
  <si>
    <t>Using Physical Movement</t>
  </si>
  <si>
    <t>Maintaining a Lively Pace</t>
  </si>
  <si>
    <t>Demonstrating Intensity and Enthusiasm</t>
  </si>
  <si>
    <t>Using Friendly Controversy</t>
  </si>
  <si>
    <t>Providing Opportunities for Students to Talk About Themselves</t>
  </si>
  <si>
    <t>Presenting Unusual or Intriguing Information</t>
  </si>
  <si>
    <t>Demonstrating Withitness</t>
  </si>
  <si>
    <t>Applying Consequences for Lack of Adherence to Rules and Procedures</t>
  </si>
  <si>
    <t>Acknowledging Adherence to Rules and Procedures</t>
  </si>
  <si>
    <t>Understanding Students Interests and Backgrounds</t>
  </si>
  <si>
    <t>Using Verbal and Nonverbal Behaviors that Indicate Affection for Students</t>
  </si>
  <si>
    <t>Displaying Objectivity and Control</t>
  </si>
  <si>
    <t>Demonstrating Value and Respect for Low Expectancy Students</t>
  </si>
  <si>
    <t>Asking Questions of Low Expectancy Students</t>
  </si>
  <si>
    <t>Probing Incorrect Answers with Low Expectancy Students</t>
  </si>
  <si>
    <t>Effective Scaffolding of Information within Lessons</t>
  </si>
  <si>
    <t>Lessons within Units</t>
  </si>
  <si>
    <t>Attention to Established Content Standards</t>
  </si>
  <si>
    <t>Use of Available Traditional Resources</t>
  </si>
  <si>
    <t>Use of Available Technology</t>
  </si>
  <si>
    <t>Needs of English Language Learners</t>
  </si>
  <si>
    <t>Needs of Students Receiving Special Education</t>
  </si>
  <si>
    <t>Needs of Students Who Lack Support for Schooling</t>
  </si>
  <si>
    <t>Identifying Areas of Pedagogical Strength and Weakness</t>
  </si>
  <si>
    <t>Evaluating the Effectiveness of Individual Lessons and Units</t>
  </si>
  <si>
    <t>Evaluating the Effectiveness of Specific Pedagogical Strategies and Behaviors</t>
  </si>
  <si>
    <t>Developing a Written Growth and Development Plan</t>
  </si>
  <si>
    <t>Monitoring Progress Relative to the Professional Growth and Development Plan</t>
  </si>
  <si>
    <t>Promoting Positive Interactions with Colleagues</t>
  </si>
  <si>
    <t>Promoting Positive Interactions about Students and Parents</t>
  </si>
  <si>
    <t>Seeking Mentorship for Areas of Need or Interest</t>
  </si>
  <si>
    <t>Mentoring Other Teachers and Sharing Ideas and Strategies</t>
  </si>
  <si>
    <t>Adhering to District and School Rules and Procedures</t>
  </si>
  <si>
    <t>Participating in District and School Initiatives</t>
  </si>
  <si>
    <t>Planning Standards-Based Lessons/Units</t>
  </si>
  <si>
    <t>Aligning Resources to Standard(s)</t>
  </si>
  <si>
    <t>Planning to Close the Achievement Gap Using Data</t>
  </si>
  <si>
    <t>Identifying Critical Content from the Standards</t>
  </si>
  <si>
    <t>Using Questions to Help Students Elaborate on Content</t>
  </si>
  <si>
    <t>Helping Students Practice Skills/ Strategies and Processes</t>
  </si>
  <si>
    <t>Helping Students Engage in Congnitively Complex Tasks</t>
  </si>
  <si>
    <t>Using Formative Assessment to Track Progress</t>
  </si>
  <si>
    <t>Providing Feedback and Celebrating Progress</t>
  </si>
  <si>
    <t>Organizing Students to Interact with Content</t>
  </si>
  <si>
    <t>Establishing and Acknowledging Adherence to Rules and Procedures</t>
  </si>
  <si>
    <t>Using Engagement Strategies</t>
  </si>
  <si>
    <t>Establishing  and Maintaining Effective Relationships in a Student-Centered Classroom</t>
  </si>
  <si>
    <t>Communicating High Expectations for Each Student to Close the Achievement Gap</t>
  </si>
  <si>
    <t>Adhering to School and District Policies and Procedures</t>
  </si>
  <si>
    <t>Maintaining Expertise in Content and Pedagogy</t>
  </si>
  <si>
    <t>Promoting Teacher Leadership and Collaboration</t>
  </si>
  <si>
    <t>The school leader ensures the appropriate use of data to develop critical goals focused on improving student achievement at the school.</t>
  </si>
  <si>
    <t>The school leader ensures appropriate analysis and interpretation of data are used to monitor the progress of each student toward meeting achievement goals.</t>
  </si>
  <si>
    <t>The school leader ensures the appropriate implementation of interventions and supportive practices to help each student meet achievement goals.</t>
  </si>
  <si>
    <t>The school leader provides a clear vision for how instruction should be addressed in the school.</t>
  </si>
  <si>
    <t>The school leader uses knowledge of the predominant instructional practices in the school to improve teaching.</t>
  </si>
  <si>
    <t>The school leader ensures that the school curriculum and accompanying assessments align with state and district standards.</t>
  </si>
  <si>
    <t>The school leader ensures that school curriculum is focused on essential standards so it can be taught in the time available to teachers.</t>
  </si>
  <si>
    <t>The school leader ensures that each student has equal opportunity to learn the critical content of the curriculum.</t>
  </si>
  <si>
    <t>The school leader effectively hires/ supports/ and retains personnel who continually demonstrate growth through reflection and growth plans.</t>
  </si>
  <si>
    <t>The school leader uses multiple sources of data to provide teachers with ongoing evaluations of their pedagogical strengths and weaknesses that are consistent with student achievement data.</t>
  </si>
  <si>
    <t>The school leader ensures that teachers and staff are provided with job-embedded professional development to optimize professional capacity and support their growth goals.</t>
  </si>
  <si>
    <t>The school leader ensures that teachers work in collaborative groups to plan and discuss effective instruction/ curriculum/ assessments/ and the achievement of each student.</t>
  </si>
  <si>
    <t>The school leader ensures a workplace where teachers have roles in the decision-making process regarding school planning/ initiatives/ and procedures to maximize the effectiveness of the school.</t>
  </si>
  <si>
    <t>The school leader ensures equity in a child-centered school with input from staff/ students/ parents/ and the community.</t>
  </si>
  <si>
    <t>The school leader acknowledges the successes of the school and celebrates the diversity and culture of each student.</t>
  </si>
  <si>
    <t>The school leader is transparent/ communicates effectively/ and continues to demonstrate professional growth.</t>
  </si>
  <si>
    <t>The school leader has the trust of the staff and school community that all decisions are guided by what is best for each student.</t>
  </si>
  <si>
    <t>The school leader ensures that the school is perceived as safe and culturally responsive.</t>
  </si>
  <si>
    <t>The school leader ensures that management of the fiscal/ technological/ and physical resources of the school supports effective instruction and achievement of each student.</t>
  </si>
  <si>
    <t>The school leader utilizes systematic processes to engage school district and external entities in support of school improvement.</t>
  </si>
  <si>
    <t>The school leader ensures compliance to district/ state/ and federal rules and regulations to support effective instruction and achievement of each student.</t>
  </si>
  <si>
    <t>Clear/ measureable goals focused on improving student achievement</t>
  </si>
  <si>
    <t>Data driven progress monitoring</t>
  </si>
  <si>
    <t>Data driven interventions</t>
  </si>
  <si>
    <t>Clear vision for a district model of instruction</t>
  </si>
  <si>
    <t>Supports and retains leader who enhance their skills</t>
  </si>
  <si>
    <t>Ongoing evaluations consistent with supporting data</t>
  </si>
  <si>
    <t>Relevant/ job embedded professional development</t>
  </si>
  <si>
    <t>Adherence to federal and state standards</t>
  </si>
  <si>
    <t>A viable curriculum</t>
  </si>
  <si>
    <t>A guaranteed curriculum with equal access</t>
  </si>
  <si>
    <t>Clear guidance for district determine decisions</t>
  </si>
  <si>
    <t>Constituents perceive the district as collaborative and cooperative</t>
  </si>
  <si>
    <t>Ensures constituents have effective ways to provide district feedback</t>
  </si>
  <si>
    <t>Shared leadership and delegation</t>
  </si>
  <si>
    <t>Recognized as a leader</t>
  </si>
  <si>
    <t>Trust of constituents</t>
  </si>
  <si>
    <t>Constituents perceive the district as safe and orderly</t>
  </si>
  <si>
    <t>Manages fiscal resources</t>
  </si>
  <si>
    <t>Manages technological resources</t>
  </si>
  <si>
    <t>Maximizes resources to focus on instruction and achievement</t>
  </si>
  <si>
    <t>I(1): The district leader ensures clear and measurable goals are established for all relevant areas of responsibility that are focused on the most critical needs for improving student achievement.</t>
  </si>
  <si>
    <t>I(2): The district leader ensures data are analyzed/ interpreted/ and used to regularly monitor the progress toward district/ school/ and individual student goals.</t>
  </si>
  <si>
    <t>I(3): The district leader ensures appropriate support is provided to schools when data indicate interventions are needed to improve student achievement.</t>
  </si>
  <si>
    <t>II(1): The district leader provides a clear vision regarding the district instructional model and how to implement the model.</t>
  </si>
  <si>
    <t>II(2): The district leader effectively supports and retains school and department leaders who continually enhance their leadership skills through reflection and professional growth.</t>
  </si>
  <si>
    <t>II(3): The district leader provides ongoing evaluations of performance strengths and weaknesses for personnel in their area of responsibility that are consistent with student achievement and operational data.*</t>
  </si>
  <si>
    <t>II(4): The district leader ensures that personnel are provided with job-embedded professional development to optimize professional capacity and support growth goals.</t>
  </si>
  <si>
    <t>III(1): The district leader ensures that curriculum and assessment initiatives at the district and school levels adhere to federal/ state/ and district standards.</t>
  </si>
  <si>
    <t>III(2): The district leader ensures that district-level programs/ curricula/ and other initiatives can be adequately addressed in the time available to the district and schools.</t>
  </si>
  <si>
    <t>III(3): The district leader ensures that each student has equal opportunity to access and learn the critical content of the curriculum.</t>
  </si>
  <si>
    <t>IV(1): The district leader ensures that constituents (e.g. school board/ administrators/ teachers/ students/ and parents) perceive the district as caring/ collaborative/ and cooperative.</t>
  </si>
  <si>
    <t>IV(2): The district leader ensures equity in a student-centered district with input from constituents (e.g. school board/ administrators/ teachers/ students/ and parents).</t>
  </si>
  <si>
    <t>IV(3): The district leader ensures leadership development and responsibilities are appropriately delegated and shared.</t>
  </si>
  <si>
    <t>IV(4): The district leader establishes clear guidelines regarding adherence to district policies and for autonomous school decision making.</t>
  </si>
  <si>
    <t>V(1): The district leader is transparent/ communicates effectively/ is recognized as a leader/ and continues to demonstrate professional growth.</t>
  </si>
  <si>
    <t>V(2): The district leader has the trust of constituents (e.g. school board/ administrators/ teachers/ students/ and parents) that all decisions are guided by what is best for each student and the district.</t>
  </si>
  <si>
    <t>V(3): The district leader ensures constituents (e.g. school board/ administrators/ teachers/ students/ and parents) perceive the district as safe and culturally responsive.</t>
  </si>
  <si>
    <t>VI(1): The district leader uses systems processes to manage fiscal resources and maximizes support for schools/ teachers/ and each student.</t>
  </si>
  <si>
    <t>VI(2): The district leader manages technological resources to provide optimal efficiency throughout the district and to support effective instruction and the achievement of each student.</t>
  </si>
  <si>
    <t>VI(3): The district leader manages the organization/ operations/ instructional programs/ and initiatives to maximize the use of resources that promote effective instruction and student achievement.</t>
  </si>
  <si>
    <t>Providing Clear Learning Goals and Scales (Rubrics)</t>
  </si>
  <si>
    <t>Providing Opportunities for Students to Talk about Themselves</t>
  </si>
  <si>
    <t>Demonstrating "Withitness"</t>
  </si>
  <si>
    <t>Understanding Students' Interests and Background</t>
  </si>
  <si>
    <t>Effective Goal Setting and Scaffolding of Objectives</t>
  </si>
  <si>
    <t>Lessons within Instructional Activities</t>
  </si>
  <si>
    <t>Evaluating the Effectiveness of Instruction</t>
  </si>
  <si>
    <t>Promoting Positive Interactions with Students and Parents</t>
  </si>
  <si>
    <t>Mentoring Other Instructional Support Members and Sharing Ideas and Strategies</t>
  </si>
  <si>
    <t>Adhering to District and School Rules and Procedures/ State Code of Ethics/ Professional Standards and Code of Conduct</t>
  </si>
  <si>
    <t>Establishing and Communicating Clear Goals for Supporting Services</t>
  </si>
  <si>
    <t>Helping the School/District Achieve Goals</t>
  </si>
  <si>
    <t>Using Available Resources</t>
  </si>
  <si>
    <t>Demonstrating Knowledge of Students</t>
  </si>
  <si>
    <t>Helping Students Meet Achievement Goals</t>
  </si>
  <si>
    <t>A. Planning Standards-Based Lessons/Units</t>
  </si>
  <si>
    <t>B. Identifying Critical Content</t>
  </si>
  <si>
    <t>C. Using Questioning Strategies</t>
  </si>
  <si>
    <t>D. Facilitating Groups</t>
  </si>
  <si>
    <t>E. Managing Student Behavior</t>
  </si>
  <si>
    <t>F. Using Engagement Strategies</t>
  </si>
  <si>
    <t>Reflecting and Evaluating Personal Performance</t>
  </si>
  <si>
    <t>Using Data and Feedback to Support Changes to Professional Practice</t>
  </si>
  <si>
    <t>Demonstrating Knowledge of Professional Practice (Area of Expertise)</t>
  </si>
  <si>
    <t>Promoting Positive Interactions with Colleagues and the Community</t>
  </si>
  <si>
    <t>Supporting and Participating in School and District Initiatives</t>
  </si>
  <si>
    <t>The Career Tech Counselor will optimize the counseling environment to assure efficacy / student learning is in alignment with counseling management best practices.</t>
  </si>
  <si>
    <t>Instructor plans for and executes a lesson relating to short-term and long-term objectives.</t>
  </si>
  <si>
    <t>Instructor clearly defines and effectively manages student behavior.</t>
  </si>
  <si>
    <t>Instructor assures a contribution to school-wide positive climate responsibilities.</t>
  </si>
  <si>
    <t>Instructor develops lesson and instructional plans designed to achieve the identified objectives.</t>
  </si>
  <si>
    <t>Instructor acknowledges student progress and uses assessment practices that are fair and based on identified criteria and support effective instruction.</t>
  </si>
  <si>
    <t>Instructor optimizes the learning environment through respectful and appropriate interactions with students conveying high expectations for students and an enthusiasm for the curriculum.</t>
  </si>
  <si>
    <t>Instructor embeds the components of literacy and other academics into all instructional content.</t>
  </si>
  <si>
    <t>Instructor understands and optimizes the delivery focus of current Career Technical/Industry Standards and expectations derived from same on student learning and achievement.</t>
  </si>
  <si>
    <t>Instructor uses active learning questioning techniques and/or guided practices to involve all students.</t>
  </si>
  <si>
    <t>Instructor teaches the objectives through a variety of methods.</t>
  </si>
  <si>
    <t>Instructor provides clear instruction and direction.</t>
  </si>
  <si>
    <t>Instructor demonstrates / models the desired skill or process.</t>
  </si>
  <si>
    <t>Instructor checks to determine if students are progressing toward stated objectives / competencies.</t>
  </si>
  <si>
    <t>Instructor changes instruction based on the results of monitoring.</t>
  </si>
  <si>
    <t>Instructor summarizes and fits into context what has been taught.</t>
  </si>
  <si>
    <t>Effective development and use of modified assessments and curriculum for special education and other students that qualify for services.</t>
  </si>
  <si>
    <t>Uses Professional Growth as a Continuous Improvement Strategy</t>
  </si>
  <si>
    <t>Exhibits behaviors and efficiencies associated with professionalism.</t>
  </si>
  <si>
    <t>Effective Interactions and Collaboration with Stakeholders.</t>
  </si>
  <si>
    <t>Exhibits Positive Leadership through Varied Involvements.</t>
  </si>
  <si>
    <t>The Tulsa Tech Counselor will optimize the counseling environment to assure efficacy / student learning is in alignment with counseling management best practices.</t>
  </si>
  <si>
    <t>The Tulsa Tech Counselor plans for delivery of the schoolâ€™s counseling plan relative to short term and long term objectives.</t>
  </si>
  <si>
    <t>The Tulsa Tech Counselor monitors student progress to maximize student achievement.</t>
  </si>
  <si>
    <t>The Tulsa Tech Counselor demonstrates accountability.</t>
  </si>
  <si>
    <t>The Tulsa Tech Counselor creates a professional climate to ensure that Faculty and Staff actively solicit the counselorâ€™s expertise in studentsâ€™ emotional career and academic progress.</t>
  </si>
  <si>
    <t>The Tulsa Tech Counselor exhibits the skills and temperament to manage studentsâ€™ crises.</t>
  </si>
  <si>
    <t>The Tulsa Tech Counselor exhibits behaviors and efficiencies associated with professionalism.</t>
  </si>
  <si>
    <t>The Tulsa Tech Counselor uses professional growth as a continuous improvement strategy.</t>
  </si>
  <si>
    <t>The Tulsa Tech Counselor exhibits effective interactions and communications with stakeholders.</t>
  </si>
  <si>
    <t>The Tulsa Tech Counselor contributes to a positive campus climate by taking a proactive role in creating a safe orderly and positive school environment.</t>
  </si>
  <si>
    <t>The Tulsa Tech Counselor leads and participates in school-wide efforts to involve students and stakeholders.</t>
  </si>
  <si>
    <t>The Tulsa Tech Counselor advocates effectively for equity issues affecting the educational progress of students.</t>
  </si>
  <si>
    <t>Instructor plans for delivery of the lesson relative to short and long-term objectives.</t>
  </si>
  <si>
    <t>Instructor clearly defines expected behavior.</t>
  </si>
  <si>
    <t>Instructor assures a positive contribution to classroom and school-wide climate.</t>
  </si>
  <si>
    <t>Instructor develops instructional plans designed to achieve desired student outcomes.</t>
  </si>
  <si>
    <t>Instructor acknowledges student progress and uses assessment practices that are fair and based on identified criteria.</t>
  </si>
  <si>
    <t>Instructor optimizes the learning environment through respected and appropriate interactions with students conveying high expectations for students and an enthusiasm for the curriculum.</t>
  </si>
  <si>
    <t>Instructor embeds the literacy components into all instructional content.</t>
  </si>
  <si>
    <t>Instructor understands and optimizes the delivery focus of Common Career Technical Core Standards/Career Majors and the expectations derived from same on student learning and achievement.</t>
  </si>
  <si>
    <t>Instructor gives directions that are clearly stated and relate to the learning objectives/ competencies.</t>
  </si>
  <si>
    <t>Effective development and use of modified assessments and curriculum for special needs students and other students experiencing difficulties in learning.</t>
  </si>
  <si>
    <t>Uses Professional Growth as a Continuous Improvement Strategy.</t>
  </si>
  <si>
    <t xml:space="preserve"> Instructional Coach plans development and delivery of assistance/ support/ professional development relative to short and long term objectives.</t>
  </si>
  <si>
    <t xml:space="preserve"> Instructional Coach provides professional development opportunities for teachers.</t>
  </si>
  <si>
    <t xml:space="preserve"> Instructional Coach generates and maintains accurate records and analyzes data.</t>
  </si>
  <si>
    <t xml:space="preserve"> Instructional Coach uses effective tools to promote teachers as leaders and learners.</t>
  </si>
  <si>
    <t xml:space="preserve"> Instructional Coach collaborates with teachers to design rigorous</t>
  </si>
  <si>
    <t xml:space="preserve"> standards-based classroom instruction.</t>
  </si>
  <si>
    <t xml:space="preserve"> Instructional Coach uses a variety of strategies to communicate research-based practices for professional development.</t>
  </si>
  <si>
    <t xml:space="preserve"> Instructional Coach supports District Initiatives.</t>
  </si>
  <si>
    <t xml:space="preserve"> Instructional Coach effectively uses coaching strategies to meet the needs of teachers.</t>
  </si>
  <si>
    <t xml:space="preserve"> Instructional Coach uses the observation coaching cycle when working with certified teaching staff.</t>
  </si>
  <si>
    <t xml:space="preserve"> Instructional Coach uses professional growth as an improvement strategy.</t>
  </si>
  <si>
    <t xml:space="preserve"> Instructional Coach exhibits behaviors and efficiencies associated with professionalism.</t>
  </si>
  <si>
    <t xml:space="preserve"> Instructional Coach promotes a collaborative work environment</t>
  </si>
  <si>
    <t xml:space="preserve"> Instructional Coach exhibits behaviors that build positive relationships among colleagues and certified teaching staff.</t>
  </si>
  <si>
    <t xml:space="preserve"> Instructional Coach utilizes and promotes professional growth as an improvement strategy.</t>
  </si>
  <si>
    <t>Model</t>
  </si>
  <si>
    <t>IndicatorDomain1</t>
  </si>
  <si>
    <t>IndicatorDomain2</t>
  </si>
  <si>
    <t>IndicatorDomain3</t>
  </si>
  <si>
    <t>IndicatorDomain4</t>
  </si>
  <si>
    <t>IndicatorDomain5</t>
  </si>
  <si>
    <t>IndicatorDomain6</t>
  </si>
  <si>
    <t>IndicatorDomain7</t>
  </si>
  <si>
    <t>IndicatorDomain8</t>
  </si>
  <si>
    <t>IndicatorDomain9</t>
  </si>
  <si>
    <t>IndicatorDomain10</t>
  </si>
  <si>
    <t>IndicatorDomain11</t>
  </si>
  <si>
    <t>IndicatorDomain12</t>
  </si>
  <si>
    <t>IndicatorDomain13</t>
  </si>
  <si>
    <t>IndicatorDomain14</t>
  </si>
  <si>
    <t>IndicatorDomain15</t>
  </si>
  <si>
    <t>IndicatorDomain16</t>
  </si>
  <si>
    <t>IndicatorDomain17</t>
  </si>
  <si>
    <t>IndicatorDomain18</t>
  </si>
  <si>
    <t>IndicatorDomain19</t>
  </si>
  <si>
    <t>IndicatorDomain20</t>
  </si>
  <si>
    <t>IndicatorDomain21</t>
  </si>
  <si>
    <t>IndicatorDomain22</t>
  </si>
  <si>
    <t>IndicatorDomain23</t>
  </si>
  <si>
    <t>IndicatorDomain24</t>
  </si>
  <si>
    <t>IndicatorDomain25</t>
  </si>
  <si>
    <t>IndicatorDomain26</t>
  </si>
  <si>
    <t>IndicatorDomain27</t>
  </si>
  <si>
    <t>IndicatorDomain28</t>
  </si>
  <si>
    <t>IndicatorDomain29</t>
  </si>
  <si>
    <t>IndicatorDomain30</t>
  </si>
  <si>
    <t>IndicatorDomain31</t>
  </si>
  <si>
    <t>IndicatorDomain32</t>
  </si>
  <si>
    <t>IndicatorDomain33</t>
  </si>
  <si>
    <t>IndicatorDomain34</t>
  </si>
  <si>
    <t>IndicatorDomain35</t>
  </si>
  <si>
    <t>IndicatorDomain36</t>
  </si>
  <si>
    <t>IndicatorDomain37</t>
  </si>
  <si>
    <t>IndicatorDomain38</t>
  </si>
  <si>
    <t>IndicatorDomain39</t>
  </si>
  <si>
    <t>IndicatorDomain40</t>
  </si>
  <si>
    <t>IndicatorDomain41</t>
  </si>
  <si>
    <t>IndicatorDomain42</t>
  </si>
  <si>
    <t>IndicatorDomain43</t>
  </si>
  <si>
    <t>IndicatorDomain44</t>
  </si>
  <si>
    <t>IndicatorDomain45</t>
  </si>
  <si>
    <t>IndicatorDomain46</t>
  </si>
  <si>
    <t>IndicatorDomain47</t>
  </si>
  <si>
    <t>IndicatorDomain48</t>
  </si>
  <si>
    <t>IndicatorDomain49</t>
  </si>
  <si>
    <t>IndicatorDomain50</t>
  </si>
  <si>
    <t>IndicatorDomain51</t>
  </si>
  <si>
    <t>IndicatorDomain52</t>
  </si>
  <si>
    <t>IndicatorDomain53</t>
  </si>
  <si>
    <t>IndicatorDomain54</t>
  </si>
  <si>
    <t>IndicatorDomain55</t>
  </si>
  <si>
    <t>IndicatorDomain56</t>
  </si>
  <si>
    <t>IndicatorDomain57</t>
  </si>
  <si>
    <t>IndicatorDomain58</t>
  </si>
  <si>
    <t>IndicatorDomain59</t>
  </si>
  <si>
    <t>IndicatorDomain60</t>
  </si>
  <si>
    <t>SBP</t>
  </si>
  <si>
    <t>SBI</t>
  </si>
  <si>
    <t>CFL</t>
  </si>
  <si>
    <t>DDFSI</t>
  </si>
  <si>
    <t>OAM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</si>
</sst>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0" fillId="0" borderId="0" xfId="0" applyFont="1"/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/>
    <xf numFmtId="0" fontId="16" fillId="0" borderId="11" xfId="0" applyFont="1" applyBorder="1"/>
    <xf numFmtId="0" fontId="22" fillId="0" borderId="0" xfId="0" applyFont="1" applyAlignment="1">
      <alignment vertical="center"/>
    </xf>
    <xf numFmtId="0" fontId="19" fillId="34" borderId="13" xfId="0" applyFont="1" applyFill="1" applyBorder="1" applyAlignment="1" applyProtection="1">
      <alignment wrapText="1"/>
      <protection locked="0"/>
    </xf>
    <xf numFmtId="0" fontId="0" fillId="34" borderId="13" xfId="0" applyFill="1" applyBorder="1" applyAlignment="1" applyProtection="1">
      <alignment wrapText="1"/>
      <protection locked="0"/>
    </xf>
    <xf numFmtId="0" fontId="0" fillId="34" borderId="13" xfId="0" applyFill="1" applyBorder="1" applyAlignment="1">
      <alignment wrapText="1"/>
    </xf>
    <xf numFmtId="0" fontId="19" fillId="0" borderId="0" xfId="0" applyFont="1"/>
    <xf numFmtId="0" fontId="19" fillId="0" borderId="15" xfId="0" applyFont="1" applyBorder="1"/>
    <xf numFmtId="0" fontId="19" fillId="35" borderId="15" xfId="0" applyFont="1" applyFill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3" xfId="0" applyFont="1" applyFill="1" applyBorder="1" applyAlignment="1" applyProtection="1">
      <alignment wrapText="1"/>
      <protection locked="0"/>
    </xf>
    <xf numFmtId="0" fontId="23" fillId="0" borderId="0" xfId="0" applyFont="1" applyAlignment="1">
      <alignment wrapText="1"/>
    </xf>
    <xf numFmtId="0" fontId="23" fillId="33" borderId="14" xfId="0" applyFont="1" applyFill="1" applyBorder="1" applyAlignment="1">
      <alignment wrapText="1"/>
    </xf>
    <xf numFmtId="0" fontId="23" fillId="0" borderId="14" xfId="0" applyFont="1" applyBorder="1" applyAlignment="1">
      <alignment wrapText="1"/>
    </xf>
    <xf numFmtId="0" fontId="27" fillId="36" borderId="16" xfId="0" applyFont="1" applyFill="1" applyBorder="1" applyAlignment="1">
      <alignment wrapText="1"/>
    </xf>
    <xf numFmtId="0" fontId="23" fillId="35" borderId="16" xfId="0" applyFont="1" applyFill="1" applyBorder="1"/>
    <xf numFmtId="0" fontId="23" fillId="0" borderId="16" xfId="0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87"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top style="thin">
          <color theme="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color rgb="FF454545"/>
        <name val="Courier Ne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10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B51" totalsRowShown="0" headerRowDxfId="286" dataDxfId="285" headerRowBorderDxfId="283" tableBorderDxfId="284" totalsRowBorderDxfId="282">
  <tableColumns count="210">
    <tableColumn id="1" xr3:uid="{00000000-0010-0000-0000-000001000000}" name="TeacherCertificationNumber" dataDxfId="281"/>
    <tableColumn id="2" xr3:uid="{00000000-0010-0000-0000-000002000000}" name="TeacherFirstName" dataDxfId="280"/>
    <tableColumn id="3" xr3:uid="{00000000-0010-0000-0000-000003000000}" name="TeacherLastName" dataDxfId="279"/>
    <tableColumn id="4" xr3:uid="{00000000-0010-0000-0000-000004000000}" name="Exempt" dataDxfId="278"/>
    <tableColumn id="5" xr3:uid="{00000000-0010-0000-0000-000005000000}" name="EvaluatorCertificationNumber" dataDxfId="277"/>
    <tableColumn id="6" xr3:uid="{00000000-0010-0000-0000-000006000000}" name="EvaluatorFirstName" dataDxfId="276"/>
    <tableColumn id="7" xr3:uid="{00000000-0010-0000-0000-000007000000}" name="EvaluatorLastName" dataDxfId="275"/>
    <tableColumn id="8" xr3:uid="{00000000-0010-0000-0000-000008000000}" name="EvaluationScore" dataDxfId="274"/>
    <tableColumn id="9" xr3:uid="{00000000-0010-0000-0000-000009000000}" name="EvaluationType" dataDxfId="273"/>
    <tableColumn id="10" xr3:uid="{00000000-0010-0000-0000-00000A000000}" name="ModelUsed" dataDxfId="272"/>
    <tableColumn id="11" xr3:uid="{00000000-0010-0000-0000-00000B000000}" name="DomainID1" dataDxfId="271">
      <calculatedColumnFormula>IF($J2="","", VLOOKUP($J2,Domain_Wide!$A$2:$M$24,2,FALSE))</calculatedColumnFormula>
    </tableColumn>
    <tableColumn id="12" xr3:uid="{00000000-0010-0000-0000-00000C000000}" name="DomainDescription1" dataDxfId="270">
      <calculatedColumnFormula>IF($J2="","", VLOOKUP($J2,Domain_Wide!$A$2:$M$24,3,FALSE))</calculatedColumnFormula>
    </tableColumn>
    <tableColumn id="13" xr3:uid="{00000000-0010-0000-0000-00000D000000}" name="DomainScore1" dataDxfId="269">
      <calculatedColumnFormula>IF(ISNUMBER(SEARCH("True",$D2)), "NA", "")</calculatedColumnFormula>
    </tableColumn>
    <tableColumn id="14" xr3:uid="{00000000-0010-0000-0000-00000E000000}" name="DomainID2" dataDxfId="268">
      <calculatedColumnFormula>IF($J2="","", VLOOKUP($J2,Domain_Wide!$A$2:$M$24,4,FALSE))</calculatedColumnFormula>
    </tableColumn>
    <tableColumn id="15" xr3:uid="{00000000-0010-0000-0000-00000F000000}" name="DomainDescription2" dataDxfId="267">
      <calculatedColumnFormula>IF($J2="","", VLOOKUP($J2,Domain_Wide!$A$2:$M$24,5,FALSE))</calculatedColumnFormula>
    </tableColumn>
    <tableColumn id="16" xr3:uid="{00000000-0010-0000-0000-000010000000}" name="DomainScore2" dataDxfId="266">
      <calculatedColumnFormula>IF(ISNUMBER(SEARCH("True",$D2)), "NA", "")</calculatedColumnFormula>
    </tableColumn>
    <tableColumn id="17" xr3:uid="{00000000-0010-0000-0000-000011000000}" name="DomainID3" dataDxfId="265">
      <calculatedColumnFormula>IF($J2="","", VLOOKUP($J2,Domain_Wide!$A$2:$M$24,6,FALSE))</calculatedColumnFormula>
    </tableColumn>
    <tableColumn id="18" xr3:uid="{00000000-0010-0000-0000-000012000000}" name="DomainDescription3" dataDxfId="264">
      <calculatedColumnFormula>IF($J2="","", VLOOKUP($J2,Domain_Wide!$A$2:$M$24,7,FALSE))</calculatedColumnFormula>
    </tableColumn>
    <tableColumn id="19" xr3:uid="{00000000-0010-0000-0000-000013000000}" name="DomainScore3" dataDxfId="263">
      <calculatedColumnFormula>IF(ISNUMBER(SEARCH("True",$D2)), "NA", "")</calculatedColumnFormula>
    </tableColumn>
    <tableColumn id="20" xr3:uid="{00000000-0010-0000-0000-000014000000}" name="DomainID4" dataDxfId="262">
      <calculatedColumnFormula>IF($J2="","", VLOOKUP($J2,Domain_Wide!$A$2:$M$24,8,FALSE))</calculatedColumnFormula>
    </tableColumn>
    <tableColumn id="21" xr3:uid="{00000000-0010-0000-0000-000015000000}" name="DomainDescription4" dataDxfId="261">
      <calculatedColumnFormula>IF($J2="","", VLOOKUP($J2,Domain_Wide!$A$2:$M$24,9,FALSE))</calculatedColumnFormula>
    </tableColumn>
    <tableColumn id="22" xr3:uid="{00000000-0010-0000-0000-000016000000}" name="DomainScore4" dataDxfId="260">
      <calculatedColumnFormula>IF(ISNUMBER(SEARCH("True",$D2)), "NA", "")</calculatedColumnFormula>
    </tableColumn>
    <tableColumn id="23" xr3:uid="{00000000-0010-0000-0000-000017000000}" name="DomainID5" dataDxfId="259">
      <calculatedColumnFormula>IF($J2="","", VLOOKUP($J2,Domain_Wide!$A$2:$M$24,10,FALSE))</calculatedColumnFormula>
    </tableColumn>
    <tableColumn id="24" xr3:uid="{00000000-0010-0000-0000-000018000000}" name="DomainDescription5" dataDxfId="258">
      <calculatedColumnFormula>IF($J2="","", VLOOKUP($J2,Domain_Wide!$A$2:$M$24,11,FALSE))</calculatedColumnFormula>
    </tableColumn>
    <tableColumn id="25" xr3:uid="{00000000-0010-0000-0000-000019000000}" name="DomainScore5" dataDxfId="257">
      <calculatedColumnFormula>IF(ISNUMBER(SEARCH("True",$D2)), "NA", "")</calculatedColumnFormula>
    </tableColumn>
    <tableColumn id="26" xr3:uid="{00000000-0010-0000-0000-00001A000000}" name="DomainID6" dataDxfId="256">
      <calculatedColumnFormula>IF($J2="","", VLOOKUP($J2,Domain_Wide!$A$2:$M$24,12,FALSE))</calculatedColumnFormula>
    </tableColumn>
    <tableColumn id="27" xr3:uid="{00000000-0010-0000-0000-00001B000000}" name="DomainDescription6" dataDxfId="255">
      <calculatedColumnFormula>IF($J2="","", VLOOKUP($J2,Domain_Wide!$A$2:$M$24,13,FALSE))</calculatedColumnFormula>
    </tableColumn>
    <tableColumn id="28" xr3:uid="{00000000-0010-0000-0000-00001C000000}" name="DomainScore6" dataDxfId="254">
      <calculatedColumnFormula>IF(ISNUMBER(SEARCH("True",$D2)), "NA", "")</calculatedColumnFormula>
    </tableColumn>
    <tableColumn id="29" xr3:uid="{00000000-0010-0000-0000-00001D000000}" name="IndicatorDomainID1" dataDxfId="253">
      <calculatedColumnFormula>IF($J2="","",VLOOKUP($J2,IndDomain_Wide!$A$2:$BI$24,2,FALSE))</calculatedColumnFormula>
    </tableColumn>
    <tableColumn id="30" xr3:uid="{00000000-0010-0000-0000-00001E000000}" name="IndicatorDescription1" dataDxfId="252">
      <calculatedColumnFormula>IF($J2="","",VLOOKUP($J2,Indicator_Wide!$A$2:$BI$24,2,FALSE))</calculatedColumnFormula>
    </tableColumn>
    <tableColumn id="31" xr3:uid="{00000000-0010-0000-0000-00001F000000}" name="IndicatorScore1" dataDxfId="251">
      <calculatedColumnFormula>IF(ISNUMBER(SEARCH("True",$D2)), "NA", "")</calculatedColumnFormula>
    </tableColumn>
    <tableColumn id="32" xr3:uid="{00000000-0010-0000-0000-000020000000}" name="IndicatorDomainID2" dataDxfId="250">
      <calculatedColumnFormula>IF($J2="","",VLOOKUP($J2,IndDomain_Wide!$A$2:$BI$24,3,FALSE))</calculatedColumnFormula>
    </tableColumn>
    <tableColumn id="33" xr3:uid="{00000000-0010-0000-0000-000021000000}" name="IndicatorDescription2" dataDxfId="249">
      <calculatedColumnFormula>IF($J2="","", VLOOKUP($J2,Indicator_Wide!$A$2:$BI$24,3,FALSE))</calculatedColumnFormula>
    </tableColumn>
    <tableColumn id="34" xr3:uid="{00000000-0010-0000-0000-000022000000}" name="IndicatorScore2" dataDxfId="248">
      <calculatedColumnFormula>IF(ISNUMBER(SEARCH("True",$D2)), "NA", "")</calculatedColumnFormula>
    </tableColumn>
    <tableColumn id="35" xr3:uid="{00000000-0010-0000-0000-000023000000}" name="IndicatorDomainID3" dataDxfId="247">
      <calculatedColumnFormula>IF($J2="","",VLOOKUP($J2,IndDomain_Wide!$A$2:$BI$24,4,FALSE))</calculatedColumnFormula>
    </tableColumn>
    <tableColumn id="36" xr3:uid="{00000000-0010-0000-0000-000024000000}" name="IndicatorDescription3" dataDxfId="246">
      <calculatedColumnFormula>IF($J2="","", VLOOKUP($J2,Indicator_Wide!$A$2:$BI$24,4,FALSE))</calculatedColumnFormula>
    </tableColumn>
    <tableColumn id="37" xr3:uid="{00000000-0010-0000-0000-000025000000}" name="IndicatorScore3" dataDxfId="245">
      <calculatedColumnFormula>IF(ISNUMBER(SEARCH("True",$D2)), "NA", "")</calculatedColumnFormula>
    </tableColumn>
    <tableColumn id="38" xr3:uid="{00000000-0010-0000-0000-000026000000}" name="IndicatorDomainID4" dataDxfId="244">
      <calculatedColumnFormula>IF($J2="","",VLOOKUP($J2,IndDomain_Wide!$A$2:$BI$24,5,FALSE))</calculatedColumnFormula>
    </tableColumn>
    <tableColumn id="39" xr3:uid="{00000000-0010-0000-0000-000027000000}" name="IndicatorDescription4" dataDxfId="243">
      <calculatedColumnFormula>IF($J2="","", VLOOKUP($J2,Indicator_Wide!$A$2:$BI$24,5,FALSE))</calculatedColumnFormula>
    </tableColumn>
    <tableColumn id="40" xr3:uid="{00000000-0010-0000-0000-000028000000}" name="IndicatorScore4" dataDxfId="242">
      <calculatedColumnFormula>IF(ISNUMBER(SEARCH("True",$D2)), "NA", "")</calculatedColumnFormula>
    </tableColumn>
    <tableColumn id="41" xr3:uid="{00000000-0010-0000-0000-000029000000}" name="IndicatorDomainID5" dataDxfId="241">
      <calculatedColumnFormula>IF($J2="","",VLOOKUP($J2,IndDomain_Wide!$A$2:$BI$24,6,FALSE))</calculatedColumnFormula>
    </tableColumn>
    <tableColumn id="42" xr3:uid="{00000000-0010-0000-0000-00002A000000}" name="IndicatorDescription5" dataDxfId="240">
      <calculatedColumnFormula>IF($J2="","", VLOOKUP($J2,Indicator_Wide!$A$2:$BI$24,6,FALSE))</calculatedColumnFormula>
    </tableColumn>
    <tableColumn id="43" xr3:uid="{00000000-0010-0000-0000-00002B000000}" name="IndicatorScore5" dataDxfId="239">
      <calculatedColumnFormula>IF(ISNUMBER(SEARCH("True",$D2)), "NA", "")</calculatedColumnFormula>
    </tableColumn>
    <tableColumn id="44" xr3:uid="{00000000-0010-0000-0000-00002C000000}" name="IndicatorDomainID6" dataDxfId="238">
      <calculatedColumnFormula>IF($J2="","",VLOOKUP($J2,IndDomain_Wide!$A$2:$BI$24,7,FALSE))</calculatedColumnFormula>
    </tableColumn>
    <tableColumn id="45" xr3:uid="{00000000-0010-0000-0000-00002D000000}" name="IndicatorDescription6" dataDxfId="237">
      <calculatedColumnFormula>IF($J2="","", VLOOKUP($J2,Indicator_Wide!$A$2:$BI$24,7,FALSE))</calculatedColumnFormula>
    </tableColumn>
    <tableColumn id="46" xr3:uid="{00000000-0010-0000-0000-00002E000000}" name="IndicatorScore6" dataDxfId="236">
      <calculatedColumnFormula>IF(ISNUMBER(SEARCH("True",$D2)), "NA", "")</calculatedColumnFormula>
    </tableColumn>
    <tableColumn id="47" xr3:uid="{00000000-0010-0000-0000-00002F000000}" name="IndicatorDomainID7" dataDxfId="235">
      <calculatedColumnFormula>IF($J2="","",VLOOKUP($J2,IndDomain_Wide!$A$2:$BI$24,8,FALSE))</calculatedColumnFormula>
    </tableColumn>
    <tableColumn id="48" xr3:uid="{00000000-0010-0000-0000-000030000000}" name="IndicatorDescription7" dataDxfId="234">
      <calculatedColumnFormula>IF($J2="","", VLOOKUP($J2,Indicator_Wide!$A$2:$BI$24,8,FALSE))</calculatedColumnFormula>
    </tableColumn>
    <tableColumn id="49" xr3:uid="{00000000-0010-0000-0000-000031000000}" name="IndicatorScore7" dataDxfId="233">
      <calculatedColumnFormula>IF(ISNUMBER(SEARCH("True",$D2)), "NA", "")</calculatedColumnFormula>
    </tableColumn>
    <tableColumn id="50" xr3:uid="{00000000-0010-0000-0000-000032000000}" name="IndicatorDomainID8" dataDxfId="232">
      <calculatedColumnFormula>IF($J2="","",VLOOKUP($J2,IndDomain_Wide!$A$2:$BI$26,9,FALSE))</calculatedColumnFormula>
    </tableColumn>
    <tableColumn id="51" xr3:uid="{00000000-0010-0000-0000-000033000000}" name="IndicatorDescription8" dataDxfId="231">
      <calculatedColumnFormula>IF($J2="","", VLOOKUP($J2,Indicator_Wide!$A$2:$BI$24,9,FALSE))</calculatedColumnFormula>
    </tableColumn>
    <tableColumn id="52" xr3:uid="{00000000-0010-0000-0000-000034000000}" name="IndicatorScore8" dataDxfId="230">
      <calculatedColumnFormula>IF(ISNUMBER(SEARCH("True",$D2)), "NA", "")</calculatedColumnFormula>
    </tableColumn>
    <tableColumn id="53" xr3:uid="{00000000-0010-0000-0000-000035000000}" name="IndicatorDomainID9" dataDxfId="229">
      <calculatedColumnFormula>IF($J2="","",VLOOKUP($J2,IndDomain_Wide!$A$2:$BI$24,10,FALSE))</calculatedColumnFormula>
    </tableColumn>
    <tableColumn id="54" xr3:uid="{00000000-0010-0000-0000-000036000000}" name="IndicatorDescription9" dataDxfId="228">
      <calculatedColumnFormula>IF($J2="","", VLOOKUP($J2,Indicator_Wide!$A$2:$BI$24,10,FALSE))</calculatedColumnFormula>
    </tableColumn>
    <tableColumn id="55" xr3:uid="{00000000-0010-0000-0000-000037000000}" name="IndicatorScore9" dataDxfId="227">
      <calculatedColumnFormula>IF(ISNUMBER(SEARCH("True",$D2)), "NA", "")</calculatedColumnFormula>
    </tableColumn>
    <tableColumn id="56" xr3:uid="{00000000-0010-0000-0000-000038000000}" name="IndicatorDomainID10" dataDxfId="226">
      <calculatedColumnFormula>IF($J2="","",VLOOKUP($J2,IndDomain_Wide!$A$2:$BI$24,11,FALSE))</calculatedColumnFormula>
    </tableColumn>
    <tableColumn id="57" xr3:uid="{00000000-0010-0000-0000-000039000000}" name="IndicatorDescription10" dataDxfId="225">
      <calculatedColumnFormula>IF($J2="","", VLOOKUP($J2,Indicator_Wide!$A$2:$BI$24,11,FALSE))</calculatedColumnFormula>
    </tableColumn>
    <tableColumn id="58" xr3:uid="{00000000-0010-0000-0000-00003A000000}" name="IndicatorScore10" dataDxfId="224">
      <calculatedColumnFormula>IF(ISNUMBER(SEARCH("True",$D2)), "NA", "")</calculatedColumnFormula>
    </tableColumn>
    <tableColumn id="59" xr3:uid="{00000000-0010-0000-0000-00003B000000}" name="IndicatorDomainID11" dataDxfId="223">
      <calculatedColumnFormula>IF($J2="","",VLOOKUP($J2,IndDomain_Wide!$A$2:$BI$24,12,FALSE))</calculatedColumnFormula>
    </tableColumn>
    <tableColumn id="60" xr3:uid="{00000000-0010-0000-0000-00003C000000}" name="IndicatorDescription11" dataDxfId="222">
      <calculatedColumnFormula>IF($J2="","", VLOOKUP($J2,Indicator_Wide!$A$2:$BI$24,12,FALSE))</calculatedColumnFormula>
    </tableColumn>
    <tableColumn id="61" xr3:uid="{00000000-0010-0000-0000-00003D000000}" name="IndicatorScore11" dataDxfId="221">
      <calculatedColumnFormula>IF(ISNUMBER(SEARCH("True",$D2)), "NA", "")</calculatedColumnFormula>
    </tableColumn>
    <tableColumn id="62" xr3:uid="{00000000-0010-0000-0000-00003E000000}" name="IndicatorDomainID12" dataDxfId="220">
      <calculatedColumnFormula>IF($J2="","",VLOOKUP($J2,IndDomain_Wide!$A$2:$BI$24,13,FALSE))</calculatedColumnFormula>
    </tableColumn>
    <tableColumn id="63" xr3:uid="{00000000-0010-0000-0000-00003F000000}" name="IndicatorDescription12" dataDxfId="219">
      <calculatedColumnFormula>IF($J2="","", VLOOKUP($J2,Indicator_Wide!$A$2:$BI$24,13,FALSE))</calculatedColumnFormula>
    </tableColumn>
    <tableColumn id="64" xr3:uid="{00000000-0010-0000-0000-000040000000}" name="IndicatorScore12" dataDxfId="218">
      <calculatedColumnFormula>IF(ISNUMBER(SEARCH("True",$D2)), "NA", "")</calculatedColumnFormula>
    </tableColumn>
    <tableColumn id="65" xr3:uid="{00000000-0010-0000-0000-000041000000}" name="IndicatorDomainID13" dataDxfId="217">
      <calculatedColumnFormula>IF($J2="","",VLOOKUP($J2,IndDomain_Wide!$A$2:$BI$24,14,FALSE))</calculatedColumnFormula>
    </tableColumn>
    <tableColumn id="66" xr3:uid="{00000000-0010-0000-0000-000042000000}" name="IndicatorDescription13" dataDxfId="216">
      <calculatedColumnFormula>IF($J2="","", VLOOKUP($J2,Indicator_Wide!$A$2:$BI$24,14,FALSE))</calculatedColumnFormula>
    </tableColumn>
    <tableColumn id="67" xr3:uid="{00000000-0010-0000-0000-000043000000}" name="IndicatorScore13" dataDxfId="215">
      <calculatedColumnFormula>IF(ISNUMBER(SEARCH("True",$D2)), "NA", "")</calculatedColumnFormula>
    </tableColumn>
    <tableColumn id="68" xr3:uid="{00000000-0010-0000-0000-000044000000}" name="IndicatorDomainID14" dataDxfId="214">
      <calculatedColumnFormula>IF($J2="","",VLOOKUP($J2,IndDomain_Wide!$A$2:$BI$24,15,FALSE))</calculatedColumnFormula>
    </tableColumn>
    <tableColumn id="69" xr3:uid="{00000000-0010-0000-0000-000045000000}" name="IndicatorDescription14" dataDxfId="213">
      <calculatedColumnFormula>IF($J2="","", VLOOKUP($J2,Indicator_Wide!$A$2:$BI$24,15,FALSE))</calculatedColumnFormula>
    </tableColumn>
    <tableColumn id="70" xr3:uid="{00000000-0010-0000-0000-000046000000}" name="IndicatorScore14" dataDxfId="212">
      <calculatedColumnFormula>IF(ISNUMBER(SEARCH("True",$D2)), "NA", "")</calculatedColumnFormula>
    </tableColumn>
    <tableColumn id="71" xr3:uid="{00000000-0010-0000-0000-000047000000}" name="IndicatorDomainID15" dataDxfId="211">
      <calculatedColumnFormula>IF($J2="","",VLOOKUP($J2,IndDomain_Wide!$A$2:$BI$24,16,FALSE))</calculatedColumnFormula>
    </tableColumn>
    <tableColumn id="72" xr3:uid="{00000000-0010-0000-0000-000048000000}" name="IndicatorDescription15" dataDxfId="210">
      <calculatedColumnFormula>IF($J2="","", VLOOKUP($J2,Indicator_Wide!$A$2:$BI$24,16,FALSE))</calculatedColumnFormula>
    </tableColumn>
    <tableColumn id="73" xr3:uid="{00000000-0010-0000-0000-000049000000}" name="IndicatorScore15" dataDxfId="209">
      <calculatedColumnFormula>IF(ISNUMBER(SEARCH("True",$D2)), "NA", "")</calculatedColumnFormula>
    </tableColumn>
    <tableColumn id="74" xr3:uid="{00000000-0010-0000-0000-00004A000000}" name="IndicatorDomainID16" dataDxfId="208">
      <calculatedColumnFormula>IF($J2="","",VLOOKUP($J2,IndDomain_Wide!$A$2:$BI$24,17,FALSE))</calculatedColumnFormula>
    </tableColumn>
    <tableColumn id="75" xr3:uid="{00000000-0010-0000-0000-00004B000000}" name="IndicatorDescription16" dataDxfId="207">
      <calculatedColumnFormula>IF($J2="","", VLOOKUP($J2,Indicator_Wide!$A$2:$BI$24,17,FALSE))</calculatedColumnFormula>
    </tableColumn>
    <tableColumn id="76" xr3:uid="{00000000-0010-0000-0000-00004C000000}" name="IndicatorScore16" dataDxfId="206">
      <calculatedColumnFormula>IF(ISNUMBER(SEARCH("True",$D2)), "NA", "")</calculatedColumnFormula>
    </tableColumn>
    <tableColumn id="77" xr3:uid="{00000000-0010-0000-0000-00004D000000}" name="IndicatorDomainID17" dataDxfId="205">
      <calculatedColumnFormula>IF($J2="","",VLOOKUP($J2,IndDomain_Wide!$A$2:$BI$24,18,FALSE))</calculatedColumnFormula>
    </tableColumn>
    <tableColumn id="78" xr3:uid="{00000000-0010-0000-0000-00004E000000}" name="IndicatorDescription17" dataDxfId="204">
      <calculatedColumnFormula>IF($J2="","", VLOOKUP($J2,Indicator_Wide!$A$2:$BI$24,18,FALSE))</calculatedColumnFormula>
    </tableColumn>
    <tableColumn id="79" xr3:uid="{00000000-0010-0000-0000-00004F000000}" name="IndicatorScore17" dataDxfId="203">
      <calculatedColumnFormula>IF(ISNUMBER(SEARCH("True",$D2)), "NA", "")</calculatedColumnFormula>
    </tableColumn>
    <tableColumn id="80" xr3:uid="{00000000-0010-0000-0000-000050000000}" name="IndicatorDomainID18" dataDxfId="202">
      <calculatedColumnFormula>IF($J2="","",VLOOKUP($J2,IndDomain_Wide!$A$2:$BI$24,19,FALSE))</calculatedColumnFormula>
    </tableColumn>
    <tableColumn id="81" xr3:uid="{00000000-0010-0000-0000-000051000000}" name="IndicatorDescription18" dataDxfId="201">
      <calculatedColumnFormula>IF($J2="","", VLOOKUP($J2,Indicator_Wide!$A$2:$BI$24,19,FALSE))</calculatedColumnFormula>
    </tableColumn>
    <tableColumn id="82" xr3:uid="{00000000-0010-0000-0000-000052000000}" name="IndicatorScore18" dataDxfId="200">
      <calculatedColumnFormula>IF(ISNUMBER(SEARCH("True",$D2)), "NA", "")</calculatedColumnFormula>
    </tableColumn>
    <tableColumn id="83" xr3:uid="{00000000-0010-0000-0000-000053000000}" name="IndicatorDomainID19" dataDxfId="199">
      <calculatedColumnFormula>IF($J2="","",VLOOKUP($J2,IndDomain_Wide!$A$2:$BI$24,20,FALSE))</calculatedColumnFormula>
    </tableColumn>
    <tableColumn id="84" xr3:uid="{00000000-0010-0000-0000-000054000000}" name="IndicatorDescription19" dataDxfId="198">
      <calculatedColumnFormula>IF($J2="","", VLOOKUP($J2,Indicator_Wide!$A$2:$BI$24,20,FALSE))</calculatedColumnFormula>
    </tableColumn>
    <tableColumn id="85" xr3:uid="{00000000-0010-0000-0000-000055000000}" name="IndicatorScore19" dataDxfId="197">
      <calculatedColumnFormula>IF(ISNUMBER(SEARCH("True",$D2)), "NA", "")</calculatedColumnFormula>
    </tableColumn>
    <tableColumn id="86" xr3:uid="{00000000-0010-0000-0000-000056000000}" name="IndicatorDomainID20" dataDxfId="196">
      <calculatedColumnFormula>IF($J2="","",VLOOKUP($J2,IndDomain_Wide!$A$2:$BI$24,21,FALSE))</calculatedColumnFormula>
    </tableColumn>
    <tableColumn id="87" xr3:uid="{00000000-0010-0000-0000-000057000000}" name="IndicatorDescription20" dataDxfId="195">
      <calculatedColumnFormula>IF($J2="","", VLOOKUP($J2,Indicator_Wide!$A$2:$BI$24,21,FALSE))</calculatedColumnFormula>
    </tableColumn>
    <tableColumn id="88" xr3:uid="{00000000-0010-0000-0000-000058000000}" name="IndicatorScore20" dataDxfId="194">
      <calculatedColumnFormula>IF(ISNUMBER(SEARCH("True",$D2)), "NA", "")</calculatedColumnFormula>
    </tableColumn>
    <tableColumn id="89" xr3:uid="{00000000-0010-0000-0000-000059000000}" name="IndicatorDomainID21" dataDxfId="193">
      <calculatedColumnFormula>IF($J2="","",VLOOKUP($J2,IndDomain_Wide!$A$2:$BI$24,22,FALSE))</calculatedColumnFormula>
    </tableColumn>
    <tableColumn id="90" xr3:uid="{00000000-0010-0000-0000-00005A000000}" name="IndicatorDescription21" dataDxfId="192">
      <calculatedColumnFormula>IF($J2="","", VLOOKUP($J2,Indicator_Wide!$A$2:$BI$24,22,FALSE))</calculatedColumnFormula>
    </tableColumn>
    <tableColumn id="91" xr3:uid="{00000000-0010-0000-0000-00005B000000}" name="IndicatorScore21" dataDxfId="191">
      <calculatedColumnFormula>IF(ISNUMBER(SEARCH("True",$D2)), "NA", "")</calculatedColumnFormula>
    </tableColumn>
    <tableColumn id="92" xr3:uid="{00000000-0010-0000-0000-00005C000000}" name="IndicatorDomainID22" dataDxfId="190">
      <calculatedColumnFormula>IF($J2="","",VLOOKUP($J2,IndDomain_Wide!$A$2:$BI$24,23,FALSE))</calculatedColumnFormula>
    </tableColumn>
    <tableColumn id="93" xr3:uid="{00000000-0010-0000-0000-00005D000000}" name="IndicatorDescription22" dataDxfId="189">
      <calculatedColumnFormula>IF($J2="","", VLOOKUP($J2,Indicator_Wide!$A$2:$BI$24,23,FALSE))</calculatedColumnFormula>
    </tableColumn>
    <tableColumn id="94" xr3:uid="{00000000-0010-0000-0000-00005E000000}" name="IndicatorScore22" dataDxfId="188">
      <calculatedColumnFormula>IF(ISNUMBER(SEARCH("True",$D2)), "NA", "")</calculatedColumnFormula>
    </tableColumn>
    <tableColumn id="95" xr3:uid="{00000000-0010-0000-0000-00005F000000}" name="IndicatorDomainID23" dataDxfId="187">
      <calculatedColumnFormula>IF($J2="","",VLOOKUP($J2,IndDomain_Wide!$A$2:$BI$24,24,FALSE))</calculatedColumnFormula>
    </tableColumn>
    <tableColumn id="96" xr3:uid="{00000000-0010-0000-0000-000060000000}" name="IndicatorDescription23" dataDxfId="186">
      <calculatedColumnFormula>IF($J2="","", VLOOKUP($J2,Indicator_Wide!$A$2:$BI$24,24,FALSE))</calculatedColumnFormula>
    </tableColumn>
    <tableColumn id="97" xr3:uid="{00000000-0010-0000-0000-000061000000}" name="IndicatorScore23" dataDxfId="185">
      <calculatedColumnFormula>IF(ISNUMBER(SEARCH("True",$D2)), "NA", "")</calculatedColumnFormula>
    </tableColumn>
    <tableColumn id="98" xr3:uid="{00000000-0010-0000-0000-000062000000}" name="IndicatorDomainID24" dataDxfId="184">
      <calculatedColumnFormula>IF($J2="","",VLOOKUP($J2,IndDomain_Wide!$A$2:$BI$24,25,FALSE))</calculatedColumnFormula>
    </tableColumn>
    <tableColumn id="99" xr3:uid="{00000000-0010-0000-0000-000063000000}" name="IndicatorDescription24" dataDxfId="183">
      <calculatedColumnFormula>IF($J2="","", VLOOKUP($J2,Indicator_Wide!$A$2:$BI$24,25,FALSE))</calculatedColumnFormula>
    </tableColumn>
    <tableColumn id="100" xr3:uid="{00000000-0010-0000-0000-000064000000}" name="IndicatorScore24" dataDxfId="182">
      <calculatedColumnFormula>IF(ISNUMBER(SEARCH("True",$D2)), "NA", "")</calculatedColumnFormula>
    </tableColumn>
    <tableColumn id="101" xr3:uid="{00000000-0010-0000-0000-000065000000}" name="IndicatorDomainID25" dataDxfId="181">
      <calculatedColumnFormula>IF($J2="","",VLOOKUP($J2,IndDomain_Wide!$A$2:$BI$24,26,FALSE))</calculatedColumnFormula>
    </tableColumn>
    <tableColumn id="102" xr3:uid="{00000000-0010-0000-0000-000066000000}" name="IndicatorDescription25" dataDxfId="180">
      <calculatedColumnFormula>IF($J2="","", VLOOKUP($J2,Indicator_Wide!$A$2:$BI$24,26,FALSE))</calculatedColumnFormula>
    </tableColumn>
    <tableColumn id="103" xr3:uid="{00000000-0010-0000-0000-000067000000}" name="IndicatorScore25" dataDxfId="179">
      <calculatedColumnFormula>IF(ISNUMBER(SEARCH("True",$D2)), "NA", "")</calculatedColumnFormula>
    </tableColumn>
    <tableColumn id="104" xr3:uid="{00000000-0010-0000-0000-000068000000}" name="IndicatorDomainID26" dataDxfId="178">
      <calculatedColumnFormula>IF($J2="","",VLOOKUP($J2,IndDomain_Wide!$A$2:$BI$24,27,FALSE))</calculatedColumnFormula>
    </tableColumn>
    <tableColumn id="105" xr3:uid="{00000000-0010-0000-0000-000069000000}" name="IndicatorDescription26" dataDxfId="177">
      <calculatedColumnFormula>IF($J2="","", VLOOKUP($J2,Indicator_Wide!$A$2:$BI$17,27,FALSE))</calculatedColumnFormula>
    </tableColumn>
    <tableColumn id="106" xr3:uid="{00000000-0010-0000-0000-00006A000000}" name="IndicatorScore26" dataDxfId="176">
      <calculatedColumnFormula>IF(ISNUMBER(SEARCH("True",$D2)), "NA", "")</calculatedColumnFormula>
    </tableColumn>
    <tableColumn id="107" xr3:uid="{00000000-0010-0000-0000-00006B000000}" name="IndicatorDomainID27" dataDxfId="175">
      <calculatedColumnFormula>IF($J2="","",VLOOKUP($J2,IndDomain_Wide!$A$2:$BI$24,28,FALSE))</calculatedColumnFormula>
    </tableColumn>
    <tableColumn id="108" xr3:uid="{00000000-0010-0000-0000-00006C000000}" name="IndicatorDescription27" dataDxfId="174">
      <calculatedColumnFormula>IF($J2="","", VLOOKUP($J2,Indicator_Wide!$A$2:$BI$17,28,FALSE))</calculatedColumnFormula>
    </tableColumn>
    <tableColumn id="109" xr3:uid="{00000000-0010-0000-0000-00006D000000}" name="IndicatorScore27" dataDxfId="173">
      <calculatedColumnFormula>IF(ISNUMBER(SEARCH("True",$D2)), "NA", "")</calculatedColumnFormula>
    </tableColumn>
    <tableColumn id="110" xr3:uid="{00000000-0010-0000-0000-00006E000000}" name="IndicatorDomainID28" dataDxfId="172">
      <calculatedColumnFormula>IF($J2="","",VLOOKUP($J2,IndDomain_Wide!$A$2:$BI$24,29,FALSE))</calculatedColumnFormula>
    </tableColumn>
    <tableColumn id="111" xr3:uid="{00000000-0010-0000-0000-00006F000000}" name="IndicatorDescription28" dataDxfId="171">
      <calculatedColumnFormula>IF($J2="","", VLOOKUP($J2,Indicator_Wide!$A$2:$BI$24,29,FALSE))</calculatedColumnFormula>
    </tableColumn>
    <tableColumn id="112" xr3:uid="{00000000-0010-0000-0000-000070000000}" name="IndicatorScore28" dataDxfId="170">
      <calculatedColumnFormula>IF(ISNUMBER(SEARCH("True",$D2)), "NA", "")</calculatedColumnFormula>
    </tableColumn>
    <tableColumn id="113" xr3:uid="{00000000-0010-0000-0000-000071000000}" name="IndicatorDomainID29" dataDxfId="169">
      <calculatedColumnFormula>IF($J2="","",VLOOKUP($J2,IndDomain_Wide!$A$2:$BI$24,30,FALSE))</calculatedColumnFormula>
    </tableColumn>
    <tableColumn id="114" xr3:uid="{00000000-0010-0000-0000-000072000000}" name="IndicatorDescription29" dataDxfId="168">
      <calculatedColumnFormula>IF($J2="","", VLOOKUP($J2,Indicator_Wide!$A$2:$BI$24,30,FALSE))</calculatedColumnFormula>
    </tableColumn>
    <tableColumn id="115" xr3:uid="{00000000-0010-0000-0000-000073000000}" name="IndicatorScore29" dataDxfId="167">
      <calculatedColumnFormula>IF(ISNUMBER(SEARCH("True",$D2)), "NA", "")</calculatedColumnFormula>
    </tableColumn>
    <tableColumn id="116" xr3:uid="{00000000-0010-0000-0000-000074000000}" name="IndicatorDomainID30" dataDxfId="166">
      <calculatedColumnFormula>IF($J2="","",VLOOKUP($J2,IndDomain_Wide!$A$2:$BI$24,31,FALSE))</calculatedColumnFormula>
    </tableColumn>
    <tableColumn id="117" xr3:uid="{00000000-0010-0000-0000-000075000000}" name="IndicatorDescription30" dataDxfId="165">
      <calculatedColumnFormula>IF($J2="","", VLOOKUP($J2,Indicator_Wide!$A$2:$BI$24,31,FALSE))</calculatedColumnFormula>
    </tableColumn>
    <tableColumn id="118" xr3:uid="{00000000-0010-0000-0000-000076000000}" name="IndicatorScore30" dataDxfId="164">
      <calculatedColumnFormula>IF(ISNUMBER(SEARCH("True",$D2)), "NA", "")</calculatedColumnFormula>
    </tableColumn>
    <tableColumn id="119" xr3:uid="{00000000-0010-0000-0000-000077000000}" name="IndicatorDomainID31" dataDxfId="163">
      <calculatedColumnFormula>IF($J2="","",VLOOKUP($J2,IndDomain_Wide!$A$2:$BI$24,32,FALSE))</calculatedColumnFormula>
    </tableColumn>
    <tableColumn id="120" xr3:uid="{00000000-0010-0000-0000-000078000000}" name="IndicatorDescription31" dataDxfId="162">
      <calculatedColumnFormula>IF($J2="","", VLOOKUP($J2,Indicator_Wide!$A$2:$BI$24,32,FALSE))</calculatedColumnFormula>
    </tableColumn>
    <tableColumn id="121" xr3:uid="{00000000-0010-0000-0000-000079000000}" name="IndicatorScore31" dataDxfId="161">
      <calculatedColumnFormula>IF(ISNUMBER(SEARCH("True",$D2)), "NA", "")</calculatedColumnFormula>
    </tableColumn>
    <tableColumn id="122" xr3:uid="{00000000-0010-0000-0000-00007A000000}" name="IndicatorDomainID32" dataDxfId="160">
      <calculatedColumnFormula>IF($J2="","",VLOOKUP($J2,IndDomain_Wide!$A$2:$BI$24,33,FALSE))</calculatedColumnFormula>
    </tableColumn>
    <tableColumn id="123" xr3:uid="{00000000-0010-0000-0000-00007B000000}" name="IndicatorDescription32" dataDxfId="159">
      <calculatedColumnFormula>IF($J2="","", VLOOKUP($J2,Indicator_Wide!$A$2:$BI$24,33,FALSE))</calculatedColumnFormula>
    </tableColumn>
    <tableColumn id="124" xr3:uid="{00000000-0010-0000-0000-00007C000000}" name="IndicatorScore32" dataDxfId="158">
      <calculatedColumnFormula>IF(ISNUMBER(SEARCH("True",$D2)), "NA", "")</calculatedColumnFormula>
    </tableColumn>
    <tableColumn id="125" xr3:uid="{00000000-0010-0000-0000-00007D000000}" name="IndicatorDomainID33" dataDxfId="157">
      <calculatedColumnFormula>IF($J2="","",VLOOKUP($J2,IndDomain_Wide!$A$2:$BI$24,34,FALSE))</calculatedColumnFormula>
    </tableColumn>
    <tableColumn id="126" xr3:uid="{00000000-0010-0000-0000-00007E000000}" name="IndicatorDescription33" dataDxfId="156">
      <calculatedColumnFormula>IF($J2="","", VLOOKUP($J2,Indicator_Wide!$A$2:$BI$24,34,FALSE))</calculatedColumnFormula>
    </tableColumn>
    <tableColumn id="127" xr3:uid="{00000000-0010-0000-0000-00007F000000}" name="IndicatorScore33" dataDxfId="155">
      <calculatedColumnFormula>IF(ISNUMBER(SEARCH("True",$D2)), "NA", "")</calculatedColumnFormula>
    </tableColumn>
    <tableColumn id="128" xr3:uid="{00000000-0010-0000-0000-000080000000}" name="IndicatorDomainID34" dataDxfId="154">
      <calculatedColumnFormula>IF($J2="","",VLOOKUP($J2,IndDomain_Wide!$A$2:$BI$24,35,FALSE))</calculatedColumnFormula>
    </tableColumn>
    <tableColumn id="129" xr3:uid="{00000000-0010-0000-0000-000081000000}" name="IndicatorDescription34" dataDxfId="153">
      <calculatedColumnFormula>IF($J2="","", VLOOKUP($J2,Indicator_Wide!$A$2:$BI$24,35,FALSE))</calculatedColumnFormula>
    </tableColumn>
    <tableColumn id="130" xr3:uid="{00000000-0010-0000-0000-000082000000}" name="IndicatorScore34" dataDxfId="152">
      <calculatedColumnFormula>IF(ISNUMBER(SEARCH("True",$D2)), "NA", "")</calculatedColumnFormula>
    </tableColumn>
    <tableColumn id="131" xr3:uid="{00000000-0010-0000-0000-000083000000}" name="IndicatorDomainID35" dataDxfId="151">
      <calculatedColumnFormula>IF($J2="","",VLOOKUP($J2,IndDomain_Wide!$A$2:$BI$24,36,FALSE))</calculatedColumnFormula>
    </tableColumn>
    <tableColumn id="132" xr3:uid="{00000000-0010-0000-0000-000084000000}" name="IndicatorDescription35" dataDxfId="150">
      <calculatedColumnFormula>IF($J2="","", VLOOKUP($J2,Indicator_Wide!$A$2:$BI$24,36,FALSE))</calculatedColumnFormula>
    </tableColumn>
    <tableColumn id="133" xr3:uid="{00000000-0010-0000-0000-000085000000}" name="IndicatorScore35" dataDxfId="149">
      <calculatedColumnFormula>IF(ISNUMBER(SEARCH("True",$D2)), "NA", "")</calculatedColumnFormula>
    </tableColumn>
    <tableColumn id="134" xr3:uid="{00000000-0010-0000-0000-000086000000}" name="IndicatorDomainID36" dataDxfId="148">
      <calculatedColumnFormula>IF($J2="","",VLOOKUP($J2,IndDomain_Wide!$A$2:$BI$24,37,FALSE))</calculatedColumnFormula>
    </tableColumn>
    <tableColumn id="135" xr3:uid="{00000000-0010-0000-0000-000087000000}" name="IndicatorDescription36" dataDxfId="147">
      <calculatedColumnFormula>IF($J2="","", VLOOKUP($J2,Indicator_Wide!$A$2:$BI$24,37,FALSE))</calculatedColumnFormula>
    </tableColumn>
    <tableColumn id="136" xr3:uid="{00000000-0010-0000-0000-000088000000}" name="IndicatorScore36" dataDxfId="146">
      <calculatedColumnFormula>IF(ISNUMBER(SEARCH("True",$D2)), "NA", "")</calculatedColumnFormula>
    </tableColumn>
    <tableColumn id="137" xr3:uid="{00000000-0010-0000-0000-000089000000}" name="IndicatorDomainID37" dataDxfId="145">
      <calculatedColumnFormula>IF($J2="","",VLOOKUP($J2,IndDomain_Wide!$A$2:$BI$24,38,FALSE))</calculatedColumnFormula>
    </tableColumn>
    <tableColumn id="138" xr3:uid="{00000000-0010-0000-0000-00008A000000}" name="IndicatorDescription37" dataDxfId="144">
      <calculatedColumnFormula>IF($J2="","", VLOOKUP($J2,Indicator_Wide!$A$2:$BI$24,38,FALSE))</calculatedColumnFormula>
    </tableColumn>
    <tableColumn id="139" xr3:uid="{00000000-0010-0000-0000-00008B000000}" name="IndicatorScore37" dataDxfId="143">
      <calculatedColumnFormula>IF(ISNUMBER(SEARCH("True",$D2)), "NA", "")</calculatedColumnFormula>
    </tableColumn>
    <tableColumn id="140" xr3:uid="{00000000-0010-0000-0000-00008C000000}" name="IndicatorDomainID38" dataDxfId="142">
      <calculatedColumnFormula>IF($J2="","",VLOOKUP($J2,IndDomain_Wide!$A$2:$BI$24,39,FALSE))</calculatedColumnFormula>
    </tableColumn>
    <tableColumn id="141" xr3:uid="{00000000-0010-0000-0000-00008D000000}" name="IndicatorDescription38" dataDxfId="141">
      <calculatedColumnFormula>IF($J2="","", VLOOKUP($J2,Indicator_Wide!$A$2:$BI$24,39,FALSE))</calculatedColumnFormula>
    </tableColumn>
    <tableColumn id="142" xr3:uid="{00000000-0010-0000-0000-00008E000000}" name="IndicatorScore38" dataDxfId="140">
      <calculatedColumnFormula>IF(ISNUMBER(SEARCH("True",$D2)), "NA", "")</calculatedColumnFormula>
    </tableColumn>
    <tableColumn id="143" xr3:uid="{00000000-0010-0000-0000-00008F000000}" name="IndicatorDomainID39" dataDxfId="139">
      <calculatedColumnFormula>IF($J2="","",VLOOKUP($J2,IndDomain_Wide!$A$2:$BI$24,40,FALSE))</calculatedColumnFormula>
    </tableColumn>
    <tableColumn id="144" xr3:uid="{00000000-0010-0000-0000-000090000000}" name="IndicatorDescription39" dataDxfId="138">
      <calculatedColumnFormula>IF($J2="","", VLOOKUP($J2,Indicator_Wide!$A$2:$BI$24,40,FALSE))</calculatedColumnFormula>
    </tableColumn>
    <tableColumn id="145" xr3:uid="{00000000-0010-0000-0000-000091000000}" name="IndicatorScore39" dataDxfId="137">
      <calculatedColumnFormula>IF(ISNUMBER(SEARCH("True",$D2)), "NA", "")</calculatedColumnFormula>
    </tableColumn>
    <tableColumn id="146" xr3:uid="{00000000-0010-0000-0000-000092000000}" name="IndicatorDomainID40" dataDxfId="136">
      <calculatedColumnFormula>IF($J2="","",VLOOKUP($J2,IndDomain_Wide!$A$2:$BI$24,41,FALSE))</calculatedColumnFormula>
    </tableColumn>
    <tableColumn id="147" xr3:uid="{00000000-0010-0000-0000-000093000000}" name="IndicatorDescription40" dataDxfId="135">
      <calculatedColumnFormula>IF($J2="","", VLOOKUP($J2,Indicator_Wide!$A$2:$BI$24,41,FALSE))</calculatedColumnFormula>
    </tableColumn>
    <tableColumn id="148" xr3:uid="{00000000-0010-0000-0000-000094000000}" name="IndicatorScore40" dataDxfId="134">
      <calculatedColumnFormula>IF(ISNUMBER(SEARCH("True",$D2)), "NA", "")</calculatedColumnFormula>
    </tableColumn>
    <tableColumn id="149" xr3:uid="{00000000-0010-0000-0000-000095000000}" name="IndicatorDomainID41" dataDxfId="133">
      <calculatedColumnFormula>IF($J2="","",VLOOKUP($J2,IndDomain_Wide!$A$2:$BI$24,42,FALSE))</calculatedColumnFormula>
    </tableColumn>
    <tableColumn id="150" xr3:uid="{00000000-0010-0000-0000-000096000000}" name="IndicatorDescription41" dataDxfId="132">
      <calculatedColumnFormula>IF($J2="","", VLOOKUP($J2,Indicator_Wide!$A$2:$BI$24,42,FALSE))</calculatedColumnFormula>
    </tableColumn>
    <tableColumn id="151" xr3:uid="{00000000-0010-0000-0000-000097000000}" name="IndicatorScore41" dataDxfId="131">
      <calculatedColumnFormula>IF(ISNUMBER(SEARCH("True",$D2)), "NA", "")</calculatedColumnFormula>
    </tableColumn>
    <tableColumn id="152" xr3:uid="{00000000-0010-0000-0000-000098000000}" name="IndicatorDomainID42" dataDxfId="130">
      <calculatedColumnFormula>IF($J2="","",VLOOKUP($J2,IndDomain_Wide!$A$2:$BI$24,43,FALSE))</calculatedColumnFormula>
    </tableColumn>
    <tableColumn id="153" xr3:uid="{00000000-0010-0000-0000-000099000000}" name="IndicatorDescription42" dataDxfId="129">
      <calculatedColumnFormula>IF($J2="","", VLOOKUP($J2,Indicator_Wide!$A$2:$BI$24,43,FALSE))</calculatedColumnFormula>
    </tableColumn>
    <tableColumn id="154" xr3:uid="{00000000-0010-0000-0000-00009A000000}" name="IndicatorScore42" dataDxfId="128">
      <calculatedColumnFormula>IF(ISNUMBER(SEARCH("True",$D2)), "NA", "")</calculatedColumnFormula>
    </tableColumn>
    <tableColumn id="155" xr3:uid="{00000000-0010-0000-0000-00009B000000}" name="IndicatorDomainID43" dataDxfId="127">
      <calculatedColumnFormula>IF($J2="","",VLOOKUP($J2,IndDomain_Wide!$A$2:$BI$24,44,FALSE))</calculatedColumnFormula>
    </tableColumn>
    <tableColumn id="156" xr3:uid="{00000000-0010-0000-0000-00009C000000}" name="IndicatorDescription43" dataDxfId="126">
      <calculatedColumnFormula>IF($J2="","", VLOOKUP($J2,Indicator_Wide!$A$2:$BI$24,44,FALSE))</calculatedColumnFormula>
    </tableColumn>
    <tableColumn id="157" xr3:uid="{00000000-0010-0000-0000-00009D000000}" name="IndicatorScore43" dataDxfId="125">
      <calculatedColumnFormula>IF(ISNUMBER(SEARCH("True",$D2)), "NA", "")</calculatedColumnFormula>
    </tableColumn>
    <tableColumn id="158" xr3:uid="{00000000-0010-0000-0000-00009E000000}" name="IndicatorDomainID44" dataDxfId="124">
      <calculatedColumnFormula>IF($J2="","",VLOOKUP($J2,IndDomain_Wide!$A$2:$BI$24,45,FALSE))</calculatedColumnFormula>
    </tableColumn>
    <tableColumn id="159" xr3:uid="{00000000-0010-0000-0000-00009F000000}" name="IndicatorDescription44" dataDxfId="123">
      <calculatedColumnFormula>IF($J2="","", VLOOKUP($J2,Indicator_Wide!$A$2:$BI$24,45,FALSE))</calculatedColumnFormula>
    </tableColumn>
    <tableColumn id="160" xr3:uid="{00000000-0010-0000-0000-0000A0000000}" name="IndicatorScore44" dataDxfId="122">
      <calculatedColumnFormula>IF(ISNUMBER(SEARCH("True",$D2)), "NA", "")</calculatedColumnFormula>
    </tableColumn>
    <tableColumn id="161" xr3:uid="{00000000-0010-0000-0000-0000A1000000}" name="IndicatorDomainID45" dataDxfId="121">
      <calculatedColumnFormula>IF($J2="","",VLOOKUP($J2,IndDomain_Wide!$A$2:$BI$24,46,FALSE))</calculatedColumnFormula>
    </tableColumn>
    <tableColumn id="162" xr3:uid="{00000000-0010-0000-0000-0000A2000000}" name="IndicatorDescription45" dataDxfId="120">
      <calculatedColumnFormula>IF($J2="","", VLOOKUP($J2,Indicator_Wide!$A$2:$BI$24,46,FALSE))</calculatedColumnFormula>
    </tableColumn>
    <tableColumn id="163" xr3:uid="{00000000-0010-0000-0000-0000A3000000}" name="IndicatorScore45" dataDxfId="119">
      <calculatedColumnFormula>IF(ISNUMBER(SEARCH("True",$D2)), "NA", "")</calculatedColumnFormula>
    </tableColumn>
    <tableColumn id="164" xr3:uid="{00000000-0010-0000-0000-0000A4000000}" name="IndicatorDomainID46" dataDxfId="118">
      <calculatedColumnFormula>IF($J2="","",VLOOKUP($J2,IndDomain_Wide!$A$2:$BI$24,47,FALSE))</calculatedColumnFormula>
    </tableColumn>
    <tableColumn id="165" xr3:uid="{00000000-0010-0000-0000-0000A5000000}" name="IndicatorDescription46" dataDxfId="117">
      <calculatedColumnFormula>IF($J2="","", VLOOKUP($J2,Indicator_Wide!$A$2:$BI$24,47,FALSE))</calculatedColumnFormula>
    </tableColumn>
    <tableColumn id="166" xr3:uid="{00000000-0010-0000-0000-0000A6000000}" name="IndicatorScore46" dataDxfId="116">
      <calculatedColumnFormula>IF(ISNUMBER(SEARCH("True",$D2)), "NA", "")</calculatedColumnFormula>
    </tableColumn>
    <tableColumn id="167" xr3:uid="{00000000-0010-0000-0000-0000A7000000}" name="IndicatorDomainID47" dataDxfId="115">
      <calculatedColumnFormula>IF($J2="","",VLOOKUP($J2,IndDomain_Wide!$A$2:$BI$24,48,FALSE))</calculatedColumnFormula>
    </tableColumn>
    <tableColumn id="168" xr3:uid="{00000000-0010-0000-0000-0000A8000000}" name="IndicatorDescription47" dataDxfId="114">
      <calculatedColumnFormula>IF($J2="","", VLOOKUP($J2,Indicator_Wide!$A$2:$BI$24,48,FALSE))</calculatedColumnFormula>
    </tableColumn>
    <tableColumn id="169" xr3:uid="{00000000-0010-0000-0000-0000A9000000}" name="IndicatorScore47" dataDxfId="113">
      <calculatedColumnFormula>IF(ISNUMBER(SEARCH("True",$D2)), "NA", "")</calculatedColumnFormula>
    </tableColumn>
    <tableColumn id="170" xr3:uid="{00000000-0010-0000-0000-0000AA000000}" name="IndicatorDomainID48" dataDxfId="112">
      <calculatedColumnFormula>IF($J2="","",VLOOKUP($J2,IndDomain_Wide!$A$2:$BI$24,49,FALSE))</calculatedColumnFormula>
    </tableColumn>
    <tableColumn id="171" xr3:uid="{00000000-0010-0000-0000-0000AB000000}" name="IndicatorDescription48" dataDxfId="111">
      <calculatedColumnFormula>IF($J2="","", VLOOKUP($J2,Indicator_Wide!$A$2:$BI$24,49,FALSE))</calculatedColumnFormula>
    </tableColumn>
    <tableColumn id="172" xr3:uid="{00000000-0010-0000-0000-0000AC000000}" name="IndicatorScore48" dataDxfId="110">
      <calculatedColumnFormula>IF(ISNUMBER(SEARCH("True",$D2)), "NA", "")</calculatedColumnFormula>
    </tableColumn>
    <tableColumn id="173" xr3:uid="{00000000-0010-0000-0000-0000AD000000}" name="IndicatorDomainID49" dataDxfId="109">
      <calculatedColumnFormula>IF($J2="","",VLOOKUP($J2,IndDomain_Wide!$A$2:$BI$24,50,FALSE))</calculatedColumnFormula>
    </tableColumn>
    <tableColumn id="174" xr3:uid="{00000000-0010-0000-0000-0000AE000000}" name="IndicatorDescription49" dataDxfId="108">
      <calculatedColumnFormula>IF($J2="","", VLOOKUP($J2,Indicator_Wide!$A$2:$BI$24,50,FALSE))</calculatedColumnFormula>
    </tableColumn>
    <tableColumn id="175" xr3:uid="{00000000-0010-0000-0000-0000AF000000}" name="IndicatorScore49" dataDxfId="107">
      <calculatedColumnFormula>IF(ISNUMBER(SEARCH("True",$D2)), "NA", "")</calculatedColumnFormula>
    </tableColumn>
    <tableColumn id="176" xr3:uid="{00000000-0010-0000-0000-0000B0000000}" name="IndicatorDomainID50" dataDxfId="106">
      <calculatedColumnFormula>IF($J2="","",VLOOKUP($J2,IndDomain_Wide!$A$2:$BI$24,51,FALSE))</calculatedColumnFormula>
    </tableColumn>
    <tableColumn id="177" xr3:uid="{00000000-0010-0000-0000-0000B1000000}" name="IndicatorDescription50" dataDxfId="105">
      <calculatedColumnFormula>IF($J2="","", VLOOKUP($J2,Indicator_Wide!$A$2:$BI$24,51,FALSE))</calculatedColumnFormula>
    </tableColumn>
    <tableColumn id="178" xr3:uid="{00000000-0010-0000-0000-0000B2000000}" name="IndicatorScore50" dataDxfId="104">
      <calculatedColumnFormula>IF(ISNUMBER(SEARCH("True",$D2)), "NA", "")</calculatedColumnFormula>
    </tableColumn>
    <tableColumn id="179" xr3:uid="{00000000-0010-0000-0000-0000B3000000}" name="IndicatorDomainID51" dataDxfId="103">
      <calculatedColumnFormula>IF($J2="","",VLOOKUP($J2,IndDomain_Wide!$A$2:$BI$24,52,FALSE))</calculatedColumnFormula>
    </tableColumn>
    <tableColumn id="180" xr3:uid="{00000000-0010-0000-0000-0000B4000000}" name="IndicatorDescription51" dataDxfId="102">
      <calculatedColumnFormula>IF($J2="","", VLOOKUP($J2,Indicator_Wide!$A$2:$BI$24,52,FALSE))</calculatedColumnFormula>
    </tableColumn>
    <tableColumn id="181" xr3:uid="{00000000-0010-0000-0000-0000B5000000}" name="IndicatorScore51" dataDxfId="101">
      <calculatedColumnFormula>IF(ISNUMBER(SEARCH("True",$D2)), "NA", "")</calculatedColumnFormula>
    </tableColumn>
    <tableColumn id="182" xr3:uid="{00000000-0010-0000-0000-0000B6000000}" name="IndicatorDomainID52" dataDxfId="100">
      <calculatedColumnFormula>IF($J2="","",VLOOKUP($J2,IndDomain_Wide!$A$2:$BI$24,53,FALSE))</calculatedColumnFormula>
    </tableColumn>
    <tableColumn id="183" xr3:uid="{00000000-0010-0000-0000-0000B7000000}" name="IndicatorDescription52" dataDxfId="99">
      <calculatedColumnFormula>IF($J2="","", VLOOKUP($J2,Indicator_Wide!$A$2:$BI$24,53,FALSE))</calculatedColumnFormula>
    </tableColumn>
    <tableColumn id="184" xr3:uid="{00000000-0010-0000-0000-0000B8000000}" name="IndicatorScore52" dataDxfId="98">
      <calculatedColumnFormula>IF(ISNUMBER(SEARCH("True",$D2)), "NA", "")</calculatedColumnFormula>
    </tableColumn>
    <tableColumn id="185" xr3:uid="{00000000-0010-0000-0000-0000B9000000}" name="IndicatorDomainID53" dataDxfId="97">
      <calculatedColumnFormula>IF($J2="","",VLOOKUP($J2,IndDomain_Wide!$A$2:$BI$24,54,FALSE))</calculatedColumnFormula>
    </tableColumn>
    <tableColumn id="186" xr3:uid="{00000000-0010-0000-0000-0000BA000000}" name="IndicatorDescription53" dataDxfId="96">
      <calculatedColumnFormula>IF($J2="","", VLOOKUP($J2,Indicator_Wide!$A$2:$BI$24,54,FALSE))</calculatedColumnFormula>
    </tableColumn>
    <tableColumn id="187" xr3:uid="{00000000-0010-0000-0000-0000BB000000}" name="IndicatorScore53" dataDxfId="95">
      <calculatedColumnFormula>IF(ISNUMBER(SEARCH("True",$D2)), "NA", "")</calculatedColumnFormula>
    </tableColumn>
    <tableColumn id="188" xr3:uid="{00000000-0010-0000-0000-0000BC000000}" name="IndicatorDomainID54" dataDxfId="94">
      <calculatedColumnFormula>IF($J2="","",VLOOKUP($J2,IndDomain_Wide!$A$2:$BI$24,55,FALSE))</calculatedColumnFormula>
    </tableColumn>
    <tableColumn id="189" xr3:uid="{00000000-0010-0000-0000-0000BD000000}" name="IndicatorDescription54" dataDxfId="93">
      <calculatedColumnFormula>IF($J2="","", VLOOKUP($J2,Indicator_Wide!$A$2:$BI$24,55,FALSE))</calculatedColumnFormula>
    </tableColumn>
    <tableColumn id="190" xr3:uid="{00000000-0010-0000-0000-0000BE000000}" name="IndicatorScore54" dataDxfId="92">
      <calculatedColumnFormula>IF(ISNUMBER(SEARCH("True",$D2)), "NA", "")</calculatedColumnFormula>
    </tableColumn>
    <tableColumn id="191" xr3:uid="{00000000-0010-0000-0000-0000BF000000}" name="IndicatorDomainID55" dataDxfId="91">
      <calculatedColumnFormula>IF($J2="","",VLOOKUP($J2,IndDomain_Wide!$A$2:$BI$24,56,FALSE))</calculatedColumnFormula>
    </tableColumn>
    <tableColumn id="192" xr3:uid="{00000000-0010-0000-0000-0000C0000000}" name="IndicatorDescription55" dataDxfId="90">
      <calculatedColumnFormula>IF($J2="","", VLOOKUP($J2,Indicator_Wide!$A$2:$BI$24,56,FALSE))</calculatedColumnFormula>
    </tableColumn>
    <tableColumn id="193" xr3:uid="{00000000-0010-0000-0000-0000C1000000}" name="IndicatorScore55" dataDxfId="89">
      <calculatedColumnFormula>IF(ISNUMBER(SEARCH("True",$D2)), "NA", "")</calculatedColumnFormula>
    </tableColumn>
    <tableColumn id="194" xr3:uid="{00000000-0010-0000-0000-0000C2000000}" name="IndicatorDomainID56" dataDxfId="88">
      <calculatedColumnFormula>IF($J2="","",VLOOKUP($J2,IndDomain_Wide!$A$2:$BI$24,57,FALSE))</calculatedColumnFormula>
    </tableColumn>
    <tableColumn id="195" xr3:uid="{00000000-0010-0000-0000-0000C3000000}" name="IndicatorDescription56" dataDxfId="87">
      <calculatedColumnFormula>IF($J2="","", VLOOKUP($J2,Indicator_Wide!$A$2:$BI$24,57,FALSE))</calculatedColumnFormula>
    </tableColumn>
    <tableColumn id="196" xr3:uid="{00000000-0010-0000-0000-0000C4000000}" name="IndicatorScore56" dataDxfId="86">
      <calculatedColumnFormula>IF(ISNUMBER(SEARCH("True",$D2)), "NA", "")</calculatedColumnFormula>
    </tableColumn>
    <tableColumn id="197" xr3:uid="{00000000-0010-0000-0000-0000C5000000}" name="IndicatorDomainID57" dataDxfId="85">
      <calculatedColumnFormula>IF($J2="","",VLOOKUP($J2,IndDomain_Wide!$A$2:$BI$24,58,FALSE))</calculatedColumnFormula>
    </tableColumn>
    <tableColumn id="198" xr3:uid="{00000000-0010-0000-0000-0000C6000000}" name="IndicatorDescription57" dataDxfId="84">
      <calculatedColumnFormula>IF($J2="","", VLOOKUP($J2,Indicator_Wide!$A$2:$BI$24,58,FALSE))</calculatedColumnFormula>
    </tableColumn>
    <tableColumn id="199" xr3:uid="{00000000-0010-0000-0000-0000C7000000}" name="IndicatorScore57" dataDxfId="83">
      <calculatedColumnFormula>IF(ISNUMBER(SEARCH("True",$D2)), "NA", "")</calculatedColumnFormula>
    </tableColumn>
    <tableColumn id="200" xr3:uid="{00000000-0010-0000-0000-0000C8000000}" name="IndicatorDomainID58" dataDxfId="82">
      <calculatedColumnFormula>IF($J2="","",VLOOKUP($J2,IndDomain_Wide!$A$2:$BI$24,59,FALSE))</calculatedColumnFormula>
    </tableColumn>
    <tableColumn id="201" xr3:uid="{00000000-0010-0000-0000-0000C9000000}" name="IndicatorDescription58" dataDxfId="81">
      <calculatedColumnFormula>IF($J2="","", VLOOKUP($J2,Indicator_Wide!$A$2:$BI$24,59,FALSE))</calculatedColumnFormula>
    </tableColumn>
    <tableColumn id="202" xr3:uid="{00000000-0010-0000-0000-0000CA000000}" name="IndicatorScore58" dataDxfId="80">
      <calculatedColumnFormula>IF(ISNUMBER(SEARCH("True",$D2)), "NA", "")</calculatedColumnFormula>
    </tableColumn>
    <tableColumn id="203" xr3:uid="{00000000-0010-0000-0000-0000CB000000}" name="IndicatorDomainID59" dataDxfId="79">
      <calculatedColumnFormula>IF($J2="","",VLOOKUP($J2,IndDomain_Wide!$A$2:$BI$24,60,FALSE))</calculatedColumnFormula>
    </tableColumn>
    <tableColumn id="204" xr3:uid="{00000000-0010-0000-0000-0000CC000000}" name="IndicatorDescription59" dataDxfId="78">
      <calculatedColumnFormula>IF($J2="","", VLOOKUP($J2,Indicator_Wide!$A$2:$BI$24,60,FALSE))</calculatedColumnFormula>
    </tableColumn>
    <tableColumn id="205" xr3:uid="{00000000-0010-0000-0000-0000CD000000}" name="IndicatorScore59" dataDxfId="77">
      <calculatedColumnFormula>IF(ISNUMBER(SEARCH("True",$D2)), "NA", "")</calculatedColumnFormula>
    </tableColumn>
    <tableColumn id="206" xr3:uid="{00000000-0010-0000-0000-0000CE000000}" name="IndicatorDomainID60" dataDxfId="76">
      <calculatedColumnFormula>IF($J2="","",VLOOKUP($J2,IndDomain_Wide!$A$2:$BI$24,61,FALSE))</calculatedColumnFormula>
    </tableColumn>
    <tableColumn id="207" xr3:uid="{00000000-0010-0000-0000-0000CF000000}" name="IndicatorDescription60" dataDxfId="75">
      <calculatedColumnFormula>IF($J2="","", VLOOKUP($J2,Indicator_Wide!$A$2:$BI$24,61,FALSE))</calculatedColumnFormula>
    </tableColumn>
    <tableColumn id="208" xr3:uid="{00000000-0010-0000-0000-0000D0000000}" name="IndicatorScore60" dataDxfId="74">
      <calculatedColumnFormula>IF(ISNUMBER(SEARCH("True",$D2)), "NA", "")</calculatedColumnFormula>
    </tableColumn>
    <tableColumn id="209" xr3:uid="{00000000-0010-0000-0000-0000D1000000}" name="PLFocusIndicator" dataDxfId="73"/>
    <tableColumn id="210" xr3:uid="{00000000-0010-0000-0000-0000D2000000}" name="CompletionOfFocus" dataDxfId="7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le13" displayName="Table13" ref="I1:I15" totalsRowShown="0" headerRowDxfId="47" dataDxfId="46">
  <autoFilter ref="I1:I15" xr:uid="{00000000-0009-0000-0100-00000D000000}"/>
  <tableColumns count="1">
    <tableColumn id="1" xr3:uid="{00000000-0010-0000-0900-000001000000}" name="TulsaSLPathSchPsych" dataDxfId="45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le14" displayName="Table14" ref="J1:J23" totalsRowShown="0" headerRowDxfId="44" dataDxfId="43">
  <autoFilter ref="J1:J23" xr:uid="{00000000-0009-0000-0100-00000E000000}"/>
  <tableColumns count="1">
    <tableColumn id="1" xr3:uid="{00000000-0010-0000-0A00-000001000000}" name="TulsaLibrarian" dataDxfId="4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B000000}" name="Table15" displayName="Table15" ref="K1:K23" totalsRowShown="0" headerRowDxfId="41" dataDxfId="40">
  <autoFilter ref="K1:K23" xr:uid="{00000000-0009-0000-0100-00000F000000}"/>
  <tableColumns count="1">
    <tableColumn id="1" xr3:uid="{00000000-0010-0000-0B00-000001000000}" name="McRELPrincipal" dataDxfId="39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C000000}" name="MFocusLeader" displayName="MFocusLeader" ref="L1:L23" totalsRowShown="0" headerRowDxfId="38" dataDxfId="37">
  <autoFilter ref="L1:L23" xr:uid="{00000000-0009-0000-0100-000010000000}"/>
  <tableColumns count="1">
    <tableColumn id="1" xr3:uid="{00000000-0010-0000-0C00-000001000000}" name="MarzanoFocusLeader" dataDxfId="36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D000000}" name="Table21" displayName="Table21" ref="P1:P19" totalsRowShown="0" headerRowDxfId="35" dataDxfId="34">
  <autoFilter ref="P1:P19" xr:uid="{00000000-0009-0000-0100-000015000000}"/>
  <tableColumns count="1">
    <tableColumn id="1" xr3:uid="{00000000-0010-0000-0D00-000001000000}" name="MarzanoFocusedNonClassroomTeacher" dataDxfId="33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E000000}" name="Table22" displayName="Table22" ref="O1:O32" totalsRowShown="0" headerRowDxfId="32" dataDxfId="31">
  <autoFilter ref="O1:O32" xr:uid="{00000000-0009-0000-0100-000016000000}"/>
  <tableColumns count="1">
    <tableColumn id="1" xr3:uid="{00000000-0010-0000-0E00-000001000000}" name="MarzanoNonClassroomTeacher" dataDxfId="3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F000000}" name="Table23" displayName="Table23" ref="N1:N22" totalsRowShown="0" headerRowDxfId="29" dataDxfId="28" tableBorderDxfId="27">
  <autoFilter ref="N1:N22" xr:uid="{00000000-0009-0000-0100-000017000000}"/>
  <tableColumns count="1">
    <tableColumn id="1" xr3:uid="{00000000-0010-0000-0F00-000001000000}" name="FocusedMarzanoDistrictLeader" dataDxfId="26"/>
  </tableColumns>
  <tableStyleInfo name="TableStyleMedium4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0000000}" name="Table3" displayName="Table3" ref="M1:M23" totalsRowShown="0" headerRowDxfId="25" dataDxfId="24" tableBorderDxfId="23">
  <autoFilter ref="M1:M23" xr:uid="{00000000-0009-0000-0100-000003000000}"/>
  <tableColumns count="1">
    <tableColumn id="1" xr3:uid="{00000000-0010-0000-1000-000001000000}" name="MarzanoDistrictLeader" dataDxfId="22"/>
  </tableColumns>
  <tableStyleInfo name="TableStyleMedium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0588EDB-B3B0-4313-BF03-4965E2EF7F60}" name="TulsaTechCounselor" displayName="TulsaTechCounselor" ref="Q1:Q22" totalsRowShown="0" headerRowDxfId="21" dataDxfId="20">
  <autoFilter ref="Q1:Q22" xr:uid="{C0588EDB-B3B0-4313-BF03-4965E2EF7F60}"/>
  <tableColumns count="1">
    <tableColumn id="1" xr3:uid="{A6F06E78-C270-4889-8919-FA16F8A14CD2}" name="TulsaTechCounselor" dataDxfId="19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0C377C9-8274-4560-928C-C7801B9B5444}" name="CareerTechCounselor" displayName="CareerTechCounselor" ref="S1:S22" totalsRowShown="0" headerRowDxfId="18" dataDxfId="17">
  <autoFilter ref="S1:S22" xr:uid="{90C377C9-8274-4560-928C-C7801B9B5444}"/>
  <tableColumns count="1">
    <tableColumn id="1" xr3:uid="{CF9E3526-7F5F-45D3-86E5-D0648ADA6F41}" name="CareerTechCounselor" dataDxfId="1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A1:A62" totalsRowShown="0" headerRowDxfId="71" dataDxfId="70">
  <autoFilter ref="A1:A62" xr:uid="{00000000-0009-0000-0100-000005000000}"/>
  <tableColumns count="1">
    <tableColumn id="1" xr3:uid="{00000000-0010-0000-0100-000001000000}" name="MarzanoTeacher" dataDxfId="69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8151099-2583-4EAB-9520-CA81965287F8}" name="TulsaTechInstructor" displayName="TulsaTechInstructor" ref="R1:R22" totalsRowShown="0" headerRowDxfId="15" dataDxfId="14" tableBorderDxfId="13">
  <autoFilter ref="R1:R22" xr:uid="{A8151099-2583-4EAB-9520-CA81965287F8}"/>
  <tableColumns count="1">
    <tableColumn id="1" xr3:uid="{C4827555-7A6A-42FF-A5B5-B17B8F27A30E}" name="TulsaTechInstructor" dataDxfId="1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98ED170-337E-4215-B12E-AE6C3354F48F}" name="CareerTechInstructor" displayName="CareerTechInstructor" ref="T1:T22" totalsRowShown="0" headerRowDxfId="11" dataDxfId="10" tableBorderDxfId="9">
  <autoFilter ref="T1:T22" xr:uid="{998ED170-337E-4215-B12E-AE6C3354F48F}"/>
  <tableColumns count="1">
    <tableColumn id="1" xr3:uid="{8028FA69-F6EB-4302-857C-673584D2C085}" name="CareerTechInstructor" dataDxfId="8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12047-B432-40E2-B859-8B1EC59D9648}" name="InstructionalCoach" displayName="InstructionalCoach" ref="U1:U22" totalsRowShown="0" headerRowDxfId="7" dataDxfId="6">
  <autoFilter ref="U1:U22" xr:uid="{00F12047-B432-40E2-B859-8B1EC59D9648}"/>
  <tableColumns count="1">
    <tableColumn id="2" xr3:uid="{0E86B0D2-3DB8-41C0-A976-B15C959F50A0}" name="InstructionalCoach" dataDxfId="5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1000000}" name="Table2" displayName="Table2" ref="P1:P3" totalsRowShown="0">
  <autoFilter ref="P1:P3" xr:uid="{00000000-0009-0000-0100-000002000000}"/>
  <tableColumns count="1">
    <tableColumn id="1" xr3:uid="{00000000-0010-0000-1100-000001000000}" name="Exempt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2000000}" name="Table4" displayName="Table4" ref="O1:O4" totalsRowShown="0">
  <autoFilter ref="O1:O4" xr:uid="{00000000-0009-0000-0100-000004000000}"/>
  <tableColumns count="1">
    <tableColumn id="1" xr3:uid="{00000000-0010-0000-1200-000001000000}" name="Evaluation Score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3000000}" name="Table17" displayName="Table17" ref="U1:U5" totalsRowShown="0">
  <autoFilter ref="U1:U5" xr:uid="{00000000-0009-0000-0100-000011000000}"/>
  <tableColumns count="1">
    <tableColumn id="1" xr3:uid="{00000000-0010-0000-1300-000001000000}" name="Completion of Focus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4000000}" name="ModelUsed" displayName="ModelUsed" ref="A1:A22" totalsRowShown="0" dataDxfId="4">
  <autoFilter ref="A1:A22" xr:uid="{00000000-0009-0000-0100-000012000000}"/>
  <tableColumns count="1">
    <tableColumn id="1" xr3:uid="{00000000-0010-0000-1400-000001000000}" name="ModelUsed" dataDxfId="3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5000000}" name="Table19" displayName="Table19" ref="Q1:Q5" totalsRowShown="0" headerRowDxfId="2" headerRowBorderDxfId="0" tableBorderDxfId="1">
  <autoFilter ref="Q1:Q5" xr:uid="{00000000-0009-0000-0100-000013000000}"/>
  <tableColumns count="1">
    <tableColumn id="1" xr3:uid="{00000000-0010-0000-1500-000001000000}" name="EvaluationType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6" displayName="Table6" ref="B1:B25" totalsRowShown="0" headerRowDxfId="68" dataDxfId="67">
  <autoFilter ref="B1:B25" xr:uid="{00000000-0009-0000-0100-000006000000}"/>
  <tableColumns count="1">
    <tableColumn id="1" xr3:uid="{00000000-0010-0000-0200-000001000000}" name="MarzanoFocusTeacher" dataDxfId="6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C1:C26" totalsRowShown="0" headerRowDxfId="65" dataDxfId="64">
  <autoFilter ref="C1:C26" xr:uid="{00000000-0009-0000-0100-000007000000}"/>
  <tableColumns count="1">
    <tableColumn id="1" xr3:uid="{00000000-0010-0000-0300-000001000000}" name="MarzanoLeader" dataDxfId="63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D1:D22" totalsRowShown="0" headerRowDxfId="62" dataDxfId="61">
  <autoFilter ref="D1:D22" xr:uid="{00000000-0009-0000-0100-000008000000}"/>
  <tableColumns count="1">
    <tableColumn id="1" xr3:uid="{00000000-0010-0000-0400-000001000000}" name="TulsaTeacher" dataDxfId="6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9" displayName="Table9" ref="E1:E14" totalsRowShown="0" headerRowDxfId="59" dataDxfId="58">
  <autoFilter ref="E1:E14" xr:uid="{00000000-0009-0000-0100-000009000000}"/>
  <tableColumns count="1">
    <tableColumn id="1" xr3:uid="{00000000-0010-0000-0500-000001000000}" name="TulsaNurse" dataDxfId="57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F1:F14" totalsRowShown="0" headerRowDxfId="56" dataDxfId="55">
  <autoFilter ref="F1:F14" xr:uid="{00000000-0009-0000-0100-00000A000000}"/>
  <tableColumns count="1">
    <tableColumn id="1" xr3:uid="{00000000-0010-0000-0600-000001000000}" name="TulsaDean" dataDxfId="5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le11" displayName="Table11" ref="G1:G16" totalsRowShown="0" headerRowDxfId="53" dataDxfId="52">
  <autoFilter ref="G1:G16" xr:uid="{00000000-0009-0000-0100-00000B000000}"/>
  <tableColumns count="1">
    <tableColumn id="1" xr3:uid="{00000000-0010-0000-0700-000001000000}" name="TulsaCounselor" dataDxfId="51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8000000}" name="Table12" displayName="Table12" ref="H1:H13" totalsRowShown="0" headerRowDxfId="50" dataDxfId="49">
  <autoFilter ref="H1:H13" xr:uid="{00000000-0009-0000-0100-00000C000000}"/>
  <tableColumns count="1">
    <tableColumn id="1" xr3:uid="{00000000-0010-0000-0800-000001000000}" name="TulsaSDT" dataDxfId="4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B51"/>
  <sheetViews>
    <sheetView tabSelected="1" zoomScaleNormal="100" zoomScalePageLayoutView="150" workbookViewId="0">
      <pane ySplit="1" topLeftCell="A2" activePane="bottomLeft" state="frozen"/>
      <selection pane="bottomLeft" activeCell="A2" sqref="A2"/>
    </sheetView>
  </sheetViews>
  <sheetFormatPr defaultColWidth="35.140625" defaultRowHeight="14.45"/>
  <cols>
    <col min="1" max="1" width="40.28515625" customWidth="1"/>
    <col min="2" max="2" width="28.7109375" bestFit="1" customWidth="1"/>
    <col min="3" max="3" width="28.28515625" bestFit="1" customWidth="1"/>
    <col min="4" max="4" width="10.85546875" bestFit="1" customWidth="1"/>
    <col min="5" max="5" width="31" bestFit="1" customWidth="1"/>
    <col min="6" max="6" width="22.140625" bestFit="1" customWidth="1"/>
    <col min="7" max="7" width="21.7109375" bestFit="1" customWidth="1"/>
    <col min="8" max="8" width="26.28515625" bestFit="1" customWidth="1"/>
    <col min="9" max="9" width="32" bestFit="1" customWidth="1"/>
    <col min="10" max="10" width="35.42578125" customWidth="1"/>
    <col min="11" max="11" width="18" customWidth="1"/>
    <col min="12" max="12" width="57.28515625" customWidth="1"/>
    <col min="13" max="13" width="23.42578125" customWidth="1"/>
    <col min="14" max="14" width="19.140625" customWidth="1"/>
    <col min="15" max="15" width="54" customWidth="1"/>
    <col min="16" max="16" width="24" customWidth="1"/>
    <col min="17" max="17" width="19.140625" customWidth="1"/>
    <col min="18" max="18" width="62.5703125" customWidth="1"/>
    <col min="19" max="19" width="24" customWidth="1"/>
    <col min="20" max="20" width="19.140625" customWidth="1"/>
    <col min="21" max="21" width="33.28515625" customWidth="1"/>
    <col min="22" max="22" width="24" customWidth="1"/>
    <col min="23" max="23" width="19.140625" customWidth="1"/>
    <col min="24" max="24" width="31.28515625" customWidth="1"/>
    <col min="25" max="25" width="24" customWidth="1"/>
    <col min="26" max="26" width="19.140625" customWidth="1"/>
    <col min="27" max="27" width="31.28515625" customWidth="1"/>
    <col min="28" max="28" width="24" customWidth="1"/>
    <col min="29" max="29" width="30.140625" customWidth="1"/>
    <col min="30" max="30" width="72" customWidth="1"/>
    <col min="31" max="31" width="25.140625" customWidth="1"/>
    <col min="32" max="32" width="30.5703125" customWidth="1"/>
    <col min="33" max="33" width="34.140625" customWidth="1"/>
    <col min="34" max="34" width="25.5703125" customWidth="1"/>
    <col min="35" max="35" width="30.5703125" customWidth="1"/>
    <col min="36" max="36" width="32.7109375" customWidth="1"/>
    <col min="37" max="37" width="25.5703125" customWidth="1"/>
    <col min="38" max="38" width="30.5703125" customWidth="1"/>
    <col min="39" max="39" width="35.5703125" customWidth="1"/>
    <col min="40" max="40" width="25.5703125" customWidth="1"/>
    <col min="41" max="41" width="30.5703125" customWidth="1"/>
    <col min="42" max="42" width="68.5703125" bestFit="1" customWidth="1"/>
    <col min="43" max="43" width="25.5703125" customWidth="1"/>
    <col min="44" max="44" width="30.5703125" customWidth="1"/>
    <col min="45" max="45" width="116.28515625" bestFit="1" customWidth="1"/>
    <col min="46" max="46" width="25.5703125" customWidth="1"/>
    <col min="47" max="47" width="30.5703125" customWidth="1"/>
    <col min="48" max="48" width="32.7109375" customWidth="1"/>
    <col min="49" max="49" width="25.5703125" customWidth="1"/>
    <col min="50" max="50" width="30.5703125" customWidth="1"/>
    <col min="51" max="51" width="32.7109375" customWidth="1"/>
    <col min="52" max="52" width="25.5703125" customWidth="1"/>
    <col min="53" max="53" width="30.5703125" customWidth="1"/>
    <col min="54" max="54" width="32.7109375" customWidth="1"/>
    <col min="55" max="55" width="25.5703125" customWidth="1"/>
    <col min="56" max="56" width="31.5703125" customWidth="1"/>
    <col min="57" max="57" width="36.5703125" customWidth="1"/>
    <col min="58" max="58" width="26.5703125" customWidth="1"/>
    <col min="59" max="59" width="31.140625" customWidth="1"/>
    <col min="60" max="60" width="46.7109375" bestFit="1" customWidth="1"/>
    <col min="61" max="61" width="26.140625" customWidth="1"/>
    <col min="62" max="62" width="31.5703125" customWidth="1"/>
    <col min="63" max="63" width="38" customWidth="1"/>
    <col min="64" max="64" width="26.5703125" customWidth="1"/>
    <col min="65" max="65" width="31.5703125" customWidth="1"/>
    <col min="66" max="66" width="38" customWidth="1"/>
    <col min="67" max="67" width="26.5703125" customWidth="1"/>
    <col min="68" max="68" width="31.5703125" customWidth="1"/>
    <col min="69" max="69" width="34.7109375" customWidth="1"/>
    <col min="70" max="70" width="26.5703125" customWidth="1"/>
    <col min="71" max="71" width="31.5703125" customWidth="1"/>
    <col min="72" max="72" width="33.7109375" customWidth="1"/>
    <col min="73" max="73" width="26.5703125" customWidth="1"/>
    <col min="74" max="74" width="31.5703125" customWidth="1"/>
    <col min="75" max="75" width="33.7109375" customWidth="1"/>
    <col min="76" max="76" width="26.5703125" customWidth="1"/>
    <col min="77" max="77" width="31.5703125" customWidth="1"/>
    <col min="78" max="78" width="38" customWidth="1"/>
    <col min="79" max="79" width="26.5703125" customWidth="1"/>
    <col min="80" max="80" width="31.5703125" customWidth="1"/>
    <col min="81" max="81" width="33.7109375" customWidth="1"/>
    <col min="82" max="82" width="26.5703125" customWidth="1"/>
    <col min="83" max="83" width="31.5703125" customWidth="1"/>
    <col min="84" max="84" width="33.7109375" customWidth="1"/>
    <col min="85" max="85" width="26.5703125" customWidth="1"/>
    <col min="86" max="86" width="32" customWidth="1"/>
    <col min="87" max="87" width="40.5703125" bestFit="1" customWidth="1"/>
    <col min="88" max="88" width="27" customWidth="1"/>
    <col min="89" max="89" width="31.5703125" customWidth="1"/>
    <col min="90" max="90" width="35.42578125" customWidth="1"/>
    <col min="91" max="91" width="26.5703125" customWidth="1"/>
    <col min="92" max="92" width="32" customWidth="1"/>
    <col min="93" max="93" width="34.140625" customWidth="1"/>
    <col min="94" max="94" width="27" customWidth="1"/>
    <col min="95" max="95" width="32" customWidth="1"/>
    <col min="96" max="96" width="34.140625" customWidth="1"/>
    <col min="97" max="97" width="27" customWidth="1"/>
    <col min="98" max="98" width="32" customWidth="1"/>
    <col min="99" max="99" width="34.140625" customWidth="1"/>
    <col min="100" max="100" width="27" customWidth="1"/>
    <col min="101" max="101" width="32" customWidth="1"/>
    <col min="102" max="102" width="34.140625" customWidth="1"/>
    <col min="103" max="103" width="27" customWidth="1"/>
    <col min="104" max="104" width="32" customWidth="1"/>
    <col min="105" max="105" width="34.140625" customWidth="1"/>
    <col min="106" max="106" width="27" customWidth="1"/>
    <col min="107" max="107" width="32" customWidth="1"/>
    <col min="108" max="108" width="34.140625" customWidth="1"/>
    <col min="109" max="109" width="27" customWidth="1"/>
    <col min="110" max="110" width="32" customWidth="1"/>
    <col min="111" max="111" width="34.140625" customWidth="1"/>
    <col min="112" max="112" width="27" customWidth="1"/>
    <col min="113" max="113" width="32" customWidth="1"/>
    <col min="114" max="114" width="34.140625" customWidth="1"/>
    <col min="115" max="115" width="27" customWidth="1"/>
    <col min="116" max="116" width="32" customWidth="1"/>
    <col min="117" max="117" width="34.140625" customWidth="1"/>
    <col min="118" max="118" width="27" customWidth="1"/>
    <col min="119" max="119" width="31.5703125" customWidth="1"/>
    <col min="120" max="120" width="64.28515625" bestFit="1" customWidth="1"/>
    <col min="121" max="121" width="26.5703125" customWidth="1"/>
    <col min="122" max="122" width="32" customWidth="1"/>
    <col min="123" max="123" width="34.140625" customWidth="1"/>
    <col min="124" max="124" width="27" customWidth="1"/>
    <col min="125" max="125" width="32" customWidth="1"/>
    <col min="126" max="126" width="34.140625" customWidth="1"/>
    <col min="127" max="127" width="27" customWidth="1"/>
    <col min="128" max="128" width="32" customWidth="1"/>
    <col min="129" max="129" width="34.140625" customWidth="1"/>
    <col min="130" max="130" width="27" customWidth="1"/>
    <col min="131" max="131" width="32" customWidth="1"/>
    <col min="132" max="132" width="34.140625" customWidth="1"/>
    <col min="133" max="133" width="27" customWidth="1"/>
    <col min="134" max="134" width="32" customWidth="1"/>
    <col min="135" max="135" width="34.140625" customWidth="1"/>
    <col min="136" max="136" width="27" customWidth="1"/>
    <col min="137" max="137" width="32" customWidth="1"/>
    <col min="138" max="138" width="34.140625" customWidth="1"/>
    <col min="139" max="139" width="27" customWidth="1"/>
    <col min="140" max="140" width="32" customWidth="1"/>
    <col min="141" max="141" width="34.140625" customWidth="1"/>
    <col min="142" max="142" width="27" customWidth="1"/>
    <col min="143" max="143" width="32" customWidth="1"/>
    <col min="144" max="144" width="34.140625" customWidth="1"/>
    <col min="145" max="145" width="27" customWidth="1"/>
    <col min="146" max="146" width="32" customWidth="1"/>
    <col min="147" max="147" width="34.140625" customWidth="1"/>
    <col min="148" max="148" width="27" customWidth="1"/>
    <col min="149" max="149" width="31.5703125" customWidth="1"/>
    <col min="150" max="150" width="33.7109375" customWidth="1"/>
    <col min="151" max="151" width="26.5703125" customWidth="1"/>
    <col min="152" max="152" width="32" customWidth="1"/>
    <col min="153" max="153" width="34.140625" customWidth="1"/>
    <col min="154" max="154" width="27" customWidth="1"/>
    <col min="155" max="155" width="32" customWidth="1"/>
    <col min="156" max="156" width="34.140625" customWidth="1"/>
    <col min="157" max="157" width="27" customWidth="1"/>
    <col min="158" max="158" width="32" customWidth="1"/>
    <col min="159" max="159" width="34.140625" customWidth="1"/>
    <col min="160" max="160" width="27" customWidth="1"/>
    <col min="161" max="161" width="32" customWidth="1"/>
    <col min="162" max="162" width="34.140625" customWidth="1"/>
    <col min="163" max="163" width="27" customWidth="1"/>
    <col min="164" max="164" width="32" customWidth="1"/>
    <col min="165" max="165" width="34.140625" customWidth="1"/>
    <col min="166" max="166" width="27" customWidth="1"/>
    <col min="167" max="167" width="32" customWidth="1"/>
    <col min="168" max="168" width="34.140625" customWidth="1"/>
    <col min="169" max="169" width="27" customWidth="1"/>
    <col min="170" max="170" width="32" customWidth="1"/>
    <col min="171" max="171" width="34.140625" customWidth="1"/>
    <col min="172" max="172" width="27" customWidth="1"/>
    <col min="173" max="173" width="32" customWidth="1"/>
    <col min="174" max="174" width="34.140625" customWidth="1"/>
    <col min="175" max="175" width="27" customWidth="1"/>
    <col min="176" max="176" width="32" customWidth="1"/>
    <col min="177" max="177" width="34.140625" customWidth="1"/>
    <col min="178" max="178" width="27" customWidth="1"/>
    <col min="179" max="179" width="31.5703125" customWidth="1"/>
    <col min="180" max="180" width="33.7109375" customWidth="1"/>
    <col min="181" max="181" width="26.5703125" customWidth="1"/>
    <col min="182" max="182" width="32" customWidth="1"/>
    <col min="183" max="183" width="34.140625" customWidth="1"/>
    <col min="184" max="184" width="27" customWidth="1"/>
    <col min="185" max="185" width="32" customWidth="1"/>
    <col min="186" max="186" width="34.140625" customWidth="1"/>
    <col min="187" max="187" width="27" customWidth="1"/>
    <col min="188" max="188" width="32" customWidth="1"/>
    <col min="189" max="189" width="34.140625" customWidth="1"/>
    <col min="190" max="190" width="27" customWidth="1"/>
    <col min="191" max="191" width="32" customWidth="1"/>
    <col min="192" max="192" width="34.140625" customWidth="1"/>
    <col min="193" max="193" width="27" customWidth="1"/>
    <col min="194" max="194" width="32" customWidth="1"/>
    <col min="195" max="195" width="34.140625" customWidth="1"/>
    <col min="196" max="196" width="27" customWidth="1"/>
    <col min="197" max="197" width="32" customWidth="1"/>
    <col min="198" max="198" width="34.140625" customWidth="1"/>
    <col min="199" max="199" width="27" customWidth="1"/>
    <col min="200" max="200" width="32" customWidth="1"/>
    <col min="201" max="201" width="34.140625" customWidth="1"/>
    <col min="202" max="202" width="27" customWidth="1"/>
    <col min="203" max="203" width="32" customWidth="1"/>
    <col min="204" max="204" width="34.140625" customWidth="1"/>
    <col min="205" max="205" width="27" customWidth="1"/>
    <col min="206" max="206" width="32" customWidth="1"/>
    <col min="207" max="207" width="34.140625" customWidth="1"/>
    <col min="208" max="208" width="27" customWidth="1"/>
    <col min="209" max="209" width="41.140625" customWidth="1"/>
    <col min="210" max="210" width="31.140625" bestFit="1" customWidth="1"/>
  </cols>
  <sheetData>
    <row r="1" spans="1:2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  <c r="EQ1" s="2" t="s">
        <v>146</v>
      </c>
      <c r="ER1" s="2" t="s">
        <v>147</v>
      </c>
      <c r="ES1" s="2" t="s">
        <v>148</v>
      </c>
      <c r="ET1" s="2" t="s">
        <v>149</v>
      </c>
      <c r="EU1" s="2" t="s">
        <v>150</v>
      </c>
      <c r="EV1" s="2" t="s">
        <v>151</v>
      </c>
      <c r="EW1" s="2" t="s">
        <v>152</v>
      </c>
      <c r="EX1" s="2" t="s">
        <v>153</v>
      </c>
      <c r="EY1" s="2" t="s">
        <v>154</v>
      </c>
      <c r="EZ1" s="2" t="s">
        <v>155</v>
      </c>
      <c r="FA1" s="2" t="s">
        <v>156</v>
      </c>
      <c r="FB1" s="2" t="s">
        <v>157</v>
      </c>
      <c r="FC1" s="2" t="s">
        <v>158</v>
      </c>
      <c r="FD1" s="2" t="s">
        <v>159</v>
      </c>
      <c r="FE1" s="2" t="s">
        <v>160</v>
      </c>
      <c r="FF1" s="2" t="s">
        <v>161</v>
      </c>
      <c r="FG1" s="2" t="s">
        <v>162</v>
      </c>
      <c r="FH1" s="2" t="s">
        <v>163</v>
      </c>
      <c r="FI1" s="2" t="s">
        <v>164</v>
      </c>
      <c r="FJ1" s="2" t="s">
        <v>165</v>
      </c>
      <c r="FK1" s="2" t="s">
        <v>166</v>
      </c>
      <c r="FL1" s="2" t="s">
        <v>167</v>
      </c>
      <c r="FM1" s="2" t="s">
        <v>168</v>
      </c>
      <c r="FN1" s="2" t="s">
        <v>169</v>
      </c>
      <c r="FO1" s="2" t="s">
        <v>170</v>
      </c>
      <c r="FP1" s="2" t="s">
        <v>171</v>
      </c>
      <c r="FQ1" s="2" t="s">
        <v>172</v>
      </c>
      <c r="FR1" s="2" t="s">
        <v>173</v>
      </c>
      <c r="FS1" s="2" t="s">
        <v>174</v>
      </c>
      <c r="FT1" s="2" t="s">
        <v>175</v>
      </c>
      <c r="FU1" s="2" t="s">
        <v>176</v>
      </c>
      <c r="FV1" s="2" t="s">
        <v>177</v>
      </c>
      <c r="FW1" s="2" t="s">
        <v>178</v>
      </c>
      <c r="FX1" s="2" t="s">
        <v>179</v>
      </c>
      <c r="FY1" s="2" t="s">
        <v>180</v>
      </c>
      <c r="FZ1" s="2" t="s">
        <v>181</v>
      </c>
      <c r="GA1" s="2" t="s">
        <v>182</v>
      </c>
      <c r="GB1" s="2" t="s">
        <v>183</v>
      </c>
      <c r="GC1" s="2" t="s">
        <v>184</v>
      </c>
      <c r="GD1" s="2" t="s">
        <v>185</v>
      </c>
      <c r="GE1" s="2" t="s">
        <v>186</v>
      </c>
      <c r="GF1" s="2" t="s">
        <v>187</v>
      </c>
      <c r="GG1" s="2" t="s">
        <v>188</v>
      </c>
      <c r="GH1" s="2" t="s">
        <v>189</v>
      </c>
      <c r="GI1" s="2" t="s">
        <v>190</v>
      </c>
      <c r="GJ1" s="2" t="s">
        <v>191</v>
      </c>
      <c r="GK1" s="2" t="s">
        <v>192</v>
      </c>
      <c r="GL1" s="2" t="s">
        <v>193</v>
      </c>
      <c r="GM1" s="2" t="s">
        <v>194</v>
      </c>
      <c r="GN1" s="2" t="s">
        <v>195</v>
      </c>
      <c r="GO1" s="2" t="s">
        <v>196</v>
      </c>
      <c r="GP1" s="2" t="s">
        <v>197</v>
      </c>
      <c r="GQ1" s="2" t="s">
        <v>198</v>
      </c>
      <c r="GR1" s="2" t="s">
        <v>199</v>
      </c>
      <c r="GS1" s="2" t="s">
        <v>200</v>
      </c>
      <c r="GT1" s="2" t="s">
        <v>201</v>
      </c>
      <c r="GU1" s="2" t="s">
        <v>202</v>
      </c>
      <c r="GV1" s="2" t="s">
        <v>203</v>
      </c>
      <c r="GW1" s="2" t="s">
        <v>204</v>
      </c>
      <c r="GX1" s="2" t="s">
        <v>205</v>
      </c>
      <c r="GY1" s="2" t="s">
        <v>206</v>
      </c>
      <c r="GZ1" s="2" t="s">
        <v>207</v>
      </c>
      <c r="HA1" s="2" t="s">
        <v>208</v>
      </c>
      <c r="HB1" s="3" t="s">
        <v>209</v>
      </c>
    </row>
    <row r="2" spans="1:210">
      <c r="A2" s="10"/>
      <c r="B2" s="11"/>
      <c r="C2" s="11"/>
      <c r="D2" s="11"/>
      <c r="E2" s="11"/>
      <c r="F2" s="11"/>
      <c r="G2" s="11"/>
      <c r="H2" s="11"/>
      <c r="I2" s="11"/>
      <c r="J2" s="11"/>
      <c r="K2" s="12" t="str">
        <f>IF($J2="","", VLOOKUP($J2,Domain_Wide!$A$2:$M$24,2,FALSE))</f>
        <v/>
      </c>
      <c r="L2" s="12" t="str">
        <f>IF($J2="","", VLOOKUP($J2,Domain_Wide!$A$2:$M$24,3,FALSE))</f>
        <v/>
      </c>
      <c r="M2" s="12" t="str">
        <f t="shared" ref="M2:M17" si="0">IF(ISNUMBER(SEARCH("True",$D2)), "NA", "")</f>
        <v/>
      </c>
      <c r="N2" s="12" t="str">
        <f>IF($J2="","", VLOOKUP($J2,Domain_Wide!$A$2:$M$24,4,FALSE))</f>
        <v/>
      </c>
      <c r="O2" s="12" t="str">
        <f>IF($J2="","", VLOOKUP($J2,Domain_Wide!$A$2:$M$24,5,FALSE))</f>
        <v/>
      </c>
      <c r="P2" s="12" t="str">
        <f t="shared" ref="P2:P17" si="1">IF(ISNUMBER(SEARCH("True",$D2)), "NA", "")</f>
        <v/>
      </c>
      <c r="Q2" s="12" t="str">
        <f>IF($J2="","", VLOOKUP($J2,Domain_Wide!$A$2:$M$24,6,FALSE))</f>
        <v/>
      </c>
      <c r="R2" s="12" t="str">
        <f>IF($J2="","", VLOOKUP($J2,Domain_Wide!$A$2:$M$24,7,FALSE))</f>
        <v/>
      </c>
      <c r="S2" s="12" t="str">
        <f t="shared" ref="S2:S17" si="2">IF(ISNUMBER(SEARCH("True",$D2)), "NA", "")</f>
        <v/>
      </c>
      <c r="T2" s="12" t="str">
        <f>IF($J2="","", VLOOKUP($J2,Domain_Wide!$A$2:$M$24,8,FALSE))</f>
        <v/>
      </c>
      <c r="U2" s="12" t="str">
        <f>IF($J2="","", VLOOKUP($J2,Domain_Wide!$A$2:$M$24,9,FALSE))</f>
        <v/>
      </c>
      <c r="V2" s="12" t="str">
        <f t="shared" ref="V2:V17" si="3">IF(ISNUMBER(SEARCH("True",$D2)), "NA", "")</f>
        <v/>
      </c>
      <c r="W2" s="12" t="str">
        <f>IF($J2="","", VLOOKUP($J2,Domain_Wide!$A$2:$M$24,10,FALSE))</f>
        <v/>
      </c>
      <c r="X2" s="12" t="str">
        <f>IF($J2="","", VLOOKUP($J2,Domain_Wide!$A$2:$M$24,11,FALSE))</f>
        <v/>
      </c>
      <c r="Y2" s="12" t="str">
        <f t="shared" ref="Y2:Y17" si="4">IF(ISNUMBER(SEARCH("True",$D2)), "NA", "")</f>
        <v/>
      </c>
      <c r="Z2" s="12" t="str">
        <f>IF($J2="","", VLOOKUP($J2,Domain_Wide!$A$2:$M$24,12,FALSE))</f>
        <v/>
      </c>
      <c r="AA2" s="12" t="str">
        <f>IF($J2="","", VLOOKUP($J2,Domain_Wide!$A$2:$M$24,13,FALSE))</f>
        <v/>
      </c>
      <c r="AB2" s="12" t="str">
        <f t="shared" ref="AB2:AB17" si="5">IF(ISNUMBER(SEARCH("True",$D2)), "NA", "")</f>
        <v/>
      </c>
      <c r="AC2" s="12" t="str">
        <f>IF($J2="","",VLOOKUP($J2,IndDomain_Wide!$A$2:$BI$24,2,FALSE))</f>
        <v/>
      </c>
      <c r="AD2" s="12" t="str">
        <f>IF($J2="","",VLOOKUP($J2,Indicator_Wide!$A$2:$BI$24,2,FALSE))</f>
        <v/>
      </c>
      <c r="AE2" s="12" t="str">
        <f t="shared" ref="AE2:AE17" si="6">IF(ISNUMBER(SEARCH("True",$D2)), "NA", "")</f>
        <v/>
      </c>
      <c r="AF2" s="12" t="str">
        <f>IF($J2="","",VLOOKUP($J2,IndDomain_Wide!$A$2:$BI$24,3,FALSE))</f>
        <v/>
      </c>
      <c r="AG2" s="12" t="str">
        <f>IF($J2="","", VLOOKUP($J2,Indicator_Wide!$A$2:$BI$24,3,FALSE))</f>
        <v/>
      </c>
      <c r="AH2" s="12" t="str">
        <f t="shared" ref="AH2:AH17" si="7">IF(ISNUMBER(SEARCH("True",$D2)), "NA", "")</f>
        <v/>
      </c>
      <c r="AI2" s="12" t="str">
        <f>IF($J2="","",VLOOKUP($J2,IndDomain_Wide!$A$2:$BI$24,4,FALSE))</f>
        <v/>
      </c>
      <c r="AJ2" s="12" t="str">
        <f>IF($J2="","", VLOOKUP($J2,Indicator_Wide!$A$2:$BI$24,4,FALSE))</f>
        <v/>
      </c>
      <c r="AK2" s="12" t="str">
        <f t="shared" ref="AK2:AK17" si="8">IF(ISNUMBER(SEARCH("True",$D2)), "NA", "")</f>
        <v/>
      </c>
      <c r="AL2" s="12" t="str">
        <f>IF($J2="","",VLOOKUP($J2,IndDomain_Wide!$A$2:$BI$24,5,FALSE))</f>
        <v/>
      </c>
      <c r="AM2" s="12" t="str">
        <f>IF($J2="","", VLOOKUP($J2,Indicator_Wide!$A$2:$BI$24,5,FALSE))</f>
        <v/>
      </c>
      <c r="AN2" s="12" t="str">
        <f t="shared" ref="AN2:AN17" si="9">IF(ISNUMBER(SEARCH("True",$D2)), "NA", "")</f>
        <v/>
      </c>
      <c r="AO2" s="12" t="str">
        <f>IF($J2="","",VLOOKUP($J2,IndDomain_Wide!$A$2:$BI$24,6,FALSE))</f>
        <v/>
      </c>
      <c r="AP2" s="12" t="str">
        <f>IF($J2="","", VLOOKUP($J2,Indicator_Wide!$A$2:$BI$24,6,FALSE))</f>
        <v/>
      </c>
      <c r="AQ2" s="12" t="str">
        <f t="shared" ref="AQ2:AQ17" si="10">IF(ISNUMBER(SEARCH("True",$D2)), "NA", "")</f>
        <v/>
      </c>
      <c r="AR2" s="12" t="str">
        <f>IF($J2="","",VLOOKUP($J2,IndDomain_Wide!$A$2:$BI$24,7,FALSE))</f>
        <v/>
      </c>
      <c r="AS2" s="12" t="str">
        <f>IF($J2="","", VLOOKUP($J2,Indicator_Wide!$A$2:$BI$24,7,FALSE))</f>
        <v/>
      </c>
      <c r="AT2" s="12" t="str">
        <f t="shared" ref="AT2:AT17" si="11">IF(ISNUMBER(SEARCH("True",$D2)), "NA", "")</f>
        <v/>
      </c>
      <c r="AU2" s="12" t="str">
        <f>IF($J2="","",VLOOKUP($J2,IndDomain_Wide!$A$2:$BI$24,8,FALSE))</f>
        <v/>
      </c>
      <c r="AV2" s="12" t="str">
        <f>IF($J2="","", VLOOKUP($J2,Indicator_Wide!$A$2:$BI$24,8,FALSE))</f>
        <v/>
      </c>
      <c r="AW2" s="12" t="str">
        <f t="shared" ref="AW2:AW17" si="12">IF(ISNUMBER(SEARCH("True",$D2)), "NA", "")</f>
        <v/>
      </c>
      <c r="AX2" s="12" t="str">
        <f>IF($J2="","",VLOOKUP($J2,IndDomain_Wide!$A$2:$BI$26,9,FALSE))</f>
        <v/>
      </c>
      <c r="AY2" s="12" t="str">
        <f>IF($J2="","", VLOOKUP($J2,Indicator_Wide!$A$2:$BI$24,9,FALSE))</f>
        <v/>
      </c>
      <c r="AZ2" s="12" t="str">
        <f t="shared" ref="AZ2:AZ17" si="13">IF(ISNUMBER(SEARCH("True",$D2)), "NA", "")</f>
        <v/>
      </c>
      <c r="BA2" s="12" t="str">
        <f>IF($J2="","",VLOOKUP($J2,IndDomain_Wide!$A$2:$BI$24,10,FALSE))</f>
        <v/>
      </c>
      <c r="BB2" s="12" t="str">
        <f>IF($J2="","", VLOOKUP($J2,Indicator_Wide!$A$2:$BI$24,10,FALSE))</f>
        <v/>
      </c>
      <c r="BC2" s="12" t="str">
        <f t="shared" ref="BC2:BC17" si="14">IF(ISNUMBER(SEARCH("True",$D2)), "NA", "")</f>
        <v/>
      </c>
      <c r="BD2" s="12" t="str">
        <f>IF($J2="","",VLOOKUP($J2,IndDomain_Wide!$A$2:$BI$24,11,FALSE))</f>
        <v/>
      </c>
      <c r="BE2" s="12" t="str">
        <f>IF($J2="","", VLOOKUP($J2,Indicator_Wide!$A$2:$BI$24,11,FALSE))</f>
        <v/>
      </c>
      <c r="BF2" s="12" t="str">
        <f t="shared" ref="BF2:BF17" si="15">IF(ISNUMBER(SEARCH("True",$D2)), "NA", "")</f>
        <v/>
      </c>
      <c r="BG2" s="12" t="str">
        <f>IF($J2="","",VLOOKUP($J2,IndDomain_Wide!$A$2:$BI$24,12,FALSE))</f>
        <v/>
      </c>
      <c r="BH2" s="12" t="str">
        <f>IF($J2="","", VLOOKUP($J2,Indicator_Wide!$A$2:$BI$24,12,FALSE))</f>
        <v/>
      </c>
      <c r="BI2" s="12" t="str">
        <f t="shared" ref="BI2:BI17" si="16">IF(ISNUMBER(SEARCH("True",$D2)), "NA", "")</f>
        <v/>
      </c>
      <c r="BJ2" s="12" t="str">
        <f>IF($J2="","",VLOOKUP($J2,IndDomain_Wide!$A$2:$BI$24,13,FALSE))</f>
        <v/>
      </c>
      <c r="BK2" s="12" t="str">
        <f>IF($J2="","", VLOOKUP($J2,Indicator_Wide!$A$2:$BI$24,13,FALSE))</f>
        <v/>
      </c>
      <c r="BL2" s="12" t="str">
        <f t="shared" ref="BL2:BL17" si="17">IF(ISNUMBER(SEARCH("True",$D2)), "NA", "")</f>
        <v/>
      </c>
      <c r="BM2" s="12" t="str">
        <f>IF($J2="","",VLOOKUP($J2,IndDomain_Wide!$A$2:$BI$24,14,FALSE))</f>
        <v/>
      </c>
      <c r="BN2" s="12" t="str">
        <f>IF($J2="","", VLOOKUP($J2,Indicator_Wide!$A$2:$BI$24,14,FALSE))</f>
        <v/>
      </c>
      <c r="BO2" s="12" t="str">
        <f t="shared" ref="BO2:BO17" si="18">IF(ISNUMBER(SEARCH("True",$D2)), "NA", "")</f>
        <v/>
      </c>
      <c r="BP2" s="12" t="str">
        <f>IF($J2="","",VLOOKUP($J2,IndDomain_Wide!$A$2:$BI$24,15,FALSE))</f>
        <v/>
      </c>
      <c r="BQ2" s="12" t="str">
        <f>IF($J2="","", VLOOKUP($J2,Indicator_Wide!$A$2:$BI$24,15,FALSE))</f>
        <v/>
      </c>
      <c r="BR2" s="12" t="str">
        <f t="shared" ref="BR2:BR17" si="19">IF(ISNUMBER(SEARCH("True",$D2)), "NA", "")</f>
        <v/>
      </c>
      <c r="BS2" s="12" t="str">
        <f>IF($J2="","",VLOOKUP($J2,IndDomain_Wide!$A$2:$BI$24,16,FALSE))</f>
        <v/>
      </c>
      <c r="BT2" s="12" t="str">
        <f>IF($J2="","", VLOOKUP($J2,Indicator_Wide!$A$2:$BI$24,16,FALSE))</f>
        <v/>
      </c>
      <c r="BU2" s="12" t="str">
        <f t="shared" ref="BU2:BU17" si="20">IF(ISNUMBER(SEARCH("True",$D2)), "NA", "")</f>
        <v/>
      </c>
      <c r="BV2" s="12" t="str">
        <f>IF($J2="","",VLOOKUP($J2,IndDomain_Wide!$A$2:$BI$24,17,FALSE))</f>
        <v/>
      </c>
      <c r="BW2" s="12" t="str">
        <f>IF($J2="","", VLOOKUP($J2,Indicator_Wide!$A$2:$BI$24,17,FALSE))</f>
        <v/>
      </c>
      <c r="BX2" s="12" t="str">
        <f t="shared" ref="BX2:BX17" si="21">IF(ISNUMBER(SEARCH("True",$D2)), "NA", "")</f>
        <v/>
      </c>
      <c r="BY2" s="12" t="str">
        <f>IF($J2="","",VLOOKUP($J2,IndDomain_Wide!$A$2:$BI$24,18,FALSE))</f>
        <v/>
      </c>
      <c r="BZ2" s="12" t="str">
        <f>IF($J2="","", VLOOKUP($J2,Indicator_Wide!$A$2:$BI$24,18,FALSE))</f>
        <v/>
      </c>
      <c r="CA2" s="12" t="str">
        <f t="shared" ref="CA2:CA17" si="22">IF(ISNUMBER(SEARCH("True",$D2)), "NA", "")</f>
        <v/>
      </c>
      <c r="CB2" s="12" t="str">
        <f>IF($J2="","",VLOOKUP($J2,IndDomain_Wide!$A$2:$BI$24,19,FALSE))</f>
        <v/>
      </c>
      <c r="CC2" s="12" t="str">
        <f>IF($J2="","", VLOOKUP($J2,Indicator_Wide!$A$2:$BI$24,19,FALSE))</f>
        <v/>
      </c>
      <c r="CD2" s="12" t="str">
        <f t="shared" ref="CD2:CD17" si="23">IF(ISNUMBER(SEARCH("True",$D2)), "NA", "")</f>
        <v/>
      </c>
      <c r="CE2" s="12" t="str">
        <f>IF($J2="","",VLOOKUP($J2,IndDomain_Wide!$A$2:$BI$24,20,FALSE))</f>
        <v/>
      </c>
      <c r="CF2" s="12" t="str">
        <f>IF($J2="","", VLOOKUP($J2,Indicator_Wide!$A$2:$BI$24,20,FALSE))</f>
        <v/>
      </c>
      <c r="CG2" s="12" t="str">
        <f t="shared" ref="CG2:CG17" si="24">IF(ISNUMBER(SEARCH("True",$D2)), "NA", "")</f>
        <v/>
      </c>
      <c r="CH2" s="12" t="str">
        <f>IF($J2="","",VLOOKUP($J2,IndDomain_Wide!$A$2:$BI$24,21,FALSE))</f>
        <v/>
      </c>
      <c r="CI2" s="12" t="str">
        <f>IF($J2="","", VLOOKUP($J2,Indicator_Wide!$A$2:$BI$24,21,FALSE))</f>
        <v/>
      </c>
      <c r="CJ2" s="12" t="str">
        <f t="shared" ref="CJ2:CJ17" si="25">IF(ISNUMBER(SEARCH("True",$D2)), "NA", "")</f>
        <v/>
      </c>
      <c r="CK2" s="12" t="str">
        <f>IF($J2="","",VLOOKUP($J2,IndDomain_Wide!$A$2:$BI$24,22,FALSE))</f>
        <v/>
      </c>
      <c r="CL2" s="12" t="str">
        <f>IF($J2="","", VLOOKUP($J2,Indicator_Wide!$A$2:$BI$24,22,FALSE))</f>
        <v/>
      </c>
      <c r="CM2" s="12" t="str">
        <f t="shared" ref="CM2:CM17" si="26">IF(ISNUMBER(SEARCH("True",$D2)), "NA", "")</f>
        <v/>
      </c>
      <c r="CN2" s="12" t="str">
        <f>IF($J2="","",VLOOKUP($J2,IndDomain_Wide!$A$2:$BI$24,23,FALSE))</f>
        <v/>
      </c>
      <c r="CO2" s="12" t="str">
        <f>IF($J2="","", VLOOKUP($J2,Indicator_Wide!$A$2:$BI$24,23,FALSE))</f>
        <v/>
      </c>
      <c r="CP2" s="12" t="str">
        <f t="shared" ref="CP2:CP17" si="27">IF(ISNUMBER(SEARCH("True",$D2)), "NA", "")</f>
        <v/>
      </c>
      <c r="CQ2" s="12" t="str">
        <f>IF($J2="","",VLOOKUP($J2,IndDomain_Wide!$A$2:$BI$24,24,FALSE))</f>
        <v/>
      </c>
      <c r="CR2" s="12" t="str">
        <f>IF($J2="","", VLOOKUP($J2,Indicator_Wide!$A$2:$BI$24,24,FALSE))</f>
        <v/>
      </c>
      <c r="CS2" s="12" t="str">
        <f t="shared" ref="CS2:CS17" si="28">IF(ISNUMBER(SEARCH("True",$D2)), "NA", "")</f>
        <v/>
      </c>
      <c r="CT2" s="12" t="str">
        <f>IF($J2="","",VLOOKUP($J2,IndDomain_Wide!$A$2:$BI$24,25,FALSE))</f>
        <v/>
      </c>
      <c r="CU2" s="12" t="str">
        <f>IF($J2="","", VLOOKUP($J2,Indicator_Wide!$A$2:$BI$24,25,FALSE))</f>
        <v/>
      </c>
      <c r="CV2" s="12" t="str">
        <f t="shared" ref="CV2:CV17" si="29">IF(ISNUMBER(SEARCH("True",$D2)), "NA", "")</f>
        <v/>
      </c>
      <c r="CW2" s="12" t="str">
        <f>IF($J2="","",VLOOKUP($J2,IndDomain_Wide!$A$2:$BI$24,26,FALSE))</f>
        <v/>
      </c>
      <c r="CX2" s="12" t="str">
        <f>IF($J2="","", VLOOKUP($J2,Indicator_Wide!$A$2:$BI$24,26,FALSE))</f>
        <v/>
      </c>
      <c r="CY2" s="12" t="str">
        <f t="shared" ref="CY2:CY17" si="30">IF(ISNUMBER(SEARCH("True",$D2)), "NA", "")</f>
        <v/>
      </c>
      <c r="CZ2" s="12" t="str">
        <f>IF($J2="","",VLOOKUP($J2,IndDomain_Wide!$A$2:$BI$24,27,FALSE))</f>
        <v/>
      </c>
      <c r="DA2" s="12" t="str">
        <f>IF($J2="","", VLOOKUP($J2,Indicator_Wide!$A$2:$BI$17,27,FALSE))</f>
        <v/>
      </c>
      <c r="DB2" s="12" t="str">
        <f t="shared" ref="DB2:DB17" si="31">IF(ISNUMBER(SEARCH("True",$D2)), "NA", "")</f>
        <v/>
      </c>
      <c r="DC2" s="12" t="str">
        <f>IF($J2="","",VLOOKUP($J2,IndDomain_Wide!$A$2:$BI$24,28,FALSE))</f>
        <v/>
      </c>
      <c r="DD2" s="12" t="str">
        <f>IF($J2="","", VLOOKUP($J2,Indicator_Wide!$A$2:$BI$17,28,FALSE))</f>
        <v/>
      </c>
      <c r="DE2" s="12" t="str">
        <f t="shared" ref="DE2:DE17" si="32">IF(ISNUMBER(SEARCH("True",$D2)), "NA", "")</f>
        <v/>
      </c>
      <c r="DF2" s="12" t="str">
        <f>IF($J2="","",VLOOKUP($J2,IndDomain_Wide!$A$2:$BI$24,29,FALSE))</f>
        <v/>
      </c>
      <c r="DG2" s="12" t="str">
        <f>IF($J2="","", VLOOKUP($J2,Indicator_Wide!$A$2:$BI$24,29,FALSE))</f>
        <v/>
      </c>
      <c r="DH2" s="12" t="str">
        <f t="shared" ref="DH2:DH17" si="33">IF(ISNUMBER(SEARCH("True",$D2)), "NA", "")</f>
        <v/>
      </c>
      <c r="DI2" s="12" t="str">
        <f>IF($J2="","",VLOOKUP($J2,IndDomain_Wide!$A$2:$BI$24,30,FALSE))</f>
        <v/>
      </c>
      <c r="DJ2" s="12" t="str">
        <f>IF($J2="","", VLOOKUP($J2,Indicator_Wide!$A$2:$BI$24,30,FALSE))</f>
        <v/>
      </c>
      <c r="DK2" s="12" t="str">
        <f t="shared" ref="DK2:DK17" si="34">IF(ISNUMBER(SEARCH("True",$D2)), "NA", "")</f>
        <v/>
      </c>
      <c r="DL2" s="12" t="str">
        <f>IF($J2="","",VLOOKUP($J2,IndDomain_Wide!$A$2:$BI$24,31,FALSE))</f>
        <v/>
      </c>
      <c r="DM2" s="12" t="str">
        <f>IF($J2="","", VLOOKUP($J2,Indicator_Wide!$A$2:$BI$24,31,FALSE))</f>
        <v/>
      </c>
      <c r="DN2" s="12" t="str">
        <f t="shared" ref="DN2:DN17" si="35">IF(ISNUMBER(SEARCH("True",$D2)), "NA", "")</f>
        <v/>
      </c>
      <c r="DO2" s="12" t="str">
        <f>IF($J2="","",VLOOKUP($J2,IndDomain_Wide!$A$2:$BI$24,32,FALSE))</f>
        <v/>
      </c>
      <c r="DP2" s="12" t="str">
        <f>IF($J2="","", VLOOKUP($J2,Indicator_Wide!$A$2:$BI$24,32,FALSE))</f>
        <v/>
      </c>
      <c r="DQ2" s="12" t="str">
        <f t="shared" ref="DQ2:DQ17" si="36">IF(ISNUMBER(SEARCH("True",$D2)), "NA", "")</f>
        <v/>
      </c>
      <c r="DR2" s="12" t="str">
        <f>IF($J2="","",VLOOKUP($J2,IndDomain_Wide!$A$2:$BI$24,33,FALSE))</f>
        <v/>
      </c>
      <c r="DS2" s="12" t="str">
        <f>IF($J2="","", VLOOKUP($J2,Indicator_Wide!$A$2:$BI$24,33,FALSE))</f>
        <v/>
      </c>
      <c r="DT2" s="12" t="str">
        <f t="shared" ref="DT2:DT17" si="37">IF(ISNUMBER(SEARCH("True",$D2)), "NA", "")</f>
        <v/>
      </c>
      <c r="DU2" s="12" t="str">
        <f>IF($J2="","",VLOOKUP($J2,IndDomain_Wide!$A$2:$BI$24,34,FALSE))</f>
        <v/>
      </c>
      <c r="DV2" s="12" t="str">
        <f>IF($J2="","", VLOOKUP($J2,Indicator_Wide!$A$2:$BI$24,34,FALSE))</f>
        <v/>
      </c>
      <c r="DW2" s="12" t="str">
        <f t="shared" ref="DW2:DW17" si="38">IF(ISNUMBER(SEARCH("True",$D2)), "NA", "")</f>
        <v/>
      </c>
      <c r="DX2" s="12" t="str">
        <f>IF($J2="","",VLOOKUP($J2,IndDomain_Wide!$A$2:$BI$24,35,FALSE))</f>
        <v/>
      </c>
      <c r="DY2" s="12" t="str">
        <f>IF($J2="","", VLOOKUP($J2,Indicator_Wide!$A$2:$BI$24,35,FALSE))</f>
        <v/>
      </c>
      <c r="DZ2" s="12" t="str">
        <f t="shared" ref="DZ2:DZ17" si="39">IF(ISNUMBER(SEARCH("True",$D2)), "NA", "")</f>
        <v/>
      </c>
      <c r="EA2" s="12" t="str">
        <f>IF($J2="","",VLOOKUP($J2,IndDomain_Wide!$A$2:$BI$24,36,FALSE))</f>
        <v/>
      </c>
      <c r="EB2" s="12" t="str">
        <f>IF($J2="","", VLOOKUP($J2,Indicator_Wide!$A$2:$BI$24,36,FALSE))</f>
        <v/>
      </c>
      <c r="EC2" s="12" t="str">
        <f t="shared" ref="EC2:EC17" si="40">IF(ISNUMBER(SEARCH("True",$D2)), "NA", "")</f>
        <v/>
      </c>
      <c r="ED2" s="12" t="str">
        <f>IF($J2="","",VLOOKUP($J2,IndDomain_Wide!$A$2:$BI$24,37,FALSE))</f>
        <v/>
      </c>
      <c r="EE2" s="12" t="str">
        <f>IF($J2="","", VLOOKUP($J2,Indicator_Wide!$A$2:$BI$24,37,FALSE))</f>
        <v/>
      </c>
      <c r="EF2" s="12" t="str">
        <f t="shared" ref="EF2:EF17" si="41">IF(ISNUMBER(SEARCH("True",$D2)), "NA", "")</f>
        <v/>
      </c>
      <c r="EG2" s="12" t="str">
        <f>IF($J2="","",VLOOKUP($J2,IndDomain_Wide!$A$2:$BI$24,38,FALSE))</f>
        <v/>
      </c>
      <c r="EH2" s="12" t="str">
        <f>IF($J2="","", VLOOKUP($J2,Indicator_Wide!$A$2:$BI$24,38,FALSE))</f>
        <v/>
      </c>
      <c r="EI2" s="12" t="str">
        <f t="shared" ref="EI2:EI17" si="42">IF(ISNUMBER(SEARCH("True",$D2)), "NA", "")</f>
        <v/>
      </c>
      <c r="EJ2" s="12" t="str">
        <f>IF($J2="","",VLOOKUP($J2,IndDomain_Wide!$A$2:$BI$24,39,FALSE))</f>
        <v/>
      </c>
      <c r="EK2" s="12" t="str">
        <f>IF($J2="","", VLOOKUP($J2,Indicator_Wide!$A$2:$BI$24,39,FALSE))</f>
        <v/>
      </c>
      <c r="EL2" s="12" t="str">
        <f t="shared" ref="EL2:EL17" si="43">IF(ISNUMBER(SEARCH("True",$D2)), "NA", "")</f>
        <v/>
      </c>
      <c r="EM2" s="12" t="str">
        <f>IF($J2="","",VLOOKUP($J2,IndDomain_Wide!$A$2:$BI$24,40,FALSE))</f>
        <v/>
      </c>
      <c r="EN2" s="12" t="str">
        <f>IF($J2="","", VLOOKUP($J2,Indicator_Wide!$A$2:$BI$24,40,FALSE))</f>
        <v/>
      </c>
      <c r="EO2" s="12" t="str">
        <f t="shared" ref="EO2:EO17" si="44">IF(ISNUMBER(SEARCH("True",$D2)), "NA", "")</f>
        <v/>
      </c>
      <c r="EP2" s="12" t="str">
        <f>IF($J2="","",VLOOKUP($J2,IndDomain_Wide!$A$2:$BI$24,41,FALSE))</f>
        <v/>
      </c>
      <c r="EQ2" s="12" t="str">
        <f>IF($J2="","", VLOOKUP($J2,Indicator_Wide!$A$2:$BI$24,41,FALSE))</f>
        <v/>
      </c>
      <c r="ER2" s="12" t="str">
        <f t="shared" ref="ER2:ER17" si="45">IF(ISNUMBER(SEARCH("True",$D2)), "NA", "")</f>
        <v/>
      </c>
      <c r="ES2" s="12" t="str">
        <f>IF($J2="","",VLOOKUP($J2,IndDomain_Wide!$A$2:$BI$24,42,FALSE))</f>
        <v/>
      </c>
      <c r="ET2" s="12" t="str">
        <f>IF($J2="","", VLOOKUP($J2,Indicator_Wide!$A$2:$BI$24,42,FALSE))</f>
        <v/>
      </c>
      <c r="EU2" s="12" t="str">
        <f t="shared" ref="EU2:EU17" si="46">IF(ISNUMBER(SEARCH("True",$D2)), "NA", "")</f>
        <v/>
      </c>
      <c r="EV2" s="12" t="str">
        <f>IF($J2="","",VLOOKUP($J2,IndDomain_Wide!$A$2:$BI$24,43,FALSE))</f>
        <v/>
      </c>
      <c r="EW2" s="12" t="str">
        <f>IF($J2="","", VLOOKUP($J2,Indicator_Wide!$A$2:$BI$24,43,FALSE))</f>
        <v/>
      </c>
      <c r="EX2" s="12" t="str">
        <f t="shared" ref="EX2:EX17" si="47">IF(ISNUMBER(SEARCH("True",$D2)), "NA", "")</f>
        <v/>
      </c>
      <c r="EY2" s="12" t="str">
        <f>IF($J2="","",VLOOKUP($J2,IndDomain_Wide!$A$2:$BI$24,44,FALSE))</f>
        <v/>
      </c>
      <c r="EZ2" s="12" t="str">
        <f>IF($J2="","", VLOOKUP($J2,Indicator_Wide!$A$2:$BI$24,44,FALSE))</f>
        <v/>
      </c>
      <c r="FA2" s="12" t="str">
        <f t="shared" ref="FA2:FA17" si="48">IF(ISNUMBER(SEARCH("True",$D2)), "NA", "")</f>
        <v/>
      </c>
      <c r="FB2" s="12" t="str">
        <f>IF($J2="","",VLOOKUP($J2,IndDomain_Wide!$A$2:$BI$24,45,FALSE))</f>
        <v/>
      </c>
      <c r="FC2" s="12" t="str">
        <f>IF($J2="","", VLOOKUP($J2,Indicator_Wide!$A$2:$BI$24,45,FALSE))</f>
        <v/>
      </c>
      <c r="FD2" s="12" t="str">
        <f t="shared" ref="FD2:FD17" si="49">IF(ISNUMBER(SEARCH("True",$D2)), "NA", "")</f>
        <v/>
      </c>
      <c r="FE2" s="12" t="str">
        <f>IF($J2="","",VLOOKUP($J2,IndDomain_Wide!$A$2:$BI$24,46,FALSE))</f>
        <v/>
      </c>
      <c r="FF2" s="12" t="str">
        <f>IF($J2="","", VLOOKUP($J2,Indicator_Wide!$A$2:$BI$24,46,FALSE))</f>
        <v/>
      </c>
      <c r="FG2" s="12" t="str">
        <f t="shared" ref="FG2:FG17" si="50">IF(ISNUMBER(SEARCH("True",$D2)), "NA", "")</f>
        <v/>
      </c>
      <c r="FH2" s="12" t="str">
        <f>IF($J2="","",VLOOKUP($J2,IndDomain_Wide!$A$2:$BI$24,47,FALSE))</f>
        <v/>
      </c>
      <c r="FI2" s="12" t="str">
        <f>IF($J2="","", VLOOKUP($J2,Indicator_Wide!$A$2:$BI$24,47,FALSE))</f>
        <v/>
      </c>
      <c r="FJ2" s="12" t="str">
        <f t="shared" ref="FJ2:FJ17" si="51">IF(ISNUMBER(SEARCH("True",$D2)), "NA", "")</f>
        <v/>
      </c>
      <c r="FK2" s="12" t="str">
        <f>IF($J2="","",VLOOKUP($J2,IndDomain_Wide!$A$2:$BI$24,48,FALSE))</f>
        <v/>
      </c>
      <c r="FL2" s="12" t="str">
        <f>IF($J2="","", VLOOKUP($J2,Indicator_Wide!$A$2:$BI$24,48,FALSE))</f>
        <v/>
      </c>
      <c r="FM2" s="12" t="str">
        <f t="shared" ref="FM2:FM17" si="52">IF(ISNUMBER(SEARCH("True",$D2)), "NA", "")</f>
        <v/>
      </c>
      <c r="FN2" s="12" t="str">
        <f>IF($J2="","",VLOOKUP($J2,IndDomain_Wide!$A$2:$BI$24,49,FALSE))</f>
        <v/>
      </c>
      <c r="FO2" s="12" t="str">
        <f>IF($J2="","", VLOOKUP($J2,Indicator_Wide!$A$2:$BI$24,49,FALSE))</f>
        <v/>
      </c>
      <c r="FP2" s="12" t="str">
        <f t="shared" ref="FP2:FP17" si="53">IF(ISNUMBER(SEARCH("True",$D2)), "NA", "")</f>
        <v/>
      </c>
      <c r="FQ2" s="12" t="str">
        <f>IF($J2="","",VLOOKUP($J2,IndDomain_Wide!$A$2:$BI$24,50,FALSE))</f>
        <v/>
      </c>
      <c r="FR2" s="12" t="str">
        <f>IF($J2="","", VLOOKUP($J2,Indicator_Wide!$A$2:$BI$24,50,FALSE))</f>
        <v/>
      </c>
      <c r="FS2" s="12" t="str">
        <f t="shared" ref="FS2:FS17" si="54">IF(ISNUMBER(SEARCH("True",$D2)), "NA", "")</f>
        <v/>
      </c>
      <c r="FT2" s="12" t="str">
        <f>IF($J2="","",VLOOKUP($J2,IndDomain_Wide!$A$2:$BI$24,51,FALSE))</f>
        <v/>
      </c>
      <c r="FU2" s="12" t="str">
        <f>IF($J2="","", VLOOKUP($J2,Indicator_Wide!$A$2:$BI$24,51,FALSE))</f>
        <v/>
      </c>
      <c r="FV2" s="12" t="str">
        <f t="shared" ref="FV2:FV17" si="55">IF(ISNUMBER(SEARCH("True",$D2)), "NA", "")</f>
        <v/>
      </c>
      <c r="FW2" s="12" t="str">
        <f>IF($J2="","",VLOOKUP($J2,IndDomain_Wide!$A$2:$BI$24,52,FALSE))</f>
        <v/>
      </c>
      <c r="FX2" s="12" t="str">
        <f>IF($J2="","", VLOOKUP($J2,Indicator_Wide!$A$2:$BI$24,52,FALSE))</f>
        <v/>
      </c>
      <c r="FY2" s="12" t="str">
        <f t="shared" ref="FY2:FY17" si="56">IF(ISNUMBER(SEARCH("True",$D2)), "NA", "")</f>
        <v/>
      </c>
      <c r="FZ2" s="12" t="str">
        <f>IF($J2="","",VLOOKUP($J2,IndDomain_Wide!$A$2:$BI$24,53,FALSE))</f>
        <v/>
      </c>
      <c r="GA2" s="12" t="str">
        <f>IF($J2="","", VLOOKUP($J2,Indicator_Wide!$A$2:$BI$24,53,FALSE))</f>
        <v/>
      </c>
      <c r="GB2" s="12" t="str">
        <f t="shared" ref="GB2:GB17" si="57">IF(ISNUMBER(SEARCH("True",$D2)), "NA", "")</f>
        <v/>
      </c>
      <c r="GC2" s="12" t="str">
        <f>IF($J2="","",VLOOKUP($J2,IndDomain_Wide!$A$2:$BI$24,54,FALSE))</f>
        <v/>
      </c>
      <c r="GD2" s="12" t="str">
        <f>IF($J2="","", VLOOKUP($J2,Indicator_Wide!$A$2:$BI$24,54,FALSE))</f>
        <v/>
      </c>
      <c r="GE2" s="12" t="str">
        <f t="shared" ref="GE2:GE17" si="58">IF(ISNUMBER(SEARCH("True",$D2)), "NA", "")</f>
        <v/>
      </c>
      <c r="GF2" s="12" t="str">
        <f>IF($J2="","",VLOOKUP($J2,IndDomain_Wide!$A$2:$BI$24,55,FALSE))</f>
        <v/>
      </c>
      <c r="GG2" s="12" t="str">
        <f>IF($J2="","", VLOOKUP($J2,Indicator_Wide!$A$2:$BI$24,55,FALSE))</f>
        <v/>
      </c>
      <c r="GH2" s="12" t="str">
        <f t="shared" ref="GH2:GH17" si="59">IF(ISNUMBER(SEARCH("True",$D2)), "NA", "")</f>
        <v/>
      </c>
      <c r="GI2" s="12" t="str">
        <f>IF($J2="","",VLOOKUP($J2,IndDomain_Wide!$A$2:$BI$24,56,FALSE))</f>
        <v/>
      </c>
      <c r="GJ2" s="12" t="str">
        <f>IF($J2="","", VLOOKUP($J2,Indicator_Wide!$A$2:$BI$24,56,FALSE))</f>
        <v/>
      </c>
      <c r="GK2" s="12" t="str">
        <f t="shared" ref="GK2:GK17" si="60">IF(ISNUMBER(SEARCH("True",$D2)), "NA", "")</f>
        <v/>
      </c>
      <c r="GL2" s="12" t="str">
        <f>IF($J2="","",VLOOKUP($J2,IndDomain_Wide!$A$2:$BI$24,57,FALSE))</f>
        <v/>
      </c>
      <c r="GM2" s="12" t="str">
        <f>IF($J2="","", VLOOKUP($J2,Indicator_Wide!$A$2:$BI$24,57,FALSE))</f>
        <v/>
      </c>
      <c r="GN2" s="12" t="str">
        <f t="shared" ref="GN2:GN17" si="61">IF(ISNUMBER(SEARCH("True",$D2)), "NA", "")</f>
        <v/>
      </c>
      <c r="GO2" s="12" t="str">
        <f>IF($J2="","",VLOOKUP($J2,IndDomain_Wide!$A$2:$BI$24,58,FALSE))</f>
        <v/>
      </c>
      <c r="GP2" s="12" t="str">
        <f>IF($J2="","", VLOOKUP($J2,Indicator_Wide!$A$2:$BI$24,58,FALSE))</f>
        <v/>
      </c>
      <c r="GQ2" s="12" t="str">
        <f t="shared" ref="GQ2:GQ17" si="62">IF(ISNUMBER(SEARCH("True",$D2)), "NA", "")</f>
        <v/>
      </c>
      <c r="GR2" s="12" t="str">
        <f>IF($J2="","",VLOOKUP($J2,IndDomain_Wide!$A$2:$BI$24,59,FALSE))</f>
        <v/>
      </c>
      <c r="GS2" s="12" t="str">
        <f>IF($J2="","", VLOOKUP($J2,Indicator_Wide!$A$2:$BI$24,59,FALSE))</f>
        <v/>
      </c>
      <c r="GT2" s="12" t="str">
        <f t="shared" ref="GT2:GT17" si="63">IF(ISNUMBER(SEARCH("True",$D2)), "NA", "")</f>
        <v/>
      </c>
      <c r="GU2" s="12" t="str">
        <f>IF($J2="","",VLOOKUP($J2,IndDomain_Wide!$A$2:$BI$24,60,FALSE))</f>
        <v/>
      </c>
      <c r="GV2" s="12" t="str">
        <f>IF($J2="","", VLOOKUP($J2,Indicator_Wide!$A$2:$BI$24,60,FALSE))</f>
        <v/>
      </c>
      <c r="GW2" s="12" t="str">
        <f t="shared" ref="GW2:GW17" si="64">IF(ISNUMBER(SEARCH("True",$D2)), "NA", "")</f>
        <v/>
      </c>
      <c r="GX2" s="12" t="str">
        <f>IF($J2="","",VLOOKUP($J2,IndDomain_Wide!$A$2:$BI$24,61,FALSE))</f>
        <v/>
      </c>
      <c r="GY2" s="12" t="str">
        <f>IF($J2="","", VLOOKUP($J2,Indicator_Wide!$A$2:$BI$24,61,FALSE))</f>
        <v/>
      </c>
      <c r="GZ2" s="12" t="str">
        <f t="shared" ref="GZ2:GZ17" si="65">IF(ISNUMBER(SEARCH("True",$D2)), "NA", "")</f>
        <v/>
      </c>
      <c r="HA2" s="11"/>
      <c r="HB2" s="11"/>
    </row>
    <row r="3" spans="1:210">
      <c r="A3" s="10"/>
      <c r="B3" s="11"/>
      <c r="C3" s="11"/>
      <c r="D3" s="11"/>
      <c r="E3" s="11"/>
      <c r="F3" s="11"/>
      <c r="G3" s="11"/>
      <c r="H3" s="11"/>
      <c r="I3" s="11"/>
      <c r="J3" s="11"/>
      <c r="K3" s="12" t="str">
        <f>IF($J3="","", VLOOKUP($J3,Domain_Wide!$A$2:$M$24,2,FALSE))</f>
        <v/>
      </c>
      <c r="L3" s="12" t="str">
        <f>IF($J3="","", VLOOKUP($J3,Domain_Wide!$A$2:$M$24,3,FALSE))</f>
        <v/>
      </c>
      <c r="M3" s="12" t="str">
        <f t="shared" si="0"/>
        <v/>
      </c>
      <c r="N3" s="12" t="str">
        <f>IF($J3="","", VLOOKUP($J3,Domain_Wide!$A$2:$M$24,4,FALSE))</f>
        <v/>
      </c>
      <c r="O3" s="12" t="str">
        <f>IF($J3="","", VLOOKUP($J3,Domain_Wide!$A$2:$M$24,5,FALSE))</f>
        <v/>
      </c>
      <c r="P3" s="12" t="str">
        <f t="shared" si="1"/>
        <v/>
      </c>
      <c r="Q3" s="12" t="str">
        <f>IF($J3="","", VLOOKUP($J3,Domain_Wide!$A$2:$M$24,6,FALSE))</f>
        <v/>
      </c>
      <c r="R3" s="12" t="str">
        <f>IF($J3="","", VLOOKUP($J3,Domain_Wide!$A$2:$M$24,7,FALSE))</f>
        <v/>
      </c>
      <c r="S3" s="12" t="str">
        <f t="shared" si="2"/>
        <v/>
      </c>
      <c r="T3" s="12" t="str">
        <f>IF($J3="","", VLOOKUP($J3,Domain_Wide!$A$2:$M$24,8,FALSE))</f>
        <v/>
      </c>
      <c r="U3" s="12" t="str">
        <f>IF($J3="","", VLOOKUP($J3,Domain_Wide!$A$2:$M$24,9,FALSE))</f>
        <v/>
      </c>
      <c r="V3" s="12" t="str">
        <f t="shared" si="3"/>
        <v/>
      </c>
      <c r="W3" s="12" t="str">
        <f>IF($J3="","", VLOOKUP($J3,Domain_Wide!$A$2:$M$24,10,FALSE))</f>
        <v/>
      </c>
      <c r="X3" s="12" t="str">
        <f>IF($J3="","", VLOOKUP($J3,Domain_Wide!$A$2:$M$24,11,FALSE))</f>
        <v/>
      </c>
      <c r="Y3" s="12" t="str">
        <f t="shared" si="4"/>
        <v/>
      </c>
      <c r="Z3" s="12" t="str">
        <f>IF($J3="","", VLOOKUP($J3,Domain_Wide!$A$2:$M$24,12,FALSE))</f>
        <v/>
      </c>
      <c r="AA3" s="12" t="str">
        <f>IF($J3="","", VLOOKUP($J3,Domain_Wide!$A$2:$M$24,13,FALSE))</f>
        <v/>
      </c>
      <c r="AB3" s="12" t="str">
        <f t="shared" si="5"/>
        <v/>
      </c>
      <c r="AC3" s="12" t="str">
        <f>IF($J3="","",VLOOKUP($J3,IndDomain_Wide!$A$2:$BI$24,2,FALSE))</f>
        <v/>
      </c>
      <c r="AD3" s="12" t="str">
        <f>IF($J3="","",VLOOKUP($J3,Indicator_Wide!$A$2:$BI$24,2,FALSE))</f>
        <v/>
      </c>
      <c r="AE3" s="12" t="str">
        <f t="shared" si="6"/>
        <v/>
      </c>
      <c r="AF3" s="12" t="str">
        <f>IF($J3="","",VLOOKUP($J3,IndDomain_Wide!$A$2:$BI$24,3,FALSE))</f>
        <v/>
      </c>
      <c r="AG3" s="12" t="str">
        <f>IF($J3="","", VLOOKUP($J3,Indicator_Wide!$A$2:$BI$24,3,FALSE))</f>
        <v/>
      </c>
      <c r="AH3" s="12" t="str">
        <f t="shared" si="7"/>
        <v/>
      </c>
      <c r="AI3" s="12" t="str">
        <f>IF($J3="","",VLOOKUP($J3,IndDomain_Wide!$A$2:$BI$24,4,FALSE))</f>
        <v/>
      </c>
      <c r="AJ3" s="12" t="str">
        <f>IF($J3="","", VLOOKUP($J3,Indicator_Wide!$A$2:$BI$24,4,FALSE))</f>
        <v/>
      </c>
      <c r="AK3" s="12" t="str">
        <f t="shared" si="8"/>
        <v/>
      </c>
      <c r="AL3" s="12" t="str">
        <f>IF($J3="","",VLOOKUP($J3,IndDomain_Wide!$A$2:$BI$24,5,FALSE))</f>
        <v/>
      </c>
      <c r="AM3" s="12" t="str">
        <f>IF($J3="","", VLOOKUP($J3,Indicator_Wide!$A$2:$BI$24,5,FALSE))</f>
        <v/>
      </c>
      <c r="AN3" s="12" t="str">
        <f t="shared" si="9"/>
        <v/>
      </c>
      <c r="AO3" s="12" t="str">
        <f>IF($J3="","",VLOOKUP($J3,IndDomain_Wide!$A$2:$BI$24,6,FALSE))</f>
        <v/>
      </c>
      <c r="AP3" s="12" t="str">
        <f>IF($J3="","", VLOOKUP($J3,Indicator_Wide!$A$2:$BI$24,6,FALSE))</f>
        <v/>
      </c>
      <c r="AQ3" s="12" t="str">
        <f t="shared" si="10"/>
        <v/>
      </c>
      <c r="AR3" s="12" t="str">
        <f>IF($J3="","",VLOOKUP($J3,IndDomain_Wide!$A$2:$BI$24,7,FALSE))</f>
        <v/>
      </c>
      <c r="AS3" s="12" t="str">
        <f>IF($J3="","", VLOOKUP($J3,Indicator_Wide!$A$2:$BI$24,7,FALSE))</f>
        <v/>
      </c>
      <c r="AT3" s="12" t="str">
        <f t="shared" si="11"/>
        <v/>
      </c>
      <c r="AU3" s="12" t="str">
        <f>IF($J3="","",VLOOKUP($J3,IndDomain_Wide!$A$2:$BI$24,8,FALSE))</f>
        <v/>
      </c>
      <c r="AV3" s="12" t="str">
        <f>IF($J3="","", VLOOKUP($J3,Indicator_Wide!$A$2:$BI$24,8,FALSE))</f>
        <v/>
      </c>
      <c r="AW3" s="12" t="str">
        <f t="shared" si="12"/>
        <v/>
      </c>
      <c r="AX3" s="12" t="str">
        <f>IF($J3="","",VLOOKUP($J3,IndDomain_Wide!$A$2:$BI$26,9,FALSE))</f>
        <v/>
      </c>
      <c r="AY3" s="12" t="str">
        <f>IF($J3="","", VLOOKUP($J3,Indicator_Wide!$A$2:$BI$24,9,FALSE))</f>
        <v/>
      </c>
      <c r="AZ3" s="12" t="str">
        <f t="shared" si="13"/>
        <v/>
      </c>
      <c r="BA3" s="12" t="str">
        <f>IF($J3="","",VLOOKUP($J3,IndDomain_Wide!$A$2:$BI$24,10,FALSE))</f>
        <v/>
      </c>
      <c r="BB3" s="12" t="str">
        <f>IF($J3="","", VLOOKUP($J3,Indicator_Wide!$A$2:$BI$24,10,FALSE))</f>
        <v/>
      </c>
      <c r="BC3" s="12" t="str">
        <f t="shared" si="14"/>
        <v/>
      </c>
      <c r="BD3" s="12" t="str">
        <f>IF($J3="","",VLOOKUP($J3,IndDomain_Wide!$A$2:$BI$24,11,FALSE))</f>
        <v/>
      </c>
      <c r="BE3" s="12" t="str">
        <f>IF($J3="","", VLOOKUP($J3,Indicator_Wide!$A$2:$BI$24,11,FALSE))</f>
        <v/>
      </c>
      <c r="BF3" s="12" t="str">
        <f t="shared" si="15"/>
        <v/>
      </c>
      <c r="BG3" s="12" t="str">
        <f>IF($J3="","",VLOOKUP($J3,IndDomain_Wide!$A$2:$BI$24,12,FALSE))</f>
        <v/>
      </c>
      <c r="BH3" s="12" t="str">
        <f>IF($J3="","", VLOOKUP($J3,Indicator_Wide!$A$2:$BI$24,12,FALSE))</f>
        <v/>
      </c>
      <c r="BI3" s="12" t="str">
        <f t="shared" si="16"/>
        <v/>
      </c>
      <c r="BJ3" s="12" t="str">
        <f>IF($J3="","",VLOOKUP($J3,IndDomain_Wide!$A$2:$BI$24,13,FALSE))</f>
        <v/>
      </c>
      <c r="BK3" s="12" t="str">
        <f>IF($J3="","", VLOOKUP($J3,Indicator_Wide!$A$2:$BI$24,13,FALSE))</f>
        <v/>
      </c>
      <c r="BL3" s="12" t="str">
        <f t="shared" si="17"/>
        <v/>
      </c>
      <c r="BM3" s="12" t="str">
        <f>IF($J3="","",VLOOKUP($J3,IndDomain_Wide!$A$2:$BI$24,14,FALSE))</f>
        <v/>
      </c>
      <c r="BN3" s="12" t="str">
        <f>IF($J3="","", VLOOKUP($J3,Indicator_Wide!$A$2:$BI$24,14,FALSE))</f>
        <v/>
      </c>
      <c r="BO3" s="12" t="str">
        <f t="shared" si="18"/>
        <v/>
      </c>
      <c r="BP3" s="12" t="str">
        <f>IF($J3="","",VLOOKUP($J3,IndDomain_Wide!$A$2:$BI$24,15,FALSE))</f>
        <v/>
      </c>
      <c r="BQ3" s="12" t="str">
        <f>IF($J3="","", VLOOKUP($J3,Indicator_Wide!$A$2:$BI$24,15,FALSE))</f>
        <v/>
      </c>
      <c r="BR3" s="12" t="str">
        <f t="shared" si="19"/>
        <v/>
      </c>
      <c r="BS3" s="12" t="str">
        <f>IF($J3="","",VLOOKUP($J3,IndDomain_Wide!$A$2:$BI$24,16,FALSE))</f>
        <v/>
      </c>
      <c r="BT3" s="12" t="str">
        <f>IF($J3="","", VLOOKUP($J3,Indicator_Wide!$A$2:$BI$24,16,FALSE))</f>
        <v/>
      </c>
      <c r="BU3" s="12" t="str">
        <f t="shared" si="20"/>
        <v/>
      </c>
      <c r="BV3" s="12" t="str">
        <f>IF($J3="","",VLOOKUP($J3,IndDomain_Wide!$A$2:$BI$24,17,FALSE))</f>
        <v/>
      </c>
      <c r="BW3" s="12" t="str">
        <f>IF($J3="","", VLOOKUP($J3,Indicator_Wide!$A$2:$BI$24,17,FALSE))</f>
        <v/>
      </c>
      <c r="BX3" s="12" t="str">
        <f t="shared" si="21"/>
        <v/>
      </c>
      <c r="BY3" s="12" t="str">
        <f>IF($J3="","",VLOOKUP($J3,IndDomain_Wide!$A$2:$BI$24,18,FALSE))</f>
        <v/>
      </c>
      <c r="BZ3" s="12" t="str">
        <f>IF($J3="","", VLOOKUP($J3,Indicator_Wide!$A$2:$BI$24,18,FALSE))</f>
        <v/>
      </c>
      <c r="CA3" s="12" t="str">
        <f t="shared" si="22"/>
        <v/>
      </c>
      <c r="CB3" s="12" t="str">
        <f>IF($J3="","",VLOOKUP($J3,IndDomain_Wide!$A$2:$BI$24,19,FALSE))</f>
        <v/>
      </c>
      <c r="CC3" s="12" t="str">
        <f>IF($J3="","", VLOOKUP($J3,Indicator_Wide!$A$2:$BI$24,19,FALSE))</f>
        <v/>
      </c>
      <c r="CD3" s="12" t="str">
        <f t="shared" si="23"/>
        <v/>
      </c>
      <c r="CE3" s="12" t="str">
        <f>IF($J3="","",VLOOKUP($J3,IndDomain_Wide!$A$2:$BI$24,20,FALSE))</f>
        <v/>
      </c>
      <c r="CF3" s="12" t="str">
        <f>IF($J3="","", VLOOKUP($J3,Indicator_Wide!$A$2:$BI$24,20,FALSE))</f>
        <v/>
      </c>
      <c r="CG3" s="12" t="str">
        <f t="shared" si="24"/>
        <v/>
      </c>
      <c r="CH3" s="12" t="str">
        <f>IF($J3="","",VLOOKUP($J3,IndDomain_Wide!$A$2:$BI$24,21,FALSE))</f>
        <v/>
      </c>
      <c r="CI3" s="12" t="str">
        <f>IF($J3="","", VLOOKUP($J3,Indicator_Wide!$A$2:$BI$24,21,FALSE))</f>
        <v/>
      </c>
      <c r="CJ3" s="12" t="str">
        <f t="shared" si="25"/>
        <v/>
      </c>
      <c r="CK3" s="12" t="str">
        <f>IF($J3="","",VLOOKUP($J3,IndDomain_Wide!$A$2:$BI$24,22,FALSE))</f>
        <v/>
      </c>
      <c r="CL3" s="12" t="str">
        <f>IF($J3="","", VLOOKUP($J3,Indicator_Wide!$A$2:$BI$24,22,FALSE))</f>
        <v/>
      </c>
      <c r="CM3" s="12" t="str">
        <f t="shared" si="26"/>
        <v/>
      </c>
      <c r="CN3" s="12" t="str">
        <f>IF($J3="","",VLOOKUP($J3,IndDomain_Wide!$A$2:$BI$24,23,FALSE))</f>
        <v/>
      </c>
      <c r="CO3" s="12" t="str">
        <f>IF($J3="","", VLOOKUP($J3,Indicator_Wide!$A$2:$BI$24,23,FALSE))</f>
        <v/>
      </c>
      <c r="CP3" s="12" t="str">
        <f t="shared" si="27"/>
        <v/>
      </c>
      <c r="CQ3" s="12" t="str">
        <f>IF($J3="","",VLOOKUP($J3,IndDomain_Wide!$A$2:$BI$24,24,FALSE))</f>
        <v/>
      </c>
      <c r="CR3" s="12" t="str">
        <f>IF($J3="","", VLOOKUP($J3,Indicator_Wide!$A$2:$BI$24,24,FALSE))</f>
        <v/>
      </c>
      <c r="CS3" s="12" t="str">
        <f t="shared" si="28"/>
        <v/>
      </c>
      <c r="CT3" s="12" t="str">
        <f>IF($J3="","",VLOOKUP($J3,IndDomain_Wide!$A$2:$BI$24,25,FALSE))</f>
        <v/>
      </c>
      <c r="CU3" s="12" t="str">
        <f>IF($J3="","", VLOOKUP($J3,Indicator_Wide!$A$2:$BI$24,25,FALSE))</f>
        <v/>
      </c>
      <c r="CV3" s="12" t="str">
        <f t="shared" si="29"/>
        <v/>
      </c>
      <c r="CW3" s="12" t="str">
        <f>IF($J3="","",VLOOKUP($J3,IndDomain_Wide!$A$2:$BI$24,26,FALSE))</f>
        <v/>
      </c>
      <c r="CX3" s="12" t="str">
        <f>IF($J3="","", VLOOKUP($J3,Indicator_Wide!$A$2:$BI$24,26,FALSE))</f>
        <v/>
      </c>
      <c r="CY3" s="12" t="str">
        <f t="shared" si="30"/>
        <v/>
      </c>
      <c r="CZ3" s="12" t="str">
        <f>IF($J3="","",VLOOKUP($J3,IndDomain_Wide!$A$2:$BI$24,27,FALSE))</f>
        <v/>
      </c>
      <c r="DA3" s="12" t="str">
        <f>IF($J3="","", VLOOKUP($J3,Indicator_Wide!$A$2:$BI$17,27,FALSE))</f>
        <v/>
      </c>
      <c r="DB3" s="12" t="str">
        <f t="shared" si="31"/>
        <v/>
      </c>
      <c r="DC3" s="12" t="str">
        <f>IF($J3="","",VLOOKUP($J3,IndDomain_Wide!$A$2:$BI$24,28,FALSE))</f>
        <v/>
      </c>
      <c r="DD3" s="12" t="str">
        <f>IF($J3="","", VLOOKUP($J3,Indicator_Wide!$A$2:$BI$17,28,FALSE))</f>
        <v/>
      </c>
      <c r="DE3" s="12" t="str">
        <f t="shared" si="32"/>
        <v/>
      </c>
      <c r="DF3" s="12" t="str">
        <f>IF($J3="","",VLOOKUP($J3,IndDomain_Wide!$A$2:$BI$24,29,FALSE))</f>
        <v/>
      </c>
      <c r="DG3" s="12" t="str">
        <f>IF($J3="","", VLOOKUP($J3,Indicator_Wide!$A$2:$BI$24,29,FALSE))</f>
        <v/>
      </c>
      <c r="DH3" s="12" t="str">
        <f t="shared" si="33"/>
        <v/>
      </c>
      <c r="DI3" s="12" t="str">
        <f>IF($J3="","",VLOOKUP($J3,IndDomain_Wide!$A$2:$BI$24,30,FALSE))</f>
        <v/>
      </c>
      <c r="DJ3" s="12" t="str">
        <f>IF($J3="","", VLOOKUP($J3,Indicator_Wide!$A$2:$BI$24,30,FALSE))</f>
        <v/>
      </c>
      <c r="DK3" s="12" t="str">
        <f t="shared" si="34"/>
        <v/>
      </c>
      <c r="DL3" s="12" t="str">
        <f>IF($J3="","",VLOOKUP($J3,IndDomain_Wide!$A$2:$BI$24,31,FALSE))</f>
        <v/>
      </c>
      <c r="DM3" s="12" t="str">
        <f>IF($J3="","", VLOOKUP($J3,Indicator_Wide!$A$2:$BI$24,31,FALSE))</f>
        <v/>
      </c>
      <c r="DN3" s="12" t="str">
        <f t="shared" si="35"/>
        <v/>
      </c>
      <c r="DO3" s="12" t="str">
        <f>IF($J3="","",VLOOKUP($J3,IndDomain_Wide!$A$2:$BI$24,32,FALSE))</f>
        <v/>
      </c>
      <c r="DP3" s="12" t="str">
        <f>IF($J3="","", VLOOKUP($J3,Indicator_Wide!$A$2:$BI$24,32,FALSE))</f>
        <v/>
      </c>
      <c r="DQ3" s="12" t="str">
        <f t="shared" si="36"/>
        <v/>
      </c>
      <c r="DR3" s="12" t="str">
        <f>IF($J3="","",VLOOKUP($J3,IndDomain_Wide!$A$2:$BI$24,33,FALSE))</f>
        <v/>
      </c>
      <c r="DS3" s="12" t="str">
        <f>IF($J3="","", VLOOKUP($J3,Indicator_Wide!$A$2:$BI$24,33,FALSE))</f>
        <v/>
      </c>
      <c r="DT3" s="12" t="str">
        <f t="shared" si="37"/>
        <v/>
      </c>
      <c r="DU3" s="12" t="str">
        <f>IF($J3="","",VLOOKUP($J3,IndDomain_Wide!$A$2:$BI$24,34,FALSE))</f>
        <v/>
      </c>
      <c r="DV3" s="12" t="str">
        <f>IF($J3="","", VLOOKUP($J3,Indicator_Wide!$A$2:$BI$24,34,FALSE))</f>
        <v/>
      </c>
      <c r="DW3" s="12" t="str">
        <f t="shared" si="38"/>
        <v/>
      </c>
      <c r="DX3" s="12" t="str">
        <f>IF($J3="","",VLOOKUP($J3,IndDomain_Wide!$A$2:$BI$24,35,FALSE))</f>
        <v/>
      </c>
      <c r="DY3" s="12" t="str">
        <f>IF($J3="","", VLOOKUP($J3,Indicator_Wide!$A$2:$BI$24,35,FALSE))</f>
        <v/>
      </c>
      <c r="DZ3" s="12" t="str">
        <f t="shared" si="39"/>
        <v/>
      </c>
      <c r="EA3" s="12" t="str">
        <f>IF($J3="","",VLOOKUP($J3,IndDomain_Wide!$A$2:$BI$24,36,FALSE))</f>
        <v/>
      </c>
      <c r="EB3" s="12" t="str">
        <f>IF($J3="","", VLOOKUP($J3,Indicator_Wide!$A$2:$BI$24,36,FALSE))</f>
        <v/>
      </c>
      <c r="EC3" s="12" t="str">
        <f t="shared" si="40"/>
        <v/>
      </c>
      <c r="ED3" s="12" t="str">
        <f>IF($J3="","",VLOOKUP($J3,IndDomain_Wide!$A$2:$BI$24,37,FALSE))</f>
        <v/>
      </c>
      <c r="EE3" s="12" t="str">
        <f>IF($J3="","", VLOOKUP($J3,Indicator_Wide!$A$2:$BI$24,37,FALSE))</f>
        <v/>
      </c>
      <c r="EF3" s="12" t="str">
        <f t="shared" si="41"/>
        <v/>
      </c>
      <c r="EG3" s="12" t="str">
        <f>IF($J3="","",VLOOKUP($J3,IndDomain_Wide!$A$2:$BI$24,38,FALSE))</f>
        <v/>
      </c>
      <c r="EH3" s="12" t="str">
        <f>IF($J3="","", VLOOKUP($J3,Indicator_Wide!$A$2:$BI$24,38,FALSE))</f>
        <v/>
      </c>
      <c r="EI3" s="12" t="str">
        <f t="shared" si="42"/>
        <v/>
      </c>
      <c r="EJ3" s="12" t="str">
        <f>IF($J3="","",VLOOKUP($J3,IndDomain_Wide!$A$2:$BI$24,39,FALSE))</f>
        <v/>
      </c>
      <c r="EK3" s="12" t="str">
        <f>IF($J3="","", VLOOKUP($J3,Indicator_Wide!$A$2:$BI$24,39,FALSE))</f>
        <v/>
      </c>
      <c r="EL3" s="12" t="str">
        <f t="shared" si="43"/>
        <v/>
      </c>
      <c r="EM3" s="12" t="str">
        <f>IF($J3="","",VLOOKUP($J3,IndDomain_Wide!$A$2:$BI$24,40,FALSE))</f>
        <v/>
      </c>
      <c r="EN3" s="12" t="str">
        <f>IF($J3="","", VLOOKUP($J3,Indicator_Wide!$A$2:$BI$24,40,FALSE))</f>
        <v/>
      </c>
      <c r="EO3" s="12" t="str">
        <f t="shared" si="44"/>
        <v/>
      </c>
      <c r="EP3" s="12" t="str">
        <f>IF($J3="","",VLOOKUP($J3,IndDomain_Wide!$A$2:$BI$24,41,FALSE))</f>
        <v/>
      </c>
      <c r="EQ3" s="12" t="str">
        <f>IF($J3="","", VLOOKUP($J3,Indicator_Wide!$A$2:$BI$24,41,FALSE))</f>
        <v/>
      </c>
      <c r="ER3" s="12" t="str">
        <f t="shared" si="45"/>
        <v/>
      </c>
      <c r="ES3" s="12" t="str">
        <f>IF($J3="","",VLOOKUP($J3,IndDomain_Wide!$A$2:$BI$24,42,FALSE))</f>
        <v/>
      </c>
      <c r="ET3" s="12" t="str">
        <f>IF($J3="","", VLOOKUP($J3,Indicator_Wide!$A$2:$BI$24,42,FALSE))</f>
        <v/>
      </c>
      <c r="EU3" s="12" t="str">
        <f t="shared" si="46"/>
        <v/>
      </c>
      <c r="EV3" s="12" t="str">
        <f>IF($J3="","",VLOOKUP($J3,IndDomain_Wide!$A$2:$BI$24,43,FALSE))</f>
        <v/>
      </c>
      <c r="EW3" s="12" t="str">
        <f>IF($J3="","", VLOOKUP($J3,Indicator_Wide!$A$2:$BI$24,43,FALSE))</f>
        <v/>
      </c>
      <c r="EX3" s="12" t="str">
        <f t="shared" si="47"/>
        <v/>
      </c>
      <c r="EY3" s="12" t="str">
        <f>IF($J3="","",VLOOKUP($J3,IndDomain_Wide!$A$2:$BI$24,44,FALSE))</f>
        <v/>
      </c>
      <c r="EZ3" s="12" t="str">
        <f>IF($J3="","", VLOOKUP($J3,Indicator_Wide!$A$2:$BI$24,44,FALSE))</f>
        <v/>
      </c>
      <c r="FA3" s="12" t="str">
        <f t="shared" si="48"/>
        <v/>
      </c>
      <c r="FB3" s="12" t="str">
        <f>IF($J3="","",VLOOKUP($J3,IndDomain_Wide!$A$2:$BI$24,45,FALSE))</f>
        <v/>
      </c>
      <c r="FC3" s="12" t="str">
        <f>IF($J3="","", VLOOKUP($J3,Indicator_Wide!$A$2:$BI$24,45,FALSE))</f>
        <v/>
      </c>
      <c r="FD3" s="12" t="str">
        <f t="shared" si="49"/>
        <v/>
      </c>
      <c r="FE3" s="12" t="str">
        <f>IF($J3="","",VLOOKUP($J3,IndDomain_Wide!$A$2:$BI$24,46,FALSE))</f>
        <v/>
      </c>
      <c r="FF3" s="12" t="str">
        <f>IF($J3="","", VLOOKUP($J3,Indicator_Wide!$A$2:$BI$24,46,FALSE))</f>
        <v/>
      </c>
      <c r="FG3" s="12" t="str">
        <f t="shared" si="50"/>
        <v/>
      </c>
      <c r="FH3" s="12" t="str">
        <f>IF($J3="","",VLOOKUP($J3,IndDomain_Wide!$A$2:$BI$24,47,FALSE))</f>
        <v/>
      </c>
      <c r="FI3" s="12" t="str">
        <f>IF($J3="","", VLOOKUP($J3,Indicator_Wide!$A$2:$BI$24,47,FALSE))</f>
        <v/>
      </c>
      <c r="FJ3" s="12" t="str">
        <f t="shared" si="51"/>
        <v/>
      </c>
      <c r="FK3" s="12" t="str">
        <f>IF($J3="","",VLOOKUP($J3,IndDomain_Wide!$A$2:$BI$24,48,FALSE))</f>
        <v/>
      </c>
      <c r="FL3" s="12" t="str">
        <f>IF($J3="","", VLOOKUP($J3,Indicator_Wide!$A$2:$BI$24,48,FALSE))</f>
        <v/>
      </c>
      <c r="FM3" s="12" t="str">
        <f t="shared" si="52"/>
        <v/>
      </c>
      <c r="FN3" s="12" t="str">
        <f>IF($J3="","",VLOOKUP($J3,IndDomain_Wide!$A$2:$BI$24,49,FALSE))</f>
        <v/>
      </c>
      <c r="FO3" s="12" t="str">
        <f>IF($J3="","", VLOOKUP($J3,Indicator_Wide!$A$2:$BI$24,49,FALSE))</f>
        <v/>
      </c>
      <c r="FP3" s="12" t="str">
        <f t="shared" si="53"/>
        <v/>
      </c>
      <c r="FQ3" s="12" t="str">
        <f>IF($J3="","",VLOOKUP($J3,IndDomain_Wide!$A$2:$BI$24,50,FALSE))</f>
        <v/>
      </c>
      <c r="FR3" s="12" t="str">
        <f>IF($J3="","", VLOOKUP($J3,Indicator_Wide!$A$2:$BI$24,50,FALSE))</f>
        <v/>
      </c>
      <c r="FS3" s="12" t="str">
        <f t="shared" si="54"/>
        <v/>
      </c>
      <c r="FT3" s="12" t="str">
        <f>IF($J3="","",VLOOKUP($J3,IndDomain_Wide!$A$2:$BI$24,51,FALSE))</f>
        <v/>
      </c>
      <c r="FU3" s="12" t="str">
        <f>IF($J3="","", VLOOKUP($J3,Indicator_Wide!$A$2:$BI$24,51,FALSE))</f>
        <v/>
      </c>
      <c r="FV3" s="12" t="str">
        <f t="shared" si="55"/>
        <v/>
      </c>
      <c r="FW3" s="12" t="str">
        <f>IF($J3="","",VLOOKUP($J3,IndDomain_Wide!$A$2:$BI$24,52,FALSE))</f>
        <v/>
      </c>
      <c r="FX3" s="12" t="str">
        <f>IF($J3="","", VLOOKUP($J3,Indicator_Wide!$A$2:$BI$24,52,FALSE))</f>
        <v/>
      </c>
      <c r="FY3" s="12" t="str">
        <f t="shared" si="56"/>
        <v/>
      </c>
      <c r="FZ3" s="12" t="str">
        <f>IF($J3="","",VLOOKUP($J3,IndDomain_Wide!$A$2:$BI$24,53,FALSE))</f>
        <v/>
      </c>
      <c r="GA3" s="12" t="str">
        <f>IF($J3="","", VLOOKUP($J3,Indicator_Wide!$A$2:$BI$24,53,FALSE))</f>
        <v/>
      </c>
      <c r="GB3" s="12" t="str">
        <f t="shared" si="57"/>
        <v/>
      </c>
      <c r="GC3" s="12" t="str">
        <f>IF($J3="","",VLOOKUP($J3,IndDomain_Wide!$A$2:$BI$24,54,FALSE))</f>
        <v/>
      </c>
      <c r="GD3" s="12" t="str">
        <f>IF($J3="","", VLOOKUP($J3,Indicator_Wide!$A$2:$BI$24,54,FALSE))</f>
        <v/>
      </c>
      <c r="GE3" s="12" t="str">
        <f t="shared" si="58"/>
        <v/>
      </c>
      <c r="GF3" s="12" t="str">
        <f>IF($J3="","",VLOOKUP($J3,IndDomain_Wide!$A$2:$BI$24,55,FALSE))</f>
        <v/>
      </c>
      <c r="GG3" s="12" t="str">
        <f>IF($J3="","", VLOOKUP($J3,Indicator_Wide!$A$2:$BI$24,55,FALSE))</f>
        <v/>
      </c>
      <c r="GH3" s="12" t="str">
        <f t="shared" si="59"/>
        <v/>
      </c>
      <c r="GI3" s="12" t="str">
        <f>IF($J3="","",VLOOKUP($J3,IndDomain_Wide!$A$2:$BI$24,56,FALSE))</f>
        <v/>
      </c>
      <c r="GJ3" s="12" t="str">
        <f>IF($J3="","", VLOOKUP($J3,Indicator_Wide!$A$2:$BI$24,56,FALSE))</f>
        <v/>
      </c>
      <c r="GK3" s="12" t="str">
        <f t="shared" si="60"/>
        <v/>
      </c>
      <c r="GL3" s="12" t="str">
        <f>IF($J3="","",VLOOKUP($J3,IndDomain_Wide!$A$2:$BI$24,57,FALSE))</f>
        <v/>
      </c>
      <c r="GM3" s="12" t="str">
        <f>IF($J3="","", VLOOKUP($J3,Indicator_Wide!$A$2:$BI$24,57,FALSE))</f>
        <v/>
      </c>
      <c r="GN3" s="12" t="str">
        <f t="shared" si="61"/>
        <v/>
      </c>
      <c r="GO3" s="12" t="str">
        <f>IF($J3="","",VLOOKUP($J3,IndDomain_Wide!$A$2:$BI$24,58,FALSE))</f>
        <v/>
      </c>
      <c r="GP3" s="12" t="str">
        <f>IF($J3="","", VLOOKUP($J3,Indicator_Wide!$A$2:$BI$24,58,FALSE))</f>
        <v/>
      </c>
      <c r="GQ3" s="12" t="str">
        <f t="shared" si="62"/>
        <v/>
      </c>
      <c r="GR3" s="12" t="str">
        <f>IF($J3="","",VLOOKUP($J3,IndDomain_Wide!$A$2:$BI$24,59,FALSE))</f>
        <v/>
      </c>
      <c r="GS3" s="12" t="str">
        <f>IF($J3="","", VLOOKUP($J3,Indicator_Wide!$A$2:$BI$24,59,FALSE))</f>
        <v/>
      </c>
      <c r="GT3" s="12" t="str">
        <f t="shared" si="63"/>
        <v/>
      </c>
      <c r="GU3" s="12" t="str">
        <f>IF($J3="","",VLOOKUP($J3,IndDomain_Wide!$A$2:$BI$24,60,FALSE))</f>
        <v/>
      </c>
      <c r="GV3" s="12" t="str">
        <f>IF($J3="","", VLOOKUP($J3,Indicator_Wide!$A$2:$BI$24,60,FALSE))</f>
        <v/>
      </c>
      <c r="GW3" s="12" t="str">
        <f t="shared" si="64"/>
        <v/>
      </c>
      <c r="GX3" s="12" t="str">
        <f>IF($J3="","",VLOOKUP($J3,IndDomain_Wide!$A$2:$BI$24,61,FALSE))</f>
        <v/>
      </c>
      <c r="GY3" s="12" t="str">
        <f>IF($J3="","", VLOOKUP($J3,Indicator_Wide!$A$2:$BI$24,61,FALSE))</f>
        <v/>
      </c>
      <c r="GZ3" s="12" t="str">
        <f t="shared" si="65"/>
        <v/>
      </c>
      <c r="HA3" s="11"/>
      <c r="HB3" s="11"/>
    </row>
    <row r="4" spans="1:210">
      <c r="A4" s="10"/>
      <c r="B4" s="11"/>
      <c r="C4" s="11"/>
      <c r="D4" s="11"/>
      <c r="E4" s="11"/>
      <c r="F4" s="11"/>
      <c r="G4" s="11"/>
      <c r="H4" s="11"/>
      <c r="I4" s="11"/>
      <c r="J4" s="11"/>
      <c r="K4" s="12" t="str">
        <f>IF($J4="","", VLOOKUP($J4,Domain_Wide!$A$2:$M$24,2,FALSE))</f>
        <v/>
      </c>
      <c r="L4" s="12" t="str">
        <f>IF($J4="","", VLOOKUP($J4,Domain_Wide!$A$2:$M$24,3,FALSE))</f>
        <v/>
      </c>
      <c r="M4" s="12" t="str">
        <f t="shared" si="0"/>
        <v/>
      </c>
      <c r="N4" s="12" t="str">
        <f>IF($J4="","", VLOOKUP($J4,Domain_Wide!$A$2:$M$24,4,FALSE))</f>
        <v/>
      </c>
      <c r="O4" s="12" t="str">
        <f>IF($J4="","", VLOOKUP($J4,Domain_Wide!$A$2:$M$24,5,FALSE))</f>
        <v/>
      </c>
      <c r="P4" s="12" t="str">
        <f t="shared" si="1"/>
        <v/>
      </c>
      <c r="Q4" s="12" t="str">
        <f>IF($J4="","", VLOOKUP($J4,Domain_Wide!$A$2:$M$24,6,FALSE))</f>
        <v/>
      </c>
      <c r="R4" s="12" t="str">
        <f>IF($J4="","", VLOOKUP($J4,Domain_Wide!$A$2:$M$24,7,FALSE))</f>
        <v/>
      </c>
      <c r="S4" s="12" t="str">
        <f t="shared" si="2"/>
        <v/>
      </c>
      <c r="T4" s="12" t="str">
        <f>IF($J4="","", VLOOKUP($J4,Domain_Wide!$A$2:$M$24,8,FALSE))</f>
        <v/>
      </c>
      <c r="U4" s="12" t="str">
        <f>IF($J4="","", VLOOKUP($J4,Domain_Wide!$A$2:$M$24,9,FALSE))</f>
        <v/>
      </c>
      <c r="V4" s="12" t="str">
        <f t="shared" si="3"/>
        <v/>
      </c>
      <c r="W4" s="12" t="str">
        <f>IF($J4="","", VLOOKUP($J4,Domain_Wide!$A$2:$M$24,10,FALSE))</f>
        <v/>
      </c>
      <c r="X4" s="12" t="str">
        <f>IF($J4="","", VLOOKUP($J4,Domain_Wide!$A$2:$M$24,11,FALSE))</f>
        <v/>
      </c>
      <c r="Y4" s="12" t="str">
        <f t="shared" si="4"/>
        <v/>
      </c>
      <c r="Z4" s="12" t="str">
        <f>IF($J4="","", VLOOKUP($J4,Domain_Wide!$A$2:$M$24,12,FALSE))</f>
        <v/>
      </c>
      <c r="AA4" s="12" t="str">
        <f>IF($J4="","", VLOOKUP($J4,Domain_Wide!$A$2:$M$24,13,FALSE))</f>
        <v/>
      </c>
      <c r="AB4" s="12" t="str">
        <f t="shared" si="5"/>
        <v/>
      </c>
      <c r="AC4" s="12" t="str">
        <f>IF($J4="","",VLOOKUP($J4,IndDomain_Wide!$A$2:$BI$24,2,FALSE))</f>
        <v/>
      </c>
      <c r="AD4" s="12" t="str">
        <f>IF($J4="","",VLOOKUP($J4,Indicator_Wide!$A$2:$BI$24,2,FALSE))</f>
        <v/>
      </c>
      <c r="AE4" s="12" t="str">
        <f t="shared" si="6"/>
        <v/>
      </c>
      <c r="AF4" s="12" t="str">
        <f>IF($J4="","",VLOOKUP($J4,IndDomain_Wide!$A$2:$BI$24,3,FALSE))</f>
        <v/>
      </c>
      <c r="AG4" s="12" t="str">
        <f>IF($J4="","", VLOOKUP($J4,Indicator_Wide!$A$2:$BI$24,3,FALSE))</f>
        <v/>
      </c>
      <c r="AH4" s="12" t="str">
        <f t="shared" si="7"/>
        <v/>
      </c>
      <c r="AI4" s="12" t="str">
        <f>IF($J4="","",VLOOKUP($J4,IndDomain_Wide!$A$2:$BI$24,4,FALSE))</f>
        <v/>
      </c>
      <c r="AJ4" s="12" t="str">
        <f>IF($J4="","", VLOOKUP($J4,Indicator_Wide!$A$2:$BI$24,4,FALSE))</f>
        <v/>
      </c>
      <c r="AK4" s="12" t="str">
        <f t="shared" si="8"/>
        <v/>
      </c>
      <c r="AL4" s="12" t="str">
        <f>IF($J4="","",VLOOKUP($J4,IndDomain_Wide!$A$2:$BI$24,5,FALSE))</f>
        <v/>
      </c>
      <c r="AM4" s="12" t="str">
        <f>IF($J4="","", VLOOKUP($J4,Indicator_Wide!$A$2:$BI$24,5,FALSE))</f>
        <v/>
      </c>
      <c r="AN4" s="12" t="str">
        <f t="shared" si="9"/>
        <v/>
      </c>
      <c r="AO4" s="12" t="str">
        <f>IF($J4="","",VLOOKUP($J4,IndDomain_Wide!$A$2:$BI$24,6,FALSE))</f>
        <v/>
      </c>
      <c r="AP4" s="12" t="str">
        <f>IF($J4="","", VLOOKUP($J4,Indicator_Wide!$A$2:$BI$24,6,FALSE))</f>
        <v/>
      </c>
      <c r="AQ4" s="12" t="str">
        <f t="shared" si="10"/>
        <v/>
      </c>
      <c r="AR4" s="12" t="str">
        <f>IF($J4="","",VLOOKUP($J4,IndDomain_Wide!$A$2:$BI$24,7,FALSE))</f>
        <v/>
      </c>
      <c r="AS4" s="12" t="str">
        <f>IF($J4="","", VLOOKUP($J4,Indicator_Wide!$A$2:$BI$24,7,FALSE))</f>
        <v/>
      </c>
      <c r="AT4" s="12" t="str">
        <f t="shared" si="11"/>
        <v/>
      </c>
      <c r="AU4" s="12" t="str">
        <f>IF($J4="","",VLOOKUP($J4,IndDomain_Wide!$A$2:$BI$24,8,FALSE))</f>
        <v/>
      </c>
      <c r="AV4" s="12" t="str">
        <f>IF($J4="","", VLOOKUP($J4,Indicator_Wide!$A$2:$BI$24,8,FALSE))</f>
        <v/>
      </c>
      <c r="AW4" s="12" t="str">
        <f t="shared" si="12"/>
        <v/>
      </c>
      <c r="AX4" s="12" t="str">
        <f>IF($J4="","",VLOOKUP($J4,IndDomain_Wide!$A$2:$BI$26,9,FALSE))</f>
        <v/>
      </c>
      <c r="AY4" s="12" t="str">
        <f>IF($J4="","", VLOOKUP($J4,Indicator_Wide!$A$2:$BI$24,9,FALSE))</f>
        <v/>
      </c>
      <c r="AZ4" s="12" t="str">
        <f t="shared" si="13"/>
        <v/>
      </c>
      <c r="BA4" s="12" t="str">
        <f>IF($J4="","",VLOOKUP($J4,IndDomain_Wide!$A$2:$BI$24,10,FALSE))</f>
        <v/>
      </c>
      <c r="BB4" s="12" t="str">
        <f>IF($J4="","", VLOOKUP($J4,Indicator_Wide!$A$2:$BI$24,10,FALSE))</f>
        <v/>
      </c>
      <c r="BC4" s="12" t="str">
        <f t="shared" si="14"/>
        <v/>
      </c>
      <c r="BD4" s="12" t="str">
        <f>IF($J4="","",VLOOKUP($J4,IndDomain_Wide!$A$2:$BI$24,11,FALSE))</f>
        <v/>
      </c>
      <c r="BE4" s="12" t="str">
        <f>IF($J4="","", VLOOKUP($J4,Indicator_Wide!$A$2:$BI$24,11,FALSE))</f>
        <v/>
      </c>
      <c r="BF4" s="12" t="str">
        <f t="shared" si="15"/>
        <v/>
      </c>
      <c r="BG4" s="12" t="str">
        <f>IF($J4="","",VLOOKUP($J4,IndDomain_Wide!$A$2:$BI$24,12,FALSE))</f>
        <v/>
      </c>
      <c r="BH4" s="12" t="str">
        <f>IF($J4="","", VLOOKUP($J4,Indicator_Wide!$A$2:$BI$24,12,FALSE))</f>
        <v/>
      </c>
      <c r="BI4" s="12" t="str">
        <f t="shared" si="16"/>
        <v/>
      </c>
      <c r="BJ4" s="12" t="str">
        <f>IF($J4="","",VLOOKUP($J4,IndDomain_Wide!$A$2:$BI$24,13,FALSE))</f>
        <v/>
      </c>
      <c r="BK4" s="12" t="str">
        <f>IF($J4="","", VLOOKUP($J4,Indicator_Wide!$A$2:$BI$24,13,FALSE))</f>
        <v/>
      </c>
      <c r="BL4" s="12" t="str">
        <f t="shared" si="17"/>
        <v/>
      </c>
      <c r="BM4" s="12" t="str">
        <f>IF($J4="","",VLOOKUP($J4,IndDomain_Wide!$A$2:$BI$24,14,FALSE))</f>
        <v/>
      </c>
      <c r="BN4" s="12" t="str">
        <f>IF($J4="","", VLOOKUP($J4,Indicator_Wide!$A$2:$BI$24,14,FALSE))</f>
        <v/>
      </c>
      <c r="BO4" s="12" t="str">
        <f t="shared" si="18"/>
        <v/>
      </c>
      <c r="BP4" s="12" t="str">
        <f>IF($J4="","",VLOOKUP($J4,IndDomain_Wide!$A$2:$BI$24,15,FALSE))</f>
        <v/>
      </c>
      <c r="BQ4" s="12" t="str">
        <f>IF($J4="","", VLOOKUP($J4,Indicator_Wide!$A$2:$BI$24,15,FALSE))</f>
        <v/>
      </c>
      <c r="BR4" s="12" t="str">
        <f t="shared" si="19"/>
        <v/>
      </c>
      <c r="BS4" s="12" t="str">
        <f>IF($J4="","",VLOOKUP($J4,IndDomain_Wide!$A$2:$BI$24,16,FALSE))</f>
        <v/>
      </c>
      <c r="BT4" s="12" t="str">
        <f>IF($J4="","", VLOOKUP($J4,Indicator_Wide!$A$2:$BI$24,16,FALSE))</f>
        <v/>
      </c>
      <c r="BU4" s="12" t="str">
        <f t="shared" si="20"/>
        <v/>
      </c>
      <c r="BV4" s="12" t="str">
        <f>IF($J4="","",VLOOKUP($J4,IndDomain_Wide!$A$2:$BI$24,17,FALSE))</f>
        <v/>
      </c>
      <c r="BW4" s="12" t="str">
        <f>IF($J4="","", VLOOKUP($J4,Indicator_Wide!$A$2:$BI$24,17,FALSE))</f>
        <v/>
      </c>
      <c r="BX4" s="12" t="str">
        <f t="shared" si="21"/>
        <v/>
      </c>
      <c r="BY4" s="12" t="str">
        <f>IF($J4="","",VLOOKUP($J4,IndDomain_Wide!$A$2:$BI$24,18,FALSE))</f>
        <v/>
      </c>
      <c r="BZ4" s="12" t="str">
        <f>IF($J4="","", VLOOKUP($J4,Indicator_Wide!$A$2:$BI$24,18,FALSE))</f>
        <v/>
      </c>
      <c r="CA4" s="12" t="str">
        <f t="shared" si="22"/>
        <v/>
      </c>
      <c r="CB4" s="12" t="str">
        <f>IF($J4="","",VLOOKUP($J4,IndDomain_Wide!$A$2:$BI$24,19,FALSE))</f>
        <v/>
      </c>
      <c r="CC4" s="12" t="str">
        <f>IF($J4="","", VLOOKUP($J4,Indicator_Wide!$A$2:$BI$24,19,FALSE))</f>
        <v/>
      </c>
      <c r="CD4" s="12" t="str">
        <f t="shared" si="23"/>
        <v/>
      </c>
      <c r="CE4" s="12" t="str">
        <f>IF($J4="","",VLOOKUP($J4,IndDomain_Wide!$A$2:$BI$24,20,FALSE))</f>
        <v/>
      </c>
      <c r="CF4" s="12" t="str">
        <f>IF($J4="","", VLOOKUP($J4,Indicator_Wide!$A$2:$BI$24,20,FALSE))</f>
        <v/>
      </c>
      <c r="CG4" s="12" t="str">
        <f t="shared" si="24"/>
        <v/>
      </c>
      <c r="CH4" s="12" t="str">
        <f>IF($J4="","",VLOOKUP($J4,IndDomain_Wide!$A$2:$BI$24,21,FALSE))</f>
        <v/>
      </c>
      <c r="CI4" s="12" t="str">
        <f>IF($J4="","", VLOOKUP($J4,Indicator_Wide!$A$2:$BI$24,21,FALSE))</f>
        <v/>
      </c>
      <c r="CJ4" s="12" t="str">
        <f t="shared" si="25"/>
        <v/>
      </c>
      <c r="CK4" s="12" t="str">
        <f>IF($J4="","",VLOOKUP($J4,IndDomain_Wide!$A$2:$BI$24,22,FALSE))</f>
        <v/>
      </c>
      <c r="CL4" s="12" t="str">
        <f>IF($J4="","", VLOOKUP($J4,Indicator_Wide!$A$2:$BI$24,22,FALSE))</f>
        <v/>
      </c>
      <c r="CM4" s="12" t="str">
        <f t="shared" si="26"/>
        <v/>
      </c>
      <c r="CN4" s="12" t="str">
        <f>IF($J4="","",VLOOKUP($J4,IndDomain_Wide!$A$2:$BI$24,23,FALSE))</f>
        <v/>
      </c>
      <c r="CO4" s="12" t="str">
        <f>IF($J4="","", VLOOKUP($J4,Indicator_Wide!$A$2:$BI$24,23,FALSE))</f>
        <v/>
      </c>
      <c r="CP4" s="12" t="str">
        <f t="shared" si="27"/>
        <v/>
      </c>
      <c r="CQ4" s="12" t="str">
        <f>IF($J4="","",VLOOKUP($J4,IndDomain_Wide!$A$2:$BI$24,24,FALSE))</f>
        <v/>
      </c>
      <c r="CR4" s="12" t="str">
        <f>IF($J4="","", VLOOKUP($J4,Indicator_Wide!$A$2:$BI$24,24,FALSE))</f>
        <v/>
      </c>
      <c r="CS4" s="12" t="str">
        <f t="shared" si="28"/>
        <v/>
      </c>
      <c r="CT4" s="12" t="str">
        <f>IF($J4="","",VLOOKUP($J4,IndDomain_Wide!$A$2:$BI$24,25,FALSE))</f>
        <v/>
      </c>
      <c r="CU4" s="12" t="str">
        <f>IF($J4="","", VLOOKUP($J4,Indicator_Wide!$A$2:$BI$24,25,FALSE))</f>
        <v/>
      </c>
      <c r="CV4" s="12" t="str">
        <f t="shared" si="29"/>
        <v/>
      </c>
      <c r="CW4" s="12" t="str">
        <f>IF($J4="","",VLOOKUP($J4,IndDomain_Wide!$A$2:$BI$24,26,FALSE))</f>
        <v/>
      </c>
      <c r="CX4" s="12" t="str">
        <f>IF($J4="","", VLOOKUP($J4,Indicator_Wide!$A$2:$BI$24,26,FALSE))</f>
        <v/>
      </c>
      <c r="CY4" s="12" t="str">
        <f t="shared" si="30"/>
        <v/>
      </c>
      <c r="CZ4" s="12" t="str">
        <f>IF($J4="","",VLOOKUP($J4,IndDomain_Wide!$A$2:$BI$24,27,FALSE))</f>
        <v/>
      </c>
      <c r="DA4" s="12" t="str">
        <f>IF($J4="","", VLOOKUP($J4,Indicator_Wide!$A$2:$BI$17,27,FALSE))</f>
        <v/>
      </c>
      <c r="DB4" s="12" t="str">
        <f t="shared" si="31"/>
        <v/>
      </c>
      <c r="DC4" s="12" t="str">
        <f>IF($J4="","",VLOOKUP($J4,IndDomain_Wide!$A$2:$BI$24,28,FALSE))</f>
        <v/>
      </c>
      <c r="DD4" s="12" t="str">
        <f>IF($J4="","", VLOOKUP($J4,Indicator_Wide!$A$2:$BI$17,28,FALSE))</f>
        <v/>
      </c>
      <c r="DE4" s="12" t="str">
        <f t="shared" si="32"/>
        <v/>
      </c>
      <c r="DF4" s="12" t="str">
        <f>IF($J4="","",VLOOKUP($J4,IndDomain_Wide!$A$2:$BI$24,29,FALSE))</f>
        <v/>
      </c>
      <c r="DG4" s="12" t="str">
        <f>IF($J4="","", VLOOKUP($J4,Indicator_Wide!$A$2:$BI$24,29,FALSE))</f>
        <v/>
      </c>
      <c r="DH4" s="12" t="str">
        <f t="shared" si="33"/>
        <v/>
      </c>
      <c r="DI4" s="12" t="str">
        <f>IF($J4="","",VLOOKUP($J4,IndDomain_Wide!$A$2:$BI$24,30,FALSE))</f>
        <v/>
      </c>
      <c r="DJ4" s="12" t="str">
        <f>IF($J4="","", VLOOKUP($J4,Indicator_Wide!$A$2:$BI$24,30,FALSE))</f>
        <v/>
      </c>
      <c r="DK4" s="12" t="str">
        <f t="shared" si="34"/>
        <v/>
      </c>
      <c r="DL4" s="12" t="str">
        <f>IF($J4="","",VLOOKUP($J4,IndDomain_Wide!$A$2:$BI$24,31,FALSE))</f>
        <v/>
      </c>
      <c r="DM4" s="12" t="str">
        <f>IF($J4="","", VLOOKUP($J4,Indicator_Wide!$A$2:$BI$24,31,FALSE))</f>
        <v/>
      </c>
      <c r="DN4" s="12" t="str">
        <f t="shared" si="35"/>
        <v/>
      </c>
      <c r="DO4" s="12" t="str">
        <f>IF($J4="","",VLOOKUP($J4,IndDomain_Wide!$A$2:$BI$24,32,FALSE))</f>
        <v/>
      </c>
      <c r="DP4" s="12" t="str">
        <f>IF($J4="","", VLOOKUP($J4,Indicator_Wide!$A$2:$BI$24,32,FALSE))</f>
        <v/>
      </c>
      <c r="DQ4" s="12" t="str">
        <f t="shared" si="36"/>
        <v/>
      </c>
      <c r="DR4" s="12" t="str">
        <f>IF($J4="","",VLOOKUP($J4,IndDomain_Wide!$A$2:$BI$24,33,FALSE))</f>
        <v/>
      </c>
      <c r="DS4" s="12" t="str">
        <f>IF($J4="","", VLOOKUP($J4,Indicator_Wide!$A$2:$BI$24,33,FALSE))</f>
        <v/>
      </c>
      <c r="DT4" s="12" t="str">
        <f t="shared" si="37"/>
        <v/>
      </c>
      <c r="DU4" s="12" t="str">
        <f>IF($J4="","",VLOOKUP($J4,IndDomain_Wide!$A$2:$BI$24,34,FALSE))</f>
        <v/>
      </c>
      <c r="DV4" s="12" t="str">
        <f>IF($J4="","", VLOOKUP($J4,Indicator_Wide!$A$2:$BI$24,34,FALSE))</f>
        <v/>
      </c>
      <c r="DW4" s="12" t="str">
        <f t="shared" si="38"/>
        <v/>
      </c>
      <c r="DX4" s="12" t="str">
        <f>IF($J4="","",VLOOKUP($J4,IndDomain_Wide!$A$2:$BI$24,35,FALSE))</f>
        <v/>
      </c>
      <c r="DY4" s="12" t="str">
        <f>IF($J4="","", VLOOKUP($J4,Indicator_Wide!$A$2:$BI$24,35,FALSE))</f>
        <v/>
      </c>
      <c r="DZ4" s="12" t="str">
        <f t="shared" si="39"/>
        <v/>
      </c>
      <c r="EA4" s="12" t="str">
        <f>IF($J4="","",VLOOKUP($J4,IndDomain_Wide!$A$2:$BI$24,36,FALSE))</f>
        <v/>
      </c>
      <c r="EB4" s="12" t="str">
        <f>IF($J4="","", VLOOKUP($J4,Indicator_Wide!$A$2:$BI$24,36,FALSE))</f>
        <v/>
      </c>
      <c r="EC4" s="12" t="str">
        <f t="shared" si="40"/>
        <v/>
      </c>
      <c r="ED4" s="12" t="str">
        <f>IF($J4="","",VLOOKUP($J4,IndDomain_Wide!$A$2:$BI$24,37,FALSE))</f>
        <v/>
      </c>
      <c r="EE4" s="12" t="str">
        <f>IF($J4="","", VLOOKUP($J4,Indicator_Wide!$A$2:$BI$24,37,FALSE))</f>
        <v/>
      </c>
      <c r="EF4" s="12" t="str">
        <f t="shared" si="41"/>
        <v/>
      </c>
      <c r="EG4" s="12" t="str">
        <f>IF($J4="","",VLOOKUP($J4,IndDomain_Wide!$A$2:$BI$24,38,FALSE))</f>
        <v/>
      </c>
      <c r="EH4" s="12" t="str">
        <f>IF($J4="","", VLOOKUP($J4,Indicator_Wide!$A$2:$BI$24,38,FALSE))</f>
        <v/>
      </c>
      <c r="EI4" s="12" t="str">
        <f t="shared" si="42"/>
        <v/>
      </c>
      <c r="EJ4" s="12" t="str">
        <f>IF($J4="","",VLOOKUP($J4,IndDomain_Wide!$A$2:$BI$24,39,FALSE))</f>
        <v/>
      </c>
      <c r="EK4" s="12" t="str">
        <f>IF($J4="","", VLOOKUP($J4,Indicator_Wide!$A$2:$BI$24,39,FALSE))</f>
        <v/>
      </c>
      <c r="EL4" s="12" t="str">
        <f t="shared" si="43"/>
        <v/>
      </c>
      <c r="EM4" s="12" t="str">
        <f>IF($J4="","",VLOOKUP($J4,IndDomain_Wide!$A$2:$BI$24,40,FALSE))</f>
        <v/>
      </c>
      <c r="EN4" s="12" t="str">
        <f>IF($J4="","", VLOOKUP($J4,Indicator_Wide!$A$2:$BI$24,40,FALSE))</f>
        <v/>
      </c>
      <c r="EO4" s="12" t="str">
        <f t="shared" si="44"/>
        <v/>
      </c>
      <c r="EP4" s="12" t="str">
        <f>IF($J4="","",VLOOKUP($J4,IndDomain_Wide!$A$2:$BI$24,41,FALSE))</f>
        <v/>
      </c>
      <c r="EQ4" s="12" t="str">
        <f>IF($J4="","", VLOOKUP($J4,Indicator_Wide!$A$2:$BI$24,41,FALSE))</f>
        <v/>
      </c>
      <c r="ER4" s="12" t="str">
        <f t="shared" si="45"/>
        <v/>
      </c>
      <c r="ES4" s="12" t="str">
        <f>IF($J4="","",VLOOKUP($J4,IndDomain_Wide!$A$2:$BI$24,42,FALSE))</f>
        <v/>
      </c>
      <c r="ET4" s="12" t="str">
        <f>IF($J4="","", VLOOKUP($J4,Indicator_Wide!$A$2:$BI$24,42,FALSE))</f>
        <v/>
      </c>
      <c r="EU4" s="12" t="str">
        <f t="shared" si="46"/>
        <v/>
      </c>
      <c r="EV4" s="12" t="str">
        <f>IF($J4="","",VLOOKUP($J4,IndDomain_Wide!$A$2:$BI$24,43,FALSE))</f>
        <v/>
      </c>
      <c r="EW4" s="12" t="str">
        <f>IF($J4="","", VLOOKUP($J4,Indicator_Wide!$A$2:$BI$24,43,FALSE))</f>
        <v/>
      </c>
      <c r="EX4" s="12" t="str">
        <f t="shared" si="47"/>
        <v/>
      </c>
      <c r="EY4" s="12" t="str">
        <f>IF($J4="","",VLOOKUP($J4,IndDomain_Wide!$A$2:$BI$24,44,FALSE))</f>
        <v/>
      </c>
      <c r="EZ4" s="12" t="str">
        <f>IF($J4="","", VLOOKUP($J4,Indicator_Wide!$A$2:$BI$24,44,FALSE))</f>
        <v/>
      </c>
      <c r="FA4" s="12" t="str">
        <f t="shared" si="48"/>
        <v/>
      </c>
      <c r="FB4" s="12" t="str">
        <f>IF($J4="","",VLOOKUP($J4,IndDomain_Wide!$A$2:$BI$24,45,FALSE))</f>
        <v/>
      </c>
      <c r="FC4" s="12" t="str">
        <f>IF($J4="","", VLOOKUP($J4,Indicator_Wide!$A$2:$BI$24,45,FALSE))</f>
        <v/>
      </c>
      <c r="FD4" s="12" t="str">
        <f t="shared" si="49"/>
        <v/>
      </c>
      <c r="FE4" s="12" t="str">
        <f>IF($J4="","",VLOOKUP($J4,IndDomain_Wide!$A$2:$BI$24,46,FALSE))</f>
        <v/>
      </c>
      <c r="FF4" s="12" t="str">
        <f>IF($J4="","", VLOOKUP($J4,Indicator_Wide!$A$2:$BI$24,46,FALSE))</f>
        <v/>
      </c>
      <c r="FG4" s="12" t="str">
        <f t="shared" si="50"/>
        <v/>
      </c>
      <c r="FH4" s="12" t="str">
        <f>IF($J4="","",VLOOKUP($J4,IndDomain_Wide!$A$2:$BI$24,47,FALSE))</f>
        <v/>
      </c>
      <c r="FI4" s="12" t="str">
        <f>IF($J4="","", VLOOKUP($J4,Indicator_Wide!$A$2:$BI$24,47,FALSE))</f>
        <v/>
      </c>
      <c r="FJ4" s="12" t="str">
        <f t="shared" si="51"/>
        <v/>
      </c>
      <c r="FK4" s="12" t="str">
        <f>IF($J4="","",VLOOKUP($J4,IndDomain_Wide!$A$2:$BI$24,48,FALSE))</f>
        <v/>
      </c>
      <c r="FL4" s="12" t="str">
        <f>IF($J4="","", VLOOKUP($J4,Indicator_Wide!$A$2:$BI$24,48,FALSE))</f>
        <v/>
      </c>
      <c r="FM4" s="12" t="str">
        <f t="shared" si="52"/>
        <v/>
      </c>
      <c r="FN4" s="12" t="str">
        <f>IF($J4="","",VLOOKUP($J4,IndDomain_Wide!$A$2:$BI$24,49,FALSE))</f>
        <v/>
      </c>
      <c r="FO4" s="12" t="str">
        <f>IF($J4="","", VLOOKUP($J4,Indicator_Wide!$A$2:$BI$24,49,FALSE))</f>
        <v/>
      </c>
      <c r="FP4" s="12" t="str">
        <f t="shared" si="53"/>
        <v/>
      </c>
      <c r="FQ4" s="12" t="str">
        <f>IF($J4="","",VLOOKUP($J4,IndDomain_Wide!$A$2:$BI$24,50,FALSE))</f>
        <v/>
      </c>
      <c r="FR4" s="12" t="str">
        <f>IF($J4="","", VLOOKUP($J4,Indicator_Wide!$A$2:$BI$24,50,FALSE))</f>
        <v/>
      </c>
      <c r="FS4" s="12" t="str">
        <f t="shared" si="54"/>
        <v/>
      </c>
      <c r="FT4" s="12" t="str">
        <f>IF($J4="","",VLOOKUP($J4,IndDomain_Wide!$A$2:$BI$24,51,FALSE))</f>
        <v/>
      </c>
      <c r="FU4" s="12" t="str">
        <f>IF($J4="","", VLOOKUP($J4,Indicator_Wide!$A$2:$BI$24,51,FALSE))</f>
        <v/>
      </c>
      <c r="FV4" s="12" t="str">
        <f t="shared" si="55"/>
        <v/>
      </c>
      <c r="FW4" s="12" t="str">
        <f>IF($J4="","",VLOOKUP($J4,IndDomain_Wide!$A$2:$BI$24,52,FALSE))</f>
        <v/>
      </c>
      <c r="FX4" s="12" t="str">
        <f>IF($J4="","", VLOOKUP($J4,Indicator_Wide!$A$2:$BI$24,52,FALSE))</f>
        <v/>
      </c>
      <c r="FY4" s="12" t="str">
        <f t="shared" si="56"/>
        <v/>
      </c>
      <c r="FZ4" s="12" t="str">
        <f>IF($J4="","",VLOOKUP($J4,IndDomain_Wide!$A$2:$BI$24,53,FALSE))</f>
        <v/>
      </c>
      <c r="GA4" s="12" t="str">
        <f>IF($J4="","", VLOOKUP($J4,Indicator_Wide!$A$2:$BI$24,53,FALSE))</f>
        <v/>
      </c>
      <c r="GB4" s="12" t="str">
        <f t="shared" si="57"/>
        <v/>
      </c>
      <c r="GC4" s="12" t="str">
        <f>IF($J4="","",VLOOKUP($J4,IndDomain_Wide!$A$2:$BI$24,54,FALSE))</f>
        <v/>
      </c>
      <c r="GD4" s="12" t="str">
        <f>IF($J4="","", VLOOKUP($J4,Indicator_Wide!$A$2:$BI$24,54,FALSE))</f>
        <v/>
      </c>
      <c r="GE4" s="12" t="str">
        <f t="shared" si="58"/>
        <v/>
      </c>
      <c r="GF4" s="12" t="str">
        <f>IF($J4="","",VLOOKUP($J4,IndDomain_Wide!$A$2:$BI$24,55,FALSE))</f>
        <v/>
      </c>
      <c r="GG4" s="12" t="str">
        <f>IF($J4="","", VLOOKUP($J4,Indicator_Wide!$A$2:$BI$24,55,FALSE))</f>
        <v/>
      </c>
      <c r="GH4" s="12" t="str">
        <f t="shared" si="59"/>
        <v/>
      </c>
      <c r="GI4" s="12" t="str">
        <f>IF($J4="","",VLOOKUP($J4,IndDomain_Wide!$A$2:$BI$24,56,FALSE))</f>
        <v/>
      </c>
      <c r="GJ4" s="12" t="str">
        <f>IF($J4="","", VLOOKUP($J4,Indicator_Wide!$A$2:$BI$24,56,FALSE))</f>
        <v/>
      </c>
      <c r="GK4" s="12" t="str">
        <f t="shared" si="60"/>
        <v/>
      </c>
      <c r="GL4" s="12" t="str">
        <f>IF($J4="","",VLOOKUP($J4,IndDomain_Wide!$A$2:$BI$24,57,FALSE))</f>
        <v/>
      </c>
      <c r="GM4" s="12" t="str">
        <f>IF($J4="","", VLOOKUP($J4,Indicator_Wide!$A$2:$BI$24,57,FALSE))</f>
        <v/>
      </c>
      <c r="GN4" s="12" t="str">
        <f t="shared" si="61"/>
        <v/>
      </c>
      <c r="GO4" s="12" t="str">
        <f>IF($J4="","",VLOOKUP($J4,IndDomain_Wide!$A$2:$BI$24,58,FALSE))</f>
        <v/>
      </c>
      <c r="GP4" s="12" t="str">
        <f>IF($J4="","", VLOOKUP($J4,Indicator_Wide!$A$2:$BI$24,58,FALSE))</f>
        <v/>
      </c>
      <c r="GQ4" s="12" t="str">
        <f t="shared" si="62"/>
        <v/>
      </c>
      <c r="GR4" s="12" t="str">
        <f>IF($J4="","",VLOOKUP($J4,IndDomain_Wide!$A$2:$BI$24,59,FALSE))</f>
        <v/>
      </c>
      <c r="GS4" s="12" t="str">
        <f>IF($J4="","", VLOOKUP($J4,Indicator_Wide!$A$2:$BI$24,59,FALSE))</f>
        <v/>
      </c>
      <c r="GT4" s="12" t="str">
        <f t="shared" si="63"/>
        <v/>
      </c>
      <c r="GU4" s="12" t="str">
        <f>IF($J4="","",VLOOKUP($J4,IndDomain_Wide!$A$2:$BI$24,60,FALSE))</f>
        <v/>
      </c>
      <c r="GV4" s="12" t="str">
        <f>IF($J4="","", VLOOKUP($J4,Indicator_Wide!$A$2:$BI$24,60,FALSE))</f>
        <v/>
      </c>
      <c r="GW4" s="12" t="str">
        <f t="shared" si="64"/>
        <v/>
      </c>
      <c r="GX4" s="12" t="str">
        <f>IF($J4="","",VLOOKUP($J4,IndDomain_Wide!$A$2:$BI$24,61,FALSE))</f>
        <v/>
      </c>
      <c r="GY4" s="12" t="str">
        <f>IF($J4="","", VLOOKUP($J4,Indicator_Wide!$A$2:$BI$24,61,FALSE))</f>
        <v/>
      </c>
      <c r="GZ4" s="12" t="str">
        <f t="shared" si="65"/>
        <v/>
      </c>
      <c r="HA4" s="11"/>
      <c r="HB4" s="11"/>
    </row>
    <row r="5" spans="1:210">
      <c r="A5" s="10"/>
      <c r="B5" s="11"/>
      <c r="C5" s="11"/>
      <c r="D5" s="11"/>
      <c r="E5" s="11"/>
      <c r="F5" s="11"/>
      <c r="G5" s="11"/>
      <c r="H5" s="11"/>
      <c r="I5" s="11"/>
      <c r="J5" s="11"/>
      <c r="K5" s="12" t="str">
        <f>IF($J5="","", VLOOKUP($J5,Domain_Wide!$A$2:$M$24,2,FALSE))</f>
        <v/>
      </c>
      <c r="L5" s="12" t="str">
        <f>IF($J5="","", VLOOKUP($J5,Domain_Wide!$A$2:$M$24,3,FALSE))</f>
        <v/>
      </c>
      <c r="M5" s="12" t="str">
        <f t="shared" si="0"/>
        <v/>
      </c>
      <c r="N5" s="12" t="str">
        <f>IF($J5="","", VLOOKUP($J5,Domain_Wide!$A$2:$M$24,4,FALSE))</f>
        <v/>
      </c>
      <c r="O5" s="12" t="str">
        <f>IF($J5="","", VLOOKUP($J5,Domain_Wide!$A$2:$M$24,5,FALSE))</f>
        <v/>
      </c>
      <c r="P5" s="12" t="str">
        <f t="shared" si="1"/>
        <v/>
      </c>
      <c r="Q5" s="12" t="str">
        <f>IF($J5="","", VLOOKUP($J5,Domain_Wide!$A$2:$M$24,6,FALSE))</f>
        <v/>
      </c>
      <c r="R5" s="12" t="str">
        <f>IF($J5="","", VLOOKUP($J5,Domain_Wide!$A$2:$M$24,7,FALSE))</f>
        <v/>
      </c>
      <c r="S5" s="12" t="str">
        <f t="shared" si="2"/>
        <v/>
      </c>
      <c r="T5" s="12" t="str">
        <f>IF($J5="","", VLOOKUP($J5,Domain_Wide!$A$2:$M$24,8,FALSE))</f>
        <v/>
      </c>
      <c r="U5" s="12" t="str">
        <f>IF($J5="","", VLOOKUP($J5,Domain_Wide!$A$2:$M$24,9,FALSE))</f>
        <v/>
      </c>
      <c r="V5" s="12" t="str">
        <f t="shared" si="3"/>
        <v/>
      </c>
      <c r="W5" s="12" t="str">
        <f>IF($J5="","", VLOOKUP($J5,Domain_Wide!$A$2:$M$24,10,FALSE))</f>
        <v/>
      </c>
      <c r="X5" s="12" t="str">
        <f>IF($J5="","", VLOOKUP($J5,Domain_Wide!$A$2:$M$24,11,FALSE))</f>
        <v/>
      </c>
      <c r="Y5" s="12" t="str">
        <f t="shared" si="4"/>
        <v/>
      </c>
      <c r="Z5" s="12" t="str">
        <f>IF($J5="","", VLOOKUP($J5,Domain_Wide!$A$2:$M$24,12,FALSE))</f>
        <v/>
      </c>
      <c r="AA5" s="12" t="str">
        <f>IF($J5="","", VLOOKUP($J5,Domain_Wide!$A$2:$M$24,13,FALSE))</f>
        <v/>
      </c>
      <c r="AB5" s="12" t="str">
        <f t="shared" si="5"/>
        <v/>
      </c>
      <c r="AC5" s="12" t="str">
        <f>IF($J5="","",VLOOKUP($J5,IndDomain_Wide!$A$2:$BI$24,2,FALSE))</f>
        <v/>
      </c>
      <c r="AD5" s="12" t="str">
        <f>IF($J5="","",VLOOKUP($J5,Indicator_Wide!$A$2:$BI$24,2,FALSE))</f>
        <v/>
      </c>
      <c r="AE5" s="12" t="str">
        <f t="shared" si="6"/>
        <v/>
      </c>
      <c r="AF5" s="12" t="str">
        <f>IF($J5="","",VLOOKUP($J5,IndDomain_Wide!$A$2:$BI$24,3,FALSE))</f>
        <v/>
      </c>
      <c r="AG5" s="12" t="str">
        <f>IF($J5="","", VLOOKUP($J5,Indicator_Wide!$A$2:$BI$24,3,FALSE))</f>
        <v/>
      </c>
      <c r="AH5" s="12" t="str">
        <f t="shared" si="7"/>
        <v/>
      </c>
      <c r="AI5" s="12" t="str">
        <f>IF($J5="","",VLOOKUP($J5,IndDomain_Wide!$A$2:$BI$24,4,FALSE))</f>
        <v/>
      </c>
      <c r="AJ5" s="12" t="str">
        <f>IF($J5="","", VLOOKUP($J5,Indicator_Wide!$A$2:$BI$24,4,FALSE))</f>
        <v/>
      </c>
      <c r="AK5" s="12" t="str">
        <f t="shared" si="8"/>
        <v/>
      </c>
      <c r="AL5" s="12" t="str">
        <f>IF($J5="","",VLOOKUP($J5,IndDomain_Wide!$A$2:$BI$24,5,FALSE))</f>
        <v/>
      </c>
      <c r="AM5" s="12" t="str">
        <f>IF($J5="","", VLOOKUP($J5,Indicator_Wide!$A$2:$BI$24,5,FALSE))</f>
        <v/>
      </c>
      <c r="AN5" s="12" t="str">
        <f t="shared" si="9"/>
        <v/>
      </c>
      <c r="AO5" s="12" t="str">
        <f>IF($J5="","",VLOOKUP($J5,IndDomain_Wide!$A$2:$BI$24,6,FALSE))</f>
        <v/>
      </c>
      <c r="AP5" s="12" t="str">
        <f>IF($J5="","", VLOOKUP($J5,Indicator_Wide!$A$2:$BI$24,6,FALSE))</f>
        <v/>
      </c>
      <c r="AQ5" s="12" t="str">
        <f t="shared" si="10"/>
        <v/>
      </c>
      <c r="AR5" s="12" t="str">
        <f>IF($J5="","",VLOOKUP($J5,IndDomain_Wide!$A$2:$BI$24,7,FALSE))</f>
        <v/>
      </c>
      <c r="AS5" s="12" t="str">
        <f>IF($J5="","", VLOOKUP($J5,Indicator_Wide!$A$2:$BI$24,7,FALSE))</f>
        <v/>
      </c>
      <c r="AT5" s="12" t="str">
        <f t="shared" si="11"/>
        <v/>
      </c>
      <c r="AU5" s="12" t="str">
        <f>IF($J5="","",VLOOKUP($J5,IndDomain_Wide!$A$2:$BI$24,8,FALSE))</f>
        <v/>
      </c>
      <c r="AV5" s="12" t="str">
        <f>IF($J5="","", VLOOKUP($J5,Indicator_Wide!$A$2:$BI$24,8,FALSE))</f>
        <v/>
      </c>
      <c r="AW5" s="12" t="str">
        <f t="shared" si="12"/>
        <v/>
      </c>
      <c r="AX5" s="12" t="str">
        <f>IF($J5="","",VLOOKUP($J5,IndDomain_Wide!$A$2:$BI$26,9,FALSE))</f>
        <v/>
      </c>
      <c r="AY5" s="12" t="str">
        <f>IF($J5="","", VLOOKUP($J5,Indicator_Wide!$A$2:$BI$24,9,FALSE))</f>
        <v/>
      </c>
      <c r="AZ5" s="12" t="str">
        <f t="shared" si="13"/>
        <v/>
      </c>
      <c r="BA5" s="12" t="str">
        <f>IF($J5="","",VLOOKUP($J5,IndDomain_Wide!$A$2:$BI$24,10,FALSE))</f>
        <v/>
      </c>
      <c r="BB5" s="12" t="str">
        <f>IF($J5="","", VLOOKUP($J5,Indicator_Wide!$A$2:$BI$24,10,FALSE))</f>
        <v/>
      </c>
      <c r="BC5" s="12" t="str">
        <f t="shared" si="14"/>
        <v/>
      </c>
      <c r="BD5" s="12" t="str">
        <f>IF($J5="","",VLOOKUP($J5,IndDomain_Wide!$A$2:$BI$24,11,FALSE))</f>
        <v/>
      </c>
      <c r="BE5" s="12" t="str">
        <f>IF($J5="","", VLOOKUP($J5,Indicator_Wide!$A$2:$BI$24,11,FALSE))</f>
        <v/>
      </c>
      <c r="BF5" s="12" t="str">
        <f t="shared" si="15"/>
        <v/>
      </c>
      <c r="BG5" s="12" t="str">
        <f>IF($J5="","",VLOOKUP($J5,IndDomain_Wide!$A$2:$BI$24,12,FALSE))</f>
        <v/>
      </c>
      <c r="BH5" s="12" t="str">
        <f>IF($J5="","", VLOOKUP($J5,Indicator_Wide!$A$2:$BI$24,12,FALSE))</f>
        <v/>
      </c>
      <c r="BI5" s="12" t="str">
        <f t="shared" si="16"/>
        <v/>
      </c>
      <c r="BJ5" s="12" t="str">
        <f>IF($J5="","",VLOOKUP($J5,IndDomain_Wide!$A$2:$BI$24,13,FALSE))</f>
        <v/>
      </c>
      <c r="BK5" s="12" t="str">
        <f>IF($J5="","", VLOOKUP($J5,Indicator_Wide!$A$2:$BI$24,13,FALSE))</f>
        <v/>
      </c>
      <c r="BL5" s="12" t="str">
        <f t="shared" si="17"/>
        <v/>
      </c>
      <c r="BM5" s="12" t="str">
        <f>IF($J5="","",VLOOKUP($J5,IndDomain_Wide!$A$2:$BI$24,14,FALSE))</f>
        <v/>
      </c>
      <c r="BN5" s="12" t="str">
        <f>IF($J5="","", VLOOKUP($J5,Indicator_Wide!$A$2:$BI$24,14,FALSE))</f>
        <v/>
      </c>
      <c r="BO5" s="12" t="str">
        <f t="shared" si="18"/>
        <v/>
      </c>
      <c r="BP5" s="12" t="str">
        <f>IF($J5="","",VLOOKUP($J5,IndDomain_Wide!$A$2:$BI$24,15,FALSE))</f>
        <v/>
      </c>
      <c r="BQ5" s="12" t="str">
        <f>IF($J5="","", VLOOKUP($J5,Indicator_Wide!$A$2:$BI$24,15,FALSE))</f>
        <v/>
      </c>
      <c r="BR5" s="12" t="str">
        <f t="shared" si="19"/>
        <v/>
      </c>
      <c r="BS5" s="12" t="str">
        <f>IF($J5="","",VLOOKUP($J5,IndDomain_Wide!$A$2:$BI$24,16,FALSE))</f>
        <v/>
      </c>
      <c r="BT5" s="12" t="str">
        <f>IF($J5="","", VLOOKUP($J5,Indicator_Wide!$A$2:$BI$24,16,FALSE))</f>
        <v/>
      </c>
      <c r="BU5" s="12" t="str">
        <f t="shared" si="20"/>
        <v/>
      </c>
      <c r="BV5" s="12" t="str">
        <f>IF($J5="","",VLOOKUP($J5,IndDomain_Wide!$A$2:$BI$24,17,FALSE))</f>
        <v/>
      </c>
      <c r="BW5" s="12" t="str">
        <f>IF($J5="","", VLOOKUP($J5,Indicator_Wide!$A$2:$BI$24,17,FALSE))</f>
        <v/>
      </c>
      <c r="BX5" s="12" t="str">
        <f t="shared" si="21"/>
        <v/>
      </c>
      <c r="BY5" s="12" t="str">
        <f>IF($J5="","",VLOOKUP($J5,IndDomain_Wide!$A$2:$BI$24,18,FALSE))</f>
        <v/>
      </c>
      <c r="BZ5" s="12" t="str">
        <f>IF($J5="","", VLOOKUP($J5,Indicator_Wide!$A$2:$BI$24,18,FALSE))</f>
        <v/>
      </c>
      <c r="CA5" s="12" t="str">
        <f t="shared" si="22"/>
        <v/>
      </c>
      <c r="CB5" s="12" t="str">
        <f>IF($J5="","",VLOOKUP($J5,IndDomain_Wide!$A$2:$BI$24,19,FALSE))</f>
        <v/>
      </c>
      <c r="CC5" s="12" t="str">
        <f>IF($J5="","", VLOOKUP($J5,Indicator_Wide!$A$2:$BI$24,19,FALSE))</f>
        <v/>
      </c>
      <c r="CD5" s="12" t="str">
        <f t="shared" si="23"/>
        <v/>
      </c>
      <c r="CE5" s="12" t="str">
        <f>IF($J5="","",VLOOKUP($J5,IndDomain_Wide!$A$2:$BI$24,20,FALSE))</f>
        <v/>
      </c>
      <c r="CF5" s="12" t="str">
        <f>IF($J5="","", VLOOKUP($J5,Indicator_Wide!$A$2:$BI$24,20,FALSE))</f>
        <v/>
      </c>
      <c r="CG5" s="12" t="str">
        <f t="shared" si="24"/>
        <v/>
      </c>
      <c r="CH5" s="12" t="str">
        <f>IF($J5="","",VLOOKUP($J5,IndDomain_Wide!$A$2:$BI$24,21,FALSE))</f>
        <v/>
      </c>
      <c r="CI5" s="12" t="str">
        <f>IF($J5="","", VLOOKUP($J5,Indicator_Wide!$A$2:$BI$24,21,FALSE))</f>
        <v/>
      </c>
      <c r="CJ5" s="12" t="str">
        <f t="shared" si="25"/>
        <v/>
      </c>
      <c r="CK5" s="12" t="str">
        <f>IF($J5="","",VLOOKUP($J5,IndDomain_Wide!$A$2:$BI$24,22,FALSE))</f>
        <v/>
      </c>
      <c r="CL5" s="12" t="str">
        <f>IF($J5="","", VLOOKUP($J5,Indicator_Wide!$A$2:$BI$24,22,FALSE))</f>
        <v/>
      </c>
      <c r="CM5" s="12" t="str">
        <f t="shared" si="26"/>
        <v/>
      </c>
      <c r="CN5" s="12" t="str">
        <f>IF($J5="","",VLOOKUP($J5,IndDomain_Wide!$A$2:$BI$24,23,FALSE))</f>
        <v/>
      </c>
      <c r="CO5" s="12" t="str">
        <f>IF($J5="","", VLOOKUP($J5,Indicator_Wide!$A$2:$BI$24,23,FALSE))</f>
        <v/>
      </c>
      <c r="CP5" s="12" t="str">
        <f t="shared" si="27"/>
        <v/>
      </c>
      <c r="CQ5" s="12" t="str">
        <f>IF($J5="","",VLOOKUP($J5,IndDomain_Wide!$A$2:$BI$24,24,FALSE))</f>
        <v/>
      </c>
      <c r="CR5" s="12" t="str">
        <f>IF($J5="","", VLOOKUP($J5,Indicator_Wide!$A$2:$BI$24,24,FALSE))</f>
        <v/>
      </c>
      <c r="CS5" s="12" t="str">
        <f t="shared" si="28"/>
        <v/>
      </c>
      <c r="CT5" s="12" t="str">
        <f>IF($J5="","",VLOOKUP($J5,IndDomain_Wide!$A$2:$BI$24,25,FALSE))</f>
        <v/>
      </c>
      <c r="CU5" s="12" t="str">
        <f>IF($J5="","", VLOOKUP($J5,Indicator_Wide!$A$2:$BI$24,25,FALSE))</f>
        <v/>
      </c>
      <c r="CV5" s="12" t="str">
        <f t="shared" si="29"/>
        <v/>
      </c>
      <c r="CW5" s="12" t="str">
        <f>IF($J5="","",VLOOKUP($J5,IndDomain_Wide!$A$2:$BI$24,26,FALSE))</f>
        <v/>
      </c>
      <c r="CX5" s="12" t="str">
        <f>IF($J5="","", VLOOKUP($J5,Indicator_Wide!$A$2:$BI$24,26,FALSE))</f>
        <v/>
      </c>
      <c r="CY5" s="12" t="str">
        <f t="shared" si="30"/>
        <v/>
      </c>
      <c r="CZ5" s="12" t="str">
        <f>IF($J5="","",VLOOKUP($J5,IndDomain_Wide!$A$2:$BI$24,27,FALSE))</f>
        <v/>
      </c>
      <c r="DA5" s="12" t="str">
        <f>IF($J5="","", VLOOKUP($J5,Indicator_Wide!$A$2:$BI$17,27,FALSE))</f>
        <v/>
      </c>
      <c r="DB5" s="12" t="str">
        <f t="shared" si="31"/>
        <v/>
      </c>
      <c r="DC5" s="12" t="str">
        <f>IF($J5="","",VLOOKUP($J5,IndDomain_Wide!$A$2:$BI$24,28,FALSE))</f>
        <v/>
      </c>
      <c r="DD5" s="12" t="str">
        <f>IF($J5="","", VLOOKUP($J5,Indicator_Wide!$A$2:$BI$17,28,FALSE))</f>
        <v/>
      </c>
      <c r="DE5" s="12" t="str">
        <f t="shared" si="32"/>
        <v/>
      </c>
      <c r="DF5" s="12" t="str">
        <f>IF($J5="","",VLOOKUP($J5,IndDomain_Wide!$A$2:$BI$24,29,FALSE))</f>
        <v/>
      </c>
      <c r="DG5" s="12" t="str">
        <f>IF($J5="","", VLOOKUP($J5,Indicator_Wide!$A$2:$BI$24,29,FALSE))</f>
        <v/>
      </c>
      <c r="DH5" s="12" t="str">
        <f t="shared" si="33"/>
        <v/>
      </c>
      <c r="DI5" s="12" t="str">
        <f>IF($J5="","",VLOOKUP($J5,IndDomain_Wide!$A$2:$BI$24,30,FALSE))</f>
        <v/>
      </c>
      <c r="DJ5" s="12" t="str">
        <f>IF($J5="","", VLOOKUP($J5,Indicator_Wide!$A$2:$BI$24,30,FALSE))</f>
        <v/>
      </c>
      <c r="DK5" s="12" t="str">
        <f t="shared" si="34"/>
        <v/>
      </c>
      <c r="DL5" s="12" t="str">
        <f>IF($J5="","",VLOOKUP($J5,IndDomain_Wide!$A$2:$BI$24,31,FALSE))</f>
        <v/>
      </c>
      <c r="DM5" s="12" t="str">
        <f>IF($J5="","", VLOOKUP($J5,Indicator_Wide!$A$2:$BI$24,31,FALSE))</f>
        <v/>
      </c>
      <c r="DN5" s="12" t="str">
        <f t="shared" si="35"/>
        <v/>
      </c>
      <c r="DO5" s="12" t="str">
        <f>IF($J5="","",VLOOKUP($J5,IndDomain_Wide!$A$2:$BI$24,32,FALSE))</f>
        <v/>
      </c>
      <c r="DP5" s="12" t="str">
        <f>IF($J5="","", VLOOKUP($J5,Indicator_Wide!$A$2:$BI$24,32,FALSE))</f>
        <v/>
      </c>
      <c r="DQ5" s="12" t="str">
        <f t="shared" si="36"/>
        <v/>
      </c>
      <c r="DR5" s="12" t="str">
        <f>IF($J5="","",VLOOKUP($J5,IndDomain_Wide!$A$2:$BI$24,33,FALSE))</f>
        <v/>
      </c>
      <c r="DS5" s="12" t="str">
        <f>IF($J5="","", VLOOKUP($J5,Indicator_Wide!$A$2:$BI$24,33,FALSE))</f>
        <v/>
      </c>
      <c r="DT5" s="12" t="str">
        <f t="shared" si="37"/>
        <v/>
      </c>
      <c r="DU5" s="12" t="str">
        <f>IF($J5="","",VLOOKUP($J5,IndDomain_Wide!$A$2:$BI$24,34,FALSE))</f>
        <v/>
      </c>
      <c r="DV5" s="12" t="str">
        <f>IF($J5="","", VLOOKUP($J5,Indicator_Wide!$A$2:$BI$24,34,FALSE))</f>
        <v/>
      </c>
      <c r="DW5" s="12" t="str">
        <f t="shared" si="38"/>
        <v/>
      </c>
      <c r="DX5" s="12" t="str">
        <f>IF($J5="","",VLOOKUP($J5,IndDomain_Wide!$A$2:$BI$24,35,FALSE))</f>
        <v/>
      </c>
      <c r="DY5" s="12" t="str">
        <f>IF($J5="","", VLOOKUP($J5,Indicator_Wide!$A$2:$BI$24,35,FALSE))</f>
        <v/>
      </c>
      <c r="DZ5" s="12" t="str">
        <f t="shared" si="39"/>
        <v/>
      </c>
      <c r="EA5" s="12" t="str">
        <f>IF($J5="","",VLOOKUP($J5,IndDomain_Wide!$A$2:$BI$24,36,FALSE))</f>
        <v/>
      </c>
      <c r="EB5" s="12" t="str">
        <f>IF($J5="","", VLOOKUP($J5,Indicator_Wide!$A$2:$BI$24,36,FALSE))</f>
        <v/>
      </c>
      <c r="EC5" s="12" t="str">
        <f t="shared" si="40"/>
        <v/>
      </c>
      <c r="ED5" s="12" t="str">
        <f>IF($J5="","",VLOOKUP($J5,IndDomain_Wide!$A$2:$BI$24,37,FALSE))</f>
        <v/>
      </c>
      <c r="EE5" s="12" t="str">
        <f>IF($J5="","", VLOOKUP($J5,Indicator_Wide!$A$2:$BI$24,37,FALSE))</f>
        <v/>
      </c>
      <c r="EF5" s="12" t="str">
        <f t="shared" si="41"/>
        <v/>
      </c>
      <c r="EG5" s="12" t="str">
        <f>IF($J5="","",VLOOKUP($J5,IndDomain_Wide!$A$2:$BI$24,38,FALSE))</f>
        <v/>
      </c>
      <c r="EH5" s="12" t="str">
        <f>IF($J5="","", VLOOKUP($J5,Indicator_Wide!$A$2:$BI$24,38,FALSE))</f>
        <v/>
      </c>
      <c r="EI5" s="12" t="str">
        <f t="shared" si="42"/>
        <v/>
      </c>
      <c r="EJ5" s="12" t="str">
        <f>IF($J5="","",VLOOKUP($J5,IndDomain_Wide!$A$2:$BI$24,39,FALSE))</f>
        <v/>
      </c>
      <c r="EK5" s="12" t="str">
        <f>IF($J5="","", VLOOKUP($J5,Indicator_Wide!$A$2:$BI$24,39,FALSE))</f>
        <v/>
      </c>
      <c r="EL5" s="12" t="str">
        <f t="shared" si="43"/>
        <v/>
      </c>
      <c r="EM5" s="12" t="str">
        <f>IF($J5="","",VLOOKUP($J5,IndDomain_Wide!$A$2:$BI$24,40,FALSE))</f>
        <v/>
      </c>
      <c r="EN5" s="12" t="str">
        <f>IF($J5="","", VLOOKUP($J5,Indicator_Wide!$A$2:$BI$24,40,FALSE))</f>
        <v/>
      </c>
      <c r="EO5" s="12" t="str">
        <f t="shared" si="44"/>
        <v/>
      </c>
      <c r="EP5" s="12" t="str">
        <f>IF($J5="","",VLOOKUP($J5,IndDomain_Wide!$A$2:$BI$24,41,FALSE))</f>
        <v/>
      </c>
      <c r="EQ5" s="12" t="str">
        <f>IF($J5="","", VLOOKUP($J5,Indicator_Wide!$A$2:$BI$24,41,FALSE))</f>
        <v/>
      </c>
      <c r="ER5" s="12" t="str">
        <f t="shared" si="45"/>
        <v/>
      </c>
      <c r="ES5" s="12" t="str">
        <f>IF($J5="","",VLOOKUP($J5,IndDomain_Wide!$A$2:$BI$24,42,FALSE))</f>
        <v/>
      </c>
      <c r="ET5" s="12" t="str">
        <f>IF($J5="","", VLOOKUP($J5,Indicator_Wide!$A$2:$BI$24,42,FALSE))</f>
        <v/>
      </c>
      <c r="EU5" s="12" t="str">
        <f t="shared" si="46"/>
        <v/>
      </c>
      <c r="EV5" s="12" t="str">
        <f>IF($J5="","",VLOOKUP($J5,IndDomain_Wide!$A$2:$BI$24,43,FALSE))</f>
        <v/>
      </c>
      <c r="EW5" s="12" t="str">
        <f>IF($J5="","", VLOOKUP($J5,Indicator_Wide!$A$2:$BI$24,43,FALSE))</f>
        <v/>
      </c>
      <c r="EX5" s="12" t="str">
        <f t="shared" si="47"/>
        <v/>
      </c>
      <c r="EY5" s="12" t="str">
        <f>IF($J5="","",VLOOKUP($J5,IndDomain_Wide!$A$2:$BI$24,44,FALSE))</f>
        <v/>
      </c>
      <c r="EZ5" s="12" t="str">
        <f>IF($J5="","", VLOOKUP($J5,Indicator_Wide!$A$2:$BI$24,44,FALSE))</f>
        <v/>
      </c>
      <c r="FA5" s="12" t="str">
        <f t="shared" si="48"/>
        <v/>
      </c>
      <c r="FB5" s="12" t="str">
        <f>IF($J5="","",VLOOKUP($J5,IndDomain_Wide!$A$2:$BI$24,45,FALSE))</f>
        <v/>
      </c>
      <c r="FC5" s="12" t="str">
        <f>IF($J5="","", VLOOKUP($J5,Indicator_Wide!$A$2:$BI$24,45,FALSE))</f>
        <v/>
      </c>
      <c r="FD5" s="12" t="str">
        <f t="shared" si="49"/>
        <v/>
      </c>
      <c r="FE5" s="12" t="str">
        <f>IF($J5="","",VLOOKUP($J5,IndDomain_Wide!$A$2:$BI$24,46,FALSE))</f>
        <v/>
      </c>
      <c r="FF5" s="12" t="str">
        <f>IF($J5="","", VLOOKUP($J5,Indicator_Wide!$A$2:$BI$24,46,FALSE))</f>
        <v/>
      </c>
      <c r="FG5" s="12" t="str">
        <f t="shared" si="50"/>
        <v/>
      </c>
      <c r="FH5" s="12" t="str">
        <f>IF($J5="","",VLOOKUP($J5,IndDomain_Wide!$A$2:$BI$24,47,FALSE))</f>
        <v/>
      </c>
      <c r="FI5" s="12" t="str">
        <f>IF($J5="","", VLOOKUP($J5,Indicator_Wide!$A$2:$BI$24,47,FALSE))</f>
        <v/>
      </c>
      <c r="FJ5" s="12" t="str">
        <f t="shared" si="51"/>
        <v/>
      </c>
      <c r="FK5" s="12" t="str">
        <f>IF($J5="","",VLOOKUP($J5,IndDomain_Wide!$A$2:$BI$24,48,FALSE))</f>
        <v/>
      </c>
      <c r="FL5" s="12" t="str">
        <f>IF($J5="","", VLOOKUP($J5,Indicator_Wide!$A$2:$BI$24,48,FALSE))</f>
        <v/>
      </c>
      <c r="FM5" s="12" t="str">
        <f t="shared" si="52"/>
        <v/>
      </c>
      <c r="FN5" s="12" t="str">
        <f>IF($J5="","",VLOOKUP($J5,IndDomain_Wide!$A$2:$BI$24,49,FALSE))</f>
        <v/>
      </c>
      <c r="FO5" s="12" t="str">
        <f>IF($J5="","", VLOOKUP($J5,Indicator_Wide!$A$2:$BI$24,49,FALSE))</f>
        <v/>
      </c>
      <c r="FP5" s="12" t="str">
        <f t="shared" si="53"/>
        <v/>
      </c>
      <c r="FQ5" s="12" t="str">
        <f>IF($J5="","",VLOOKUP($J5,IndDomain_Wide!$A$2:$BI$24,50,FALSE))</f>
        <v/>
      </c>
      <c r="FR5" s="12" t="str">
        <f>IF($J5="","", VLOOKUP($J5,Indicator_Wide!$A$2:$BI$24,50,FALSE))</f>
        <v/>
      </c>
      <c r="FS5" s="12" t="str">
        <f t="shared" si="54"/>
        <v/>
      </c>
      <c r="FT5" s="12" t="str">
        <f>IF($J5="","",VLOOKUP($J5,IndDomain_Wide!$A$2:$BI$24,51,FALSE))</f>
        <v/>
      </c>
      <c r="FU5" s="12" t="str">
        <f>IF($J5="","", VLOOKUP($J5,Indicator_Wide!$A$2:$BI$24,51,FALSE))</f>
        <v/>
      </c>
      <c r="FV5" s="12" t="str">
        <f t="shared" si="55"/>
        <v/>
      </c>
      <c r="FW5" s="12" t="str">
        <f>IF($J5="","",VLOOKUP($J5,IndDomain_Wide!$A$2:$BI$24,52,FALSE))</f>
        <v/>
      </c>
      <c r="FX5" s="12" t="str">
        <f>IF($J5="","", VLOOKUP($J5,Indicator_Wide!$A$2:$BI$24,52,FALSE))</f>
        <v/>
      </c>
      <c r="FY5" s="12" t="str">
        <f t="shared" si="56"/>
        <v/>
      </c>
      <c r="FZ5" s="12" t="str">
        <f>IF($J5="","",VLOOKUP($J5,IndDomain_Wide!$A$2:$BI$24,53,FALSE))</f>
        <v/>
      </c>
      <c r="GA5" s="12" t="str">
        <f>IF($J5="","", VLOOKUP($J5,Indicator_Wide!$A$2:$BI$24,53,FALSE))</f>
        <v/>
      </c>
      <c r="GB5" s="12" t="str">
        <f t="shared" si="57"/>
        <v/>
      </c>
      <c r="GC5" s="12" t="str">
        <f>IF($J5="","",VLOOKUP($J5,IndDomain_Wide!$A$2:$BI$24,54,FALSE))</f>
        <v/>
      </c>
      <c r="GD5" s="12" t="str">
        <f>IF($J5="","", VLOOKUP($J5,Indicator_Wide!$A$2:$BI$24,54,FALSE))</f>
        <v/>
      </c>
      <c r="GE5" s="12" t="str">
        <f t="shared" si="58"/>
        <v/>
      </c>
      <c r="GF5" s="12" t="str">
        <f>IF($J5="","",VLOOKUP($J5,IndDomain_Wide!$A$2:$BI$24,55,FALSE))</f>
        <v/>
      </c>
      <c r="GG5" s="12" t="str">
        <f>IF($J5="","", VLOOKUP($J5,Indicator_Wide!$A$2:$BI$24,55,FALSE))</f>
        <v/>
      </c>
      <c r="GH5" s="12" t="str">
        <f t="shared" si="59"/>
        <v/>
      </c>
      <c r="GI5" s="12" t="str">
        <f>IF($J5="","",VLOOKUP($J5,IndDomain_Wide!$A$2:$BI$24,56,FALSE))</f>
        <v/>
      </c>
      <c r="GJ5" s="12" t="str">
        <f>IF($J5="","", VLOOKUP($J5,Indicator_Wide!$A$2:$BI$24,56,FALSE))</f>
        <v/>
      </c>
      <c r="GK5" s="12" t="str">
        <f t="shared" si="60"/>
        <v/>
      </c>
      <c r="GL5" s="12" t="str">
        <f>IF($J5="","",VLOOKUP($J5,IndDomain_Wide!$A$2:$BI$24,57,FALSE))</f>
        <v/>
      </c>
      <c r="GM5" s="12" t="str">
        <f>IF($J5="","", VLOOKUP($J5,Indicator_Wide!$A$2:$BI$24,57,FALSE))</f>
        <v/>
      </c>
      <c r="GN5" s="12" t="str">
        <f t="shared" si="61"/>
        <v/>
      </c>
      <c r="GO5" s="12" t="str">
        <f>IF($J5="","",VLOOKUP($J5,IndDomain_Wide!$A$2:$BI$24,58,FALSE))</f>
        <v/>
      </c>
      <c r="GP5" s="12" t="str">
        <f>IF($J5="","", VLOOKUP($J5,Indicator_Wide!$A$2:$BI$24,58,FALSE))</f>
        <v/>
      </c>
      <c r="GQ5" s="12" t="str">
        <f t="shared" si="62"/>
        <v/>
      </c>
      <c r="GR5" s="12" t="str">
        <f>IF($J5="","",VLOOKUP($J5,IndDomain_Wide!$A$2:$BI$24,59,FALSE))</f>
        <v/>
      </c>
      <c r="GS5" s="12" t="str">
        <f>IF($J5="","", VLOOKUP($J5,Indicator_Wide!$A$2:$BI$24,59,FALSE))</f>
        <v/>
      </c>
      <c r="GT5" s="12" t="str">
        <f t="shared" si="63"/>
        <v/>
      </c>
      <c r="GU5" s="12" t="str">
        <f>IF($J5="","",VLOOKUP($J5,IndDomain_Wide!$A$2:$BI$24,60,FALSE))</f>
        <v/>
      </c>
      <c r="GV5" s="12" t="str">
        <f>IF($J5="","", VLOOKUP($J5,Indicator_Wide!$A$2:$BI$24,60,FALSE))</f>
        <v/>
      </c>
      <c r="GW5" s="12" t="str">
        <f t="shared" si="64"/>
        <v/>
      </c>
      <c r="GX5" s="12" t="str">
        <f>IF($J5="","",VLOOKUP($J5,IndDomain_Wide!$A$2:$BI$24,61,FALSE))</f>
        <v/>
      </c>
      <c r="GY5" s="12" t="str">
        <f>IF($J5="","", VLOOKUP($J5,Indicator_Wide!$A$2:$BI$24,61,FALSE))</f>
        <v/>
      </c>
      <c r="GZ5" s="12" t="str">
        <f t="shared" si="65"/>
        <v/>
      </c>
      <c r="HA5" s="11"/>
      <c r="HB5" s="11"/>
    </row>
    <row r="6" spans="1:210">
      <c r="A6" s="10"/>
      <c r="B6" s="11"/>
      <c r="C6" s="11"/>
      <c r="D6" s="11"/>
      <c r="E6" s="11"/>
      <c r="F6" s="11"/>
      <c r="G6" s="11"/>
      <c r="H6" s="11"/>
      <c r="I6" s="11"/>
      <c r="J6" s="11"/>
      <c r="K6" s="12" t="str">
        <f>IF($J6="","", VLOOKUP($J6,Domain_Wide!$A$2:$M$24,2,FALSE))</f>
        <v/>
      </c>
      <c r="L6" s="12" t="str">
        <f>IF($J6="","", VLOOKUP($J6,Domain_Wide!$A$2:$M$24,3,FALSE))</f>
        <v/>
      </c>
      <c r="M6" s="12" t="str">
        <f t="shared" si="0"/>
        <v/>
      </c>
      <c r="N6" s="12" t="str">
        <f>IF($J6="","", VLOOKUP($J6,Domain_Wide!$A$2:$M$24,4,FALSE))</f>
        <v/>
      </c>
      <c r="O6" s="12" t="str">
        <f>IF($J6="","", VLOOKUP($J6,Domain_Wide!$A$2:$M$24,5,FALSE))</f>
        <v/>
      </c>
      <c r="P6" s="12" t="str">
        <f t="shared" si="1"/>
        <v/>
      </c>
      <c r="Q6" s="12" t="str">
        <f>IF($J6="","", VLOOKUP($J6,Domain_Wide!$A$2:$M$24,6,FALSE))</f>
        <v/>
      </c>
      <c r="R6" s="12" t="str">
        <f>IF($J6="","", VLOOKUP($J6,Domain_Wide!$A$2:$M$24,7,FALSE))</f>
        <v/>
      </c>
      <c r="S6" s="12" t="str">
        <f t="shared" si="2"/>
        <v/>
      </c>
      <c r="T6" s="12" t="str">
        <f>IF($J6="","", VLOOKUP($J6,Domain_Wide!$A$2:$M$24,8,FALSE))</f>
        <v/>
      </c>
      <c r="U6" s="12" t="str">
        <f>IF($J6="","", VLOOKUP($J6,Domain_Wide!$A$2:$M$24,9,FALSE))</f>
        <v/>
      </c>
      <c r="V6" s="12" t="str">
        <f t="shared" si="3"/>
        <v/>
      </c>
      <c r="W6" s="12" t="str">
        <f>IF($J6="","", VLOOKUP($J6,Domain_Wide!$A$2:$M$24,10,FALSE))</f>
        <v/>
      </c>
      <c r="X6" s="12" t="str">
        <f>IF($J6="","", VLOOKUP($J6,Domain_Wide!$A$2:$M$24,11,FALSE))</f>
        <v/>
      </c>
      <c r="Y6" s="12" t="str">
        <f t="shared" si="4"/>
        <v/>
      </c>
      <c r="Z6" s="12" t="str">
        <f>IF($J6="","", VLOOKUP($J6,Domain_Wide!$A$2:$M$24,12,FALSE))</f>
        <v/>
      </c>
      <c r="AA6" s="12" t="str">
        <f>IF($J6="","", VLOOKUP($J6,Domain_Wide!$A$2:$M$24,13,FALSE))</f>
        <v/>
      </c>
      <c r="AB6" s="12" t="str">
        <f t="shared" si="5"/>
        <v/>
      </c>
      <c r="AC6" s="12" t="str">
        <f>IF($J6="","",VLOOKUP($J6,IndDomain_Wide!$A$2:$BI$24,2,FALSE))</f>
        <v/>
      </c>
      <c r="AD6" s="12" t="str">
        <f>IF($J6="","",VLOOKUP($J6,Indicator_Wide!$A$2:$BI$24,2,FALSE))</f>
        <v/>
      </c>
      <c r="AE6" s="12" t="str">
        <f t="shared" si="6"/>
        <v/>
      </c>
      <c r="AF6" s="12" t="str">
        <f>IF($J6="","",VLOOKUP($J6,IndDomain_Wide!$A$2:$BI$24,3,FALSE))</f>
        <v/>
      </c>
      <c r="AG6" s="12" t="str">
        <f>IF($J6="","", VLOOKUP($J6,Indicator_Wide!$A$2:$BI$24,3,FALSE))</f>
        <v/>
      </c>
      <c r="AH6" s="12" t="str">
        <f t="shared" si="7"/>
        <v/>
      </c>
      <c r="AI6" s="12" t="str">
        <f>IF($J6="","",VLOOKUP($J6,IndDomain_Wide!$A$2:$BI$24,4,FALSE))</f>
        <v/>
      </c>
      <c r="AJ6" s="12" t="str">
        <f>IF($J6="","", VLOOKUP($J6,Indicator_Wide!$A$2:$BI$24,4,FALSE))</f>
        <v/>
      </c>
      <c r="AK6" s="12" t="str">
        <f t="shared" si="8"/>
        <v/>
      </c>
      <c r="AL6" s="12" t="str">
        <f>IF($J6="","",VLOOKUP($J6,IndDomain_Wide!$A$2:$BI$24,5,FALSE))</f>
        <v/>
      </c>
      <c r="AM6" s="12" t="str">
        <f>IF($J6="","", VLOOKUP($J6,Indicator_Wide!$A$2:$BI$24,5,FALSE))</f>
        <v/>
      </c>
      <c r="AN6" s="12" t="str">
        <f t="shared" si="9"/>
        <v/>
      </c>
      <c r="AO6" s="12" t="str">
        <f>IF($J6="","",VLOOKUP($J6,IndDomain_Wide!$A$2:$BI$24,6,FALSE))</f>
        <v/>
      </c>
      <c r="AP6" s="12" t="str">
        <f>IF($J6="","", VLOOKUP($J6,Indicator_Wide!$A$2:$BI$24,6,FALSE))</f>
        <v/>
      </c>
      <c r="AQ6" s="12" t="str">
        <f t="shared" si="10"/>
        <v/>
      </c>
      <c r="AR6" s="12" t="str">
        <f>IF($J6="","",VLOOKUP($J6,IndDomain_Wide!$A$2:$BI$24,7,FALSE))</f>
        <v/>
      </c>
      <c r="AS6" s="12" t="str">
        <f>IF($J6="","", VLOOKUP($J6,Indicator_Wide!$A$2:$BI$24,7,FALSE))</f>
        <v/>
      </c>
      <c r="AT6" s="12" t="str">
        <f t="shared" si="11"/>
        <v/>
      </c>
      <c r="AU6" s="12" t="str">
        <f>IF($J6="","",VLOOKUP($J6,IndDomain_Wide!$A$2:$BI$24,8,FALSE))</f>
        <v/>
      </c>
      <c r="AV6" s="12" t="str">
        <f>IF($J6="","", VLOOKUP($J6,Indicator_Wide!$A$2:$BI$24,8,FALSE))</f>
        <v/>
      </c>
      <c r="AW6" s="12" t="str">
        <f t="shared" si="12"/>
        <v/>
      </c>
      <c r="AX6" s="12" t="str">
        <f>IF($J6="","",VLOOKUP($J6,IndDomain_Wide!$A$2:$BI$26,9,FALSE))</f>
        <v/>
      </c>
      <c r="AY6" s="12" t="str">
        <f>IF($J6="","", VLOOKUP($J6,Indicator_Wide!$A$2:$BI$24,9,FALSE))</f>
        <v/>
      </c>
      <c r="AZ6" s="12" t="str">
        <f t="shared" si="13"/>
        <v/>
      </c>
      <c r="BA6" s="12" t="str">
        <f>IF($J6="","",VLOOKUP($J6,IndDomain_Wide!$A$2:$BI$24,10,FALSE))</f>
        <v/>
      </c>
      <c r="BB6" s="12" t="str">
        <f>IF($J6="","", VLOOKUP($J6,Indicator_Wide!$A$2:$BI$24,10,FALSE))</f>
        <v/>
      </c>
      <c r="BC6" s="12" t="str">
        <f t="shared" si="14"/>
        <v/>
      </c>
      <c r="BD6" s="12" t="str">
        <f>IF($J6="","",VLOOKUP($J6,IndDomain_Wide!$A$2:$BI$24,11,FALSE))</f>
        <v/>
      </c>
      <c r="BE6" s="12" t="str">
        <f>IF($J6="","", VLOOKUP($J6,Indicator_Wide!$A$2:$BI$24,11,FALSE))</f>
        <v/>
      </c>
      <c r="BF6" s="12" t="str">
        <f t="shared" si="15"/>
        <v/>
      </c>
      <c r="BG6" s="12" t="str">
        <f>IF($J6="","",VLOOKUP($J6,IndDomain_Wide!$A$2:$BI$24,12,FALSE))</f>
        <v/>
      </c>
      <c r="BH6" s="12" t="str">
        <f>IF($J6="","", VLOOKUP($J6,Indicator_Wide!$A$2:$BI$24,12,FALSE))</f>
        <v/>
      </c>
      <c r="BI6" s="12" t="str">
        <f t="shared" si="16"/>
        <v/>
      </c>
      <c r="BJ6" s="12" t="str">
        <f>IF($J6="","",VLOOKUP($J6,IndDomain_Wide!$A$2:$BI$24,13,FALSE))</f>
        <v/>
      </c>
      <c r="BK6" s="12" t="str">
        <f>IF($J6="","", VLOOKUP($J6,Indicator_Wide!$A$2:$BI$24,13,FALSE))</f>
        <v/>
      </c>
      <c r="BL6" s="12" t="str">
        <f t="shared" si="17"/>
        <v/>
      </c>
      <c r="BM6" s="12" t="str">
        <f>IF($J6="","",VLOOKUP($J6,IndDomain_Wide!$A$2:$BI$24,14,FALSE))</f>
        <v/>
      </c>
      <c r="BN6" s="12" t="str">
        <f>IF($J6="","", VLOOKUP($J6,Indicator_Wide!$A$2:$BI$24,14,FALSE))</f>
        <v/>
      </c>
      <c r="BO6" s="12" t="str">
        <f t="shared" si="18"/>
        <v/>
      </c>
      <c r="BP6" s="12" t="str">
        <f>IF($J6="","",VLOOKUP($J6,IndDomain_Wide!$A$2:$BI$24,15,FALSE))</f>
        <v/>
      </c>
      <c r="BQ6" s="12" t="str">
        <f>IF($J6="","", VLOOKUP($J6,Indicator_Wide!$A$2:$BI$24,15,FALSE))</f>
        <v/>
      </c>
      <c r="BR6" s="12" t="str">
        <f t="shared" si="19"/>
        <v/>
      </c>
      <c r="BS6" s="12" t="str">
        <f>IF($J6="","",VLOOKUP($J6,IndDomain_Wide!$A$2:$BI$24,16,FALSE))</f>
        <v/>
      </c>
      <c r="BT6" s="12" t="str">
        <f>IF($J6="","", VLOOKUP($J6,Indicator_Wide!$A$2:$BI$24,16,FALSE))</f>
        <v/>
      </c>
      <c r="BU6" s="12" t="str">
        <f t="shared" si="20"/>
        <v/>
      </c>
      <c r="BV6" s="12" t="str">
        <f>IF($J6="","",VLOOKUP($J6,IndDomain_Wide!$A$2:$BI$24,17,FALSE))</f>
        <v/>
      </c>
      <c r="BW6" s="12" t="str">
        <f>IF($J6="","", VLOOKUP($J6,Indicator_Wide!$A$2:$BI$24,17,FALSE))</f>
        <v/>
      </c>
      <c r="BX6" s="12" t="str">
        <f t="shared" si="21"/>
        <v/>
      </c>
      <c r="BY6" s="12" t="str">
        <f>IF($J6="","",VLOOKUP($J6,IndDomain_Wide!$A$2:$BI$24,18,FALSE))</f>
        <v/>
      </c>
      <c r="BZ6" s="12" t="str">
        <f>IF($J6="","", VLOOKUP($J6,Indicator_Wide!$A$2:$BI$24,18,FALSE))</f>
        <v/>
      </c>
      <c r="CA6" s="12" t="str">
        <f t="shared" si="22"/>
        <v/>
      </c>
      <c r="CB6" s="12" t="str">
        <f>IF($J6="","",VLOOKUP($J6,IndDomain_Wide!$A$2:$BI$24,19,FALSE))</f>
        <v/>
      </c>
      <c r="CC6" s="12" t="str">
        <f>IF($J6="","", VLOOKUP($J6,Indicator_Wide!$A$2:$BI$24,19,FALSE))</f>
        <v/>
      </c>
      <c r="CD6" s="12" t="str">
        <f t="shared" si="23"/>
        <v/>
      </c>
      <c r="CE6" s="12" t="str">
        <f>IF($J6="","",VLOOKUP($J6,IndDomain_Wide!$A$2:$BI$24,20,FALSE))</f>
        <v/>
      </c>
      <c r="CF6" s="12" t="str">
        <f>IF($J6="","", VLOOKUP($J6,Indicator_Wide!$A$2:$BI$24,20,FALSE))</f>
        <v/>
      </c>
      <c r="CG6" s="12" t="str">
        <f t="shared" si="24"/>
        <v/>
      </c>
      <c r="CH6" s="12" t="str">
        <f>IF($J6="","",VLOOKUP($J6,IndDomain_Wide!$A$2:$BI$24,21,FALSE))</f>
        <v/>
      </c>
      <c r="CI6" s="12" t="str">
        <f>IF($J6="","", VLOOKUP($J6,Indicator_Wide!$A$2:$BI$24,21,FALSE))</f>
        <v/>
      </c>
      <c r="CJ6" s="12" t="str">
        <f t="shared" si="25"/>
        <v/>
      </c>
      <c r="CK6" s="12" t="str">
        <f>IF($J6="","",VLOOKUP($J6,IndDomain_Wide!$A$2:$BI$24,22,FALSE))</f>
        <v/>
      </c>
      <c r="CL6" s="12" t="str">
        <f>IF($J6="","", VLOOKUP($J6,Indicator_Wide!$A$2:$BI$24,22,FALSE))</f>
        <v/>
      </c>
      <c r="CM6" s="12" t="str">
        <f t="shared" si="26"/>
        <v/>
      </c>
      <c r="CN6" s="12" t="str">
        <f>IF($J6="","",VLOOKUP($J6,IndDomain_Wide!$A$2:$BI$24,23,FALSE))</f>
        <v/>
      </c>
      <c r="CO6" s="12" t="str">
        <f>IF($J6="","", VLOOKUP($J6,Indicator_Wide!$A$2:$BI$24,23,FALSE))</f>
        <v/>
      </c>
      <c r="CP6" s="12" t="str">
        <f t="shared" si="27"/>
        <v/>
      </c>
      <c r="CQ6" s="12" t="str">
        <f>IF($J6="","",VLOOKUP($J6,IndDomain_Wide!$A$2:$BI$24,24,FALSE))</f>
        <v/>
      </c>
      <c r="CR6" s="12" t="str">
        <f>IF($J6="","", VLOOKUP($J6,Indicator_Wide!$A$2:$BI$24,24,FALSE))</f>
        <v/>
      </c>
      <c r="CS6" s="12" t="str">
        <f t="shared" si="28"/>
        <v/>
      </c>
      <c r="CT6" s="12" t="str">
        <f>IF($J6="","",VLOOKUP($J6,IndDomain_Wide!$A$2:$BI$24,25,FALSE))</f>
        <v/>
      </c>
      <c r="CU6" s="12" t="str">
        <f>IF($J6="","", VLOOKUP($J6,Indicator_Wide!$A$2:$BI$24,25,FALSE))</f>
        <v/>
      </c>
      <c r="CV6" s="12" t="str">
        <f t="shared" si="29"/>
        <v/>
      </c>
      <c r="CW6" s="12" t="str">
        <f>IF($J6="","",VLOOKUP($J6,IndDomain_Wide!$A$2:$BI$24,26,FALSE))</f>
        <v/>
      </c>
      <c r="CX6" s="12" t="str">
        <f>IF($J6="","", VLOOKUP($J6,Indicator_Wide!$A$2:$BI$24,26,FALSE))</f>
        <v/>
      </c>
      <c r="CY6" s="12" t="str">
        <f t="shared" si="30"/>
        <v/>
      </c>
      <c r="CZ6" s="12" t="str">
        <f>IF($J6="","",VLOOKUP($J6,IndDomain_Wide!$A$2:$BI$24,27,FALSE))</f>
        <v/>
      </c>
      <c r="DA6" s="12" t="str">
        <f>IF($J6="","", VLOOKUP($J6,Indicator_Wide!$A$2:$BI$17,27,FALSE))</f>
        <v/>
      </c>
      <c r="DB6" s="12" t="str">
        <f t="shared" si="31"/>
        <v/>
      </c>
      <c r="DC6" s="12" t="str">
        <f>IF($J6="","",VLOOKUP($J6,IndDomain_Wide!$A$2:$BI$24,28,FALSE))</f>
        <v/>
      </c>
      <c r="DD6" s="12" t="str">
        <f>IF($J6="","", VLOOKUP($J6,Indicator_Wide!$A$2:$BI$17,28,FALSE))</f>
        <v/>
      </c>
      <c r="DE6" s="12" t="str">
        <f t="shared" si="32"/>
        <v/>
      </c>
      <c r="DF6" s="12" t="str">
        <f>IF($J6="","",VLOOKUP($J6,IndDomain_Wide!$A$2:$BI$24,29,FALSE))</f>
        <v/>
      </c>
      <c r="DG6" s="12" t="str">
        <f>IF($J6="","", VLOOKUP($J6,Indicator_Wide!$A$2:$BI$24,29,FALSE))</f>
        <v/>
      </c>
      <c r="DH6" s="12" t="str">
        <f t="shared" si="33"/>
        <v/>
      </c>
      <c r="DI6" s="12" t="str">
        <f>IF($J6="","",VLOOKUP($J6,IndDomain_Wide!$A$2:$BI$24,30,FALSE))</f>
        <v/>
      </c>
      <c r="DJ6" s="12" t="str">
        <f>IF($J6="","", VLOOKUP($J6,Indicator_Wide!$A$2:$BI$24,30,FALSE))</f>
        <v/>
      </c>
      <c r="DK6" s="12" t="str">
        <f t="shared" si="34"/>
        <v/>
      </c>
      <c r="DL6" s="12" t="str">
        <f>IF($J6="","",VLOOKUP($J6,IndDomain_Wide!$A$2:$BI$24,31,FALSE))</f>
        <v/>
      </c>
      <c r="DM6" s="12" t="str">
        <f>IF($J6="","", VLOOKUP($J6,Indicator_Wide!$A$2:$BI$24,31,FALSE))</f>
        <v/>
      </c>
      <c r="DN6" s="12" t="str">
        <f t="shared" si="35"/>
        <v/>
      </c>
      <c r="DO6" s="12" t="str">
        <f>IF($J6="","",VLOOKUP($J6,IndDomain_Wide!$A$2:$BI$24,32,FALSE))</f>
        <v/>
      </c>
      <c r="DP6" s="12" t="str">
        <f>IF($J6="","", VLOOKUP($J6,Indicator_Wide!$A$2:$BI$24,32,FALSE))</f>
        <v/>
      </c>
      <c r="DQ6" s="12" t="str">
        <f t="shared" si="36"/>
        <v/>
      </c>
      <c r="DR6" s="12" t="str">
        <f>IF($J6="","",VLOOKUP($J6,IndDomain_Wide!$A$2:$BI$24,33,FALSE))</f>
        <v/>
      </c>
      <c r="DS6" s="12" t="str">
        <f>IF($J6="","", VLOOKUP($J6,Indicator_Wide!$A$2:$BI$24,33,FALSE))</f>
        <v/>
      </c>
      <c r="DT6" s="12" t="str">
        <f t="shared" si="37"/>
        <v/>
      </c>
      <c r="DU6" s="12" t="str">
        <f>IF($J6="","",VLOOKUP($J6,IndDomain_Wide!$A$2:$BI$24,34,FALSE))</f>
        <v/>
      </c>
      <c r="DV6" s="12" t="str">
        <f>IF($J6="","", VLOOKUP($J6,Indicator_Wide!$A$2:$BI$24,34,FALSE))</f>
        <v/>
      </c>
      <c r="DW6" s="12" t="str">
        <f t="shared" si="38"/>
        <v/>
      </c>
      <c r="DX6" s="12" t="str">
        <f>IF($J6="","",VLOOKUP($J6,IndDomain_Wide!$A$2:$BI$24,35,FALSE))</f>
        <v/>
      </c>
      <c r="DY6" s="12" t="str">
        <f>IF($J6="","", VLOOKUP($J6,Indicator_Wide!$A$2:$BI$24,35,FALSE))</f>
        <v/>
      </c>
      <c r="DZ6" s="12" t="str">
        <f t="shared" si="39"/>
        <v/>
      </c>
      <c r="EA6" s="12" t="str">
        <f>IF($J6="","",VLOOKUP($J6,IndDomain_Wide!$A$2:$BI$24,36,FALSE))</f>
        <v/>
      </c>
      <c r="EB6" s="12" t="str">
        <f>IF($J6="","", VLOOKUP($J6,Indicator_Wide!$A$2:$BI$24,36,FALSE))</f>
        <v/>
      </c>
      <c r="EC6" s="12" t="str">
        <f t="shared" si="40"/>
        <v/>
      </c>
      <c r="ED6" s="12" t="str">
        <f>IF($J6="","",VLOOKUP($J6,IndDomain_Wide!$A$2:$BI$24,37,FALSE))</f>
        <v/>
      </c>
      <c r="EE6" s="12" t="str">
        <f>IF($J6="","", VLOOKUP($J6,Indicator_Wide!$A$2:$BI$24,37,FALSE))</f>
        <v/>
      </c>
      <c r="EF6" s="12" t="str">
        <f t="shared" si="41"/>
        <v/>
      </c>
      <c r="EG6" s="12" t="str">
        <f>IF($J6="","",VLOOKUP($J6,IndDomain_Wide!$A$2:$BI$24,38,FALSE))</f>
        <v/>
      </c>
      <c r="EH6" s="12" t="str">
        <f>IF($J6="","", VLOOKUP($J6,Indicator_Wide!$A$2:$BI$24,38,FALSE))</f>
        <v/>
      </c>
      <c r="EI6" s="12" t="str">
        <f t="shared" si="42"/>
        <v/>
      </c>
      <c r="EJ6" s="12" t="str">
        <f>IF($J6="","",VLOOKUP($J6,IndDomain_Wide!$A$2:$BI$24,39,FALSE))</f>
        <v/>
      </c>
      <c r="EK6" s="12" t="str">
        <f>IF($J6="","", VLOOKUP($J6,Indicator_Wide!$A$2:$BI$24,39,FALSE))</f>
        <v/>
      </c>
      <c r="EL6" s="12" t="str">
        <f t="shared" si="43"/>
        <v/>
      </c>
      <c r="EM6" s="12" t="str">
        <f>IF($J6="","",VLOOKUP($J6,IndDomain_Wide!$A$2:$BI$24,40,FALSE))</f>
        <v/>
      </c>
      <c r="EN6" s="12" t="str">
        <f>IF($J6="","", VLOOKUP($J6,Indicator_Wide!$A$2:$BI$24,40,FALSE))</f>
        <v/>
      </c>
      <c r="EO6" s="12" t="str">
        <f t="shared" si="44"/>
        <v/>
      </c>
      <c r="EP6" s="12" t="str">
        <f>IF($J6="","",VLOOKUP($J6,IndDomain_Wide!$A$2:$BI$24,41,FALSE))</f>
        <v/>
      </c>
      <c r="EQ6" s="12" t="str">
        <f>IF($J6="","", VLOOKUP($J6,Indicator_Wide!$A$2:$BI$24,41,FALSE))</f>
        <v/>
      </c>
      <c r="ER6" s="12" t="str">
        <f t="shared" si="45"/>
        <v/>
      </c>
      <c r="ES6" s="12" t="str">
        <f>IF($J6="","",VLOOKUP($J6,IndDomain_Wide!$A$2:$BI$24,42,FALSE))</f>
        <v/>
      </c>
      <c r="ET6" s="12" t="str">
        <f>IF($J6="","", VLOOKUP($J6,Indicator_Wide!$A$2:$BI$24,42,FALSE))</f>
        <v/>
      </c>
      <c r="EU6" s="12" t="str">
        <f t="shared" si="46"/>
        <v/>
      </c>
      <c r="EV6" s="12" t="str">
        <f>IF($J6="","",VLOOKUP($J6,IndDomain_Wide!$A$2:$BI$24,43,FALSE))</f>
        <v/>
      </c>
      <c r="EW6" s="12" t="str">
        <f>IF($J6="","", VLOOKUP($J6,Indicator_Wide!$A$2:$BI$24,43,FALSE))</f>
        <v/>
      </c>
      <c r="EX6" s="12" t="str">
        <f t="shared" si="47"/>
        <v/>
      </c>
      <c r="EY6" s="12" t="str">
        <f>IF($J6="","",VLOOKUP($J6,IndDomain_Wide!$A$2:$BI$24,44,FALSE))</f>
        <v/>
      </c>
      <c r="EZ6" s="12" t="str">
        <f>IF($J6="","", VLOOKUP($J6,Indicator_Wide!$A$2:$BI$24,44,FALSE))</f>
        <v/>
      </c>
      <c r="FA6" s="12" t="str">
        <f t="shared" si="48"/>
        <v/>
      </c>
      <c r="FB6" s="12" t="str">
        <f>IF($J6="","",VLOOKUP($J6,IndDomain_Wide!$A$2:$BI$24,45,FALSE))</f>
        <v/>
      </c>
      <c r="FC6" s="12" t="str">
        <f>IF($J6="","", VLOOKUP($J6,Indicator_Wide!$A$2:$BI$24,45,FALSE))</f>
        <v/>
      </c>
      <c r="FD6" s="12" t="str">
        <f t="shared" si="49"/>
        <v/>
      </c>
      <c r="FE6" s="12" t="str">
        <f>IF($J6="","",VLOOKUP($J6,IndDomain_Wide!$A$2:$BI$24,46,FALSE))</f>
        <v/>
      </c>
      <c r="FF6" s="12" t="str">
        <f>IF($J6="","", VLOOKUP($J6,Indicator_Wide!$A$2:$BI$24,46,FALSE))</f>
        <v/>
      </c>
      <c r="FG6" s="12" t="str">
        <f t="shared" si="50"/>
        <v/>
      </c>
      <c r="FH6" s="12" t="str">
        <f>IF($J6="","",VLOOKUP($J6,IndDomain_Wide!$A$2:$BI$24,47,FALSE))</f>
        <v/>
      </c>
      <c r="FI6" s="12" t="str">
        <f>IF($J6="","", VLOOKUP($J6,Indicator_Wide!$A$2:$BI$24,47,FALSE))</f>
        <v/>
      </c>
      <c r="FJ6" s="12" t="str">
        <f t="shared" si="51"/>
        <v/>
      </c>
      <c r="FK6" s="12" t="str">
        <f>IF($J6="","",VLOOKUP($J6,IndDomain_Wide!$A$2:$BI$24,48,FALSE))</f>
        <v/>
      </c>
      <c r="FL6" s="12" t="str">
        <f>IF($J6="","", VLOOKUP($J6,Indicator_Wide!$A$2:$BI$24,48,FALSE))</f>
        <v/>
      </c>
      <c r="FM6" s="12" t="str">
        <f t="shared" si="52"/>
        <v/>
      </c>
      <c r="FN6" s="12" t="str">
        <f>IF($J6="","",VLOOKUP($J6,IndDomain_Wide!$A$2:$BI$24,49,FALSE))</f>
        <v/>
      </c>
      <c r="FO6" s="12" t="str">
        <f>IF($J6="","", VLOOKUP($J6,Indicator_Wide!$A$2:$BI$24,49,FALSE))</f>
        <v/>
      </c>
      <c r="FP6" s="12" t="str">
        <f t="shared" si="53"/>
        <v/>
      </c>
      <c r="FQ6" s="12" t="str">
        <f>IF($J6="","",VLOOKUP($J6,IndDomain_Wide!$A$2:$BI$24,50,FALSE))</f>
        <v/>
      </c>
      <c r="FR6" s="12" t="str">
        <f>IF($J6="","", VLOOKUP($J6,Indicator_Wide!$A$2:$BI$24,50,FALSE))</f>
        <v/>
      </c>
      <c r="FS6" s="12" t="str">
        <f t="shared" si="54"/>
        <v/>
      </c>
      <c r="FT6" s="12" t="str">
        <f>IF($J6="","",VLOOKUP($J6,IndDomain_Wide!$A$2:$BI$24,51,FALSE))</f>
        <v/>
      </c>
      <c r="FU6" s="12" t="str">
        <f>IF($J6="","", VLOOKUP($J6,Indicator_Wide!$A$2:$BI$24,51,FALSE))</f>
        <v/>
      </c>
      <c r="FV6" s="12" t="str">
        <f t="shared" si="55"/>
        <v/>
      </c>
      <c r="FW6" s="12" t="str">
        <f>IF($J6="","",VLOOKUP($J6,IndDomain_Wide!$A$2:$BI$24,52,FALSE))</f>
        <v/>
      </c>
      <c r="FX6" s="12" t="str">
        <f>IF($J6="","", VLOOKUP($J6,Indicator_Wide!$A$2:$BI$24,52,FALSE))</f>
        <v/>
      </c>
      <c r="FY6" s="12" t="str">
        <f t="shared" si="56"/>
        <v/>
      </c>
      <c r="FZ6" s="12" t="str">
        <f>IF($J6="","",VLOOKUP($J6,IndDomain_Wide!$A$2:$BI$24,53,FALSE))</f>
        <v/>
      </c>
      <c r="GA6" s="12" t="str">
        <f>IF($J6="","", VLOOKUP($J6,Indicator_Wide!$A$2:$BI$24,53,FALSE))</f>
        <v/>
      </c>
      <c r="GB6" s="12" t="str">
        <f t="shared" si="57"/>
        <v/>
      </c>
      <c r="GC6" s="12" t="str">
        <f>IF($J6="","",VLOOKUP($J6,IndDomain_Wide!$A$2:$BI$24,54,FALSE))</f>
        <v/>
      </c>
      <c r="GD6" s="12" t="str">
        <f>IF($J6="","", VLOOKUP($J6,Indicator_Wide!$A$2:$BI$24,54,FALSE))</f>
        <v/>
      </c>
      <c r="GE6" s="12" t="str">
        <f t="shared" si="58"/>
        <v/>
      </c>
      <c r="GF6" s="12" t="str">
        <f>IF($J6="","",VLOOKUP($J6,IndDomain_Wide!$A$2:$BI$24,55,FALSE))</f>
        <v/>
      </c>
      <c r="GG6" s="12" t="str">
        <f>IF($J6="","", VLOOKUP($J6,Indicator_Wide!$A$2:$BI$24,55,FALSE))</f>
        <v/>
      </c>
      <c r="GH6" s="12" t="str">
        <f t="shared" si="59"/>
        <v/>
      </c>
      <c r="GI6" s="12" t="str">
        <f>IF($J6="","",VLOOKUP($J6,IndDomain_Wide!$A$2:$BI$24,56,FALSE))</f>
        <v/>
      </c>
      <c r="GJ6" s="12" t="str">
        <f>IF($J6="","", VLOOKUP($J6,Indicator_Wide!$A$2:$BI$24,56,FALSE))</f>
        <v/>
      </c>
      <c r="GK6" s="12" t="str">
        <f t="shared" si="60"/>
        <v/>
      </c>
      <c r="GL6" s="12" t="str">
        <f>IF($J6="","",VLOOKUP($J6,IndDomain_Wide!$A$2:$BI$24,57,FALSE))</f>
        <v/>
      </c>
      <c r="GM6" s="12" t="str">
        <f>IF($J6="","", VLOOKUP($J6,Indicator_Wide!$A$2:$BI$24,57,FALSE))</f>
        <v/>
      </c>
      <c r="GN6" s="12" t="str">
        <f t="shared" si="61"/>
        <v/>
      </c>
      <c r="GO6" s="12" t="str">
        <f>IF($J6="","",VLOOKUP($J6,IndDomain_Wide!$A$2:$BI$24,58,FALSE))</f>
        <v/>
      </c>
      <c r="GP6" s="12" t="str">
        <f>IF($J6="","", VLOOKUP($J6,Indicator_Wide!$A$2:$BI$24,58,FALSE))</f>
        <v/>
      </c>
      <c r="GQ6" s="12" t="str">
        <f t="shared" si="62"/>
        <v/>
      </c>
      <c r="GR6" s="12" t="str">
        <f>IF($J6="","",VLOOKUP($J6,IndDomain_Wide!$A$2:$BI$24,59,FALSE))</f>
        <v/>
      </c>
      <c r="GS6" s="12" t="str">
        <f>IF($J6="","", VLOOKUP($J6,Indicator_Wide!$A$2:$BI$24,59,FALSE))</f>
        <v/>
      </c>
      <c r="GT6" s="12" t="str">
        <f t="shared" si="63"/>
        <v/>
      </c>
      <c r="GU6" s="12" t="str">
        <f>IF($J6="","",VLOOKUP($J6,IndDomain_Wide!$A$2:$BI$24,60,FALSE))</f>
        <v/>
      </c>
      <c r="GV6" s="12" t="str">
        <f>IF($J6="","", VLOOKUP($J6,Indicator_Wide!$A$2:$BI$24,60,FALSE))</f>
        <v/>
      </c>
      <c r="GW6" s="12" t="str">
        <f t="shared" si="64"/>
        <v/>
      </c>
      <c r="GX6" s="12" t="str">
        <f>IF($J6="","",VLOOKUP($J6,IndDomain_Wide!$A$2:$BI$24,61,FALSE))</f>
        <v/>
      </c>
      <c r="GY6" s="12" t="str">
        <f>IF($J6="","", VLOOKUP($J6,Indicator_Wide!$A$2:$BI$24,61,FALSE))</f>
        <v/>
      </c>
      <c r="GZ6" s="12" t="str">
        <f t="shared" si="65"/>
        <v/>
      </c>
      <c r="HA6" s="11"/>
      <c r="HB6" s="11"/>
    </row>
    <row r="7" spans="1:210">
      <c r="A7" s="10"/>
      <c r="B7" s="11"/>
      <c r="C7" s="11"/>
      <c r="D7" s="11"/>
      <c r="E7" s="11"/>
      <c r="F7" s="11"/>
      <c r="G7" s="11"/>
      <c r="H7" s="11"/>
      <c r="I7" s="11"/>
      <c r="J7" s="11"/>
      <c r="K7" s="12" t="str">
        <f>IF($J7="","", VLOOKUP($J7,Domain_Wide!$A$2:$M$24,2,FALSE))</f>
        <v/>
      </c>
      <c r="L7" s="12" t="str">
        <f>IF($J7="","", VLOOKUP($J7,Domain_Wide!$A$2:$M$24,3,FALSE))</f>
        <v/>
      </c>
      <c r="M7" s="12" t="str">
        <f t="shared" si="0"/>
        <v/>
      </c>
      <c r="N7" s="12" t="str">
        <f>IF($J7="","", VLOOKUP($J7,Domain_Wide!$A$2:$M$24,4,FALSE))</f>
        <v/>
      </c>
      <c r="O7" s="12" t="str">
        <f>IF($J7="","", VLOOKUP($J7,Domain_Wide!$A$2:$M$24,5,FALSE))</f>
        <v/>
      </c>
      <c r="P7" s="12" t="str">
        <f t="shared" si="1"/>
        <v/>
      </c>
      <c r="Q7" s="12" t="str">
        <f>IF($J7="","", VLOOKUP($J7,Domain_Wide!$A$2:$M$24,6,FALSE))</f>
        <v/>
      </c>
      <c r="R7" s="12" t="str">
        <f>IF($J7="","", VLOOKUP($J7,Domain_Wide!$A$2:$M$24,7,FALSE))</f>
        <v/>
      </c>
      <c r="S7" s="12" t="str">
        <f t="shared" si="2"/>
        <v/>
      </c>
      <c r="T7" s="12" t="str">
        <f>IF($J7="","", VLOOKUP($J7,Domain_Wide!$A$2:$M$24,8,FALSE))</f>
        <v/>
      </c>
      <c r="U7" s="12" t="str">
        <f>IF($J7="","", VLOOKUP($J7,Domain_Wide!$A$2:$M$24,9,FALSE))</f>
        <v/>
      </c>
      <c r="V7" s="12" t="str">
        <f t="shared" si="3"/>
        <v/>
      </c>
      <c r="W7" s="12" t="str">
        <f>IF($J7="","", VLOOKUP($J7,Domain_Wide!$A$2:$M$24,10,FALSE))</f>
        <v/>
      </c>
      <c r="X7" s="12" t="str">
        <f>IF($J7="","", VLOOKUP($J7,Domain_Wide!$A$2:$M$24,11,FALSE))</f>
        <v/>
      </c>
      <c r="Y7" s="12" t="str">
        <f t="shared" si="4"/>
        <v/>
      </c>
      <c r="Z7" s="12" t="str">
        <f>IF($J7="","", VLOOKUP($J7,Domain_Wide!$A$2:$M$24,12,FALSE))</f>
        <v/>
      </c>
      <c r="AA7" s="12" t="str">
        <f>IF($J7="","", VLOOKUP($J7,Domain_Wide!$A$2:$M$24,13,FALSE))</f>
        <v/>
      </c>
      <c r="AB7" s="12" t="str">
        <f t="shared" si="5"/>
        <v/>
      </c>
      <c r="AC7" s="12" t="str">
        <f>IF($J7="","",VLOOKUP($J7,IndDomain_Wide!$A$2:$BI$24,2,FALSE))</f>
        <v/>
      </c>
      <c r="AD7" s="12" t="str">
        <f>IF($J7="","",VLOOKUP($J7,Indicator_Wide!$A$2:$BI$24,2,FALSE))</f>
        <v/>
      </c>
      <c r="AE7" s="12" t="str">
        <f t="shared" si="6"/>
        <v/>
      </c>
      <c r="AF7" s="12" t="str">
        <f>IF($J7="","",VLOOKUP($J7,IndDomain_Wide!$A$2:$BI$24,3,FALSE))</f>
        <v/>
      </c>
      <c r="AG7" s="12" t="str">
        <f>IF($J7="","", VLOOKUP($J7,Indicator_Wide!$A$2:$BI$24,3,FALSE))</f>
        <v/>
      </c>
      <c r="AH7" s="12" t="str">
        <f t="shared" si="7"/>
        <v/>
      </c>
      <c r="AI7" s="12" t="str">
        <f>IF($J7="","",VLOOKUP($J7,IndDomain_Wide!$A$2:$BI$24,4,FALSE))</f>
        <v/>
      </c>
      <c r="AJ7" s="12" t="str">
        <f>IF($J7="","", VLOOKUP($J7,Indicator_Wide!$A$2:$BI$24,4,FALSE))</f>
        <v/>
      </c>
      <c r="AK7" s="12" t="str">
        <f t="shared" si="8"/>
        <v/>
      </c>
      <c r="AL7" s="12" t="str">
        <f>IF($J7="","",VLOOKUP($J7,IndDomain_Wide!$A$2:$BI$24,5,FALSE))</f>
        <v/>
      </c>
      <c r="AM7" s="12" t="str">
        <f>IF($J7="","", VLOOKUP($J7,Indicator_Wide!$A$2:$BI$24,5,FALSE))</f>
        <v/>
      </c>
      <c r="AN7" s="12" t="str">
        <f t="shared" si="9"/>
        <v/>
      </c>
      <c r="AO7" s="12" t="str">
        <f>IF($J7="","",VLOOKUP($J7,IndDomain_Wide!$A$2:$BI$24,6,FALSE))</f>
        <v/>
      </c>
      <c r="AP7" s="12" t="str">
        <f>IF($J7="","", VLOOKUP($J7,Indicator_Wide!$A$2:$BI$24,6,FALSE))</f>
        <v/>
      </c>
      <c r="AQ7" s="12" t="str">
        <f t="shared" si="10"/>
        <v/>
      </c>
      <c r="AR7" s="12" t="str">
        <f>IF($J7="","",VLOOKUP($J7,IndDomain_Wide!$A$2:$BI$24,7,FALSE))</f>
        <v/>
      </c>
      <c r="AS7" s="12" t="str">
        <f>IF($J7="","", VLOOKUP($J7,Indicator_Wide!$A$2:$BI$24,7,FALSE))</f>
        <v/>
      </c>
      <c r="AT7" s="12" t="str">
        <f t="shared" si="11"/>
        <v/>
      </c>
      <c r="AU7" s="12" t="str">
        <f>IF($J7="","",VLOOKUP($J7,IndDomain_Wide!$A$2:$BI$24,8,FALSE))</f>
        <v/>
      </c>
      <c r="AV7" s="12" t="str">
        <f>IF($J7="","", VLOOKUP($J7,Indicator_Wide!$A$2:$BI$24,8,FALSE))</f>
        <v/>
      </c>
      <c r="AW7" s="12" t="str">
        <f t="shared" si="12"/>
        <v/>
      </c>
      <c r="AX7" s="12" t="str">
        <f>IF($J7="","",VLOOKUP($J7,IndDomain_Wide!$A$2:$BI$26,9,FALSE))</f>
        <v/>
      </c>
      <c r="AY7" s="12" t="str">
        <f>IF($J7="","", VLOOKUP($J7,Indicator_Wide!$A$2:$BI$24,9,FALSE))</f>
        <v/>
      </c>
      <c r="AZ7" s="12" t="str">
        <f t="shared" si="13"/>
        <v/>
      </c>
      <c r="BA7" s="12" t="str">
        <f>IF($J7="","",VLOOKUP($J7,IndDomain_Wide!$A$2:$BI$24,10,FALSE))</f>
        <v/>
      </c>
      <c r="BB7" s="12" t="str">
        <f>IF($J7="","", VLOOKUP($J7,Indicator_Wide!$A$2:$BI$24,10,FALSE))</f>
        <v/>
      </c>
      <c r="BC7" s="12" t="str">
        <f t="shared" si="14"/>
        <v/>
      </c>
      <c r="BD7" s="12" t="str">
        <f>IF($J7="","",VLOOKUP($J7,IndDomain_Wide!$A$2:$BI$24,11,FALSE))</f>
        <v/>
      </c>
      <c r="BE7" s="12" t="str">
        <f>IF($J7="","", VLOOKUP($J7,Indicator_Wide!$A$2:$BI$24,11,FALSE))</f>
        <v/>
      </c>
      <c r="BF7" s="12" t="str">
        <f t="shared" si="15"/>
        <v/>
      </c>
      <c r="BG7" s="12" t="str">
        <f>IF($J7="","",VLOOKUP($J7,IndDomain_Wide!$A$2:$BI$24,12,FALSE))</f>
        <v/>
      </c>
      <c r="BH7" s="12" t="str">
        <f>IF($J7="","", VLOOKUP($J7,Indicator_Wide!$A$2:$BI$24,12,FALSE))</f>
        <v/>
      </c>
      <c r="BI7" s="12" t="str">
        <f t="shared" si="16"/>
        <v/>
      </c>
      <c r="BJ7" s="12" t="str">
        <f>IF($J7="","",VLOOKUP($J7,IndDomain_Wide!$A$2:$BI$24,13,FALSE))</f>
        <v/>
      </c>
      <c r="BK7" s="12" t="str">
        <f>IF($J7="","", VLOOKUP($J7,Indicator_Wide!$A$2:$BI$24,13,FALSE))</f>
        <v/>
      </c>
      <c r="BL7" s="12" t="str">
        <f t="shared" si="17"/>
        <v/>
      </c>
      <c r="BM7" s="12" t="str">
        <f>IF($J7="","",VLOOKUP($J7,IndDomain_Wide!$A$2:$BI$24,14,FALSE))</f>
        <v/>
      </c>
      <c r="BN7" s="12" t="str">
        <f>IF($J7="","", VLOOKUP($J7,Indicator_Wide!$A$2:$BI$24,14,FALSE))</f>
        <v/>
      </c>
      <c r="BO7" s="12" t="str">
        <f t="shared" si="18"/>
        <v/>
      </c>
      <c r="BP7" s="12" t="str">
        <f>IF($J7="","",VLOOKUP($J7,IndDomain_Wide!$A$2:$BI$24,15,FALSE))</f>
        <v/>
      </c>
      <c r="BQ7" s="12" t="str">
        <f>IF($J7="","", VLOOKUP($J7,Indicator_Wide!$A$2:$BI$24,15,FALSE))</f>
        <v/>
      </c>
      <c r="BR7" s="12" t="str">
        <f t="shared" si="19"/>
        <v/>
      </c>
      <c r="BS7" s="12" t="str">
        <f>IF($J7="","",VLOOKUP($J7,IndDomain_Wide!$A$2:$BI$24,16,FALSE))</f>
        <v/>
      </c>
      <c r="BT7" s="12" t="str">
        <f>IF($J7="","", VLOOKUP($J7,Indicator_Wide!$A$2:$BI$24,16,FALSE))</f>
        <v/>
      </c>
      <c r="BU7" s="12" t="str">
        <f t="shared" si="20"/>
        <v/>
      </c>
      <c r="BV7" s="12" t="str">
        <f>IF($J7="","",VLOOKUP($J7,IndDomain_Wide!$A$2:$BI$24,17,FALSE))</f>
        <v/>
      </c>
      <c r="BW7" s="12" t="str">
        <f>IF($J7="","", VLOOKUP($J7,Indicator_Wide!$A$2:$BI$24,17,FALSE))</f>
        <v/>
      </c>
      <c r="BX7" s="12" t="str">
        <f t="shared" si="21"/>
        <v/>
      </c>
      <c r="BY7" s="12" t="str">
        <f>IF($J7="","",VLOOKUP($J7,IndDomain_Wide!$A$2:$BI$24,18,FALSE))</f>
        <v/>
      </c>
      <c r="BZ7" s="12" t="str">
        <f>IF($J7="","", VLOOKUP($J7,Indicator_Wide!$A$2:$BI$24,18,FALSE))</f>
        <v/>
      </c>
      <c r="CA7" s="12" t="str">
        <f t="shared" si="22"/>
        <v/>
      </c>
      <c r="CB7" s="12" t="str">
        <f>IF($J7="","",VLOOKUP($J7,IndDomain_Wide!$A$2:$BI$24,19,FALSE))</f>
        <v/>
      </c>
      <c r="CC7" s="12" t="str">
        <f>IF($J7="","", VLOOKUP($J7,Indicator_Wide!$A$2:$BI$24,19,FALSE))</f>
        <v/>
      </c>
      <c r="CD7" s="12" t="str">
        <f t="shared" si="23"/>
        <v/>
      </c>
      <c r="CE7" s="12" t="str">
        <f>IF($J7="","",VLOOKUP($J7,IndDomain_Wide!$A$2:$BI$24,20,FALSE))</f>
        <v/>
      </c>
      <c r="CF7" s="12" t="str">
        <f>IF($J7="","", VLOOKUP($J7,Indicator_Wide!$A$2:$BI$24,20,FALSE))</f>
        <v/>
      </c>
      <c r="CG7" s="12" t="str">
        <f t="shared" si="24"/>
        <v/>
      </c>
      <c r="CH7" s="12" t="str">
        <f>IF($J7="","",VLOOKUP($J7,IndDomain_Wide!$A$2:$BI$24,21,FALSE))</f>
        <v/>
      </c>
      <c r="CI7" s="12" t="str">
        <f>IF($J7="","", VLOOKUP($J7,Indicator_Wide!$A$2:$BI$24,21,FALSE))</f>
        <v/>
      </c>
      <c r="CJ7" s="12" t="str">
        <f t="shared" si="25"/>
        <v/>
      </c>
      <c r="CK7" s="12" t="str">
        <f>IF($J7="","",VLOOKUP($J7,IndDomain_Wide!$A$2:$BI$24,22,FALSE))</f>
        <v/>
      </c>
      <c r="CL7" s="12" t="str">
        <f>IF($J7="","", VLOOKUP($J7,Indicator_Wide!$A$2:$BI$24,22,FALSE))</f>
        <v/>
      </c>
      <c r="CM7" s="12" t="str">
        <f t="shared" si="26"/>
        <v/>
      </c>
      <c r="CN7" s="12" t="str">
        <f>IF($J7="","",VLOOKUP($J7,IndDomain_Wide!$A$2:$BI$24,23,FALSE))</f>
        <v/>
      </c>
      <c r="CO7" s="12" t="str">
        <f>IF($J7="","", VLOOKUP($J7,Indicator_Wide!$A$2:$BI$24,23,FALSE))</f>
        <v/>
      </c>
      <c r="CP7" s="12" t="str">
        <f t="shared" si="27"/>
        <v/>
      </c>
      <c r="CQ7" s="12" t="str">
        <f>IF($J7="","",VLOOKUP($J7,IndDomain_Wide!$A$2:$BI$24,24,FALSE))</f>
        <v/>
      </c>
      <c r="CR7" s="12" t="str">
        <f>IF($J7="","", VLOOKUP($J7,Indicator_Wide!$A$2:$BI$24,24,FALSE))</f>
        <v/>
      </c>
      <c r="CS7" s="12" t="str">
        <f t="shared" si="28"/>
        <v/>
      </c>
      <c r="CT7" s="12" t="str">
        <f>IF($J7="","",VLOOKUP($J7,IndDomain_Wide!$A$2:$BI$24,25,FALSE))</f>
        <v/>
      </c>
      <c r="CU7" s="12" t="str">
        <f>IF($J7="","", VLOOKUP($J7,Indicator_Wide!$A$2:$BI$24,25,FALSE))</f>
        <v/>
      </c>
      <c r="CV7" s="12" t="str">
        <f t="shared" si="29"/>
        <v/>
      </c>
      <c r="CW7" s="12" t="str">
        <f>IF($J7="","",VLOOKUP($J7,IndDomain_Wide!$A$2:$BI$24,26,FALSE))</f>
        <v/>
      </c>
      <c r="CX7" s="12" t="str">
        <f>IF($J7="","", VLOOKUP($J7,Indicator_Wide!$A$2:$BI$24,26,FALSE))</f>
        <v/>
      </c>
      <c r="CY7" s="12" t="str">
        <f t="shared" si="30"/>
        <v/>
      </c>
      <c r="CZ7" s="12" t="str">
        <f>IF($J7="","",VLOOKUP($J7,IndDomain_Wide!$A$2:$BI$24,27,FALSE))</f>
        <v/>
      </c>
      <c r="DA7" s="12" t="str">
        <f>IF($J7="","", VLOOKUP($J7,Indicator_Wide!$A$2:$BI$17,27,FALSE))</f>
        <v/>
      </c>
      <c r="DB7" s="12" t="str">
        <f t="shared" si="31"/>
        <v/>
      </c>
      <c r="DC7" s="12" t="str">
        <f>IF($J7="","",VLOOKUP($J7,IndDomain_Wide!$A$2:$BI$24,28,FALSE))</f>
        <v/>
      </c>
      <c r="DD7" s="12" t="str">
        <f>IF($J7="","", VLOOKUP($J7,Indicator_Wide!$A$2:$BI$17,28,FALSE))</f>
        <v/>
      </c>
      <c r="DE7" s="12" t="str">
        <f t="shared" si="32"/>
        <v/>
      </c>
      <c r="DF7" s="12" t="str">
        <f>IF($J7="","",VLOOKUP($J7,IndDomain_Wide!$A$2:$BI$24,29,FALSE))</f>
        <v/>
      </c>
      <c r="DG7" s="12" t="str">
        <f>IF($J7="","", VLOOKUP($J7,Indicator_Wide!$A$2:$BI$24,29,FALSE))</f>
        <v/>
      </c>
      <c r="DH7" s="12" t="str">
        <f t="shared" si="33"/>
        <v/>
      </c>
      <c r="DI7" s="12" t="str">
        <f>IF($J7="","",VLOOKUP($J7,IndDomain_Wide!$A$2:$BI$24,30,FALSE))</f>
        <v/>
      </c>
      <c r="DJ7" s="12" t="str">
        <f>IF($J7="","", VLOOKUP($J7,Indicator_Wide!$A$2:$BI$24,30,FALSE))</f>
        <v/>
      </c>
      <c r="DK7" s="12" t="str">
        <f t="shared" si="34"/>
        <v/>
      </c>
      <c r="DL7" s="12" t="str">
        <f>IF($J7="","",VLOOKUP($J7,IndDomain_Wide!$A$2:$BI$24,31,FALSE))</f>
        <v/>
      </c>
      <c r="DM7" s="12" t="str">
        <f>IF($J7="","", VLOOKUP($J7,Indicator_Wide!$A$2:$BI$24,31,FALSE))</f>
        <v/>
      </c>
      <c r="DN7" s="12" t="str">
        <f t="shared" si="35"/>
        <v/>
      </c>
      <c r="DO7" s="12" t="str">
        <f>IF($J7="","",VLOOKUP($J7,IndDomain_Wide!$A$2:$BI$24,32,FALSE))</f>
        <v/>
      </c>
      <c r="DP7" s="12" t="str">
        <f>IF($J7="","", VLOOKUP($J7,Indicator_Wide!$A$2:$BI$24,32,FALSE))</f>
        <v/>
      </c>
      <c r="DQ7" s="12" t="str">
        <f t="shared" si="36"/>
        <v/>
      </c>
      <c r="DR7" s="12" t="str">
        <f>IF($J7="","",VLOOKUP($J7,IndDomain_Wide!$A$2:$BI$24,33,FALSE))</f>
        <v/>
      </c>
      <c r="DS7" s="12" t="str">
        <f>IF($J7="","", VLOOKUP($J7,Indicator_Wide!$A$2:$BI$24,33,FALSE))</f>
        <v/>
      </c>
      <c r="DT7" s="12" t="str">
        <f t="shared" si="37"/>
        <v/>
      </c>
      <c r="DU7" s="12" t="str">
        <f>IF($J7="","",VLOOKUP($J7,IndDomain_Wide!$A$2:$BI$24,34,FALSE))</f>
        <v/>
      </c>
      <c r="DV7" s="12" t="str">
        <f>IF($J7="","", VLOOKUP($J7,Indicator_Wide!$A$2:$BI$24,34,FALSE))</f>
        <v/>
      </c>
      <c r="DW7" s="12" t="str">
        <f t="shared" si="38"/>
        <v/>
      </c>
      <c r="DX7" s="12" t="str">
        <f>IF($J7="","",VLOOKUP($J7,IndDomain_Wide!$A$2:$BI$24,35,FALSE))</f>
        <v/>
      </c>
      <c r="DY7" s="12" t="str">
        <f>IF($J7="","", VLOOKUP($J7,Indicator_Wide!$A$2:$BI$24,35,FALSE))</f>
        <v/>
      </c>
      <c r="DZ7" s="12" t="str">
        <f t="shared" si="39"/>
        <v/>
      </c>
      <c r="EA7" s="12" t="str">
        <f>IF($J7="","",VLOOKUP($J7,IndDomain_Wide!$A$2:$BI$24,36,FALSE))</f>
        <v/>
      </c>
      <c r="EB7" s="12" t="str">
        <f>IF($J7="","", VLOOKUP($J7,Indicator_Wide!$A$2:$BI$24,36,FALSE))</f>
        <v/>
      </c>
      <c r="EC7" s="12" t="str">
        <f t="shared" si="40"/>
        <v/>
      </c>
      <c r="ED7" s="12" t="str">
        <f>IF($J7="","",VLOOKUP($J7,IndDomain_Wide!$A$2:$BI$24,37,FALSE))</f>
        <v/>
      </c>
      <c r="EE7" s="12" t="str">
        <f>IF($J7="","", VLOOKUP($J7,Indicator_Wide!$A$2:$BI$24,37,FALSE))</f>
        <v/>
      </c>
      <c r="EF7" s="12" t="str">
        <f t="shared" si="41"/>
        <v/>
      </c>
      <c r="EG7" s="12" t="str">
        <f>IF($J7="","",VLOOKUP($J7,IndDomain_Wide!$A$2:$BI$24,38,FALSE))</f>
        <v/>
      </c>
      <c r="EH7" s="12" t="str">
        <f>IF($J7="","", VLOOKUP($J7,Indicator_Wide!$A$2:$BI$24,38,FALSE))</f>
        <v/>
      </c>
      <c r="EI7" s="12" t="str">
        <f t="shared" si="42"/>
        <v/>
      </c>
      <c r="EJ7" s="12" t="str">
        <f>IF($J7="","",VLOOKUP($J7,IndDomain_Wide!$A$2:$BI$24,39,FALSE))</f>
        <v/>
      </c>
      <c r="EK7" s="12" t="str">
        <f>IF($J7="","", VLOOKUP($J7,Indicator_Wide!$A$2:$BI$24,39,FALSE))</f>
        <v/>
      </c>
      <c r="EL7" s="12" t="str">
        <f t="shared" si="43"/>
        <v/>
      </c>
      <c r="EM7" s="12" t="str">
        <f>IF($J7="","",VLOOKUP($J7,IndDomain_Wide!$A$2:$BI$24,40,FALSE))</f>
        <v/>
      </c>
      <c r="EN7" s="12" t="str">
        <f>IF($J7="","", VLOOKUP($J7,Indicator_Wide!$A$2:$BI$24,40,FALSE))</f>
        <v/>
      </c>
      <c r="EO7" s="12" t="str">
        <f t="shared" si="44"/>
        <v/>
      </c>
      <c r="EP7" s="12" t="str">
        <f>IF($J7="","",VLOOKUP($J7,IndDomain_Wide!$A$2:$BI$24,41,FALSE))</f>
        <v/>
      </c>
      <c r="EQ7" s="12" t="str">
        <f>IF($J7="","", VLOOKUP($J7,Indicator_Wide!$A$2:$BI$24,41,FALSE))</f>
        <v/>
      </c>
      <c r="ER7" s="12" t="str">
        <f t="shared" si="45"/>
        <v/>
      </c>
      <c r="ES7" s="12" t="str">
        <f>IF($J7="","",VLOOKUP($J7,IndDomain_Wide!$A$2:$BI$24,42,FALSE))</f>
        <v/>
      </c>
      <c r="ET7" s="12" t="str">
        <f>IF($J7="","", VLOOKUP($J7,Indicator_Wide!$A$2:$BI$24,42,FALSE))</f>
        <v/>
      </c>
      <c r="EU7" s="12" t="str">
        <f t="shared" si="46"/>
        <v/>
      </c>
      <c r="EV7" s="12" t="str">
        <f>IF($J7="","",VLOOKUP($J7,IndDomain_Wide!$A$2:$BI$24,43,FALSE))</f>
        <v/>
      </c>
      <c r="EW7" s="12" t="str">
        <f>IF($J7="","", VLOOKUP($J7,Indicator_Wide!$A$2:$BI$24,43,FALSE))</f>
        <v/>
      </c>
      <c r="EX7" s="12" t="str">
        <f t="shared" si="47"/>
        <v/>
      </c>
      <c r="EY7" s="12" t="str">
        <f>IF($J7="","",VLOOKUP($J7,IndDomain_Wide!$A$2:$BI$24,44,FALSE))</f>
        <v/>
      </c>
      <c r="EZ7" s="12" t="str">
        <f>IF($J7="","", VLOOKUP($J7,Indicator_Wide!$A$2:$BI$24,44,FALSE))</f>
        <v/>
      </c>
      <c r="FA7" s="12" t="str">
        <f t="shared" si="48"/>
        <v/>
      </c>
      <c r="FB7" s="12" t="str">
        <f>IF($J7="","",VLOOKUP($J7,IndDomain_Wide!$A$2:$BI$24,45,FALSE))</f>
        <v/>
      </c>
      <c r="FC7" s="12" t="str">
        <f>IF($J7="","", VLOOKUP($J7,Indicator_Wide!$A$2:$BI$24,45,FALSE))</f>
        <v/>
      </c>
      <c r="FD7" s="12" t="str">
        <f t="shared" si="49"/>
        <v/>
      </c>
      <c r="FE7" s="12" t="str">
        <f>IF($J7="","",VLOOKUP($J7,IndDomain_Wide!$A$2:$BI$24,46,FALSE))</f>
        <v/>
      </c>
      <c r="FF7" s="12" t="str">
        <f>IF($J7="","", VLOOKUP($J7,Indicator_Wide!$A$2:$BI$24,46,FALSE))</f>
        <v/>
      </c>
      <c r="FG7" s="12" t="str">
        <f t="shared" si="50"/>
        <v/>
      </c>
      <c r="FH7" s="12" t="str">
        <f>IF($J7="","",VLOOKUP($J7,IndDomain_Wide!$A$2:$BI$24,47,FALSE))</f>
        <v/>
      </c>
      <c r="FI7" s="12" t="str">
        <f>IF($J7="","", VLOOKUP($J7,Indicator_Wide!$A$2:$BI$24,47,FALSE))</f>
        <v/>
      </c>
      <c r="FJ7" s="12" t="str">
        <f t="shared" si="51"/>
        <v/>
      </c>
      <c r="FK7" s="12" t="str">
        <f>IF($J7="","",VLOOKUP($J7,IndDomain_Wide!$A$2:$BI$24,48,FALSE))</f>
        <v/>
      </c>
      <c r="FL7" s="12" t="str">
        <f>IF($J7="","", VLOOKUP($J7,Indicator_Wide!$A$2:$BI$24,48,FALSE))</f>
        <v/>
      </c>
      <c r="FM7" s="12" t="str">
        <f t="shared" si="52"/>
        <v/>
      </c>
      <c r="FN7" s="12" t="str">
        <f>IF($J7="","",VLOOKUP($J7,IndDomain_Wide!$A$2:$BI$24,49,FALSE))</f>
        <v/>
      </c>
      <c r="FO7" s="12" t="str">
        <f>IF($J7="","", VLOOKUP($J7,Indicator_Wide!$A$2:$BI$24,49,FALSE))</f>
        <v/>
      </c>
      <c r="FP7" s="12" t="str">
        <f t="shared" si="53"/>
        <v/>
      </c>
      <c r="FQ7" s="12" t="str">
        <f>IF($J7="","",VLOOKUP($J7,IndDomain_Wide!$A$2:$BI$24,50,FALSE))</f>
        <v/>
      </c>
      <c r="FR7" s="12" t="str">
        <f>IF($J7="","", VLOOKUP($J7,Indicator_Wide!$A$2:$BI$24,50,FALSE))</f>
        <v/>
      </c>
      <c r="FS7" s="12" t="str">
        <f t="shared" si="54"/>
        <v/>
      </c>
      <c r="FT7" s="12" t="str">
        <f>IF($J7="","",VLOOKUP($J7,IndDomain_Wide!$A$2:$BI$24,51,FALSE))</f>
        <v/>
      </c>
      <c r="FU7" s="12" t="str">
        <f>IF($J7="","", VLOOKUP($J7,Indicator_Wide!$A$2:$BI$24,51,FALSE))</f>
        <v/>
      </c>
      <c r="FV7" s="12" t="str">
        <f t="shared" si="55"/>
        <v/>
      </c>
      <c r="FW7" s="12" t="str">
        <f>IF($J7="","",VLOOKUP($J7,IndDomain_Wide!$A$2:$BI$24,52,FALSE))</f>
        <v/>
      </c>
      <c r="FX7" s="12" t="str">
        <f>IF($J7="","", VLOOKUP($J7,Indicator_Wide!$A$2:$BI$24,52,FALSE))</f>
        <v/>
      </c>
      <c r="FY7" s="12" t="str">
        <f t="shared" si="56"/>
        <v/>
      </c>
      <c r="FZ7" s="12" t="str">
        <f>IF($J7="","",VLOOKUP($J7,IndDomain_Wide!$A$2:$BI$24,53,FALSE))</f>
        <v/>
      </c>
      <c r="GA7" s="12" t="str">
        <f>IF($J7="","", VLOOKUP($J7,Indicator_Wide!$A$2:$BI$24,53,FALSE))</f>
        <v/>
      </c>
      <c r="GB7" s="12" t="str">
        <f t="shared" si="57"/>
        <v/>
      </c>
      <c r="GC7" s="12" t="str">
        <f>IF($J7="","",VLOOKUP($J7,IndDomain_Wide!$A$2:$BI$24,54,FALSE))</f>
        <v/>
      </c>
      <c r="GD7" s="12" t="str">
        <f>IF($J7="","", VLOOKUP($J7,Indicator_Wide!$A$2:$BI$24,54,FALSE))</f>
        <v/>
      </c>
      <c r="GE7" s="12" t="str">
        <f t="shared" si="58"/>
        <v/>
      </c>
      <c r="GF7" s="12" t="str">
        <f>IF($J7="","",VLOOKUP($J7,IndDomain_Wide!$A$2:$BI$24,55,FALSE))</f>
        <v/>
      </c>
      <c r="GG7" s="12" t="str">
        <f>IF($J7="","", VLOOKUP($J7,Indicator_Wide!$A$2:$BI$24,55,FALSE))</f>
        <v/>
      </c>
      <c r="GH7" s="12" t="str">
        <f t="shared" si="59"/>
        <v/>
      </c>
      <c r="GI7" s="12" t="str">
        <f>IF($J7="","",VLOOKUP($J7,IndDomain_Wide!$A$2:$BI$24,56,FALSE))</f>
        <v/>
      </c>
      <c r="GJ7" s="12" t="str">
        <f>IF($J7="","", VLOOKUP($J7,Indicator_Wide!$A$2:$BI$24,56,FALSE))</f>
        <v/>
      </c>
      <c r="GK7" s="12" t="str">
        <f t="shared" si="60"/>
        <v/>
      </c>
      <c r="GL7" s="12" t="str">
        <f>IF($J7="","",VLOOKUP($J7,IndDomain_Wide!$A$2:$BI$24,57,FALSE))</f>
        <v/>
      </c>
      <c r="GM7" s="12" t="str">
        <f>IF($J7="","", VLOOKUP($J7,Indicator_Wide!$A$2:$BI$24,57,FALSE))</f>
        <v/>
      </c>
      <c r="GN7" s="12" t="str">
        <f t="shared" si="61"/>
        <v/>
      </c>
      <c r="GO7" s="12" t="str">
        <f>IF($J7="","",VLOOKUP($J7,IndDomain_Wide!$A$2:$BI$24,58,FALSE))</f>
        <v/>
      </c>
      <c r="GP7" s="12" t="str">
        <f>IF($J7="","", VLOOKUP($J7,Indicator_Wide!$A$2:$BI$24,58,FALSE))</f>
        <v/>
      </c>
      <c r="GQ7" s="12" t="str">
        <f t="shared" si="62"/>
        <v/>
      </c>
      <c r="GR7" s="12" t="str">
        <f>IF($J7="","",VLOOKUP($J7,IndDomain_Wide!$A$2:$BI$24,59,FALSE))</f>
        <v/>
      </c>
      <c r="GS7" s="12" t="str">
        <f>IF($J7="","", VLOOKUP($J7,Indicator_Wide!$A$2:$BI$24,59,FALSE))</f>
        <v/>
      </c>
      <c r="GT7" s="12" t="str">
        <f t="shared" si="63"/>
        <v/>
      </c>
      <c r="GU7" s="12" t="str">
        <f>IF($J7="","",VLOOKUP($J7,IndDomain_Wide!$A$2:$BI$24,60,FALSE))</f>
        <v/>
      </c>
      <c r="GV7" s="12" t="str">
        <f>IF($J7="","", VLOOKUP($J7,Indicator_Wide!$A$2:$BI$24,60,FALSE))</f>
        <v/>
      </c>
      <c r="GW7" s="12" t="str">
        <f t="shared" si="64"/>
        <v/>
      </c>
      <c r="GX7" s="12" t="str">
        <f>IF($J7="","",VLOOKUP($J7,IndDomain_Wide!$A$2:$BI$24,61,FALSE))</f>
        <v/>
      </c>
      <c r="GY7" s="12" t="str">
        <f>IF($J7="","", VLOOKUP($J7,Indicator_Wide!$A$2:$BI$24,61,FALSE))</f>
        <v/>
      </c>
      <c r="GZ7" s="12" t="str">
        <f t="shared" si="65"/>
        <v/>
      </c>
      <c r="HA7" s="11"/>
      <c r="HB7" s="11"/>
    </row>
    <row r="8" spans="1:210">
      <c r="A8" s="10"/>
      <c r="B8" s="11"/>
      <c r="C8" s="11"/>
      <c r="D8" s="11"/>
      <c r="E8" s="11"/>
      <c r="F8" s="11"/>
      <c r="G8" s="11"/>
      <c r="H8" s="11"/>
      <c r="I8" s="11"/>
      <c r="J8" s="11"/>
      <c r="K8" s="12" t="str">
        <f>IF($J8="","", VLOOKUP($J8,Domain_Wide!$A$2:$M$24,2,FALSE))</f>
        <v/>
      </c>
      <c r="L8" s="12" t="str">
        <f>IF($J8="","", VLOOKUP($J8,Domain_Wide!$A$2:$M$24,3,FALSE))</f>
        <v/>
      </c>
      <c r="M8" s="12" t="str">
        <f t="shared" si="0"/>
        <v/>
      </c>
      <c r="N8" s="12" t="str">
        <f>IF($J8="","", VLOOKUP($J8,Domain_Wide!$A$2:$M$24,4,FALSE))</f>
        <v/>
      </c>
      <c r="O8" s="12" t="str">
        <f>IF($J8="","", VLOOKUP($J8,Domain_Wide!$A$2:$M$24,5,FALSE))</f>
        <v/>
      </c>
      <c r="P8" s="12" t="str">
        <f t="shared" si="1"/>
        <v/>
      </c>
      <c r="Q8" s="12" t="str">
        <f>IF($J8="","", VLOOKUP($J8,Domain_Wide!$A$2:$M$24,6,FALSE))</f>
        <v/>
      </c>
      <c r="R8" s="12" t="str">
        <f>IF($J8="","", VLOOKUP($J8,Domain_Wide!$A$2:$M$24,7,FALSE))</f>
        <v/>
      </c>
      <c r="S8" s="12" t="str">
        <f t="shared" si="2"/>
        <v/>
      </c>
      <c r="T8" s="12" t="str">
        <f>IF($J8="","", VLOOKUP($J8,Domain_Wide!$A$2:$M$24,8,FALSE))</f>
        <v/>
      </c>
      <c r="U8" s="12" t="str">
        <f>IF($J8="","", VLOOKUP($J8,Domain_Wide!$A$2:$M$24,9,FALSE))</f>
        <v/>
      </c>
      <c r="V8" s="12" t="str">
        <f t="shared" si="3"/>
        <v/>
      </c>
      <c r="W8" s="12" t="str">
        <f>IF($J8="","", VLOOKUP($J8,Domain_Wide!$A$2:$M$24,10,FALSE))</f>
        <v/>
      </c>
      <c r="X8" s="12" t="str">
        <f>IF($J8="","", VLOOKUP($J8,Domain_Wide!$A$2:$M$24,11,FALSE))</f>
        <v/>
      </c>
      <c r="Y8" s="12" t="str">
        <f t="shared" si="4"/>
        <v/>
      </c>
      <c r="Z8" s="12" t="str">
        <f>IF($J8="","", VLOOKUP($J8,Domain_Wide!$A$2:$M$24,12,FALSE))</f>
        <v/>
      </c>
      <c r="AA8" s="12" t="str">
        <f>IF($J8="","", VLOOKUP($J8,Domain_Wide!$A$2:$M$24,13,FALSE))</f>
        <v/>
      </c>
      <c r="AB8" s="12" t="str">
        <f t="shared" si="5"/>
        <v/>
      </c>
      <c r="AC8" s="12" t="str">
        <f>IF($J8="","",VLOOKUP($J8,IndDomain_Wide!$A$2:$BI$24,2,FALSE))</f>
        <v/>
      </c>
      <c r="AD8" s="12" t="str">
        <f>IF($J8="","",VLOOKUP($J8,Indicator_Wide!$A$2:$BI$24,2,FALSE))</f>
        <v/>
      </c>
      <c r="AE8" s="12" t="str">
        <f t="shared" si="6"/>
        <v/>
      </c>
      <c r="AF8" s="12" t="str">
        <f>IF($J8="","",VLOOKUP($J8,IndDomain_Wide!$A$2:$BI$24,3,FALSE))</f>
        <v/>
      </c>
      <c r="AG8" s="12" t="str">
        <f>IF($J8="","", VLOOKUP($J8,Indicator_Wide!$A$2:$BI$24,3,FALSE))</f>
        <v/>
      </c>
      <c r="AH8" s="12" t="str">
        <f t="shared" si="7"/>
        <v/>
      </c>
      <c r="AI8" s="12" t="str">
        <f>IF($J8="","",VLOOKUP($J8,IndDomain_Wide!$A$2:$BI$24,4,FALSE))</f>
        <v/>
      </c>
      <c r="AJ8" s="12" t="str">
        <f>IF($J8="","", VLOOKUP($J8,Indicator_Wide!$A$2:$BI$24,4,FALSE))</f>
        <v/>
      </c>
      <c r="AK8" s="12" t="str">
        <f t="shared" si="8"/>
        <v/>
      </c>
      <c r="AL8" s="12" t="str">
        <f>IF($J8="","",VLOOKUP($J8,IndDomain_Wide!$A$2:$BI$24,5,FALSE))</f>
        <v/>
      </c>
      <c r="AM8" s="12" t="str">
        <f>IF($J8="","", VLOOKUP($J8,Indicator_Wide!$A$2:$BI$24,5,FALSE))</f>
        <v/>
      </c>
      <c r="AN8" s="12" t="str">
        <f t="shared" si="9"/>
        <v/>
      </c>
      <c r="AO8" s="12" t="str">
        <f>IF($J8="","",VLOOKUP($J8,IndDomain_Wide!$A$2:$BI$24,6,FALSE))</f>
        <v/>
      </c>
      <c r="AP8" s="12" t="str">
        <f>IF($J8="","", VLOOKUP($J8,Indicator_Wide!$A$2:$BI$24,6,FALSE))</f>
        <v/>
      </c>
      <c r="AQ8" s="12" t="str">
        <f t="shared" si="10"/>
        <v/>
      </c>
      <c r="AR8" s="12" t="str">
        <f>IF($J8="","",VLOOKUP($J8,IndDomain_Wide!$A$2:$BI$24,7,FALSE))</f>
        <v/>
      </c>
      <c r="AS8" s="12" t="str">
        <f>IF($J8="","", VLOOKUP($J8,Indicator_Wide!$A$2:$BI$24,7,FALSE))</f>
        <v/>
      </c>
      <c r="AT8" s="12" t="str">
        <f t="shared" si="11"/>
        <v/>
      </c>
      <c r="AU8" s="12" t="str">
        <f>IF($J8="","",VLOOKUP($J8,IndDomain_Wide!$A$2:$BI$24,8,FALSE))</f>
        <v/>
      </c>
      <c r="AV8" s="12" t="str">
        <f>IF($J8="","", VLOOKUP($J8,Indicator_Wide!$A$2:$BI$24,8,FALSE))</f>
        <v/>
      </c>
      <c r="AW8" s="12" t="str">
        <f t="shared" si="12"/>
        <v/>
      </c>
      <c r="AX8" s="12" t="str">
        <f>IF($J8="","",VLOOKUP($J8,IndDomain_Wide!$A$2:$BI$26,9,FALSE))</f>
        <v/>
      </c>
      <c r="AY8" s="12" t="str">
        <f>IF($J8="","", VLOOKUP($J8,Indicator_Wide!$A$2:$BI$24,9,FALSE))</f>
        <v/>
      </c>
      <c r="AZ8" s="12" t="str">
        <f t="shared" si="13"/>
        <v/>
      </c>
      <c r="BA8" s="12" t="str">
        <f>IF($J8="","",VLOOKUP($J8,IndDomain_Wide!$A$2:$BI$24,10,FALSE))</f>
        <v/>
      </c>
      <c r="BB8" s="12" t="str">
        <f>IF($J8="","", VLOOKUP($J8,Indicator_Wide!$A$2:$BI$24,10,FALSE))</f>
        <v/>
      </c>
      <c r="BC8" s="12" t="str">
        <f t="shared" si="14"/>
        <v/>
      </c>
      <c r="BD8" s="12" t="str">
        <f>IF($J8="","",VLOOKUP($J8,IndDomain_Wide!$A$2:$BI$24,11,FALSE))</f>
        <v/>
      </c>
      <c r="BE8" s="12" t="str">
        <f>IF($J8="","", VLOOKUP($J8,Indicator_Wide!$A$2:$BI$24,11,FALSE))</f>
        <v/>
      </c>
      <c r="BF8" s="12" t="str">
        <f t="shared" si="15"/>
        <v/>
      </c>
      <c r="BG8" s="12" t="str">
        <f>IF($J8="","",VLOOKUP($J8,IndDomain_Wide!$A$2:$BI$24,12,FALSE))</f>
        <v/>
      </c>
      <c r="BH8" s="12" t="str">
        <f>IF($J8="","", VLOOKUP($J8,Indicator_Wide!$A$2:$BI$24,12,FALSE))</f>
        <v/>
      </c>
      <c r="BI8" s="12" t="str">
        <f t="shared" si="16"/>
        <v/>
      </c>
      <c r="BJ8" s="12" t="str">
        <f>IF($J8="","",VLOOKUP($J8,IndDomain_Wide!$A$2:$BI$24,13,FALSE))</f>
        <v/>
      </c>
      <c r="BK8" s="12" t="str">
        <f>IF($J8="","", VLOOKUP($J8,Indicator_Wide!$A$2:$BI$24,13,FALSE))</f>
        <v/>
      </c>
      <c r="BL8" s="12" t="str">
        <f t="shared" si="17"/>
        <v/>
      </c>
      <c r="BM8" s="12" t="str">
        <f>IF($J8="","",VLOOKUP($J8,IndDomain_Wide!$A$2:$BI$24,14,FALSE))</f>
        <v/>
      </c>
      <c r="BN8" s="12" t="str">
        <f>IF($J8="","", VLOOKUP($J8,Indicator_Wide!$A$2:$BI$24,14,FALSE))</f>
        <v/>
      </c>
      <c r="BO8" s="12" t="str">
        <f t="shared" si="18"/>
        <v/>
      </c>
      <c r="BP8" s="12" t="str">
        <f>IF($J8="","",VLOOKUP($J8,IndDomain_Wide!$A$2:$BI$24,15,FALSE))</f>
        <v/>
      </c>
      <c r="BQ8" s="12" t="str">
        <f>IF($J8="","", VLOOKUP($J8,Indicator_Wide!$A$2:$BI$24,15,FALSE))</f>
        <v/>
      </c>
      <c r="BR8" s="12" t="str">
        <f t="shared" si="19"/>
        <v/>
      </c>
      <c r="BS8" s="12" t="str">
        <f>IF($J8="","",VLOOKUP($J8,IndDomain_Wide!$A$2:$BI$24,16,FALSE))</f>
        <v/>
      </c>
      <c r="BT8" s="12" t="str">
        <f>IF($J8="","", VLOOKUP($J8,Indicator_Wide!$A$2:$BI$24,16,FALSE))</f>
        <v/>
      </c>
      <c r="BU8" s="12" t="str">
        <f t="shared" si="20"/>
        <v/>
      </c>
      <c r="BV8" s="12" t="str">
        <f>IF($J8="","",VLOOKUP($J8,IndDomain_Wide!$A$2:$BI$24,17,FALSE))</f>
        <v/>
      </c>
      <c r="BW8" s="12" t="str">
        <f>IF($J8="","", VLOOKUP($J8,Indicator_Wide!$A$2:$BI$24,17,FALSE))</f>
        <v/>
      </c>
      <c r="BX8" s="12" t="str">
        <f t="shared" si="21"/>
        <v/>
      </c>
      <c r="BY8" s="12" t="str">
        <f>IF($J8="","",VLOOKUP($J8,IndDomain_Wide!$A$2:$BI$24,18,FALSE))</f>
        <v/>
      </c>
      <c r="BZ8" s="12" t="str">
        <f>IF($J8="","", VLOOKUP($J8,Indicator_Wide!$A$2:$BI$24,18,FALSE))</f>
        <v/>
      </c>
      <c r="CA8" s="12" t="str">
        <f t="shared" si="22"/>
        <v/>
      </c>
      <c r="CB8" s="12" t="str">
        <f>IF($J8="","",VLOOKUP($J8,IndDomain_Wide!$A$2:$BI$24,19,FALSE))</f>
        <v/>
      </c>
      <c r="CC8" s="12" t="str">
        <f>IF($J8="","", VLOOKUP($J8,Indicator_Wide!$A$2:$BI$24,19,FALSE))</f>
        <v/>
      </c>
      <c r="CD8" s="12" t="str">
        <f t="shared" si="23"/>
        <v/>
      </c>
      <c r="CE8" s="12" t="str">
        <f>IF($J8="","",VLOOKUP($J8,IndDomain_Wide!$A$2:$BI$24,20,FALSE))</f>
        <v/>
      </c>
      <c r="CF8" s="12" t="str">
        <f>IF($J8="","", VLOOKUP($J8,Indicator_Wide!$A$2:$BI$24,20,FALSE))</f>
        <v/>
      </c>
      <c r="CG8" s="12" t="str">
        <f t="shared" si="24"/>
        <v/>
      </c>
      <c r="CH8" s="12" t="str">
        <f>IF($J8="","",VLOOKUP($J8,IndDomain_Wide!$A$2:$BI$24,21,FALSE))</f>
        <v/>
      </c>
      <c r="CI8" s="12" t="str">
        <f>IF($J8="","", VLOOKUP($J8,Indicator_Wide!$A$2:$BI$24,21,FALSE))</f>
        <v/>
      </c>
      <c r="CJ8" s="12" t="str">
        <f t="shared" si="25"/>
        <v/>
      </c>
      <c r="CK8" s="12" t="str">
        <f>IF($J8="","",VLOOKUP($J8,IndDomain_Wide!$A$2:$BI$24,22,FALSE))</f>
        <v/>
      </c>
      <c r="CL8" s="12" t="str">
        <f>IF($J8="","", VLOOKUP($J8,Indicator_Wide!$A$2:$BI$24,22,FALSE))</f>
        <v/>
      </c>
      <c r="CM8" s="12" t="str">
        <f t="shared" si="26"/>
        <v/>
      </c>
      <c r="CN8" s="12" t="str">
        <f>IF($J8="","",VLOOKUP($J8,IndDomain_Wide!$A$2:$BI$24,23,FALSE))</f>
        <v/>
      </c>
      <c r="CO8" s="12" t="str">
        <f>IF($J8="","", VLOOKUP($J8,Indicator_Wide!$A$2:$BI$24,23,FALSE))</f>
        <v/>
      </c>
      <c r="CP8" s="12" t="str">
        <f t="shared" si="27"/>
        <v/>
      </c>
      <c r="CQ8" s="12" t="str">
        <f>IF($J8="","",VLOOKUP($J8,IndDomain_Wide!$A$2:$BI$24,24,FALSE))</f>
        <v/>
      </c>
      <c r="CR8" s="12" t="str">
        <f>IF($J8="","", VLOOKUP($J8,Indicator_Wide!$A$2:$BI$24,24,FALSE))</f>
        <v/>
      </c>
      <c r="CS8" s="12" t="str">
        <f t="shared" si="28"/>
        <v/>
      </c>
      <c r="CT8" s="12" t="str">
        <f>IF($J8="","",VLOOKUP($J8,IndDomain_Wide!$A$2:$BI$24,25,FALSE))</f>
        <v/>
      </c>
      <c r="CU8" s="12" t="str">
        <f>IF($J8="","", VLOOKUP($J8,Indicator_Wide!$A$2:$BI$24,25,FALSE))</f>
        <v/>
      </c>
      <c r="CV8" s="12" t="str">
        <f t="shared" si="29"/>
        <v/>
      </c>
      <c r="CW8" s="12" t="str">
        <f>IF($J8="","",VLOOKUP($J8,IndDomain_Wide!$A$2:$BI$24,26,FALSE))</f>
        <v/>
      </c>
      <c r="CX8" s="12" t="str">
        <f>IF($J8="","", VLOOKUP($J8,Indicator_Wide!$A$2:$BI$24,26,FALSE))</f>
        <v/>
      </c>
      <c r="CY8" s="12" t="str">
        <f t="shared" si="30"/>
        <v/>
      </c>
      <c r="CZ8" s="12" t="str">
        <f>IF($J8="","",VLOOKUP($J8,IndDomain_Wide!$A$2:$BI$24,27,FALSE))</f>
        <v/>
      </c>
      <c r="DA8" s="12" t="str">
        <f>IF($J8="","", VLOOKUP($J8,Indicator_Wide!$A$2:$BI$17,27,FALSE))</f>
        <v/>
      </c>
      <c r="DB8" s="12" t="str">
        <f t="shared" si="31"/>
        <v/>
      </c>
      <c r="DC8" s="12" t="str">
        <f>IF($J8="","",VLOOKUP($J8,IndDomain_Wide!$A$2:$BI$24,28,FALSE))</f>
        <v/>
      </c>
      <c r="DD8" s="12" t="str">
        <f>IF($J8="","", VLOOKUP($J8,Indicator_Wide!$A$2:$BI$17,28,FALSE))</f>
        <v/>
      </c>
      <c r="DE8" s="12" t="str">
        <f t="shared" si="32"/>
        <v/>
      </c>
      <c r="DF8" s="12" t="str">
        <f>IF($J8="","",VLOOKUP($J8,IndDomain_Wide!$A$2:$BI$24,29,FALSE))</f>
        <v/>
      </c>
      <c r="DG8" s="12" t="str">
        <f>IF($J8="","", VLOOKUP($J8,Indicator_Wide!$A$2:$BI$24,29,FALSE))</f>
        <v/>
      </c>
      <c r="DH8" s="12" t="str">
        <f t="shared" si="33"/>
        <v/>
      </c>
      <c r="DI8" s="12" t="str">
        <f>IF($J8="","",VLOOKUP($J8,IndDomain_Wide!$A$2:$BI$24,30,FALSE))</f>
        <v/>
      </c>
      <c r="DJ8" s="12" t="str">
        <f>IF($J8="","", VLOOKUP($J8,Indicator_Wide!$A$2:$BI$24,30,FALSE))</f>
        <v/>
      </c>
      <c r="DK8" s="12" t="str">
        <f t="shared" si="34"/>
        <v/>
      </c>
      <c r="DL8" s="12" t="str">
        <f>IF($J8="","",VLOOKUP($J8,IndDomain_Wide!$A$2:$BI$24,31,FALSE))</f>
        <v/>
      </c>
      <c r="DM8" s="12" t="str">
        <f>IF($J8="","", VLOOKUP($J8,Indicator_Wide!$A$2:$BI$24,31,FALSE))</f>
        <v/>
      </c>
      <c r="DN8" s="12" t="str">
        <f t="shared" si="35"/>
        <v/>
      </c>
      <c r="DO8" s="12" t="str">
        <f>IF($J8="","",VLOOKUP($J8,IndDomain_Wide!$A$2:$BI$24,32,FALSE))</f>
        <v/>
      </c>
      <c r="DP8" s="12" t="str">
        <f>IF($J8="","", VLOOKUP($J8,Indicator_Wide!$A$2:$BI$24,32,FALSE))</f>
        <v/>
      </c>
      <c r="DQ8" s="12" t="str">
        <f t="shared" si="36"/>
        <v/>
      </c>
      <c r="DR8" s="12" t="str">
        <f>IF($J8="","",VLOOKUP($J8,IndDomain_Wide!$A$2:$BI$24,33,FALSE))</f>
        <v/>
      </c>
      <c r="DS8" s="12" t="str">
        <f>IF($J8="","", VLOOKUP($J8,Indicator_Wide!$A$2:$BI$24,33,FALSE))</f>
        <v/>
      </c>
      <c r="DT8" s="12" t="str">
        <f t="shared" si="37"/>
        <v/>
      </c>
      <c r="DU8" s="12" t="str">
        <f>IF($J8="","",VLOOKUP($J8,IndDomain_Wide!$A$2:$BI$24,34,FALSE))</f>
        <v/>
      </c>
      <c r="DV8" s="12" t="str">
        <f>IF($J8="","", VLOOKUP($J8,Indicator_Wide!$A$2:$BI$24,34,FALSE))</f>
        <v/>
      </c>
      <c r="DW8" s="12" t="str">
        <f t="shared" si="38"/>
        <v/>
      </c>
      <c r="DX8" s="12" t="str">
        <f>IF($J8="","",VLOOKUP($J8,IndDomain_Wide!$A$2:$BI$24,35,FALSE))</f>
        <v/>
      </c>
      <c r="DY8" s="12" t="str">
        <f>IF($J8="","", VLOOKUP($J8,Indicator_Wide!$A$2:$BI$24,35,FALSE))</f>
        <v/>
      </c>
      <c r="DZ8" s="12" t="str">
        <f t="shared" si="39"/>
        <v/>
      </c>
      <c r="EA8" s="12" t="str">
        <f>IF($J8="","",VLOOKUP($J8,IndDomain_Wide!$A$2:$BI$24,36,FALSE))</f>
        <v/>
      </c>
      <c r="EB8" s="12" t="str">
        <f>IF($J8="","", VLOOKUP($J8,Indicator_Wide!$A$2:$BI$24,36,FALSE))</f>
        <v/>
      </c>
      <c r="EC8" s="12" t="str">
        <f t="shared" si="40"/>
        <v/>
      </c>
      <c r="ED8" s="12" t="str">
        <f>IF($J8="","",VLOOKUP($J8,IndDomain_Wide!$A$2:$BI$24,37,FALSE))</f>
        <v/>
      </c>
      <c r="EE8" s="12" t="str">
        <f>IF($J8="","", VLOOKUP($J8,Indicator_Wide!$A$2:$BI$24,37,FALSE))</f>
        <v/>
      </c>
      <c r="EF8" s="12" t="str">
        <f t="shared" si="41"/>
        <v/>
      </c>
      <c r="EG8" s="12" t="str">
        <f>IF($J8="","",VLOOKUP($J8,IndDomain_Wide!$A$2:$BI$24,38,FALSE))</f>
        <v/>
      </c>
      <c r="EH8" s="12" t="str">
        <f>IF($J8="","", VLOOKUP($J8,Indicator_Wide!$A$2:$BI$24,38,FALSE))</f>
        <v/>
      </c>
      <c r="EI8" s="12" t="str">
        <f t="shared" si="42"/>
        <v/>
      </c>
      <c r="EJ8" s="12" t="str">
        <f>IF($J8="","",VLOOKUP($J8,IndDomain_Wide!$A$2:$BI$24,39,FALSE))</f>
        <v/>
      </c>
      <c r="EK8" s="12" t="str">
        <f>IF($J8="","", VLOOKUP($J8,Indicator_Wide!$A$2:$BI$24,39,FALSE))</f>
        <v/>
      </c>
      <c r="EL8" s="12" t="str">
        <f t="shared" si="43"/>
        <v/>
      </c>
      <c r="EM8" s="12" t="str">
        <f>IF($J8="","",VLOOKUP($J8,IndDomain_Wide!$A$2:$BI$24,40,FALSE))</f>
        <v/>
      </c>
      <c r="EN8" s="12" t="str">
        <f>IF($J8="","", VLOOKUP($J8,Indicator_Wide!$A$2:$BI$24,40,FALSE))</f>
        <v/>
      </c>
      <c r="EO8" s="12" t="str">
        <f t="shared" si="44"/>
        <v/>
      </c>
      <c r="EP8" s="12" t="str">
        <f>IF($J8="","",VLOOKUP($J8,IndDomain_Wide!$A$2:$BI$24,41,FALSE))</f>
        <v/>
      </c>
      <c r="EQ8" s="12" t="str">
        <f>IF($J8="","", VLOOKUP($J8,Indicator_Wide!$A$2:$BI$24,41,FALSE))</f>
        <v/>
      </c>
      <c r="ER8" s="12" t="str">
        <f t="shared" si="45"/>
        <v/>
      </c>
      <c r="ES8" s="12" t="str">
        <f>IF($J8="","",VLOOKUP($J8,IndDomain_Wide!$A$2:$BI$24,42,FALSE))</f>
        <v/>
      </c>
      <c r="ET8" s="12" t="str">
        <f>IF($J8="","", VLOOKUP($J8,Indicator_Wide!$A$2:$BI$24,42,FALSE))</f>
        <v/>
      </c>
      <c r="EU8" s="12" t="str">
        <f t="shared" si="46"/>
        <v/>
      </c>
      <c r="EV8" s="12" t="str">
        <f>IF($J8="","",VLOOKUP($J8,IndDomain_Wide!$A$2:$BI$24,43,FALSE))</f>
        <v/>
      </c>
      <c r="EW8" s="12" t="str">
        <f>IF($J8="","", VLOOKUP($J8,Indicator_Wide!$A$2:$BI$24,43,FALSE))</f>
        <v/>
      </c>
      <c r="EX8" s="12" t="str">
        <f t="shared" si="47"/>
        <v/>
      </c>
      <c r="EY8" s="12" t="str">
        <f>IF($J8="","",VLOOKUP($J8,IndDomain_Wide!$A$2:$BI$24,44,FALSE))</f>
        <v/>
      </c>
      <c r="EZ8" s="12" t="str">
        <f>IF($J8="","", VLOOKUP($J8,Indicator_Wide!$A$2:$BI$24,44,FALSE))</f>
        <v/>
      </c>
      <c r="FA8" s="12" t="str">
        <f t="shared" si="48"/>
        <v/>
      </c>
      <c r="FB8" s="12" t="str">
        <f>IF($J8="","",VLOOKUP($J8,IndDomain_Wide!$A$2:$BI$24,45,FALSE))</f>
        <v/>
      </c>
      <c r="FC8" s="12" t="str">
        <f>IF($J8="","", VLOOKUP($J8,Indicator_Wide!$A$2:$BI$24,45,FALSE))</f>
        <v/>
      </c>
      <c r="FD8" s="12" t="str">
        <f t="shared" si="49"/>
        <v/>
      </c>
      <c r="FE8" s="12" t="str">
        <f>IF($J8="","",VLOOKUP($J8,IndDomain_Wide!$A$2:$BI$24,46,FALSE))</f>
        <v/>
      </c>
      <c r="FF8" s="12" t="str">
        <f>IF($J8="","", VLOOKUP($J8,Indicator_Wide!$A$2:$BI$24,46,FALSE))</f>
        <v/>
      </c>
      <c r="FG8" s="12" t="str">
        <f t="shared" si="50"/>
        <v/>
      </c>
      <c r="FH8" s="12" t="str">
        <f>IF($J8="","",VLOOKUP($J8,IndDomain_Wide!$A$2:$BI$24,47,FALSE))</f>
        <v/>
      </c>
      <c r="FI8" s="12" t="str">
        <f>IF($J8="","", VLOOKUP($J8,Indicator_Wide!$A$2:$BI$24,47,FALSE))</f>
        <v/>
      </c>
      <c r="FJ8" s="12" t="str">
        <f t="shared" si="51"/>
        <v/>
      </c>
      <c r="FK8" s="12" t="str">
        <f>IF($J8="","",VLOOKUP($J8,IndDomain_Wide!$A$2:$BI$24,48,FALSE))</f>
        <v/>
      </c>
      <c r="FL8" s="12" t="str">
        <f>IF($J8="","", VLOOKUP($J8,Indicator_Wide!$A$2:$BI$24,48,FALSE))</f>
        <v/>
      </c>
      <c r="FM8" s="12" t="str">
        <f t="shared" si="52"/>
        <v/>
      </c>
      <c r="FN8" s="12" t="str">
        <f>IF($J8="","",VLOOKUP($J8,IndDomain_Wide!$A$2:$BI$24,49,FALSE))</f>
        <v/>
      </c>
      <c r="FO8" s="12" t="str">
        <f>IF($J8="","", VLOOKUP($J8,Indicator_Wide!$A$2:$BI$24,49,FALSE))</f>
        <v/>
      </c>
      <c r="FP8" s="12" t="str">
        <f t="shared" si="53"/>
        <v/>
      </c>
      <c r="FQ8" s="12" t="str">
        <f>IF($J8="","",VLOOKUP($J8,IndDomain_Wide!$A$2:$BI$24,50,FALSE))</f>
        <v/>
      </c>
      <c r="FR8" s="12" t="str">
        <f>IF($J8="","", VLOOKUP($J8,Indicator_Wide!$A$2:$BI$24,50,FALSE))</f>
        <v/>
      </c>
      <c r="FS8" s="12" t="str">
        <f t="shared" si="54"/>
        <v/>
      </c>
      <c r="FT8" s="12" t="str">
        <f>IF($J8="","",VLOOKUP($J8,IndDomain_Wide!$A$2:$BI$24,51,FALSE))</f>
        <v/>
      </c>
      <c r="FU8" s="12" t="str">
        <f>IF($J8="","", VLOOKUP($J8,Indicator_Wide!$A$2:$BI$24,51,FALSE))</f>
        <v/>
      </c>
      <c r="FV8" s="12" t="str">
        <f t="shared" si="55"/>
        <v/>
      </c>
      <c r="FW8" s="12" t="str">
        <f>IF($J8="","",VLOOKUP($J8,IndDomain_Wide!$A$2:$BI$24,52,FALSE))</f>
        <v/>
      </c>
      <c r="FX8" s="12" t="str">
        <f>IF($J8="","", VLOOKUP($J8,Indicator_Wide!$A$2:$BI$24,52,FALSE))</f>
        <v/>
      </c>
      <c r="FY8" s="12" t="str">
        <f t="shared" si="56"/>
        <v/>
      </c>
      <c r="FZ8" s="12" t="str">
        <f>IF($J8="","",VLOOKUP($J8,IndDomain_Wide!$A$2:$BI$24,53,FALSE))</f>
        <v/>
      </c>
      <c r="GA8" s="12" t="str">
        <f>IF($J8="","", VLOOKUP($J8,Indicator_Wide!$A$2:$BI$24,53,FALSE))</f>
        <v/>
      </c>
      <c r="GB8" s="12" t="str">
        <f t="shared" si="57"/>
        <v/>
      </c>
      <c r="GC8" s="12" t="str">
        <f>IF($J8="","",VLOOKUP($J8,IndDomain_Wide!$A$2:$BI$24,54,FALSE))</f>
        <v/>
      </c>
      <c r="GD8" s="12" t="str">
        <f>IF($J8="","", VLOOKUP($J8,Indicator_Wide!$A$2:$BI$24,54,FALSE))</f>
        <v/>
      </c>
      <c r="GE8" s="12" t="str">
        <f t="shared" si="58"/>
        <v/>
      </c>
      <c r="GF8" s="12" t="str">
        <f>IF($J8="","",VLOOKUP($J8,IndDomain_Wide!$A$2:$BI$24,55,FALSE))</f>
        <v/>
      </c>
      <c r="GG8" s="12" t="str">
        <f>IF($J8="","", VLOOKUP($J8,Indicator_Wide!$A$2:$BI$24,55,FALSE))</f>
        <v/>
      </c>
      <c r="GH8" s="12" t="str">
        <f t="shared" si="59"/>
        <v/>
      </c>
      <c r="GI8" s="12" t="str">
        <f>IF($J8="","",VLOOKUP($J8,IndDomain_Wide!$A$2:$BI$24,56,FALSE))</f>
        <v/>
      </c>
      <c r="GJ8" s="12" t="str">
        <f>IF($J8="","", VLOOKUP($J8,Indicator_Wide!$A$2:$BI$24,56,FALSE))</f>
        <v/>
      </c>
      <c r="GK8" s="12" t="str">
        <f t="shared" si="60"/>
        <v/>
      </c>
      <c r="GL8" s="12" t="str">
        <f>IF($J8="","",VLOOKUP($J8,IndDomain_Wide!$A$2:$BI$24,57,FALSE))</f>
        <v/>
      </c>
      <c r="GM8" s="12" t="str">
        <f>IF($J8="","", VLOOKUP($J8,Indicator_Wide!$A$2:$BI$24,57,FALSE))</f>
        <v/>
      </c>
      <c r="GN8" s="12" t="str">
        <f t="shared" si="61"/>
        <v/>
      </c>
      <c r="GO8" s="12" t="str">
        <f>IF($J8="","",VLOOKUP($J8,IndDomain_Wide!$A$2:$BI$24,58,FALSE))</f>
        <v/>
      </c>
      <c r="GP8" s="12" t="str">
        <f>IF($J8="","", VLOOKUP($J8,Indicator_Wide!$A$2:$BI$24,58,FALSE))</f>
        <v/>
      </c>
      <c r="GQ8" s="12" t="str">
        <f t="shared" si="62"/>
        <v/>
      </c>
      <c r="GR8" s="12" t="str">
        <f>IF($J8="","",VLOOKUP($J8,IndDomain_Wide!$A$2:$BI$24,59,FALSE))</f>
        <v/>
      </c>
      <c r="GS8" s="12" t="str">
        <f>IF($J8="","", VLOOKUP($J8,Indicator_Wide!$A$2:$BI$24,59,FALSE))</f>
        <v/>
      </c>
      <c r="GT8" s="12" t="str">
        <f t="shared" si="63"/>
        <v/>
      </c>
      <c r="GU8" s="12" t="str">
        <f>IF($J8="","",VLOOKUP($J8,IndDomain_Wide!$A$2:$BI$24,60,FALSE))</f>
        <v/>
      </c>
      <c r="GV8" s="12" t="str">
        <f>IF($J8="","", VLOOKUP($J8,Indicator_Wide!$A$2:$BI$24,60,FALSE))</f>
        <v/>
      </c>
      <c r="GW8" s="12" t="str">
        <f t="shared" si="64"/>
        <v/>
      </c>
      <c r="GX8" s="12" t="str">
        <f>IF($J8="","",VLOOKUP($J8,IndDomain_Wide!$A$2:$BI$24,61,FALSE))</f>
        <v/>
      </c>
      <c r="GY8" s="12" t="str">
        <f>IF($J8="","", VLOOKUP($J8,Indicator_Wide!$A$2:$BI$24,61,FALSE))</f>
        <v/>
      </c>
      <c r="GZ8" s="12" t="str">
        <f t="shared" si="65"/>
        <v/>
      </c>
      <c r="HA8" s="11"/>
      <c r="HB8" s="11"/>
    </row>
    <row r="9" spans="1:210">
      <c r="A9" s="10"/>
      <c r="B9" s="11"/>
      <c r="C9" s="11"/>
      <c r="D9" s="11"/>
      <c r="E9" s="11"/>
      <c r="F9" s="11"/>
      <c r="G9" s="11"/>
      <c r="H9" s="11"/>
      <c r="I9" s="11"/>
      <c r="J9" s="11"/>
      <c r="K9" s="12" t="str">
        <f>IF($J9="","", VLOOKUP($J9,Domain_Wide!$A$2:$M$24,2,FALSE))</f>
        <v/>
      </c>
      <c r="L9" s="12" t="str">
        <f>IF($J9="","", VLOOKUP($J9,Domain_Wide!$A$2:$M$24,3,FALSE))</f>
        <v/>
      </c>
      <c r="M9" s="12" t="str">
        <f t="shared" si="0"/>
        <v/>
      </c>
      <c r="N9" s="12" t="str">
        <f>IF($J9="","", VLOOKUP($J9,Domain_Wide!$A$2:$M$24,4,FALSE))</f>
        <v/>
      </c>
      <c r="O9" s="12" t="str">
        <f>IF($J9="","", VLOOKUP($J9,Domain_Wide!$A$2:$M$24,5,FALSE))</f>
        <v/>
      </c>
      <c r="P9" s="12" t="str">
        <f t="shared" si="1"/>
        <v/>
      </c>
      <c r="Q9" s="12" t="str">
        <f>IF($J9="","", VLOOKUP($J9,Domain_Wide!$A$2:$M$24,6,FALSE))</f>
        <v/>
      </c>
      <c r="R9" s="12" t="str">
        <f>IF($J9="","", VLOOKUP($J9,Domain_Wide!$A$2:$M$24,7,FALSE))</f>
        <v/>
      </c>
      <c r="S9" s="12" t="str">
        <f t="shared" si="2"/>
        <v/>
      </c>
      <c r="T9" s="12" t="str">
        <f>IF($J9="","", VLOOKUP($J9,Domain_Wide!$A$2:$M$24,8,FALSE))</f>
        <v/>
      </c>
      <c r="U9" s="12" t="str">
        <f>IF($J9="","", VLOOKUP($J9,Domain_Wide!$A$2:$M$24,9,FALSE))</f>
        <v/>
      </c>
      <c r="V9" s="12" t="str">
        <f t="shared" si="3"/>
        <v/>
      </c>
      <c r="W9" s="12" t="str">
        <f>IF($J9="","", VLOOKUP($J9,Domain_Wide!$A$2:$M$24,10,FALSE))</f>
        <v/>
      </c>
      <c r="X9" s="12" t="str">
        <f>IF($J9="","", VLOOKUP($J9,Domain_Wide!$A$2:$M$24,11,FALSE))</f>
        <v/>
      </c>
      <c r="Y9" s="12" t="str">
        <f t="shared" si="4"/>
        <v/>
      </c>
      <c r="Z9" s="12" t="str">
        <f>IF($J9="","", VLOOKUP($J9,Domain_Wide!$A$2:$M$24,12,FALSE))</f>
        <v/>
      </c>
      <c r="AA9" s="12" t="str">
        <f>IF($J9="","", VLOOKUP($J9,Domain_Wide!$A$2:$M$24,13,FALSE))</f>
        <v/>
      </c>
      <c r="AB9" s="12" t="str">
        <f t="shared" si="5"/>
        <v/>
      </c>
      <c r="AC9" s="12" t="str">
        <f>IF($J9="","",VLOOKUP($J9,IndDomain_Wide!$A$2:$BI$24,2,FALSE))</f>
        <v/>
      </c>
      <c r="AD9" s="12" t="str">
        <f>IF($J9="","",VLOOKUP($J9,Indicator_Wide!$A$2:$BI$24,2,FALSE))</f>
        <v/>
      </c>
      <c r="AE9" s="12" t="str">
        <f t="shared" si="6"/>
        <v/>
      </c>
      <c r="AF9" s="12" t="str">
        <f>IF($J9="","",VLOOKUP($J9,IndDomain_Wide!$A$2:$BI$24,3,FALSE))</f>
        <v/>
      </c>
      <c r="AG9" s="12" t="str">
        <f>IF($J9="","", VLOOKUP($J9,Indicator_Wide!$A$2:$BI$24,3,FALSE))</f>
        <v/>
      </c>
      <c r="AH9" s="12" t="str">
        <f t="shared" si="7"/>
        <v/>
      </c>
      <c r="AI9" s="12" t="str">
        <f>IF($J9="","",VLOOKUP($J9,IndDomain_Wide!$A$2:$BI$24,4,FALSE))</f>
        <v/>
      </c>
      <c r="AJ9" s="12" t="str">
        <f>IF($J9="","", VLOOKUP($J9,Indicator_Wide!$A$2:$BI$24,4,FALSE))</f>
        <v/>
      </c>
      <c r="AK9" s="12" t="str">
        <f t="shared" si="8"/>
        <v/>
      </c>
      <c r="AL9" s="12" t="str">
        <f>IF($J9="","",VLOOKUP($J9,IndDomain_Wide!$A$2:$BI$24,5,FALSE))</f>
        <v/>
      </c>
      <c r="AM9" s="12" t="str">
        <f>IF($J9="","", VLOOKUP($J9,Indicator_Wide!$A$2:$BI$24,5,FALSE))</f>
        <v/>
      </c>
      <c r="AN9" s="12" t="str">
        <f t="shared" si="9"/>
        <v/>
      </c>
      <c r="AO9" s="12" t="str">
        <f>IF($J9="","",VLOOKUP($J9,IndDomain_Wide!$A$2:$BI$24,6,FALSE))</f>
        <v/>
      </c>
      <c r="AP9" s="12" t="str">
        <f>IF($J9="","", VLOOKUP($J9,Indicator_Wide!$A$2:$BI$24,6,FALSE))</f>
        <v/>
      </c>
      <c r="AQ9" s="12" t="str">
        <f t="shared" si="10"/>
        <v/>
      </c>
      <c r="AR9" s="12" t="str">
        <f>IF($J9="","",VLOOKUP($J9,IndDomain_Wide!$A$2:$BI$24,7,FALSE))</f>
        <v/>
      </c>
      <c r="AS9" s="12" t="str">
        <f>IF($J9="","", VLOOKUP($J9,Indicator_Wide!$A$2:$BI$24,7,FALSE))</f>
        <v/>
      </c>
      <c r="AT9" s="12" t="str">
        <f t="shared" si="11"/>
        <v/>
      </c>
      <c r="AU9" s="12" t="str">
        <f>IF($J9="","",VLOOKUP($J9,IndDomain_Wide!$A$2:$BI$24,8,FALSE))</f>
        <v/>
      </c>
      <c r="AV9" s="12" t="str">
        <f>IF($J9="","", VLOOKUP($J9,Indicator_Wide!$A$2:$BI$24,8,FALSE))</f>
        <v/>
      </c>
      <c r="AW9" s="12" t="str">
        <f t="shared" si="12"/>
        <v/>
      </c>
      <c r="AX9" s="12" t="str">
        <f>IF($J9="","",VLOOKUP($J9,IndDomain_Wide!$A$2:$BI$26,9,FALSE))</f>
        <v/>
      </c>
      <c r="AY9" s="12" t="str">
        <f>IF($J9="","", VLOOKUP($J9,Indicator_Wide!$A$2:$BI$24,9,FALSE))</f>
        <v/>
      </c>
      <c r="AZ9" s="12" t="str">
        <f t="shared" si="13"/>
        <v/>
      </c>
      <c r="BA9" s="12" t="str">
        <f>IF($J9="","",VLOOKUP($J9,IndDomain_Wide!$A$2:$BI$24,10,FALSE))</f>
        <v/>
      </c>
      <c r="BB9" s="12" t="str">
        <f>IF($J9="","", VLOOKUP($J9,Indicator_Wide!$A$2:$BI$24,10,FALSE))</f>
        <v/>
      </c>
      <c r="BC9" s="12" t="str">
        <f t="shared" si="14"/>
        <v/>
      </c>
      <c r="BD9" s="12" t="str">
        <f>IF($J9="","",VLOOKUP($J9,IndDomain_Wide!$A$2:$BI$24,11,FALSE))</f>
        <v/>
      </c>
      <c r="BE9" s="12" t="str">
        <f>IF($J9="","", VLOOKUP($J9,Indicator_Wide!$A$2:$BI$24,11,FALSE))</f>
        <v/>
      </c>
      <c r="BF9" s="12" t="str">
        <f t="shared" si="15"/>
        <v/>
      </c>
      <c r="BG9" s="12" t="str">
        <f>IF($J9="","",VLOOKUP($J9,IndDomain_Wide!$A$2:$BI$24,12,FALSE))</f>
        <v/>
      </c>
      <c r="BH9" s="12" t="str">
        <f>IF($J9="","", VLOOKUP($J9,Indicator_Wide!$A$2:$BI$24,12,FALSE))</f>
        <v/>
      </c>
      <c r="BI9" s="12" t="str">
        <f t="shared" si="16"/>
        <v/>
      </c>
      <c r="BJ9" s="12" t="str">
        <f>IF($J9="","",VLOOKUP($J9,IndDomain_Wide!$A$2:$BI$24,13,FALSE))</f>
        <v/>
      </c>
      <c r="BK9" s="12" t="str">
        <f>IF($J9="","", VLOOKUP($J9,Indicator_Wide!$A$2:$BI$24,13,FALSE))</f>
        <v/>
      </c>
      <c r="BL9" s="12" t="str">
        <f t="shared" si="17"/>
        <v/>
      </c>
      <c r="BM9" s="12" t="str">
        <f>IF($J9="","",VLOOKUP($J9,IndDomain_Wide!$A$2:$BI$24,14,FALSE))</f>
        <v/>
      </c>
      <c r="BN9" s="12" t="str">
        <f>IF($J9="","", VLOOKUP($J9,Indicator_Wide!$A$2:$BI$24,14,FALSE))</f>
        <v/>
      </c>
      <c r="BO9" s="12" t="str">
        <f t="shared" si="18"/>
        <v/>
      </c>
      <c r="BP9" s="12" t="str">
        <f>IF($J9="","",VLOOKUP($J9,IndDomain_Wide!$A$2:$BI$24,15,FALSE))</f>
        <v/>
      </c>
      <c r="BQ9" s="12" t="str">
        <f>IF($J9="","", VLOOKUP($J9,Indicator_Wide!$A$2:$BI$24,15,FALSE))</f>
        <v/>
      </c>
      <c r="BR9" s="12" t="str">
        <f t="shared" si="19"/>
        <v/>
      </c>
      <c r="BS9" s="12" t="str">
        <f>IF($J9="","",VLOOKUP($J9,IndDomain_Wide!$A$2:$BI$24,16,FALSE))</f>
        <v/>
      </c>
      <c r="BT9" s="12" t="str">
        <f>IF($J9="","", VLOOKUP($J9,Indicator_Wide!$A$2:$BI$24,16,FALSE))</f>
        <v/>
      </c>
      <c r="BU9" s="12" t="str">
        <f t="shared" si="20"/>
        <v/>
      </c>
      <c r="BV9" s="12" t="str">
        <f>IF($J9="","",VLOOKUP($J9,IndDomain_Wide!$A$2:$BI$24,17,FALSE))</f>
        <v/>
      </c>
      <c r="BW9" s="12" t="str">
        <f>IF($J9="","", VLOOKUP($J9,Indicator_Wide!$A$2:$BI$24,17,FALSE))</f>
        <v/>
      </c>
      <c r="BX9" s="12" t="str">
        <f t="shared" si="21"/>
        <v/>
      </c>
      <c r="BY9" s="12" t="str">
        <f>IF($J9="","",VLOOKUP($J9,IndDomain_Wide!$A$2:$BI$24,18,FALSE))</f>
        <v/>
      </c>
      <c r="BZ9" s="12" t="str">
        <f>IF($J9="","", VLOOKUP($J9,Indicator_Wide!$A$2:$BI$24,18,FALSE))</f>
        <v/>
      </c>
      <c r="CA9" s="12" t="str">
        <f t="shared" si="22"/>
        <v/>
      </c>
      <c r="CB9" s="12" t="str">
        <f>IF($J9="","",VLOOKUP($J9,IndDomain_Wide!$A$2:$BI$24,19,FALSE))</f>
        <v/>
      </c>
      <c r="CC9" s="12" t="str">
        <f>IF($J9="","", VLOOKUP($J9,Indicator_Wide!$A$2:$BI$24,19,FALSE))</f>
        <v/>
      </c>
      <c r="CD9" s="12" t="str">
        <f t="shared" si="23"/>
        <v/>
      </c>
      <c r="CE9" s="12" t="str">
        <f>IF($J9="","",VLOOKUP($J9,IndDomain_Wide!$A$2:$BI$24,20,FALSE))</f>
        <v/>
      </c>
      <c r="CF9" s="12" t="str">
        <f>IF($J9="","", VLOOKUP($J9,Indicator_Wide!$A$2:$BI$24,20,FALSE))</f>
        <v/>
      </c>
      <c r="CG9" s="12" t="str">
        <f t="shared" si="24"/>
        <v/>
      </c>
      <c r="CH9" s="12" t="str">
        <f>IF($J9="","",VLOOKUP($J9,IndDomain_Wide!$A$2:$BI$24,21,FALSE))</f>
        <v/>
      </c>
      <c r="CI9" s="12" t="str">
        <f>IF($J9="","", VLOOKUP($J9,Indicator_Wide!$A$2:$BI$24,21,FALSE))</f>
        <v/>
      </c>
      <c r="CJ9" s="12" t="str">
        <f t="shared" si="25"/>
        <v/>
      </c>
      <c r="CK9" s="12" t="str">
        <f>IF($J9="","",VLOOKUP($J9,IndDomain_Wide!$A$2:$BI$24,22,FALSE))</f>
        <v/>
      </c>
      <c r="CL9" s="12" t="str">
        <f>IF($J9="","", VLOOKUP($J9,Indicator_Wide!$A$2:$BI$24,22,FALSE))</f>
        <v/>
      </c>
      <c r="CM9" s="12" t="str">
        <f t="shared" si="26"/>
        <v/>
      </c>
      <c r="CN9" s="12" t="str">
        <f>IF($J9="","",VLOOKUP($J9,IndDomain_Wide!$A$2:$BI$24,23,FALSE))</f>
        <v/>
      </c>
      <c r="CO9" s="12" t="str">
        <f>IF($J9="","", VLOOKUP($J9,Indicator_Wide!$A$2:$BI$24,23,FALSE))</f>
        <v/>
      </c>
      <c r="CP9" s="12" t="str">
        <f t="shared" si="27"/>
        <v/>
      </c>
      <c r="CQ9" s="12" t="str">
        <f>IF($J9="","",VLOOKUP($J9,IndDomain_Wide!$A$2:$BI$24,24,FALSE))</f>
        <v/>
      </c>
      <c r="CR9" s="12" t="str">
        <f>IF($J9="","", VLOOKUP($J9,Indicator_Wide!$A$2:$BI$24,24,FALSE))</f>
        <v/>
      </c>
      <c r="CS9" s="12" t="str">
        <f t="shared" si="28"/>
        <v/>
      </c>
      <c r="CT9" s="12" t="str">
        <f>IF($J9="","",VLOOKUP($J9,IndDomain_Wide!$A$2:$BI$24,25,FALSE))</f>
        <v/>
      </c>
      <c r="CU9" s="12" t="str">
        <f>IF($J9="","", VLOOKUP($J9,Indicator_Wide!$A$2:$BI$24,25,FALSE))</f>
        <v/>
      </c>
      <c r="CV9" s="12" t="str">
        <f t="shared" si="29"/>
        <v/>
      </c>
      <c r="CW9" s="12" t="str">
        <f>IF($J9="","",VLOOKUP($J9,IndDomain_Wide!$A$2:$BI$24,26,FALSE))</f>
        <v/>
      </c>
      <c r="CX9" s="12" t="str">
        <f>IF($J9="","", VLOOKUP($J9,Indicator_Wide!$A$2:$BI$24,26,FALSE))</f>
        <v/>
      </c>
      <c r="CY9" s="12" t="str">
        <f t="shared" si="30"/>
        <v/>
      </c>
      <c r="CZ9" s="12" t="str">
        <f>IF($J9="","",VLOOKUP($J9,IndDomain_Wide!$A$2:$BI$24,27,FALSE))</f>
        <v/>
      </c>
      <c r="DA9" s="12" t="str">
        <f>IF($J9="","", VLOOKUP($J9,Indicator_Wide!$A$2:$BI$17,27,FALSE))</f>
        <v/>
      </c>
      <c r="DB9" s="12" t="str">
        <f t="shared" si="31"/>
        <v/>
      </c>
      <c r="DC9" s="12" t="str">
        <f>IF($J9="","",VLOOKUP($J9,IndDomain_Wide!$A$2:$BI$24,28,FALSE))</f>
        <v/>
      </c>
      <c r="DD9" s="12" t="str">
        <f>IF($J9="","", VLOOKUP($J9,Indicator_Wide!$A$2:$BI$17,28,FALSE))</f>
        <v/>
      </c>
      <c r="DE9" s="12" t="str">
        <f t="shared" si="32"/>
        <v/>
      </c>
      <c r="DF9" s="12" t="str">
        <f>IF($J9="","",VLOOKUP($J9,IndDomain_Wide!$A$2:$BI$24,29,FALSE))</f>
        <v/>
      </c>
      <c r="DG9" s="12" t="str">
        <f>IF($J9="","", VLOOKUP($J9,Indicator_Wide!$A$2:$BI$24,29,FALSE))</f>
        <v/>
      </c>
      <c r="DH9" s="12" t="str">
        <f t="shared" si="33"/>
        <v/>
      </c>
      <c r="DI9" s="12" t="str">
        <f>IF($J9="","",VLOOKUP($J9,IndDomain_Wide!$A$2:$BI$24,30,FALSE))</f>
        <v/>
      </c>
      <c r="DJ9" s="12" t="str">
        <f>IF($J9="","", VLOOKUP($J9,Indicator_Wide!$A$2:$BI$24,30,FALSE))</f>
        <v/>
      </c>
      <c r="DK9" s="12" t="str">
        <f t="shared" si="34"/>
        <v/>
      </c>
      <c r="DL9" s="12" t="str">
        <f>IF($J9="","",VLOOKUP($J9,IndDomain_Wide!$A$2:$BI$24,31,FALSE))</f>
        <v/>
      </c>
      <c r="DM9" s="12" t="str">
        <f>IF($J9="","", VLOOKUP($J9,Indicator_Wide!$A$2:$BI$24,31,FALSE))</f>
        <v/>
      </c>
      <c r="DN9" s="12" t="str">
        <f t="shared" si="35"/>
        <v/>
      </c>
      <c r="DO9" s="12" t="str">
        <f>IF($J9="","",VLOOKUP($J9,IndDomain_Wide!$A$2:$BI$24,32,FALSE))</f>
        <v/>
      </c>
      <c r="DP9" s="12" t="str">
        <f>IF($J9="","", VLOOKUP($J9,Indicator_Wide!$A$2:$BI$24,32,FALSE))</f>
        <v/>
      </c>
      <c r="DQ9" s="12" t="str">
        <f t="shared" si="36"/>
        <v/>
      </c>
      <c r="DR9" s="12" t="str">
        <f>IF($J9="","",VLOOKUP($J9,IndDomain_Wide!$A$2:$BI$24,33,FALSE))</f>
        <v/>
      </c>
      <c r="DS9" s="12" t="str">
        <f>IF($J9="","", VLOOKUP($J9,Indicator_Wide!$A$2:$BI$24,33,FALSE))</f>
        <v/>
      </c>
      <c r="DT9" s="12" t="str">
        <f t="shared" si="37"/>
        <v/>
      </c>
      <c r="DU9" s="12" t="str">
        <f>IF($J9="","",VLOOKUP($J9,IndDomain_Wide!$A$2:$BI$24,34,FALSE))</f>
        <v/>
      </c>
      <c r="DV9" s="12" t="str">
        <f>IF($J9="","", VLOOKUP($J9,Indicator_Wide!$A$2:$BI$24,34,FALSE))</f>
        <v/>
      </c>
      <c r="DW9" s="12" t="str">
        <f t="shared" si="38"/>
        <v/>
      </c>
      <c r="DX9" s="12" t="str">
        <f>IF($J9="","",VLOOKUP($J9,IndDomain_Wide!$A$2:$BI$24,35,FALSE))</f>
        <v/>
      </c>
      <c r="DY9" s="12" t="str">
        <f>IF($J9="","", VLOOKUP($J9,Indicator_Wide!$A$2:$BI$24,35,FALSE))</f>
        <v/>
      </c>
      <c r="DZ9" s="12" t="str">
        <f t="shared" si="39"/>
        <v/>
      </c>
      <c r="EA9" s="12" t="str">
        <f>IF($J9="","",VLOOKUP($J9,IndDomain_Wide!$A$2:$BI$24,36,FALSE))</f>
        <v/>
      </c>
      <c r="EB9" s="12" t="str">
        <f>IF($J9="","", VLOOKUP($J9,Indicator_Wide!$A$2:$BI$24,36,FALSE))</f>
        <v/>
      </c>
      <c r="EC9" s="12" t="str">
        <f t="shared" si="40"/>
        <v/>
      </c>
      <c r="ED9" s="12" t="str">
        <f>IF($J9="","",VLOOKUP($J9,IndDomain_Wide!$A$2:$BI$24,37,FALSE))</f>
        <v/>
      </c>
      <c r="EE9" s="12" t="str">
        <f>IF($J9="","", VLOOKUP($J9,Indicator_Wide!$A$2:$BI$24,37,FALSE))</f>
        <v/>
      </c>
      <c r="EF9" s="12" t="str">
        <f t="shared" si="41"/>
        <v/>
      </c>
      <c r="EG9" s="12" t="str">
        <f>IF($J9="","",VLOOKUP($J9,IndDomain_Wide!$A$2:$BI$24,38,FALSE))</f>
        <v/>
      </c>
      <c r="EH9" s="12" t="str">
        <f>IF($J9="","", VLOOKUP($J9,Indicator_Wide!$A$2:$BI$24,38,FALSE))</f>
        <v/>
      </c>
      <c r="EI9" s="12" t="str">
        <f t="shared" si="42"/>
        <v/>
      </c>
      <c r="EJ9" s="12" t="str">
        <f>IF($J9="","",VLOOKUP($J9,IndDomain_Wide!$A$2:$BI$24,39,FALSE))</f>
        <v/>
      </c>
      <c r="EK9" s="12" t="str">
        <f>IF($J9="","", VLOOKUP($J9,Indicator_Wide!$A$2:$BI$24,39,FALSE))</f>
        <v/>
      </c>
      <c r="EL9" s="12" t="str">
        <f t="shared" si="43"/>
        <v/>
      </c>
      <c r="EM9" s="12" t="str">
        <f>IF($J9="","",VLOOKUP($J9,IndDomain_Wide!$A$2:$BI$24,40,FALSE))</f>
        <v/>
      </c>
      <c r="EN9" s="12" t="str">
        <f>IF($J9="","", VLOOKUP($J9,Indicator_Wide!$A$2:$BI$24,40,FALSE))</f>
        <v/>
      </c>
      <c r="EO9" s="12" t="str">
        <f t="shared" si="44"/>
        <v/>
      </c>
      <c r="EP9" s="12" t="str">
        <f>IF($J9="","",VLOOKUP($J9,IndDomain_Wide!$A$2:$BI$24,41,FALSE))</f>
        <v/>
      </c>
      <c r="EQ9" s="12" t="str">
        <f>IF($J9="","", VLOOKUP($J9,Indicator_Wide!$A$2:$BI$24,41,FALSE))</f>
        <v/>
      </c>
      <c r="ER9" s="12" t="str">
        <f t="shared" si="45"/>
        <v/>
      </c>
      <c r="ES9" s="12" t="str">
        <f>IF($J9="","",VLOOKUP($J9,IndDomain_Wide!$A$2:$BI$24,42,FALSE))</f>
        <v/>
      </c>
      <c r="ET9" s="12" t="str">
        <f>IF($J9="","", VLOOKUP($J9,Indicator_Wide!$A$2:$BI$24,42,FALSE))</f>
        <v/>
      </c>
      <c r="EU9" s="12" t="str">
        <f t="shared" si="46"/>
        <v/>
      </c>
      <c r="EV9" s="12" t="str">
        <f>IF($J9="","",VLOOKUP($J9,IndDomain_Wide!$A$2:$BI$24,43,FALSE))</f>
        <v/>
      </c>
      <c r="EW9" s="12" t="str">
        <f>IF($J9="","", VLOOKUP($J9,Indicator_Wide!$A$2:$BI$24,43,FALSE))</f>
        <v/>
      </c>
      <c r="EX9" s="12" t="str">
        <f t="shared" si="47"/>
        <v/>
      </c>
      <c r="EY9" s="12" t="str">
        <f>IF($J9="","",VLOOKUP($J9,IndDomain_Wide!$A$2:$BI$24,44,FALSE))</f>
        <v/>
      </c>
      <c r="EZ9" s="12" t="str">
        <f>IF($J9="","", VLOOKUP($J9,Indicator_Wide!$A$2:$BI$24,44,FALSE))</f>
        <v/>
      </c>
      <c r="FA9" s="12" t="str">
        <f t="shared" si="48"/>
        <v/>
      </c>
      <c r="FB9" s="12" t="str">
        <f>IF($J9="","",VLOOKUP($J9,IndDomain_Wide!$A$2:$BI$24,45,FALSE))</f>
        <v/>
      </c>
      <c r="FC9" s="12" t="str">
        <f>IF($J9="","", VLOOKUP($J9,Indicator_Wide!$A$2:$BI$24,45,FALSE))</f>
        <v/>
      </c>
      <c r="FD9" s="12" t="str">
        <f t="shared" si="49"/>
        <v/>
      </c>
      <c r="FE9" s="12" t="str">
        <f>IF($J9="","",VLOOKUP($J9,IndDomain_Wide!$A$2:$BI$24,46,FALSE))</f>
        <v/>
      </c>
      <c r="FF9" s="12" t="str">
        <f>IF($J9="","", VLOOKUP($J9,Indicator_Wide!$A$2:$BI$24,46,FALSE))</f>
        <v/>
      </c>
      <c r="FG9" s="12" t="str">
        <f t="shared" si="50"/>
        <v/>
      </c>
      <c r="FH9" s="12" t="str">
        <f>IF($J9="","",VLOOKUP($J9,IndDomain_Wide!$A$2:$BI$24,47,FALSE))</f>
        <v/>
      </c>
      <c r="FI9" s="12" t="str">
        <f>IF($J9="","", VLOOKUP($J9,Indicator_Wide!$A$2:$BI$24,47,FALSE))</f>
        <v/>
      </c>
      <c r="FJ9" s="12" t="str">
        <f t="shared" si="51"/>
        <v/>
      </c>
      <c r="FK9" s="12" t="str">
        <f>IF($J9="","",VLOOKUP($J9,IndDomain_Wide!$A$2:$BI$24,48,FALSE))</f>
        <v/>
      </c>
      <c r="FL9" s="12" t="str">
        <f>IF($J9="","", VLOOKUP($J9,Indicator_Wide!$A$2:$BI$24,48,FALSE))</f>
        <v/>
      </c>
      <c r="FM9" s="12" t="str">
        <f t="shared" si="52"/>
        <v/>
      </c>
      <c r="FN9" s="12" t="str">
        <f>IF($J9="","",VLOOKUP($J9,IndDomain_Wide!$A$2:$BI$24,49,FALSE))</f>
        <v/>
      </c>
      <c r="FO9" s="12" t="str">
        <f>IF($J9="","", VLOOKUP($J9,Indicator_Wide!$A$2:$BI$24,49,FALSE))</f>
        <v/>
      </c>
      <c r="FP9" s="12" t="str">
        <f t="shared" si="53"/>
        <v/>
      </c>
      <c r="FQ9" s="12" t="str">
        <f>IF($J9="","",VLOOKUP($J9,IndDomain_Wide!$A$2:$BI$24,50,FALSE))</f>
        <v/>
      </c>
      <c r="FR9" s="12" t="str">
        <f>IF($J9="","", VLOOKUP($J9,Indicator_Wide!$A$2:$BI$24,50,FALSE))</f>
        <v/>
      </c>
      <c r="FS9" s="12" t="str">
        <f t="shared" si="54"/>
        <v/>
      </c>
      <c r="FT9" s="12" t="str">
        <f>IF($J9="","",VLOOKUP($J9,IndDomain_Wide!$A$2:$BI$24,51,FALSE))</f>
        <v/>
      </c>
      <c r="FU9" s="12" t="str">
        <f>IF($J9="","", VLOOKUP($J9,Indicator_Wide!$A$2:$BI$24,51,FALSE))</f>
        <v/>
      </c>
      <c r="FV9" s="12" t="str">
        <f t="shared" si="55"/>
        <v/>
      </c>
      <c r="FW9" s="12" t="str">
        <f>IF($J9="","",VLOOKUP($J9,IndDomain_Wide!$A$2:$BI$24,52,FALSE))</f>
        <v/>
      </c>
      <c r="FX9" s="12" t="str">
        <f>IF($J9="","", VLOOKUP($J9,Indicator_Wide!$A$2:$BI$24,52,FALSE))</f>
        <v/>
      </c>
      <c r="FY9" s="12" t="str">
        <f t="shared" si="56"/>
        <v/>
      </c>
      <c r="FZ9" s="12" t="str">
        <f>IF($J9="","",VLOOKUP($J9,IndDomain_Wide!$A$2:$BI$24,53,FALSE))</f>
        <v/>
      </c>
      <c r="GA9" s="12" t="str">
        <f>IF($J9="","", VLOOKUP($J9,Indicator_Wide!$A$2:$BI$24,53,FALSE))</f>
        <v/>
      </c>
      <c r="GB9" s="12" t="str">
        <f t="shared" si="57"/>
        <v/>
      </c>
      <c r="GC9" s="12" t="str">
        <f>IF($J9="","",VLOOKUP($J9,IndDomain_Wide!$A$2:$BI$24,54,FALSE))</f>
        <v/>
      </c>
      <c r="GD9" s="12" t="str">
        <f>IF($J9="","", VLOOKUP($J9,Indicator_Wide!$A$2:$BI$24,54,FALSE))</f>
        <v/>
      </c>
      <c r="GE9" s="12" t="str">
        <f t="shared" si="58"/>
        <v/>
      </c>
      <c r="GF9" s="12" t="str">
        <f>IF($J9="","",VLOOKUP($J9,IndDomain_Wide!$A$2:$BI$24,55,FALSE))</f>
        <v/>
      </c>
      <c r="GG9" s="12" t="str">
        <f>IF($J9="","", VLOOKUP($J9,Indicator_Wide!$A$2:$BI$24,55,FALSE))</f>
        <v/>
      </c>
      <c r="GH9" s="12" t="str">
        <f t="shared" si="59"/>
        <v/>
      </c>
      <c r="GI9" s="12" t="str">
        <f>IF($J9="","",VLOOKUP($J9,IndDomain_Wide!$A$2:$BI$24,56,FALSE))</f>
        <v/>
      </c>
      <c r="GJ9" s="12" t="str">
        <f>IF($J9="","", VLOOKUP($J9,Indicator_Wide!$A$2:$BI$24,56,FALSE))</f>
        <v/>
      </c>
      <c r="GK9" s="12" t="str">
        <f t="shared" si="60"/>
        <v/>
      </c>
      <c r="GL9" s="12" t="str">
        <f>IF($J9="","",VLOOKUP($J9,IndDomain_Wide!$A$2:$BI$24,57,FALSE))</f>
        <v/>
      </c>
      <c r="GM9" s="12" t="str">
        <f>IF($J9="","", VLOOKUP($J9,Indicator_Wide!$A$2:$BI$24,57,FALSE))</f>
        <v/>
      </c>
      <c r="GN9" s="12" t="str">
        <f t="shared" si="61"/>
        <v/>
      </c>
      <c r="GO9" s="12" t="str">
        <f>IF($J9="","",VLOOKUP($J9,IndDomain_Wide!$A$2:$BI$24,58,FALSE))</f>
        <v/>
      </c>
      <c r="GP9" s="12" t="str">
        <f>IF($J9="","", VLOOKUP($J9,Indicator_Wide!$A$2:$BI$24,58,FALSE))</f>
        <v/>
      </c>
      <c r="GQ9" s="12" t="str">
        <f t="shared" si="62"/>
        <v/>
      </c>
      <c r="GR9" s="12" t="str">
        <f>IF($J9="","",VLOOKUP($J9,IndDomain_Wide!$A$2:$BI$24,59,FALSE))</f>
        <v/>
      </c>
      <c r="GS9" s="12" t="str">
        <f>IF($J9="","", VLOOKUP($J9,Indicator_Wide!$A$2:$BI$24,59,FALSE))</f>
        <v/>
      </c>
      <c r="GT9" s="12" t="str">
        <f t="shared" si="63"/>
        <v/>
      </c>
      <c r="GU9" s="12" t="str">
        <f>IF($J9="","",VLOOKUP($J9,IndDomain_Wide!$A$2:$BI$24,60,FALSE))</f>
        <v/>
      </c>
      <c r="GV9" s="12" t="str">
        <f>IF($J9="","", VLOOKUP($J9,Indicator_Wide!$A$2:$BI$24,60,FALSE))</f>
        <v/>
      </c>
      <c r="GW9" s="12" t="str">
        <f t="shared" si="64"/>
        <v/>
      </c>
      <c r="GX9" s="12" t="str">
        <f>IF($J9="","",VLOOKUP($J9,IndDomain_Wide!$A$2:$BI$24,61,FALSE))</f>
        <v/>
      </c>
      <c r="GY9" s="12" t="str">
        <f>IF($J9="","", VLOOKUP($J9,Indicator_Wide!$A$2:$BI$24,61,FALSE))</f>
        <v/>
      </c>
      <c r="GZ9" s="12" t="str">
        <f t="shared" si="65"/>
        <v/>
      </c>
      <c r="HA9" s="11"/>
      <c r="HB9" s="11"/>
    </row>
    <row r="10" spans="1:210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2" t="str">
        <f>IF($J10="","", VLOOKUP($J10,Domain_Wide!$A$2:$M$24,2,FALSE))</f>
        <v/>
      </c>
      <c r="L10" s="12" t="str">
        <f>IF($J10="","", VLOOKUP($J10,Domain_Wide!$A$2:$M$24,3,FALSE))</f>
        <v/>
      </c>
      <c r="M10" s="12" t="str">
        <f t="shared" si="0"/>
        <v/>
      </c>
      <c r="N10" s="12" t="str">
        <f>IF($J10="","", VLOOKUP($J10,Domain_Wide!$A$2:$M$24,4,FALSE))</f>
        <v/>
      </c>
      <c r="O10" s="12" t="str">
        <f>IF($J10="","", VLOOKUP($J10,Domain_Wide!$A$2:$M$24,5,FALSE))</f>
        <v/>
      </c>
      <c r="P10" s="12" t="str">
        <f t="shared" si="1"/>
        <v/>
      </c>
      <c r="Q10" s="12" t="str">
        <f>IF($J10="","", VLOOKUP($J10,Domain_Wide!$A$2:$M$24,6,FALSE))</f>
        <v/>
      </c>
      <c r="R10" s="12" t="str">
        <f>IF($J10="","", VLOOKUP($J10,Domain_Wide!$A$2:$M$24,7,FALSE))</f>
        <v/>
      </c>
      <c r="S10" s="12" t="str">
        <f t="shared" si="2"/>
        <v/>
      </c>
      <c r="T10" s="12" t="str">
        <f>IF($J10="","", VLOOKUP($J10,Domain_Wide!$A$2:$M$24,8,FALSE))</f>
        <v/>
      </c>
      <c r="U10" s="12" t="str">
        <f>IF($J10="","", VLOOKUP($J10,Domain_Wide!$A$2:$M$24,9,FALSE))</f>
        <v/>
      </c>
      <c r="V10" s="12" t="str">
        <f t="shared" si="3"/>
        <v/>
      </c>
      <c r="W10" s="12" t="str">
        <f>IF($J10="","", VLOOKUP($J10,Domain_Wide!$A$2:$M$24,10,FALSE))</f>
        <v/>
      </c>
      <c r="X10" s="12" t="str">
        <f>IF($J10="","", VLOOKUP($J10,Domain_Wide!$A$2:$M$24,11,FALSE))</f>
        <v/>
      </c>
      <c r="Y10" s="12" t="str">
        <f t="shared" si="4"/>
        <v/>
      </c>
      <c r="Z10" s="12" t="str">
        <f>IF($J10="","", VLOOKUP($J10,Domain_Wide!$A$2:$M$24,12,FALSE))</f>
        <v/>
      </c>
      <c r="AA10" s="12" t="str">
        <f>IF($J10="","", VLOOKUP($J10,Domain_Wide!$A$2:$M$24,13,FALSE))</f>
        <v/>
      </c>
      <c r="AB10" s="12" t="str">
        <f t="shared" si="5"/>
        <v/>
      </c>
      <c r="AC10" s="12" t="str">
        <f>IF($J10="","",VLOOKUP($J10,IndDomain_Wide!$A$2:$BI$24,2,FALSE))</f>
        <v/>
      </c>
      <c r="AD10" s="12" t="str">
        <f>IF($J10="","",VLOOKUP($J10,Indicator_Wide!$A$2:$BI$24,2,FALSE))</f>
        <v/>
      </c>
      <c r="AE10" s="12" t="str">
        <f t="shared" si="6"/>
        <v/>
      </c>
      <c r="AF10" s="12" t="str">
        <f>IF($J10="","",VLOOKUP($J10,IndDomain_Wide!$A$2:$BI$24,3,FALSE))</f>
        <v/>
      </c>
      <c r="AG10" s="12" t="str">
        <f>IF($J10="","", VLOOKUP($J10,Indicator_Wide!$A$2:$BI$24,3,FALSE))</f>
        <v/>
      </c>
      <c r="AH10" s="12" t="str">
        <f t="shared" si="7"/>
        <v/>
      </c>
      <c r="AI10" s="12" t="str">
        <f>IF($J10="","",VLOOKUP($J10,IndDomain_Wide!$A$2:$BI$24,4,FALSE))</f>
        <v/>
      </c>
      <c r="AJ10" s="12" t="str">
        <f>IF($J10="","", VLOOKUP($J10,Indicator_Wide!$A$2:$BI$24,4,FALSE))</f>
        <v/>
      </c>
      <c r="AK10" s="12" t="str">
        <f t="shared" si="8"/>
        <v/>
      </c>
      <c r="AL10" s="12" t="str">
        <f>IF($J10="","",VLOOKUP($J10,IndDomain_Wide!$A$2:$BI$24,5,FALSE))</f>
        <v/>
      </c>
      <c r="AM10" s="12" t="str">
        <f>IF($J10="","", VLOOKUP($J10,Indicator_Wide!$A$2:$BI$24,5,FALSE))</f>
        <v/>
      </c>
      <c r="AN10" s="12" t="str">
        <f t="shared" si="9"/>
        <v/>
      </c>
      <c r="AO10" s="12" t="str">
        <f>IF($J10="","",VLOOKUP($J10,IndDomain_Wide!$A$2:$BI$24,6,FALSE))</f>
        <v/>
      </c>
      <c r="AP10" s="12" t="str">
        <f>IF($J10="","", VLOOKUP($J10,Indicator_Wide!$A$2:$BI$24,6,FALSE))</f>
        <v/>
      </c>
      <c r="AQ10" s="12" t="str">
        <f t="shared" si="10"/>
        <v/>
      </c>
      <c r="AR10" s="12" t="str">
        <f>IF($J10="","",VLOOKUP($J10,IndDomain_Wide!$A$2:$BI$24,7,FALSE))</f>
        <v/>
      </c>
      <c r="AS10" s="12" t="str">
        <f>IF($J10="","", VLOOKUP($J10,Indicator_Wide!$A$2:$BI$24,7,FALSE))</f>
        <v/>
      </c>
      <c r="AT10" s="12" t="str">
        <f t="shared" si="11"/>
        <v/>
      </c>
      <c r="AU10" s="12" t="str">
        <f>IF($J10="","",VLOOKUP($J10,IndDomain_Wide!$A$2:$BI$24,8,FALSE))</f>
        <v/>
      </c>
      <c r="AV10" s="12" t="str">
        <f>IF($J10="","", VLOOKUP($J10,Indicator_Wide!$A$2:$BI$24,8,FALSE))</f>
        <v/>
      </c>
      <c r="AW10" s="12" t="str">
        <f t="shared" si="12"/>
        <v/>
      </c>
      <c r="AX10" s="12" t="str">
        <f>IF($J10="","",VLOOKUP($J10,IndDomain_Wide!$A$2:$BI$26,9,FALSE))</f>
        <v/>
      </c>
      <c r="AY10" s="12" t="str">
        <f>IF($J10="","", VLOOKUP($J10,Indicator_Wide!$A$2:$BI$24,9,FALSE))</f>
        <v/>
      </c>
      <c r="AZ10" s="12" t="str">
        <f t="shared" si="13"/>
        <v/>
      </c>
      <c r="BA10" s="12" t="str">
        <f>IF($J10="","",VLOOKUP($J10,IndDomain_Wide!$A$2:$BI$24,10,FALSE))</f>
        <v/>
      </c>
      <c r="BB10" s="12" t="str">
        <f>IF($J10="","", VLOOKUP($J10,Indicator_Wide!$A$2:$BI$24,10,FALSE))</f>
        <v/>
      </c>
      <c r="BC10" s="12" t="str">
        <f t="shared" si="14"/>
        <v/>
      </c>
      <c r="BD10" s="12" t="str">
        <f>IF($J10="","",VLOOKUP($J10,IndDomain_Wide!$A$2:$BI$24,11,FALSE))</f>
        <v/>
      </c>
      <c r="BE10" s="12" t="str">
        <f>IF($J10="","", VLOOKUP($J10,Indicator_Wide!$A$2:$BI$24,11,FALSE))</f>
        <v/>
      </c>
      <c r="BF10" s="12" t="str">
        <f t="shared" si="15"/>
        <v/>
      </c>
      <c r="BG10" s="12" t="str">
        <f>IF($J10="","",VLOOKUP($J10,IndDomain_Wide!$A$2:$BI$24,12,FALSE))</f>
        <v/>
      </c>
      <c r="BH10" s="12" t="str">
        <f>IF($J10="","", VLOOKUP($J10,Indicator_Wide!$A$2:$BI$24,12,FALSE))</f>
        <v/>
      </c>
      <c r="BI10" s="12" t="str">
        <f t="shared" si="16"/>
        <v/>
      </c>
      <c r="BJ10" s="12" t="str">
        <f>IF($J10="","",VLOOKUP($J10,IndDomain_Wide!$A$2:$BI$24,13,FALSE))</f>
        <v/>
      </c>
      <c r="BK10" s="12" t="str">
        <f>IF($J10="","", VLOOKUP($J10,Indicator_Wide!$A$2:$BI$24,13,FALSE))</f>
        <v/>
      </c>
      <c r="BL10" s="12" t="str">
        <f t="shared" si="17"/>
        <v/>
      </c>
      <c r="BM10" s="12" t="str">
        <f>IF($J10="","",VLOOKUP($J10,IndDomain_Wide!$A$2:$BI$24,14,FALSE))</f>
        <v/>
      </c>
      <c r="BN10" s="12" t="str">
        <f>IF($J10="","", VLOOKUP($J10,Indicator_Wide!$A$2:$BI$24,14,FALSE))</f>
        <v/>
      </c>
      <c r="BO10" s="12" t="str">
        <f t="shared" si="18"/>
        <v/>
      </c>
      <c r="BP10" s="12" t="str">
        <f>IF($J10="","",VLOOKUP($J10,IndDomain_Wide!$A$2:$BI$24,15,FALSE))</f>
        <v/>
      </c>
      <c r="BQ10" s="12" t="str">
        <f>IF($J10="","", VLOOKUP($J10,Indicator_Wide!$A$2:$BI$24,15,FALSE))</f>
        <v/>
      </c>
      <c r="BR10" s="12" t="str">
        <f t="shared" si="19"/>
        <v/>
      </c>
      <c r="BS10" s="12" t="str">
        <f>IF($J10="","",VLOOKUP($J10,IndDomain_Wide!$A$2:$BI$24,16,FALSE))</f>
        <v/>
      </c>
      <c r="BT10" s="12" t="str">
        <f>IF($J10="","", VLOOKUP($J10,Indicator_Wide!$A$2:$BI$24,16,FALSE))</f>
        <v/>
      </c>
      <c r="BU10" s="12" t="str">
        <f t="shared" si="20"/>
        <v/>
      </c>
      <c r="BV10" s="12" t="str">
        <f>IF($J10="","",VLOOKUP($J10,IndDomain_Wide!$A$2:$BI$24,17,FALSE))</f>
        <v/>
      </c>
      <c r="BW10" s="12" t="str">
        <f>IF($J10="","", VLOOKUP($J10,Indicator_Wide!$A$2:$BI$24,17,FALSE))</f>
        <v/>
      </c>
      <c r="BX10" s="12" t="str">
        <f t="shared" si="21"/>
        <v/>
      </c>
      <c r="BY10" s="12" t="str">
        <f>IF($J10="","",VLOOKUP($J10,IndDomain_Wide!$A$2:$BI$24,18,FALSE))</f>
        <v/>
      </c>
      <c r="BZ10" s="12" t="str">
        <f>IF($J10="","", VLOOKUP($J10,Indicator_Wide!$A$2:$BI$24,18,FALSE))</f>
        <v/>
      </c>
      <c r="CA10" s="12" t="str">
        <f t="shared" si="22"/>
        <v/>
      </c>
      <c r="CB10" s="12" t="str">
        <f>IF($J10="","",VLOOKUP($J10,IndDomain_Wide!$A$2:$BI$24,19,FALSE))</f>
        <v/>
      </c>
      <c r="CC10" s="12" t="str">
        <f>IF($J10="","", VLOOKUP($J10,Indicator_Wide!$A$2:$BI$24,19,FALSE))</f>
        <v/>
      </c>
      <c r="CD10" s="12" t="str">
        <f t="shared" si="23"/>
        <v/>
      </c>
      <c r="CE10" s="12" t="str">
        <f>IF($J10="","",VLOOKUP($J10,IndDomain_Wide!$A$2:$BI$24,20,FALSE))</f>
        <v/>
      </c>
      <c r="CF10" s="12" t="str">
        <f>IF($J10="","", VLOOKUP($J10,Indicator_Wide!$A$2:$BI$24,20,FALSE))</f>
        <v/>
      </c>
      <c r="CG10" s="12" t="str">
        <f t="shared" si="24"/>
        <v/>
      </c>
      <c r="CH10" s="12" t="str">
        <f>IF($J10="","",VLOOKUP($J10,IndDomain_Wide!$A$2:$BI$24,21,FALSE))</f>
        <v/>
      </c>
      <c r="CI10" s="12" t="str">
        <f>IF($J10="","", VLOOKUP($J10,Indicator_Wide!$A$2:$BI$24,21,FALSE))</f>
        <v/>
      </c>
      <c r="CJ10" s="12" t="str">
        <f t="shared" si="25"/>
        <v/>
      </c>
      <c r="CK10" s="12" t="str">
        <f>IF($J10="","",VLOOKUP($J10,IndDomain_Wide!$A$2:$BI$24,22,FALSE))</f>
        <v/>
      </c>
      <c r="CL10" s="12" t="str">
        <f>IF($J10="","", VLOOKUP($J10,Indicator_Wide!$A$2:$BI$24,22,FALSE))</f>
        <v/>
      </c>
      <c r="CM10" s="12" t="str">
        <f t="shared" si="26"/>
        <v/>
      </c>
      <c r="CN10" s="12" t="str">
        <f>IF($J10="","",VLOOKUP($J10,IndDomain_Wide!$A$2:$BI$24,23,FALSE))</f>
        <v/>
      </c>
      <c r="CO10" s="12" t="str">
        <f>IF($J10="","", VLOOKUP($J10,Indicator_Wide!$A$2:$BI$24,23,FALSE))</f>
        <v/>
      </c>
      <c r="CP10" s="12" t="str">
        <f t="shared" si="27"/>
        <v/>
      </c>
      <c r="CQ10" s="12" t="str">
        <f>IF($J10="","",VLOOKUP($J10,IndDomain_Wide!$A$2:$BI$24,24,FALSE))</f>
        <v/>
      </c>
      <c r="CR10" s="12" t="str">
        <f>IF($J10="","", VLOOKUP($J10,Indicator_Wide!$A$2:$BI$24,24,FALSE))</f>
        <v/>
      </c>
      <c r="CS10" s="12" t="str">
        <f t="shared" si="28"/>
        <v/>
      </c>
      <c r="CT10" s="12" t="str">
        <f>IF($J10="","",VLOOKUP($J10,IndDomain_Wide!$A$2:$BI$24,25,FALSE))</f>
        <v/>
      </c>
      <c r="CU10" s="12" t="str">
        <f>IF($J10="","", VLOOKUP($J10,Indicator_Wide!$A$2:$BI$24,25,FALSE))</f>
        <v/>
      </c>
      <c r="CV10" s="12" t="str">
        <f t="shared" si="29"/>
        <v/>
      </c>
      <c r="CW10" s="12" t="str">
        <f>IF($J10="","",VLOOKUP($J10,IndDomain_Wide!$A$2:$BI$24,26,FALSE))</f>
        <v/>
      </c>
      <c r="CX10" s="12" t="str">
        <f>IF($J10="","", VLOOKUP($J10,Indicator_Wide!$A$2:$BI$24,26,FALSE))</f>
        <v/>
      </c>
      <c r="CY10" s="12" t="str">
        <f t="shared" si="30"/>
        <v/>
      </c>
      <c r="CZ10" s="12" t="str">
        <f>IF($J10="","",VLOOKUP($J10,IndDomain_Wide!$A$2:$BI$24,27,FALSE))</f>
        <v/>
      </c>
      <c r="DA10" s="12" t="str">
        <f>IF($J10="","", VLOOKUP($J10,Indicator_Wide!$A$2:$BI$17,27,FALSE))</f>
        <v/>
      </c>
      <c r="DB10" s="12" t="str">
        <f t="shared" si="31"/>
        <v/>
      </c>
      <c r="DC10" s="12" t="str">
        <f>IF($J10="","",VLOOKUP($J10,IndDomain_Wide!$A$2:$BI$24,28,FALSE))</f>
        <v/>
      </c>
      <c r="DD10" s="12" t="str">
        <f>IF($J10="","", VLOOKUP($J10,Indicator_Wide!$A$2:$BI$17,28,FALSE))</f>
        <v/>
      </c>
      <c r="DE10" s="12" t="str">
        <f t="shared" si="32"/>
        <v/>
      </c>
      <c r="DF10" s="12" t="str">
        <f>IF($J10="","",VLOOKUP($J10,IndDomain_Wide!$A$2:$BI$24,29,FALSE))</f>
        <v/>
      </c>
      <c r="DG10" s="12" t="str">
        <f>IF($J10="","", VLOOKUP($J10,Indicator_Wide!$A$2:$BI$24,29,FALSE))</f>
        <v/>
      </c>
      <c r="DH10" s="12" t="str">
        <f t="shared" si="33"/>
        <v/>
      </c>
      <c r="DI10" s="12" t="str">
        <f>IF($J10="","",VLOOKUP($J10,IndDomain_Wide!$A$2:$BI$24,30,FALSE))</f>
        <v/>
      </c>
      <c r="DJ10" s="12" t="str">
        <f>IF($J10="","", VLOOKUP($J10,Indicator_Wide!$A$2:$BI$24,30,FALSE))</f>
        <v/>
      </c>
      <c r="DK10" s="12" t="str">
        <f t="shared" si="34"/>
        <v/>
      </c>
      <c r="DL10" s="12" t="str">
        <f>IF($J10="","",VLOOKUP($J10,IndDomain_Wide!$A$2:$BI$24,31,FALSE))</f>
        <v/>
      </c>
      <c r="DM10" s="12" t="str">
        <f>IF($J10="","", VLOOKUP($J10,Indicator_Wide!$A$2:$BI$24,31,FALSE))</f>
        <v/>
      </c>
      <c r="DN10" s="12" t="str">
        <f t="shared" si="35"/>
        <v/>
      </c>
      <c r="DO10" s="12" t="str">
        <f>IF($J10="","",VLOOKUP($J10,IndDomain_Wide!$A$2:$BI$24,32,FALSE))</f>
        <v/>
      </c>
      <c r="DP10" s="12" t="str">
        <f>IF($J10="","", VLOOKUP($J10,Indicator_Wide!$A$2:$BI$24,32,FALSE))</f>
        <v/>
      </c>
      <c r="DQ10" s="12" t="str">
        <f t="shared" si="36"/>
        <v/>
      </c>
      <c r="DR10" s="12" t="str">
        <f>IF($J10="","",VLOOKUP($J10,IndDomain_Wide!$A$2:$BI$24,33,FALSE))</f>
        <v/>
      </c>
      <c r="DS10" s="12" t="str">
        <f>IF($J10="","", VLOOKUP($J10,Indicator_Wide!$A$2:$BI$24,33,FALSE))</f>
        <v/>
      </c>
      <c r="DT10" s="12" t="str">
        <f t="shared" si="37"/>
        <v/>
      </c>
      <c r="DU10" s="12" t="str">
        <f>IF($J10="","",VLOOKUP($J10,IndDomain_Wide!$A$2:$BI$24,34,FALSE))</f>
        <v/>
      </c>
      <c r="DV10" s="12" t="str">
        <f>IF($J10="","", VLOOKUP($J10,Indicator_Wide!$A$2:$BI$24,34,FALSE))</f>
        <v/>
      </c>
      <c r="DW10" s="12" t="str">
        <f t="shared" si="38"/>
        <v/>
      </c>
      <c r="DX10" s="12" t="str">
        <f>IF($J10="","",VLOOKUP($J10,IndDomain_Wide!$A$2:$BI$24,35,FALSE))</f>
        <v/>
      </c>
      <c r="DY10" s="12" t="str">
        <f>IF($J10="","", VLOOKUP($J10,Indicator_Wide!$A$2:$BI$24,35,FALSE))</f>
        <v/>
      </c>
      <c r="DZ10" s="12" t="str">
        <f t="shared" si="39"/>
        <v/>
      </c>
      <c r="EA10" s="12" t="str">
        <f>IF($J10="","",VLOOKUP($J10,IndDomain_Wide!$A$2:$BI$24,36,FALSE))</f>
        <v/>
      </c>
      <c r="EB10" s="12" t="str">
        <f>IF($J10="","", VLOOKUP($J10,Indicator_Wide!$A$2:$BI$24,36,FALSE))</f>
        <v/>
      </c>
      <c r="EC10" s="12" t="str">
        <f t="shared" si="40"/>
        <v/>
      </c>
      <c r="ED10" s="12" t="str">
        <f>IF($J10="","",VLOOKUP($J10,IndDomain_Wide!$A$2:$BI$24,37,FALSE))</f>
        <v/>
      </c>
      <c r="EE10" s="12" t="str">
        <f>IF($J10="","", VLOOKUP($J10,Indicator_Wide!$A$2:$BI$24,37,FALSE))</f>
        <v/>
      </c>
      <c r="EF10" s="12" t="str">
        <f t="shared" si="41"/>
        <v/>
      </c>
      <c r="EG10" s="12" t="str">
        <f>IF($J10="","",VLOOKUP($J10,IndDomain_Wide!$A$2:$BI$24,38,FALSE))</f>
        <v/>
      </c>
      <c r="EH10" s="12" t="str">
        <f>IF($J10="","", VLOOKUP($J10,Indicator_Wide!$A$2:$BI$24,38,FALSE))</f>
        <v/>
      </c>
      <c r="EI10" s="12" t="str">
        <f t="shared" si="42"/>
        <v/>
      </c>
      <c r="EJ10" s="12" t="str">
        <f>IF($J10="","",VLOOKUP($J10,IndDomain_Wide!$A$2:$BI$24,39,FALSE))</f>
        <v/>
      </c>
      <c r="EK10" s="12" t="str">
        <f>IF($J10="","", VLOOKUP($J10,Indicator_Wide!$A$2:$BI$24,39,FALSE))</f>
        <v/>
      </c>
      <c r="EL10" s="12" t="str">
        <f t="shared" si="43"/>
        <v/>
      </c>
      <c r="EM10" s="12" t="str">
        <f>IF($J10="","",VLOOKUP($J10,IndDomain_Wide!$A$2:$BI$24,40,FALSE))</f>
        <v/>
      </c>
      <c r="EN10" s="12" t="str">
        <f>IF($J10="","", VLOOKUP($J10,Indicator_Wide!$A$2:$BI$24,40,FALSE))</f>
        <v/>
      </c>
      <c r="EO10" s="12" t="str">
        <f t="shared" si="44"/>
        <v/>
      </c>
      <c r="EP10" s="12" t="str">
        <f>IF($J10="","",VLOOKUP($J10,IndDomain_Wide!$A$2:$BI$24,41,FALSE))</f>
        <v/>
      </c>
      <c r="EQ10" s="12" t="str">
        <f>IF($J10="","", VLOOKUP($J10,Indicator_Wide!$A$2:$BI$24,41,FALSE))</f>
        <v/>
      </c>
      <c r="ER10" s="12" t="str">
        <f t="shared" si="45"/>
        <v/>
      </c>
      <c r="ES10" s="12" t="str">
        <f>IF($J10="","",VLOOKUP($J10,IndDomain_Wide!$A$2:$BI$24,42,FALSE))</f>
        <v/>
      </c>
      <c r="ET10" s="12" t="str">
        <f>IF($J10="","", VLOOKUP($J10,Indicator_Wide!$A$2:$BI$24,42,FALSE))</f>
        <v/>
      </c>
      <c r="EU10" s="12" t="str">
        <f t="shared" si="46"/>
        <v/>
      </c>
      <c r="EV10" s="12" t="str">
        <f>IF($J10="","",VLOOKUP($J10,IndDomain_Wide!$A$2:$BI$24,43,FALSE))</f>
        <v/>
      </c>
      <c r="EW10" s="12" t="str">
        <f>IF($J10="","", VLOOKUP($J10,Indicator_Wide!$A$2:$BI$24,43,FALSE))</f>
        <v/>
      </c>
      <c r="EX10" s="12" t="str">
        <f t="shared" si="47"/>
        <v/>
      </c>
      <c r="EY10" s="12" t="str">
        <f>IF($J10="","",VLOOKUP($J10,IndDomain_Wide!$A$2:$BI$24,44,FALSE))</f>
        <v/>
      </c>
      <c r="EZ10" s="12" t="str">
        <f>IF($J10="","", VLOOKUP($J10,Indicator_Wide!$A$2:$BI$24,44,FALSE))</f>
        <v/>
      </c>
      <c r="FA10" s="12" t="str">
        <f t="shared" si="48"/>
        <v/>
      </c>
      <c r="FB10" s="12" t="str">
        <f>IF($J10="","",VLOOKUP($J10,IndDomain_Wide!$A$2:$BI$24,45,FALSE))</f>
        <v/>
      </c>
      <c r="FC10" s="12" t="str">
        <f>IF($J10="","", VLOOKUP($J10,Indicator_Wide!$A$2:$BI$24,45,FALSE))</f>
        <v/>
      </c>
      <c r="FD10" s="12" t="str">
        <f t="shared" si="49"/>
        <v/>
      </c>
      <c r="FE10" s="12" t="str">
        <f>IF($J10="","",VLOOKUP($J10,IndDomain_Wide!$A$2:$BI$24,46,FALSE))</f>
        <v/>
      </c>
      <c r="FF10" s="12" t="str">
        <f>IF($J10="","", VLOOKUP($J10,Indicator_Wide!$A$2:$BI$24,46,FALSE))</f>
        <v/>
      </c>
      <c r="FG10" s="12" t="str">
        <f t="shared" si="50"/>
        <v/>
      </c>
      <c r="FH10" s="12" t="str">
        <f>IF($J10="","",VLOOKUP($J10,IndDomain_Wide!$A$2:$BI$24,47,FALSE))</f>
        <v/>
      </c>
      <c r="FI10" s="12" t="str">
        <f>IF($J10="","", VLOOKUP($J10,Indicator_Wide!$A$2:$BI$24,47,FALSE))</f>
        <v/>
      </c>
      <c r="FJ10" s="12" t="str">
        <f t="shared" si="51"/>
        <v/>
      </c>
      <c r="FK10" s="12" t="str">
        <f>IF($J10="","",VLOOKUP($J10,IndDomain_Wide!$A$2:$BI$24,48,FALSE))</f>
        <v/>
      </c>
      <c r="FL10" s="12" t="str">
        <f>IF($J10="","", VLOOKUP($J10,Indicator_Wide!$A$2:$BI$24,48,FALSE))</f>
        <v/>
      </c>
      <c r="FM10" s="12" t="str">
        <f t="shared" si="52"/>
        <v/>
      </c>
      <c r="FN10" s="12" t="str">
        <f>IF($J10="","",VLOOKUP($J10,IndDomain_Wide!$A$2:$BI$24,49,FALSE))</f>
        <v/>
      </c>
      <c r="FO10" s="12" t="str">
        <f>IF($J10="","", VLOOKUP($J10,Indicator_Wide!$A$2:$BI$24,49,FALSE))</f>
        <v/>
      </c>
      <c r="FP10" s="12" t="str">
        <f t="shared" si="53"/>
        <v/>
      </c>
      <c r="FQ10" s="12" t="str">
        <f>IF($J10="","",VLOOKUP($J10,IndDomain_Wide!$A$2:$BI$24,50,FALSE))</f>
        <v/>
      </c>
      <c r="FR10" s="12" t="str">
        <f>IF($J10="","", VLOOKUP($J10,Indicator_Wide!$A$2:$BI$24,50,FALSE))</f>
        <v/>
      </c>
      <c r="FS10" s="12" t="str">
        <f t="shared" si="54"/>
        <v/>
      </c>
      <c r="FT10" s="12" t="str">
        <f>IF($J10="","",VLOOKUP($J10,IndDomain_Wide!$A$2:$BI$24,51,FALSE))</f>
        <v/>
      </c>
      <c r="FU10" s="12" t="str">
        <f>IF($J10="","", VLOOKUP($J10,Indicator_Wide!$A$2:$BI$24,51,FALSE))</f>
        <v/>
      </c>
      <c r="FV10" s="12" t="str">
        <f t="shared" si="55"/>
        <v/>
      </c>
      <c r="FW10" s="12" t="str">
        <f>IF($J10="","",VLOOKUP($J10,IndDomain_Wide!$A$2:$BI$24,52,FALSE))</f>
        <v/>
      </c>
      <c r="FX10" s="12" t="str">
        <f>IF($J10="","", VLOOKUP($J10,Indicator_Wide!$A$2:$BI$24,52,FALSE))</f>
        <v/>
      </c>
      <c r="FY10" s="12" t="str">
        <f t="shared" si="56"/>
        <v/>
      </c>
      <c r="FZ10" s="12" t="str">
        <f>IF($J10="","",VLOOKUP($J10,IndDomain_Wide!$A$2:$BI$24,53,FALSE))</f>
        <v/>
      </c>
      <c r="GA10" s="12" t="str">
        <f>IF($J10="","", VLOOKUP($J10,Indicator_Wide!$A$2:$BI$24,53,FALSE))</f>
        <v/>
      </c>
      <c r="GB10" s="12" t="str">
        <f t="shared" si="57"/>
        <v/>
      </c>
      <c r="GC10" s="12" t="str">
        <f>IF($J10="","",VLOOKUP($J10,IndDomain_Wide!$A$2:$BI$24,54,FALSE))</f>
        <v/>
      </c>
      <c r="GD10" s="12" t="str">
        <f>IF($J10="","", VLOOKUP($J10,Indicator_Wide!$A$2:$BI$24,54,FALSE))</f>
        <v/>
      </c>
      <c r="GE10" s="12" t="str">
        <f t="shared" si="58"/>
        <v/>
      </c>
      <c r="GF10" s="12" t="str">
        <f>IF($J10="","",VLOOKUP($J10,IndDomain_Wide!$A$2:$BI$24,55,FALSE))</f>
        <v/>
      </c>
      <c r="GG10" s="12" t="str">
        <f>IF($J10="","", VLOOKUP($J10,Indicator_Wide!$A$2:$BI$24,55,FALSE))</f>
        <v/>
      </c>
      <c r="GH10" s="12" t="str">
        <f t="shared" si="59"/>
        <v/>
      </c>
      <c r="GI10" s="12" t="str">
        <f>IF($J10="","",VLOOKUP($J10,IndDomain_Wide!$A$2:$BI$24,56,FALSE))</f>
        <v/>
      </c>
      <c r="GJ10" s="12" t="str">
        <f>IF($J10="","", VLOOKUP($J10,Indicator_Wide!$A$2:$BI$24,56,FALSE))</f>
        <v/>
      </c>
      <c r="GK10" s="12" t="str">
        <f t="shared" si="60"/>
        <v/>
      </c>
      <c r="GL10" s="12" t="str">
        <f>IF($J10="","",VLOOKUP($J10,IndDomain_Wide!$A$2:$BI$24,57,FALSE))</f>
        <v/>
      </c>
      <c r="GM10" s="12" t="str">
        <f>IF($J10="","", VLOOKUP($J10,Indicator_Wide!$A$2:$BI$24,57,FALSE))</f>
        <v/>
      </c>
      <c r="GN10" s="12" t="str">
        <f t="shared" si="61"/>
        <v/>
      </c>
      <c r="GO10" s="12" t="str">
        <f>IF($J10="","",VLOOKUP($J10,IndDomain_Wide!$A$2:$BI$24,58,FALSE))</f>
        <v/>
      </c>
      <c r="GP10" s="12" t="str">
        <f>IF($J10="","", VLOOKUP($J10,Indicator_Wide!$A$2:$BI$24,58,FALSE))</f>
        <v/>
      </c>
      <c r="GQ10" s="12" t="str">
        <f t="shared" si="62"/>
        <v/>
      </c>
      <c r="GR10" s="12" t="str">
        <f>IF($J10="","",VLOOKUP($J10,IndDomain_Wide!$A$2:$BI$24,59,FALSE))</f>
        <v/>
      </c>
      <c r="GS10" s="12" t="str">
        <f>IF($J10="","", VLOOKUP($J10,Indicator_Wide!$A$2:$BI$24,59,FALSE))</f>
        <v/>
      </c>
      <c r="GT10" s="12" t="str">
        <f t="shared" si="63"/>
        <v/>
      </c>
      <c r="GU10" s="12" t="str">
        <f>IF($J10="","",VLOOKUP($J10,IndDomain_Wide!$A$2:$BI$24,60,FALSE))</f>
        <v/>
      </c>
      <c r="GV10" s="12" t="str">
        <f>IF($J10="","", VLOOKUP($J10,Indicator_Wide!$A$2:$BI$24,60,FALSE))</f>
        <v/>
      </c>
      <c r="GW10" s="12" t="str">
        <f t="shared" si="64"/>
        <v/>
      </c>
      <c r="GX10" s="12" t="str">
        <f>IF($J10="","",VLOOKUP($J10,IndDomain_Wide!$A$2:$BI$24,61,FALSE))</f>
        <v/>
      </c>
      <c r="GY10" s="12" t="str">
        <f>IF($J10="","", VLOOKUP($J10,Indicator_Wide!$A$2:$BI$24,61,FALSE))</f>
        <v/>
      </c>
      <c r="GZ10" s="12" t="str">
        <f t="shared" si="65"/>
        <v/>
      </c>
      <c r="HA10" s="11"/>
      <c r="HB10" s="11"/>
    </row>
    <row r="11" spans="1:210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 t="str">
        <f>IF($J11="","", VLOOKUP($J11,Domain_Wide!$A$2:$M$24,2,FALSE))</f>
        <v/>
      </c>
      <c r="L11" s="12" t="str">
        <f>IF($J11="","", VLOOKUP($J11,Domain_Wide!$A$2:$M$24,3,FALSE))</f>
        <v/>
      </c>
      <c r="M11" s="12" t="str">
        <f t="shared" si="0"/>
        <v/>
      </c>
      <c r="N11" s="12" t="str">
        <f>IF($J11="","", VLOOKUP($J11,Domain_Wide!$A$2:$M$24,4,FALSE))</f>
        <v/>
      </c>
      <c r="O11" s="12" t="str">
        <f>IF($J11="","", VLOOKUP($J11,Domain_Wide!$A$2:$M$24,5,FALSE))</f>
        <v/>
      </c>
      <c r="P11" s="12" t="str">
        <f t="shared" si="1"/>
        <v/>
      </c>
      <c r="Q11" s="12" t="str">
        <f>IF($J11="","", VLOOKUP($J11,Domain_Wide!$A$2:$M$24,6,FALSE))</f>
        <v/>
      </c>
      <c r="R11" s="12" t="str">
        <f>IF($J11="","", VLOOKUP($J11,Domain_Wide!$A$2:$M$24,7,FALSE))</f>
        <v/>
      </c>
      <c r="S11" s="12" t="str">
        <f t="shared" si="2"/>
        <v/>
      </c>
      <c r="T11" s="12" t="str">
        <f>IF($J11="","", VLOOKUP($J11,Domain_Wide!$A$2:$M$24,8,FALSE))</f>
        <v/>
      </c>
      <c r="U11" s="12" t="str">
        <f>IF($J11="","", VLOOKUP($J11,Domain_Wide!$A$2:$M$24,9,FALSE))</f>
        <v/>
      </c>
      <c r="V11" s="12" t="str">
        <f t="shared" si="3"/>
        <v/>
      </c>
      <c r="W11" s="12" t="str">
        <f>IF($J11="","", VLOOKUP($J11,Domain_Wide!$A$2:$M$24,10,FALSE))</f>
        <v/>
      </c>
      <c r="X11" s="12" t="str">
        <f>IF($J11="","", VLOOKUP($J11,Domain_Wide!$A$2:$M$24,11,FALSE))</f>
        <v/>
      </c>
      <c r="Y11" s="12" t="str">
        <f t="shared" si="4"/>
        <v/>
      </c>
      <c r="Z11" s="12" t="str">
        <f>IF($J11="","", VLOOKUP($J11,Domain_Wide!$A$2:$M$24,12,FALSE))</f>
        <v/>
      </c>
      <c r="AA11" s="12" t="str">
        <f>IF($J11="","", VLOOKUP($J11,Domain_Wide!$A$2:$M$24,13,FALSE))</f>
        <v/>
      </c>
      <c r="AB11" s="12" t="str">
        <f t="shared" si="5"/>
        <v/>
      </c>
      <c r="AC11" s="12" t="str">
        <f>IF($J11="","",VLOOKUP($J11,IndDomain_Wide!$A$2:$BI$24,2,FALSE))</f>
        <v/>
      </c>
      <c r="AD11" s="12" t="str">
        <f>IF($J11="","",VLOOKUP($J11,Indicator_Wide!$A$2:$BI$24,2,FALSE))</f>
        <v/>
      </c>
      <c r="AE11" s="12" t="str">
        <f t="shared" si="6"/>
        <v/>
      </c>
      <c r="AF11" s="12" t="str">
        <f>IF($J11="","",VLOOKUP($J11,IndDomain_Wide!$A$2:$BI$24,3,FALSE))</f>
        <v/>
      </c>
      <c r="AG11" s="12" t="str">
        <f>IF($J11="","", VLOOKUP($J11,Indicator_Wide!$A$2:$BI$24,3,FALSE))</f>
        <v/>
      </c>
      <c r="AH11" s="12" t="str">
        <f t="shared" si="7"/>
        <v/>
      </c>
      <c r="AI11" s="12" t="str">
        <f>IF($J11="","",VLOOKUP($J11,IndDomain_Wide!$A$2:$BI$24,4,FALSE))</f>
        <v/>
      </c>
      <c r="AJ11" s="12" t="str">
        <f>IF($J11="","", VLOOKUP($J11,Indicator_Wide!$A$2:$BI$24,4,FALSE))</f>
        <v/>
      </c>
      <c r="AK11" s="12" t="str">
        <f t="shared" si="8"/>
        <v/>
      </c>
      <c r="AL11" s="12" t="str">
        <f>IF($J11="","",VLOOKUP($J11,IndDomain_Wide!$A$2:$BI$24,5,FALSE))</f>
        <v/>
      </c>
      <c r="AM11" s="12" t="str">
        <f>IF($J11="","", VLOOKUP($J11,Indicator_Wide!$A$2:$BI$24,5,FALSE))</f>
        <v/>
      </c>
      <c r="AN11" s="12" t="str">
        <f t="shared" si="9"/>
        <v/>
      </c>
      <c r="AO11" s="12" t="str">
        <f>IF($J11="","",VLOOKUP($J11,IndDomain_Wide!$A$2:$BI$24,6,FALSE))</f>
        <v/>
      </c>
      <c r="AP11" s="12" t="str">
        <f>IF($J11="","", VLOOKUP($J11,Indicator_Wide!$A$2:$BI$24,6,FALSE))</f>
        <v/>
      </c>
      <c r="AQ11" s="12" t="str">
        <f t="shared" si="10"/>
        <v/>
      </c>
      <c r="AR11" s="12" t="str">
        <f>IF($J11="","",VLOOKUP($J11,IndDomain_Wide!$A$2:$BI$24,7,FALSE))</f>
        <v/>
      </c>
      <c r="AS11" s="12" t="str">
        <f>IF($J11="","", VLOOKUP($J11,Indicator_Wide!$A$2:$BI$24,7,FALSE))</f>
        <v/>
      </c>
      <c r="AT11" s="12" t="str">
        <f t="shared" si="11"/>
        <v/>
      </c>
      <c r="AU11" s="12" t="str">
        <f>IF($J11="","",VLOOKUP($J11,IndDomain_Wide!$A$2:$BI$24,8,FALSE))</f>
        <v/>
      </c>
      <c r="AV11" s="12" t="str">
        <f>IF($J11="","", VLOOKUP($J11,Indicator_Wide!$A$2:$BI$24,8,FALSE))</f>
        <v/>
      </c>
      <c r="AW11" s="12" t="str">
        <f t="shared" si="12"/>
        <v/>
      </c>
      <c r="AX11" s="12" t="str">
        <f>IF($J11="","",VLOOKUP($J11,IndDomain_Wide!$A$2:$BI$26,9,FALSE))</f>
        <v/>
      </c>
      <c r="AY11" s="12" t="str">
        <f>IF($J11="","", VLOOKUP($J11,Indicator_Wide!$A$2:$BI$24,9,FALSE))</f>
        <v/>
      </c>
      <c r="AZ11" s="12" t="str">
        <f t="shared" si="13"/>
        <v/>
      </c>
      <c r="BA11" s="12" t="str">
        <f>IF($J11="","",VLOOKUP($J11,IndDomain_Wide!$A$2:$BI$24,10,FALSE))</f>
        <v/>
      </c>
      <c r="BB11" s="12" t="str">
        <f>IF($J11="","", VLOOKUP($J11,Indicator_Wide!$A$2:$BI$24,10,FALSE))</f>
        <v/>
      </c>
      <c r="BC11" s="12" t="str">
        <f t="shared" si="14"/>
        <v/>
      </c>
      <c r="BD11" s="12" t="str">
        <f>IF($J11="","",VLOOKUP($J11,IndDomain_Wide!$A$2:$BI$24,11,FALSE))</f>
        <v/>
      </c>
      <c r="BE11" s="12" t="str">
        <f>IF($J11="","", VLOOKUP($J11,Indicator_Wide!$A$2:$BI$24,11,FALSE))</f>
        <v/>
      </c>
      <c r="BF11" s="12" t="str">
        <f t="shared" si="15"/>
        <v/>
      </c>
      <c r="BG11" s="12" t="str">
        <f>IF($J11="","",VLOOKUP($J11,IndDomain_Wide!$A$2:$BI$24,12,FALSE))</f>
        <v/>
      </c>
      <c r="BH11" s="12" t="str">
        <f>IF($J11="","", VLOOKUP($J11,Indicator_Wide!$A$2:$BI$24,12,FALSE))</f>
        <v/>
      </c>
      <c r="BI11" s="12" t="str">
        <f t="shared" si="16"/>
        <v/>
      </c>
      <c r="BJ11" s="12" t="str">
        <f>IF($J11="","",VLOOKUP($J11,IndDomain_Wide!$A$2:$BI$24,13,FALSE))</f>
        <v/>
      </c>
      <c r="BK11" s="12" t="str">
        <f>IF($J11="","", VLOOKUP($J11,Indicator_Wide!$A$2:$BI$24,13,FALSE))</f>
        <v/>
      </c>
      <c r="BL11" s="12" t="str">
        <f t="shared" si="17"/>
        <v/>
      </c>
      <c r="BM11" s="12" t="str">
        <f>IF($J11="","",VLOOKUP($J11,IndDomain_Wide!$A$2:$BI$24,14,FALSE))</f>
        <v/>
      </c>
      <c r="BN11" s="12" t="str">
        <f>IF($J11="","", VLOOKUP($J11,Indicator_Wide!$A$2:$BI$24,14,FALSE))</f>
        <v/>
      </c>
      <c r="BO11" s="12" t="str">
        <f t="shared" si="18"/>
        <v/>
      </c>
      <c r="BP11" s="12" t="str">
        <f>IF($J11="","",VLOOKUP($J11,IndDomain_Wide!$A$2:$BI$24,15,FALSE))</f>
        <v/>
      </c>
      <c r="BQ11" s="12" t="str">
        <f>IF($J11="","", VLOOKUP($J11,Indicator_Wide!$A$2:$BI$24,15,FALSE))</f>
        <v/>
      </c>
      <c r="BR11" s="12" t="str">
        <f t="shared" si="19"/>
        <v/>
      </c>
      <c r="BS11" s="12" t="str">
        <f>IF($J11="","",VLOOKUP($J11,IndDomain_Wide!$A$2:$BI$24,16,FALSE))</f>
        <v/>
      </c>
      <c r="BT11" s="12" t="str">
        <f>IF($J11="","", VLOOKUP($J11,Indicator_Wide!$A$2:$BI$24,16,FALSE))</f>
        <v/>
      </c>
      <c r="BU11" s="12" t="str">
        <f t="shared" si="20"/>
        <v/>
      </c>
      <c r="BV11" s="12" t="str">
        <f>IF($J11="","",VLOOKUP($J11,IndDomain_Wide!$A$2:$BI$24,17,FALSE))</f>
        <v/>
      </c>
      <c r="BW11" s="12" t="str">
        <f>IF($J11="","", VLOOKUP($J11,Indicator_Wide!$A$2:$BI$24,17,FALSE))</f>
        <v/>
      </c>
      <c r="BX11" s="12" t="str">
        <f t="shared" si="21"/>
        <v/>
      </c>
      <c r="BY11" s="12" t="str">
        <f>IF($J11="","",VLOOKUP($J11,IndDomain_Wide!$A$2:$BI$24,18,FALSE))</f>
        <v/>
      </c>
      <c r="BZ11" s="12" t="str">
        <f>IF($J11="","", VLOOKUP($J11,Indicator_Wide!$A$2:$BI$24,18,FALSE))</f>
        <v/>
      </c>
      <c r="CA11" s="12" t="str">
        <f t="shared" si="22"/>
        <v/>
      </c>
      <c r="CB11" s="12" t="str">
        <f>IF($J11="","",VLOOKUP($J11,IndDomain_Wide!$A$2:$BI$24,19,FALSE))</f>
        <v/>
      </c>
      <c r="CC11" s="12" t="str">
        <f>IF($J11="","", VLOOKUP($J11,Indicator_Wide!$A$2:$BI$24,19,FALSE))</f>
        <v/>
      </c>
      <c r="CD11" s="12" t="str">
        <f t="shared" si="23"/>
        <v/>
      </c>
      <c r="CE11" s="12" t="str">
        <f>IF($J11="","",VLOOKUP($J11,IndDomain_Wide!$A$2:$BI$24,20,FALSE))</f>
        <v/>
      </c>
      <c r="CF11" s="12" t="str">
        <f>IF($J11="","", VLOOKUP($J11,Indicator_Wide!$A$2:$BI$24,20,FALSE))</f>
        <v/>
      </c>
      <c r="CG11" s="12" t="str">
        <f t="shared" si="24"/>
        <v/>
      </c>
      <c r="CH11" s="12" t="str">
        <f>IF($J11="","",VLOOKUP($J11,IndDomain_Wide!$A$2:$BI$24,21,FALSE))</f>
        <v/>
      </c>
      <c r="CI11" s="12" t="str">
        <f>IF($J11="","", VLOOKUP($J11,Indicator_Wide!$A$2:$BI$24,21,FALSE))</f>
        <v/>
      </c>
      <c r="CJ11" s="12" t="str">
        <f t="shared" si="25"/>
        <v/>
      </c>
      <c r="CK11" s="12" t="str">
        <f>IF($J11="","",VLOOKUP($J11,IndDomain_Wide!$A$2:$BI$24,22,FALSE))</f>
        <v/>
      </c>
      <c r="CL11" s="12" t="str">
        <f>IF($J11="","", VLOOKUP($J11,Indicator_Wide!$A$2:$BI$24,22,FALSE))</f>
        <v/>
      </c>
      <c r="CM11" s="12" t="str">
        <f t="shared" si="26"/>
        <v/>
      </c>
      <c r="CN11" s="12" t="str">
        <f>IF($J11="","",VLOOKUP($J11,IndDomain_Wide!$A$2:$BI$24,23,FALSE))</f>
        <v/>
      </c>
      <c r="CO11" s="12" t="str">
        <f>IF($J11="","", VLOOKUP($J11,Indicator_Wide!$A$2:$BI$24,23,FALSE))</f>
        <v/>
      </c>
      <c r="CP11" s="12" t="str">
        <f t="shared" si="27"/>
        <v/>
      </c>
      <c r="CQ11" s="12" t="str">
        <f>IF($J11="","",VLOOKUP($J11,IndDomain_Wide!$A$2:$BI$24,24,FALSE))</f>
        <v/>
      </c>
      <c r="CR11" s="12" t="str">
        <f>IF($J11="","", VLOOKUP($J11,Indicator_Wide!$A$2:$BI$24,24,FALSE))</f>
        <v/>
      </c>
      <c r="CS11" s="12" t="str">
        <f t="shared" si="28"/>
        <v/>
      </c>
      <c r="CT11" s="12" t="str">
        <f>IF($J11="","",VLOOKUP($J11,IndDomain_Wide!$A$2:$BI$24,25,FALSE))</f>
        <v/>
      </c>
      <c r="CU11" s="12" t="str">
        <f>IF($J11="","", VLOOKUP($J11,Indicator_Wide!$A$2:$BI$24,25,FALSE))</f>
        <v/>
      </c>
      <c r="CV11" s="12" t="str">
        <f t="shared" si="29"/>
        <v/>
      </c>
      <c r="CW11" s="12" t="str">
        <f>IF($J11="","",VLOOKUP($J11,IndDomain_Wide!$A$2:$BI$24,26,FALSE))</f>
        <v/>
      </c>
      <c r="CX11" s="12" t="str">
        <f>IF($J11="","", VLOOKUP($J11,Indicator_Wide!$A$2:$BI$24,26,FALSE))</f>
        <v/>
      </c>
      <c r="CY11" s="12" t="str">
        <f t="shared" si="30"/>
        <v/>
      </c>
      <c r="CZ11" s="12" t="str">
        <f>IF($J11="","",VLOOKUP($J11,IndDomain_Wide!$A$2:$BI$24,27,FALSE))</f>
        <v/>
      </c>
      <c r="DA11" s="12" t="str">
        <f>IF($J11="","", VLOOKUP($J11,Indicator_Wide!$A$2:$BI$17,27,FALSE))</f>
        <v/>
      </c>
      <c r="DB11" s="12" t="str">
        <f t="shared" si="31"/>
        <v/>
      </c>
      <c r="DC11" s="12" t="str">
        <f>IF($J11="","",VLOOKUP($J11,IndDomain_Wide!$A$2:$BI$24,28,FALSE))</f>
        <v/>
      </c>
      <c r="DD11" s="12" t="str">
        <f>IF($J11="","", VLOOKUP($J11,Indicator_Wide!$A$2:$BI$17,28,FALSE))</f>
        <v/>
      </c>
      <c r="DE11" s="12" t="str">
        <f t="shared" si="32"/>
        <v/>
      </c>
      <c r="DF11" s="12" t="str">
        <f>IF($J11="","",VLOOKUP($J11,IndDomain_Wide!$A$2:$BI$24,29,FALSE))</f>
        <v/>
      </c>
      <c r="DG11" s="12" t="str">
        <f>IF($J11="","", VLOOKUP($J11,Indicator_Wide!$A$2:$BI$24,29,FALSE))</f>
        <v/>
      </c>
      <c r="DH11" s="12" t="str">
        <f t="shared" si="33"/>
        <v/>
      </c>
      <c r="DI11" s="12" t="str">
        <f>IF($J11="","",VLOOKUP($J11,IndDomain_Wide!$A$2:$BI$24,30,FALSE))</f>
        <v/>
      </c>
      <c r="DJ11" s="12" t="str">
        <f>IF($J11="","", VLOOKUP($J11,Indicator_Wide!$A$2:$BI$24,30,FALSE))</f>
        <v/>
      </c>
      <c r="DK11" s="12" t="str">
        <f t="shared" si="34"/>
        <v/>
      </c>
      <c r="DL11" s="12" t="str">
        <f>IF($J11="","",VLOOKUP($J11,IndDomain_Wide!$A$2:$BI$24,31,FALSE))</f>
        <v/>
      </c>
      <c r="DM11" s="12" t="str">
        <f>IF($J11="","", VLOOKUP($J11,Indicator_Wide!$A$2:$BI$24,31,FALSE))</f>
        <v/>
      </c>
      <c r="DN11" s="12" t="str">
        <f t="shared" si="35"/>
        <v/>
      </c>
      <c r="DO11" s="12" t="str">
        <f>IF($J11="","",VLOOKUP($J11,IndDomain_Wide!$A$2:$BI$24,32,FALSE))</f>
        <v/>
      </c>
      <c r="DP11" s="12" t="str">
        <f>IF($J11="","", VLOOKUP($J11,Indicator_Wide!$A$2:$BI$24,32,FALSE))</f>
        <v/>
      </c>
      <c r="DQ11" s="12" t="str">
        <f t="shared" si="36"/>
        <v/>
      </c>
      <c r="DR11" s="12" t="str">
        <f>IF($J11="","",VLOOKUP($J11,IndDomain_Wide!$A$2:$BI$24,33,FALSE))</f>
        <v/>
      </c>
      <c r="DS11" s="12" t="str">
        <f>IF($J11="","", VLOOKUP($J11,Indicator_Wide!$A$2:$BI$24,33,FALSE))</f>
        <v/>
      </c>
      <c r="DT11" s="12" t="str">
        <f t="shared" si="37"/>
        <v/>
      </c>
      <c r="DU11" s="12" t="str">
        <f>IF($J11="","",VLOOKUP($J11,IndDomain_Wide!$A$2:$BI$24,34,FALSE))</f>
        <v/>
      </c>
      <c r="DV11" s="12" t="str">
        <f>IF($J11="","", VLOOKUP($J11,Indicator_Wide!$A$2:$BI$24,34,FALSE))</f>
        <v/>
      </c>
      <c r="DW11" s="12" t="str">
        <f t="shared" si="38"/>
        <v/>
      </c>
      <c r="DX11" s="12" t="str">
        <f>IF($J11="","",VLOOKUP($J11,IndDomain_Wide!$A$2:$BI$24,35,FALSE))</f>
        <v/>
      </c>
      <c r="DY11" s="12" t="str">
        <f>IF($J11="","", VLOOKUP($J11,Indicator_Wide!$A$2:$BI$24,35,FALSE))</f>
        <v/>
      </c>
      <c r="DZ11" s="12" t="str">
        <f t="shared" si="39"/>
        <v/>
      </c>
      <c r="EA11" s="12" t="str">
        <f>IF($J11="","",VLOOKUP($J11,IndDomain_Wide!$A$2:$BI$24,36,FALSE))</f>
        <v/>
      </c>
      <c r="EB11" s="12" t="str">
        <f>IF($J11="","", VLOOKUP($J11,Indicator_Wide!$A$2:$BI$24,36,FALSE))</f>
        <v/>
      </c>
      <c r="EC11" s="12" t="str">
        <f t="shared" si="40"/>
        <v/>
      </c>
      <c r="ED11" s="12" t="str">
        <f>IF($J11="","",VLOOKUP($J11,IndDomain_Wide!$A$2:$BI$24,37,FALSE))</f>
        <v/>
      </c>
      <c r="EE11" s="12" t="str">
        <f>IF($J11="","", VLOOKUP($J11,Indicator_Wide!$A$2:$BI$24,37,FALSE))</f>
        <v/>
      </c>
      <c r="EF11" s="12" t="str">
        <f t="shared" si="41"/>
        <v/>
      </c>
      <c r="EG11" s="12" t="str">
        <f>IF($J11="","",VLOOKUP($J11,IndDomain_Wide!$A$2:$BI$24,38,FALSE))</f>
        <v/>
      </c>
      <c r="EH11" s="12" t="str">
        <f>IF($J11="","", VLOOKUP($J11,Indicator_Wide!$A$2:$BI$24,38,FALSE))</f>
        <v/>
      </c>
      <c r="EI11" s="12" t="str">
        <f t="shared" si="42"/>
        <v/>
      </c>
      <c r="EJ11" s="12" t="str">
        <f>IF($J11="","",VLOOKUP($J11,IndDomain_Wide!$A$2:$BI$24,39,FALSE))</f>
        <v/>
      </c>
      <c r="EK11" s="12" t="str">
        <f>IF($J11="","", VLOOKUP($J11,Indicator_Wide!$A$2:$BI$24,39,FALSE))</f>
        <v/>
      </c>
      <c r="EL11" s="12" t="str">
        <f t="shared" si="43"/>
        <v/>
      </c>
      <c r="EM11" s="12" t="str">
        <f>IF($J11="","",VLOOKUP($J11,IndDomain_Wide!$A$2:$BI$24,40,FALSE))</f>
        <v/>
      </c>
      <c r="EN11" s="12" t="str">
        <f>IF($J11="","", VLOOKUP($J11,Indicator_Wide!$A$2:$BI$24,40,FALSE))</f>
        <v/>
      </c>
      <c r="EO11" s="12" t="str">
        <f t="shared" si="44"/>
        <v/>
      </c>
      <c r="EP11" s="12" t="str">
        <f>IF($J11="","",VLOOKUP($J11,IndDomain_Wide!$A$2:$BI$24,41,FALSE))</f>
        <v/>
      </c>
      <c r="EQ11" s="12" t="str">
        <f>IF($J11="","", VLOOKUP($J11,Indicator_Wide!$A$2:$BI$24,41,FALSE))</f>
        <v/>
      </c>
      <c r="ER11" s="12" t="str">
        <f t="shared" si="45"/>
        <v/>
      </c>
      <c r="ES11" s="12" t="str">
        <f>IF($J11="","",VLOOKUP($J11,IndDomain_Wide!$A$2:$BI$24,42,FALSE))</f>
        <v/>
      </c>
      <c r="ET11" s="12" t="str">
        <f>IF($J11="","", VLOOKUP($J11,Indicator_Wide!$A$2:$BI$24,42,FALSE))</f>
        <v/>
      </c>
      <c r="EU11" s="12" t="str">
        <f t="shared" si="46"/>
        <v/>
      </c>
      <c r="EV11" s="12" t="str">
        <f>IF($J11="","",VLOOKUP($J11,IndDomain_Wide!$A$2:$BI$24,43,FALSE))</f>
        <v/>
      </c>
      <c r="EW11" s="12" t="str">
        <f>IF($J11="","", VLOOKUP($J11,Indicator_Wide!$A$2:$BI$24,43,FALSE))</f>
        <v/>
      </c>
      <c r="EX11" s="12" t="str">
        <f t="shared" si="47"/>
        <v/>
      </c>
      <c r="EY11" s="12" t="str">
        <f>IF($J11="","",VLOOKUP($J11,IndDomain_Wide!$A$2:$BI$24,44,FALSE))</f>
        <v/>
      </c>
      <c r="EZ11" s="12" t="str">
        <f>IF($J11="","", VLOOKUP($J11,Indicator_Wide!$A$2:$BI$24,44,FALSE))</f>
        <v/>
      </c>
      <c r="FA11" s="12" t="str">
        <f t="shared" si="48"/>
        <v/>
      </c>
      <c r="FB11" s="12" t="str">
        <f>IF($J11="","",VLOOKUP($J11,IndDomain_Wide!$A$2:$BI$24,45,FALSE))</f>
        <v/>
      </c>
      <c r="FC11" s="12" t="str">
        <f>IF($J11="","", VLOOKUP($J11,Indicator_Wide!$A$2:$BI$24,45,FALSE))</f>
        <v/>
      </c>
      <c r="FD11" s="12" t="str">
        <f t="shared" si="49"/>
        <v/>
      </c>
      <c r="FE11" s="12" t="str">
        <f>IF($J11="","",VLOOKUP($J11,IndDomain_Wide!$A$2:$BI$24,46,FALSE))</f>
        <v/>
      </c>
      <c r="FF11" s="12" t="str">
        <f>IF($J11="","", VLOOKUP($J11,Indicator_Wide!$A$2:$BI$24,46,FALSE))</f>
        <v/>
      </c>
      <c r="FG11" s="12" t="str">
        <f t="shared" si="50"/>
        <v/>
      </c>
      <c r="FH11" s="12" t="str">
        <f>IF($J11="","",VLOOKUP($J11,IndDomain_Wide!$A$2:$BI$24,47,FALSE))</f>
        <v/>
      </c>
      <c r="FI11" s="12" t="str">
        <f>IF($J11="","", VLOOKUP($J11,Indicator_Wide!$A$2:$BI$24,47,FALSE))</f>
        <v/>
      </c>
      <c r="FJ11" s="12" t="str">
        <f t="shared" si="51"/>
        <v/>
      </c>
      <c r="FK11" s="12" t="str">
        <f>IF($J11="","",VLOOKUP($J11,IndDomain_Wide!$A$2:$BI$24,48,FALSE))</f>
        <v/>
      </c>
      <c r="FL11" s="12" t="str">
        <f>IF($J11="","", VLOOKUP($J11,Indicator_Wide!$A$2:$BI$24,48,FALSE))</f>
        <v/>
      </c>
      <c r="FM11" s="12" t="str">
        <f t="shared" si="52"/>
        <v/>
      </c>
      <c r="FN11" s="12" t="str">
        <f>IF($J11="","",VLOOKUP($J11,IndDomain_Wide!$A$2:$BI$24,49,FALSE))</f>
        <v/>
      </c>
      <c r="FO11" s="12" t="str">
        <f>IF($J11="","", VLOOKUP($J11,Indicator_Wide!$A$2:$BI$24,49,FALSE))</f>
        <v/>
      </c>
      <c r="FP11" s="12" t="str">
        <f t="shared" si="53"/>
        <v/>
      </c>
      <c r="FQ11" s="12" t="str">
        <f>IF($J11="","",VLOOKUP($J11,IndDomain_Wide!$A$2:$BI$24,50,FALSE))</f>
        <v/>
      </c>
      <c r="FR11" s="12" t="str">
        <f>IF($J11="","", VLOOKUP($J11,Indicator_Wide!$A$2:$BI$24,50,FALSE))</f>
        <v/>
      </c>
      <c r="FS11" s="12" t="str">
        <f t="shared" si="54"/>
        <v/>
      </c>
      <c r="FT11" s="12" t="str">
        <f>IF($J11="","",VLOOKUP($J11,IndDomain_Wide!$A$2:$BI$24,51,FALSE))</f>
        <v/>
      </c>
      <c r="FU11" s="12" t="str">
        <f>IF($J11="","", VLOOKUP($J11,Indicator_Wide!$A$2:$BI$24,51,FALSE))</f>
        <v/>
      </c>
      <c r="FV11" s="12" t="str">
        <f t="shared" si="55"/>
        <v/>
      </c>
      <c r="FW11" s="12" t="str">
        <f>IF($J11="","",VLOOKUP($J11,IndDomain_Wide!$A$2:$BI$24,52,FALSE))</f>
        <v/>
      </c>
      <c r="FX11" s="12" t="str">
        <f>IF($J11="","", VLOOKUP($J11,Indicator_Wide!$A$2:$BI$24,52,FALSE))</f>
        <v/>
      </c>
      <c r="FY11" s="12" t="str">
        <f t="shared" si="56"/>
        <v/>
      </c>
      <c r="FZ11" s="12" t="str">
        <f>IF($J11="","",VLOOKUP($J11,IndDomain_Wide!$A$2:$BI$24,53,FALSE))</f>
        <v/>
      </c>
      <c r="GA11" s="12" t="str">
        <f>IF($J11="","", VLOOKUP($J11,Indicator_Wide!$A$2:$BI$24,53,FALSE))</f>
        <v/>
      </c>
      <c r="GB11" s="12" t="str">
        <f t="shared" si="57"/>
        <v/>
      </c>
      <c r="GC11" s="12" t="str">
        <f>IF($J11="","",VLOOKUP($J11,IndDomain_Wide!$A$2:$BI$24,54,FALSE))</f>
        <v/>
      </c>
      <c r="GD11" s="12" t="str">
        <f>IF($J11="","", VLOOKUP($J11,Indicator_Wide!$A$2:$BI$24,54,FALSE))</f>
        <v/>
      </c>
      <c r="GE11" s="12" t="str">
        <f t="shared" si="58"/>
        <v/>
      </c>
      <c r="GF11" s="12" t="str">
        <f>IF($J11="","",VLOOKUP($J11,IndDomain_Wide!$A$2:$BI$24,55,FALSE))</f>
        <v/>
      </c>
      <c r="GG11" s="12" t="str">
        <f>IF($J11="","", VLOOKUP($J11,Indicator_Wide!$A$2:$BI$24,55,FALSE))</f>
        <v/>
      </c>
      <c r="GH11" s="12" t="str">
        <f t="shared" si="59"/>
        <v/>
      </c>
      <c r="GI11" s="12" t="str">
        <f>IF($J11="","",VLOOKUP($J11,IndDomain_Wide!$A$2:$BI$24,56,FALSE))</f>
        <v/>
      </c>
      <c r="GJ11" s="12" t="str">
        <f>IF($J11="","", VLOOKUP($J11,Indicator_Wide!$A$2:$BI$24,56,FALSE))</f>
        <v/>
      </c>
      <c r="GK11" s="12" t="str">
        <f t="shared" si="60"/>
        <v/>
      </c>
      <c r="GL11" s="12" t="str">
        <f>IF($J11="","",VLOOKUP($J11,IndDomain_Wide!$A$2:$BI$24,57,FALSE))</f>
        <v/>
      </c>
      <c r="GM11" s="12" t="str">
        <f>IF($J11="","", VLOOKUP($J11,Indicator_Wide!$A$2:$BI$24,57,FALSE))</f>
        <v/>
      </c>
      <c r="GN11" s="12" t="str">
        <f t="shared" si="61"/>
        <v/>
      </c>
      <c r="GO11" s="12" t="str">
        <f>IF($J11="","",VLOOKUP($J11,IndDomain_Wide!$A$2:$BI$24,58,FALSE))</f>
        <v/>
      </c>
      <c r="GP11" s="12" t="str">
        <f>IF($J11="","", VLOOKUP($J11,Indicator_Wide!$A$2:$BI$24,58,FALSE))</f>
        <v/>
      </c>
      <c r="GQ11" s="12" t="str">
        <f t="shared" si="62"/>
        <v/>
      </c>
      <c r="GR11" s="12" t="str">
        <f>IF($J11="","",VLOOKUP($J11,IndDomain_Wide!$A$2:$BI$24,59,FALSE))</f>
        <v/>
      </c>
      <c r="GS11" s="12" t="str">
        <f>IF($J11="","", VLOOKUP($J11,Indicator_Wide!$A$2:$BI$24,59,FALSE))</f>
        <v/>
      </c>
      <c r="GT11" s="12" t="str">
        <f t="shared" si="63"/>
        <v/>
      </c>
      <c r="GU11" s="12" t="str">
        <f>IF($J11="","",VLOOKUP($J11,IndDomain_Wide!$A$2:$BI$24,60,FALSE))</f>
        <v/>
      </c>
      <c r="GV11" s="12" t="str">
        <f>IF($J11="","", VLOOKUP($J11,Indicator_Wide!$A$2:$BI$24,60,FALSE))</f>
        <v/>
      </c>
      <c r="GW11" s="12" t="str">
        <f t="shared" si="64"/>
        <v/>
      </c>
      <c r="GX11" s="12" t="str">
        <f>IF($J11="","",VLOOKUP($J11,IndDomain_Wide!$A$2:$BI$24,61,FALSE))</f>
        <v/>
      </c>
      <c r="GY11" s="12" t="str">
        <f>IF($J11="","", VLOOKUP($J11,Indicator_Wide!$A$2:$BI$24,61,FALSE))</f>
        <v/>
      </c>
      <c r="GZ11" s="12" t="str">
        <f t="shared" si="65"/>
        <v/>
      </c>
      <c r="HA11" s="11"/>
      <c r="HB11" s="11"/>
    </row>
    <row r="12" spans="1:210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2" t="str">
        <f>IF($J12="","", VLOOKUP($J12,Domain_Wide!$A$2:$M$24,2,FALSE))</f>
        <v/>
      </c>
      <c r="L12" s="12" t="str">
        <f>IF($J12="","", VLOOKUP($J12,Domain_Wide!$A$2:$M$24,3,FALSE))</f>
        <v/>
      </c>
      <c r="M12" s="12" t="str">
        <f t="shared" si="0"/>
        <v/>
      </c>
      <c r="N12" s="12" t="str">
        <f>IF($J12="","", VLOOKUP($J12,Domain_Wide!$A$2:$M$24,4,FALSE))</f>
        <v/>
      </c>
      <c r="O12" s="12" t="str">
        <f>IF($J12="","", VLOOKUP($J12,Domain_Wide!$A$2:$M$24,5,FALSE))</f>
        <v/>
      </c>
      <c r="P12" s="12" t="str">
        <f t="shared" si="1"/>
        <v/>
      </c>
      <c r="Q12" s="12" t="str">
        <f>IF($J12="","", VLOOKUP($J12,Domain_Wide!$A$2:$M$24,6,FALSE))</f>
        <v/>
      </c>
      <c r="R12" s="12" t="str">
        <f>IF($J12="","", VLOOKUP($J12,Domain_Wide!$A$2:$M$24,7,FALSE))</f>
        <v/>
      </c>
      <c r="S12" s="12" t="str">
        <f t="shared" si="2"/>
        <v/>
      </c>
      <c r="T12" s="12" t="str">
        <f>IF($J12="","", VLOOKUP($J12,Domain_Wide!$A$2:$M$24,8,FALSE))</f>
        <v/>
      </c>
      <c r="U12" s="12" t="str">
        <f>IF($J12="","", VLOOKUP($J12,Domain_Wide!$A$2:$M$24,9,FALSE))</f>
        <v/>
      </c>
      <c r="V12" s="12" t="str">
        <f t="shared" si="3"/>
        <v/>
      </c>
      <c r="W12" s="12" t="str">
        <f>IF($J12="","", VLOOKUP($J12,Domain_Wide!$A$2:$M$24,10,FALSE))</f>
        <v/>
      </c>
      <c r="X12" s="12" t="str">
        <f>IF($J12="","", VLOOKUP($J12,Domain_Wide!$A$2:$M$24,11,FALSE))</f>
        <v/>
      </c>
      <c r="Y12" s="12" t="str">
        <f t="shared" si="4"/>
        <v/>
      </c>
      <c r="Z12" s="12" t="str">
        <f>IF($J12="","", VLOOKUP($J12,Domain_Wide!$A$2:$M$24,12,FALSE))</f>
        <v/>
      </c>
      <c r="AA12" s="12" t="str">
        <f>IF($J12="","", VLOOKUP($J12,Domain_Wide!$A$2:$M$24,13,FALSE))</f>
        <v/>
      </c>
      <c r="AB12" s="12" t="str">
        <f t="shared" si="5"/>
        <v/>
      </c>
      <c r="AC12" s="12" t="str">
        <f>IF($J12="","",VLOOKUP($J12,IndDomain_Wide!$A$2:$BI$24,2,FALSE))</f>
        <v/>
      </c>
      <c r="AD12" s="12" t="str">
        <f>IF($J12="","",VLOOKUP($J12,Indicator_Wide!$A$2:$BI$24,2,FALSE))</f>
        <v/>
      </c>
      <c r="AE12" s="12" t="str">
        <f t="shared" si="6"/>
        <v/>
      </c>
      <c r="AF12" s="12" t="str">
        <f>IF($J12="","",VLOOKUP($J12,IndDomain_Wide!$A$2:$BI$24,3,FALSE))</f>
        <v/>
      </c>
      <c r="AG12" s="12" t="str">
        <f>IF($J12="","", VLOOKUP($J12,Indicator_Wide!$A$2:$BI$24,3,FALSE))</f>
        <v/>
      </c>
      <c r="AH12" s="12" t="str">
        <f t="shared" si="7"/>
        <v/>
      </c>
      <c r="AI12" s="12" t="str">
        <f>IF($J12="","",VLOOKUP($J12,IndDomain_Wide!$A$2:$BI$24,4,FALSE))</f>
        <v/>
      </c>
      <c r="AJ12" s="12" t="str">
        <f>IF($J12="","", VLOOKUP($J12,Indicator_Wide!$A$2:$BI$24,4,FALSE))</f>
        <v/>
      </c>
      <c r="AK12" s="12" t="str">
        <f t="shared" si="8"/>
        <v/>
      </c>
      <c r="AL12" s="12" t="str">
        <f>IF($J12="","",VLOOKUP($J12,IndDomain_Wide!$A$2:$BI$24,5,FALSE))</f>
        <v/>
      </c>
      <c r="AM12" s="12" t="str">
        <f>IF($J12="","", VLOOKUP($J12,Indicator_Wide!$A$2:$BI$24,5,FALSE))</f>
        <v/>
      </c>
      <c r="AN12" s="12" t="str">
        <f t="shared" si="9"/>
        <v/>
      </c>
      <c r="AO12" s="12" t="str">
        <f>IF($J12="","",VLOOKUP($J12,IndDomain_Wide!$A$2:$BI$24,6,FALSE))</f>
        <v/>
      </c>
      <c r="AP12" s="12" t="str">
        <f>IF($J12="","", VLOOKUP($J12,Indicator_Wide!$A$2:$BI$24,6,FALSE))</f>
        <v/>
      </c>
      <c r="AQ12" s="12" t="str">
        <f t="shared" si="10"/>
        <v/>
      </c>
      <c r="AR12" s="12" t="str">
        <f>IF($J12="","",VLOOKUP($J12,IndDomain_Wide!$A$2:$BI$24,7,FALSE))</f>
        <v/>
      </c>
      <c r="AS12" s="12" t="str">
        <f>IF($J12="","", VLOOKUP($J12,Indicator_Wide!$A$2:$BI$24,7,FALSE))</f>
        <v/>
      </c>
      <c r="AT12" s="12" t="str">
        <f t="shared" si="11"/>
        <v/>
      </c>
      <c r="AU12" s="12" t="str">
        <f>IF($J12="","",VLOOKUP($J12,IndDomain_Wide!$A$2:$BI$24,8,FALSE))</f>
        <v/>
      </c>
      <c r="AV12" s="12" t="str">
        <f>IF($J12="","", VLOOKUP($J12,Indicator_Wide!$A$2:$BI$24,8,FALSE))</f>
        <v/>
      </c>
      <c r="AW12" s="12" t="str">
        <f t="shared" si="12"/>
        <v/>
      </c>
      <c r="AX12" s="12" t="str">
        <f>IF($J12="","",VLOOKUP($J12,IndDomain_Wide!$A$2:$BI$26,9,FALSE))</f>
        <v/>
      </c>
      <c r="AY12" s="12" t="str">
        <f>IF($J12="","", VLOOKUP($J12,Indicator_Wide!$A$2:$BI$24,9,FALSE))</f>
        <v/>
      </c>
      <c r="AZ12" s="12" t="str">
        <f t="shared" si="13"/>
        <v/>
      </c>
      <c r="BA12" s="12" t="str">
        <f>IF($J12="","",VLOOKUP($J12,IndDomain_Wide!$A$2:$BI$24,10,FALSE))</f>
        <v/>
      </c>
      <c r="BB12" s="12" t="str">
        <f>IF($J12="","", VLOOKUP($J12,Indicator_Wide!$A$2:$BI$24,10,FALSE))</f>
        <v/>
      </c>
      <c r="BC12" s="12" t="str">
        <f t="shared" si="14"/>
        <v/>
      </c>
      <c r="BD12" s="12" t="str">
        <f>IF($J12="","",VLOOKUP($J12,IndDomain_Wide!$A$2:$BI$24,11,FALSE))</f>
        <v/>
      </c>
      <c r="BE12" s="12" t="str">
        <f>IF($J12="","", VLOOKUP($J12,Indicator_Wide!$A$2:$BI$24,11,FALSE))</f>
        <v/>
      </c>
      <c r="BF12" s="12" t="str">
        <f t="shared" si="15"/>
        <v/>
      </c>
      <c r="BG12" s="12" t="str">
        <f>IF($J12="","",VLOOKUP($J12,IndDomain_Wide!$A$2:$BI$24,12,FALSE))</f>
        <v/>
      </c>
      <c r="BH12" s="12" t="str">
        <f>IF($J12="","", VLOOKUP($J12,Indicator_Wide!$A$2:$BI$24,12,FALSE))</f>
        <v/>
      </c>
      <c r="BI12" s="12" t="str">
        <f t="shared" si="16"/>
        <v/>
      </c>
      <c r="BJ12" s="12" t="str">
        <f>IF($J12="","",VLOOKUP($J12,IndDomain_Wide!$A$2:$BI$24,13,FALSE))</f>
        <v/>
      </c>
      <c r="BK12" s="12" t="str">
        <f>IF($J12="","", VLOOKUP($J12,Indicator_Wide!$A$2:$BI$24,13,FALSE))</f>
        <v/>
      </c>
      <c r="BL12" s="12" t="str">
        <f t="shared" si="17"/>
        <v/>
      </c>
      <c r="BM12" s="12" t="str">
        <f>IF($J12="","",VLOOKUP($J12,IndDomain_Wide!$A$2:$BI$24,14,FALSE))</f>
        <v/>
      </c>
      <c r="BN12" s="12" t="str">
        <f>IF($J12="","", VLOOKUP($J12,Indicator_Wide!$A$2:$BI$24,14,FALSE))</f>
        <v/>
      </c>
      <c r="BO12" s="12" t="str">
        <f t="shared" si="18"/>
        <v/>
      </c>
      <c r="BP12" s="12" t="str">
        <f>IF($J12="","",VLOOKUP($J12,IndDomain_Wide!$A$2:$BI$24,15,FALSE))</f>
        <v/>
      </c>
      <c r="BQ12" s="12" t="str">
        <f>IF($J12="","", VLOOKUP($J12,Indicator_Wide!$A$2:$BI$24,15,FALSE))</f>
        <v/>
      </c>
      <c r="BR12" s="12" t="str">
        <f t="shared" si="19"/>
        <v/>
      </c>
      <c r="BS12" s="12" t="str">
        <f>IF($J12="","",VLOOKUP($J12,IndDomain_Wide!$A$2:$BI$24,16,FALSE))</f>
        <v/>
      </c>
      <c r="BT12" s="12" t="str">
        <f>IF($J12="","", VLOOKUP($J12,Indicator_Wide!$A$2:$BI$24,16,FALSE))</f>
        <v/>
      </c>
      <c r="BU12" s="12" t="str">
        <f t="shared" si="20"/>
        <v/>
      </c>
      <c r="BV12" s="12" t="str">
        <f>IF($J12="","",VLOOKUP($J12,IndDomain_Wide!$A$2:$BI$24,17,FALSE))</f>
        <v/>
      </c>
      <c r="BW12" s="12" t="str">
        <f>IF($J12="","", VLOOKUP($J12,Indicator_Wide!$A$2:$BI$24,17,FALSE))</f>
        <v/>
      </c>
      <c r="BX12" s="12" t="str">
        <f t="shared" si="21"/>
        <v/>
      </c>
      <c r="BY12" s="12" t="str">
        <f>IF($J12="","",VLOOKUP($J12,IndDomain_Wide!$A$2:$BI$24,18,FALSE))</f>
        <v/>
      </c>
      <c r="BZ12" s="12" t="str">
        <f>IF($J12="","", VLOOKUP($J12,Indicator_Wide!$A$2:$BI$24,18,FALSE))</f>
        <v/>
      </c>
      <c r="CA12" s="12" t="str">
        <f t="shared" si="22"/>
        <v/>
      </c>
      <c r="CB12" s="12" t="str">
        <f>IF($J12="","",VLOOKUP($J12,IndDomain_Wide!$A$2:$BI$24,19,FALSE))</f>
        <v/>
      </c>
      <c r="CC12" s="12" t="str">
        <f>IF($J12="","", VLOOKUP($J12,Indicator_Wide!$A$2:$BI$24,19,FALSE))</f>
        <v/>
      </c>
      <c r="CD12" s="12" t="str">
        <f t="shared" si="23"/>
        <v/>
      </c>
      <c r="CE12" s="12" t="str">
        <f>IF($J12="","",VLOOKUP($J12,IndDomain_Wide!$A$2:$BI$24,20,FALSE))</f>
        <v/>
      </c>
      <c r="CF12" s="12" t="str">
        <f>IF($J12="","", VLOOKUP($J12,Indicator_Wide!$A$2:$BI$24,20,FALSE))</f>
        <v/>
      </c>
      <c r="CG12" s="12" t="str">
        <f t="shared" si="24"/>
        <v/>
      </c>
      <c r="CH12" s="12" t="str">
        <f>IF($J12="","",VLOOKUP($J12,IndDomain_Wide!$A$2:$BI$24,21,FALSE))</f>
        <v/>
      </c>
      <c r="CI12" s="12" t="str">
        <f>IF($J12="","", VLOOKUP($J12,Indicator_Wide!$A$2:$BI$24,21,FALSE))</f>
        <v/>
      </c>
      <c r="CJ12" s="12" t="str">
        <f t="shared" si="25"/>
        <v/>
      </c>
      <c r="CK12" s="12" t="str">
        <f>IF($J12="","",VLOOKUP($J12,IndDomain_Wide!$A$2:$BI$24,22,FALSE))</f>
        <v/>
      </c>
      <c r="CL12" s="12" t="str">
        <f>IF($J12="","", VLOOKUP($J12,Indicator_Wide!$A$2:$BI$24,22,FALSE))</f>
        <v/>
      </c>
      <c r="CM12" s="12" t="str">
        <f t="shared" si="26"/>
        <v/>
      </c>
      <c r="CN12" s="12" t="str">
        <f>IF($J12="","",VLOOKUP($J12,IndDomain_Wide!$A$2:$BI$24,23,FALSE))</f>
        <v/>
      </c>
      <c r="CO12" s="12" t="str">
        <f>IF($J12="","", VLOOKUP($J12,Indicator_Wide!$A$2:$BI$24,23,FALSE))</f>
        <v/>
      </c>
      <c r="CP12" s="12" t="str">
        <f t="shared" si="27"/>
        <v/>
      </c>
      <c r="CQ12" s="12" t="str">
        <f>IF($J12="","",VLOOKUP($J12,IndDomain_Wide!$A$2:$BI$24,24,FALSE))</f>
        <v/>
      </c>
      <c r="CR12" s="12" t="str">
        <f>IF($J12="","", VLOOKUP($J12,Indicator_Wide!$A$2:$BI$24,24,FALSE))</f>
        <v/>
      </c>
      <c r="CS12" s="12" t="str">
        <f t="shared" si="28"/>
        <v/>
      </c>
      <c r="CT12" s="12" t="str">
        <f>IF($J12="","",VLOOKUP($J12,IndDomain_Wide!$A$2:$BI$24,25,FALSE))</f>
        <v/>
      </c>
      <c r="CU12" s="12" t="str">
        <f>IF($J12="","", VLOOKUP($J12,Indicator_Wide!$A$2:$BI$24,25,FALSE))</f>
        <v/>
      </c>
      <c r="CV12" s="12" t="str">
        <f t="shared" si="29"/>
        <v/>
      </c>
      <c r="CW12" s="12" t="str">
        <f>IF($J12="","",VLOOKUP($J12,IndDomain_Wide!$A$2:$BI$24,26,FALSE))</f>
        <v/>
      </c>
      <c r="CX12" s="12" t="str">
        <f>IF($J12="","", VLOOKUP($J12,Indicator_Wide!$A$2:$BI$24,26,FALSE))</f>
        <v/>
      </c>
      <c r="CY12" s="12" t="str">
        <f t="shared" si="30"/>
        <v/>
      </c>
      <c r="CZ12" s="12" t="str">
        <f>IF($J12="","",VLOOKUP($J12,IndDomain_Wide!$A$2:$BI$24,27,FALSE))</f>
        <v/>
      </c>
      <c r="DA12" s="12" t="str">
        <f>IF($J12="","", VLOOKUP($J12,Indicator_Wide!$A$2:$BI$17,27,FALSE))</f>
        <v/>
      </c>
      <c r="DB12" s="12" t="str">
        <f t="shared" si="31"/>
        <v/>
      </c>
      <c r="DC12" s="12" t="str">
        <f>IF($J12="","",VLOOKUP($J12,IndDomain_Wide!$A$2:$BI$24,28,FALSE))</f>
        <v/>
      </c>
      <c r="DD12" s="12" t="str">
        <f>IF($J12="","", VLOOKUP($J12,Indicator_Wide!$A$2:$BI$17,28,FALSE))</f>
        <v/>
      </c>
      <c r="DE12" s="12" t="str">
        <f t="shared" si="32"/>
        <v/>
      </c>
      <c r="DF12" s="12" t="str">
        <f>IF($J12="","",VLOOKUP($J12,IndDomain_Wide!$A$2:$BI$24,29,FALSE))</f>
        <v/>
      </c>
      <c r="DG12" s="12" t="str">
        <f>IF($J12="","", VLOOKUP($J12,Indicator_Wide!$A$2:$BI$24,29,FALSE))</f>
        <v/>
      </c>
      <c r="DH12" s="12" t="str">
        <f t="shared" si="33"/>
        <v/>
      </c>
      <c r="DI12" s="12" t="str">
        <f>IF($J12="","",VLOOKUP($J12,IndDomain_Wide!$A$2:$BI$24,30,FALSE))</f>
        <v/>
      </c>
      <c r="DJ12" s="12" t="str">
        <f>IF($J12="","", VLOOKUP($J12,Indicator_Wide!$A$2:$BI$24,30,FALSE))</f>
        <v/>
      </c>
      <c r="DK12" s="12" t="str">
        <f t="shared" si="34"/>
        <v/>
      </c>
      <c r="DL12" s="12" t="str">
        <f>IF($J12="","",VLOOKUP($J12,IndDomain_Wide!$A$2:$BI$24,31,FALSE))</f>
        <v/>
      </c>
      <c r="DM12" s="12" t="str">
        <f>IF($J12="","", VLOOKUP($J12,Indicator_Wide!$A$2:$BI$24,31,FALSE))</f>
        <v/>
      </c>
      <c r="DN12" s="12" t="str">
        <f t="shared" si="35"/>
        <v/>
      </c>
      <c r="DO12" s="12" t="str">
        <f>IF($J12="","",VLOOKUP($J12,IndDomain_Wide!$A$2:$BI$24,32,FALSE))</f>
        <v/>
      </c>
      <c r="DP12" s="12" t="str">
        <f>IF($J12="","", VLOOKUP($J12,Indicator_Wide!$A$2:$BI$24,32,FALSE))</f>
        <v/>
      </c>
      <c r="DQ12" s="12" t="str">
        <f t="shared" si="36"/>
        <v/>
      </c>
      <c r="DR12" s="12" t="str">
        <f>IF($J12="","",VLOOKUP($J12,IndDomain_Wide!$A$2:$BI$24,33,FALSE))</f>
        <v/>
      </c>
      <c r="DS12" s="12" t="str">
        <f>IF($J12="","", VLOOKUP($J12,Indicator_Wide!$A$2:$BI$24,33,FALSE))</f>
        <v/>
      </c>
      <c r="DT12" s="12" t="str">
        <f t="shared" si="37"/>
        <v/>
      </c>
      <c r="DU12" s="12" t="str">
        <f>IF($J12="","",VLOOKUP($J12,IndDomain_Wide!$A$2:$BI$24,34,FALSE))</f>
        <v/>
      </c>
      <c r="DV12" s="12" t="str">
        <f>IF($J12="","", VLOOKUP($J12,Indicator_Wide!$A$2:$BI$24,34,FALSE))</f>
        <v/>
      </c>
      <c r="DW12" s="12" t="str">
        <f t="shared" si="38"/>
        <v/>
      </c>
      <c r="DX12" s="12" t="str">
        <f>IF($J12="","",VLOOKUP($J12,IndDomain_Wide!$A$2:$BI$24,35,FALSE))</f>
        <v/>
      </c>
      <c r="DY12" s="12" t="str">
        <f>IF($J12="","", VLOOKUP($J12,Indicator_Wide!$A$2:$BI$24,35,FALSE))</f>
        <v/>
      </c>
      <c r="DZ12" s="12" t="str">
        <f t="shared" si="39"/>
        <v/>
      </c>
      <c r="EA12" s="12" t="str">
        <f>IF($J12="","",VLOOKUP($J12,IndDomain_Wide!$A$2:$BI$24,36,FALSE))</f>
        <v/>
      </c>
      <c r="EB12" s="12" t="str">
        <f>IF($J12="","", VLOOKUP($J12,Indicator_Wide!$A$2:$BI$24,36,FALSE))</f>
        <v/>
      </c>
      <c r="EC12" s="12" t="str">
        <f t="shared" si="40"/>
        <v/>
      </c>
      <c r="ED12" s="12" t="str">
        <f>IF($J12="","",VLOOKUP($J12,IndDomain_Wide!$A$2:$BI$24,37,FALSE))</f>
        <v/>
      </c>
      <c r="EE12" s="12" t="str">
        <f>IF($J12="","", VLOOKUP($J12,Indicator_Wide!$A$2:$BI$24,37,FALSE))</f>
        <v/>
      </c>
      <c r="EF12" s="12" t="str">
        <f t="shared" si="41"/>
        <v/>
      </c>
      <c r="EG12" s="12" t="str">
        <f>IF($J12="","",VLOOKUP($J12,IndDomain_Wide!$A$2:$BI$24,38,FALSE))</f>
        <v/>
      </c>
      <c r="EH12" s="12" t="str">
        <f>IF($J12="","", VLOOKUP($J12,Indicator_Wide!$A$2:$BI$24,38,FALSE))</f>
        <v/>
      </c>
      <c r="EI12" s="12" t="str">
        <f t="shared" si="42"/>
        <v/>
      </c>
      <c r="EJ12" s="12" t="str">
        <f>IF($J12="","",VLOOKUP($J12,IndDomain_Wide!$A$2:$BI$24,39,FALSE))</f>
        <v/>
      </c>
      <c r="EK12" s="12" t="str">
        <f>IF($J12="","", VLOOKUP($J12,Indicator_Wide!$A$2:$BI$24,39,FALSE))</f>
        <v/>
      </c>
      <c r="EL12" s="12" t="str">
        <f t="shared" si="43"/>
        <v/>
      </c>
      <c r="EM12" s="12" t="str">
        <f>IF($J12="","",VLOOKUP($J12,IndDomain_Wide!$A$2:$BI$24,40,FALSE))</f>
        <v/>
      </c>
      <c r="EN12" s="12" t="str">
        <f>IF($J12="","", VLOOKUP($J12,Indicator_Wide!$A$2:$BI$24,40,FALSE))</f>
        <v/>
      </c>
      <c r="EO12" s="12" t="str">
        <f t="shared" si="44"/>
        <v/>
      </c>
      <c r="EP12" s="12" t="str">
        <f>IF($J12="","",VLOOKUP($J12,IndDomain_Wide!$A$2:$BI$24,41,FALSE))</f>
        <v/>
      </c>
      <c r="EQ12" s="12" t="str">
        <f>IF($J12="","", VLOOKUP($J12,Indicator_Wide!$A$2:$BI$24,41,FALSE))</f>
        <v/>
      </c>
      <c r="ER12" s="12" t="str">
        <f t="shared" si="45"/>
        <v/>
      </c>
      <c r="ES12" s="12" t="str">
        <f>IF($J12="","",VLOOKUP($J12,IndDomain_Wide!$A$2:$BI$24,42,FALSE))</f>
        <v/>
      </c>
      <c r="ET12" s="12" t="str">
        <f>IF($J12="","", VLOOKUP($J12,Indicator_Wide!$A$2:$BI$24,42,FALSE))</f>
        <v/>
      </c>
      <c r="EU12" s="12" t="str">
        <f t="shared" si="46"/>
        <v/>
      </c>
      <c r="EV12" s="12" t="str">
        <f>IF($J12="","",VLOOKUP($J12,IndDomain_Wide!$A$2:$BI$24,43,FALSE))</f>
        <v/>
      </c>
      <c r="EW12" s="12" t="str">
        <f>IF($J12="","", VLOOKUP($J12,Indicator_Wide!$A$2:$BI$24,43,FALSE))</f>
        <v/>
      </c>
      <c r="EX12" s="12" t="str">
        <f t="shared" si="47"/>
        <v/>
      </c>
      <c r="EY12" s="12" t="str">
        <f>IF($J12="","",VLOOKUP($J12,IndDomain_Wide!$A$2:$BI$24,44,FALSE))</f>
        <v/>
      </c>
      <c r="EZ12" s="12" t="str">
        <f>IF($J12="","", VLOOKUP($J12,Indicator_Wide!$A$2:$BI$24,44,FALSE))</f>
        <v/>
      </c>
      <c r="FA12" s="12" t="str">
        <f t="shared" si="48"/>
        <v/>
      </c>
      <c r="FB12" s="12" t="str">
        <f>IF($J12="","",VLOOKUP($J12,IndDomain_Wide!$A$2:$BI$24,45,FALSE))</f>
        <v/>
      </c>
      <c r="FC12" s="12" t="str">
        <f>IF($J12="","", VLOOKUP($J12,Indicator_Wide!$A$2:$BI$24,45,FALSE))</f>
        <v/>
      </c>
      <c r="FD12" s="12" t="str">
        <f t="shared" si="49"/>
        <v/>
      </c>
      <c r="FE12" s="12" t="str">
        <f>IF($J12="","",VLOOKUP($J12,IndDomain_Wide!$A$2:$BI$24,46,FALSE))</f>
        <v/>
      </c>
      <c r="FF12" s="12" t="str">
        <f>IF($J12="","", VLOOKUP($J12,Indicator_Wide!$A$2:$BI$24,46,FALSE))</f>
        <v/>
      </c>
      <c r="FG12" s="12" t="str">
        <f t="shared" si="50"/>
        <v/>
      </c>
      <c r="FH12" s="12" t="str">
        <f>IF($J12="","",VLOOKUP($J12,IndDomain_Wide!$A$2:$BI$24,47,FALSE))</f>
        <v/>
      </c>
      <c r="FI12" s="12" t="str">
        <f>IF($J12="","", VLOOKUP($J12,Indicator_Wide!$A$2:$BI$24,47,FALSE))</f>
        <v/>
      </c>
      <c r="FJ12" s="12" t="str">
        <f t="shared" si="51"/>
        <v/>
      </c>
      <c r="FK12" s="12" t="str">
        <f>IF($J12="","",VLOOKUP($J12,IndDomain_Wide!$A$2:$BI$24,48,FALSE))</f>
        <v/>
      </c>
      <c r="FL12" s="12" t="str">
        <f>IF($J12="","", VLOOKUP($J12,Indicator_Wide!$A$2:$BI$24,48,FALSE))</f>
        <v/>
      </c>
      <c r="FM12" s="12" t="str">
        <f t="shared" si="52"/>
        <v/>
      </c>
      <c r="FN12" s="12" t="str">
        <f>IF($J12="","",VLOOKUP($J12,IndDomain_Wide!$A$2:$BI$24,49,FALSE))</f>
        <v/>
      </c>
      <c r="FO12" s="12" t="str">
        <f>IF($J12="","", VLOOKUP($J12,Indicator_Wide!$A$2:$BI$24,49,FALSE))</f>
        <v/>
      </c>
      <c r="FP12" s="12" t="str">
        <f t="shared" si="53"/>
        <v/>
      </c>
      <c r="FQ12" s="12" t="str">
        <f>IF($J12="","",VLOOKUP($J12,IndDomain_Wide!$A$2:$BI$24,50,FALSE))</f>
        <v/>
      </c>
      <c r="FR12" s="12" t="str">
        <f>IF($J12="","", VLOOKUP($J12,Indicator_Wide!$A$2:$BI$24,50,FALSE))</f>
        <v/>
      </c>
      <c r="FS12" s="12" t="str">
        <f t="shared" si="54"/>
        <v/>
      </c>
      <c r="FT12" s="12" t="str">
        <f>IF($J12="","",VLOOKUP($J12,IndDomain_Wide!$A$2:$BI$24,51,FALSE))</f>
        <v/>
      </c>
      <c r="FU12" s="12" t="str">
        <f>IF($J12="","", VLOOKUP($J12,Indicator_Wide!$A$2:$BI$24,51,FALSE))</f>
        <v/>
      </c>
      <c r="FV12" s="12" t="str">
        <f t="shared" si="55"/>
        <v/>
      </c>
      <c r="FW12" s="12" t="str">
        <f>IF($J12="","",VLOOKUP($J12,IndDomain_Wide!$A$2:$BI$24,52,FALSE))</f>
        <v/>
      </c>
      <c r="FX12" s="12" t="str">
        <f>IF($J12="","", VLOOKUP($J12,Indicator_Wide!$A$2:$BI$24,52,FALSE))</f>
        <v/>
      </c>
      <c r="FY12" s="12" t="str">
        <f t="shared" si="56"/>
        <v/>
      </c>
      <c r="FZ12" s="12" t="str">
        <f>IF($J12="","",VLOOKUP($J12,IndDomain_Wide!$A$2:$BI$24,53,FALSE))</f>
        <v/>
      </c>
      <c r="GA12" s="12" t="str">
        <f>IF($J12="","", VLOOKUP($J12,Indicator_Wide!$A$2:$BI$24,53,FALSE))</f>
        <v/>
      </c>
      <c r="GB12" s="12" t="str">
        <f t="shared" si="57"/>
        <v/>
      </c>
      <c r="GC12" s="12" t="str">
        <f>IF($J12="","",VLOOKUP($J12,IndDomain_Wide!$A$2:$BI$24,54,FALSE))</f>
        <v/>
      </c>
      <c r="GD12" s="12" t="str">
        <f>IF($J12="","", VLOOKUP($J12,Indicator_Wide!$A$2:$BI$24,54,FALSE))</f>
        <v/>
      </c>
      <c r="GE12" s="12" t="str">
        <f t="shared" si="58"/>
        <v/>
      </c>
      <c r="GF12" s="12" t="str">
        <f>IF($J12="","",VLOOKUP($J12,IndDomain_Wide!$A$2:$BI$24,55,FALSE))</f>
        <v/>
      </c>
      <c r="GG12" s="12" t="str">
        <f>IF($J12="","", VLOOKUP($J12,Indicator_Wide!$A$2:$BI$24,55,FALSE))</f>
        <v/>
      </c>
      <c r="GH12" s="12" t="str">
        <f t="shared" si="59"/>
        <v/>
      </c>
      <c r="GI12" s="12" t="str">
        <f>IF($J12="","",VLOOKUP($J12,IndDomain_Wide!$A$2:$BI$24,56,FALSE))</f>
        <v/>
      </c>
      <c r="GJ12" s="12" t="str">
        <f>IF($J12="","", VLOOKUP($J12,Indicator_Wide!$A$2:$BI$24,56,FALSE))</f>
        <v/>
      </c>
      <c r="GK12" s="12" t="str">
        <f t="shared" si="60"/>
        <v/>
      </c>
      <c r="GL12" s="12" t="str">
        <f>IF($J12="","",VLOOKUP($J12,IndDomain_Wide!$A$2:$BI$24,57,FALSE))</f>
        <v/>
      </c>
      <c r="GM12" s="12" t="str">
        <f>IF($J12="","", VLOOKUP($J12,Indicator_Wide!$A$2:$BI$24,57,FALSE))</f>
        <v/>
      </c>
      <c r="GN12" s="12" t="str">
        <f t="shared" si="61"/>
        <v/>
      </c>
      <c r="GO12" s="12" t="str">
        <f>IF($J12="","",VLOOKUP($J12,IndDomain_Wide!$A$2:$BI$24,58,FALSE))</f>
        <v/>
      </c>
      <c r="GP12" s="12" t="str">
        <f>IF($J12="","", VLOOKUP($J12,Indicator_Wide!$A$2:$BI$24,58,FALSE))</f>
        <v/>
      </c>
      <c r="GQ12" s="12" t="str">
        <f t="shared" si="62"/>
        <v/>
      </c>
      <c r="GR12" s="12" t="str">
        <f>IF($J12="","",VLOOKUP($J12,IndDomain_Wide!$A$2:$BI$24,59,FALSE))</f>
        <v/>
      </c>
      <c r="GS12" s="12" t="str">
        <f>IF($J12="","", VLOOKUP($J12,Indicator_Wide!$A$2:$BI$24,59,FALSE))</f>
        <v/>
      </c>
      <c r="GT12" s="12" t="str">
        <f t="shared" si="63"/>
        <v/>
      </c>
      <c r="GU12" s="12" t="str">
        <f>IF($J12="","",VLOOKUP($J12,IndDomain_Wide!$A$2:$BI$24,60,FALSE))</f>
        <v/>
      </c>
      <c r="GV12" s="12" t="str">
        <f>IF($J12="","", VLOOKUP($J12,Indicator_Wide!$A$2:$BI$24,60,FALSE))</f>
        <v/>
      </c>
      <c r="GW12" s="12" t="str">
        <f t="shared" si="64"/>
        <v/>
      </c>
      <c r="GX12" s="12" t="str">
        <f>IF($J12="","",VLOOKUP($J12,IndDomain_Wide!$A$2:$BI$24,61,FALSE))</f>
        <v/>
      </c>
      <c r="GY12" s="12" t="str">
        <f>IF($J12="","", VLOOKUP($J12,Indicator_Wide!$A$2:$BI$24,61,FALSE))</f>
        <v/>
      </c>
      <c r="GZ12" s="12" t="str">
        <f t="shared" si="65"/>
        <v/>
      </c>
      <c r="HA12" s="11"/>
      <c r="HB12" s="11"/>
    </row>
    <row r="13" spans="1:210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2" t="str">
        <f>IF($J13="","", VLOOKUP($J13,Domain_Wide!$A$2:$M$24,2,FALSE))</f>
        <v/>
      </c>
      <c r="L13" s="12" t="str">
        <f>IF($J13="","", VLOOKUP($J13,Domain_Wide!$A$2:$M$24,3,FALSE))</f>
        <v/>
      </c>
      <c r="M13" s="12" t="str">
        <f t="shared" si="0"/>
        <v/>
      </c>
      <c r="N13" s="12" t="str">
        <f>IF($J13="","", VLOOKUP($J13,Domain_Wide!$A$2:$M$24,4,FALSE))</f>
        <v/>
      </c>
      <c r="O13" s="12" t="str">
        <f>IF($J13="","", VLOOKUP($J13,Domain_Wide!$A$2:$M$24,5,FALSE))</f>
        <v/>
      </c>
      <c r="P13" s="12" t="str">
        <f t="shared" si="1"/>
        <v/>
      </c>
      <c r="Q13" s="12" t="str">
        <f>IF($J13="","", VLOOKUP($J13,Domain_Wide!$A$2:$M$24,6,FALSE))</f>
        <v/>
      </c>
      <c r="R13" s="12" t="str">
        <f>IF($J13="","", VLOOKUP($J13,Domain_Wide!$A$2:$M$24,7,FALSE))</f>
        <v/>
      </c>
      <c r="S13" s="12" t="str">
        <f t="shared" si="2"/>
        <v/>
      </c>
      <c r="T13" s="12" t="str">
        <f>IF($J13="","", VLOOKUP($J13,Domain_Wide!$A$2:$M$24,8,FALSE))</f>
        <v/>
      </c>
      <c r="U13" s="12" t="str">
        <f>IF($J13="","", VLOOKUP($J13,Domain_Wide!$A$2:$M$24,9,FALSE))</f>
        <v/>
      </c>
      <c r="V13" s="12" t="str">
        <f t="shared" si="3"/>
        <v/>
      </c>
      <c r="W13" s="12" t="str">
        <f>IF($J13="","", VLOOKUP($J13,Domain_Wide!$A$2:$M$24,10,FALSE))</f>
        <v/>
      </c>
      <c r="X13" s="12" t="str">
        <f>IF($J13="","", VLOOKUP($J13,Domain_Wide!$A$2:$M$24,11,FALSE))</f>
        <v/>
      </c>
      <c r="Y13" s="12" t="str">
        <f t="shared" si="4"/>
        <v/>
      </c>
      <c r="Z13" s="12" t="str">
        <f>IF($J13="","", VLOOKUP($J13,Domain_Wide!$A$2:$M$24,12,FALSE))</f>
        <v/>
      </c>
      <c r="AA13" s="12" t="str">
        <f>IF($J13="","", VLOOKUP($J13,Domain_Wide!$A$2:$M$24,13,FALSE))</f>
        <v/>
      </c>
      <c r="AB13" s="12" t="str">
        <f t="shared" si="5"/>
        <v/>
      </c>
      <c r="AC13" s="12" t="str">
        <f>IF($J13="","",VLOOKUP($J13,IndDomain_Wide!$A$2:$BI$24,2,FALSE))</f>
        <v/>
      </c>
      <c r="AD13" s="12" t="str">
        <f>IF($J13="","",VLOOKUP($J13,Indicator_Wide!$A$2:$BI$24,2,FALSE))</f>
        <v/>
      </c>
      <c r="AE13" s="12" t="str">
        <f t="shared" si="6"/>
        <v/>
      </c>
      <c r="AF13" s="12" t="str">
        <f>IF($J13="","",VLOOKUP($J13,IndDomain_Wide!$A$2:$BI$24,3,FALSE))</f>
        <v/>
      </c>
      <c r="AG13" s="12" t="str">
        <f>IF($J13="","", VLOOKUP($J13,Indicator_Wide!$A$2:$BI$24,3,FALSE))</f>
        <v/>
      </c>
      <c r="AH13" s="12" t="str">
        <f t="shared" si="7"/>
        <v/>
      </c>
      <c r="AI13" s="12" t="str">
        <f>IF($J13="","",VLOOKUP($J13,IndDomain_Wide!$A$2:$BI$24,4,FALSE))</f>
        <v/>
      </c>
      <c r="AJ13" s="12" t="str">
        <f>IF($J13="","", VLOOKUP($J13,Indicator_Wide!$A$2:$BI$24,4,FALSE))</f>
        <v/>
      </c>
      <c r="AK13" s="12" t="str">
        <f t="shared" si="8"/>
        <v/>
      </c>
      <c r="AL13" s="12" t="str">
        <f>IF($J13="","",VLOOKUP($J13,IndDomain_Wide!$A$2:$BI$24,5,FALSE))</f>
        <v/>
      </c>
      <c r="AM13" s="12" t="str">
        <f>IF($J13="","", VLOOKUP($J13,Indicator_Wide!$A$2:$BI$24,5,FALSE))</f>
        <v/>
      </c>
      <c r="AN13" s="12" t="str">
        <f t="shared" si="9"/>
        <v/>
      </c>
      <c r="AO13" s="12" t="str">
        <f>IF($J13="","",VLOOKUP($J13,IndDomain_Wide!$A$2:$BI$24,6,FALSE))</f>
        <v/>
      </c>
      <c r="AP13" s="12" t="str">
        <f>IF($J13="","", VLOOKUP($J13,Indicator_Wide!$A$2:$BI$24,6,FALSE))</f>
        <v/>
      </c>
      <c r="AQ13" s="12" t="str">
        <f t="shared" si="10"/>
        <v/>
      </c>
      <c r="AR13" s="12" t="str">
        <f>IF($J13="","",VLOOKUP($J13,IndDomain_Wide!$A$2:$BI$24,7,FALSE))</f>
        <v/>
      </c>
      <c r="AS13" s="12" t="str">
        <f>IF($J13="","", VLOOKUP($J13,Indicator_Wide!$A$2:$BI$24,7,FALSE))</f>
        <v/>
      </c>
      <c r="AT13" s="12" t="str">
        <f t="shared" si="11"/>
        <v/>
      </c>
      <c r="AU13" s="12" t="str">
        <f>IF($J13="","",VLOOKUP($J13,IndDomain_Wide!$A$2:$BI$24,8,FALSE))</f>
        <v/>
      </c>
      <c r="AV13" s="12" t="str">
        <f>IF($J13="","", VLOOKUP($J13,Indicator_Wide!$A$2:$BI$24,8,FALSE))</f>
        <v/>
      </c>
      <c r="AW13" s="12" t="str">
        <f t="shared" si="12"/>
        <v/>
      </c>
      <c r="AX13" s="12" t="str">
        <f>IF($J13="","",VLOOKUP($J13,IndDomain_Wide!$A$2:$BI$26,9,FALSE))</f>
        <v/>
      </c>
      <c r="AY13" s="12" t="str">
        <f>IF($J13="","", VLOOKUP($J13,Indicator_Wide!$A$2:$BI$24,9,FALSE))</f>
        <v/>
      </c>
      <c r="AZ13" s="12" t="str">
        <f t="shared" si="13"/>
        <v/>
      </c>
      <c r="BA13" s="12" t="str">
        <f>IF($J13="","",VLOOKUP($J13,IndDomain_Wide!$A$2:$BI$24,10,FALSE))</f>
        <v/>
      </c>
      <c r="BB13" s="12" t="str">
        <f>IF($J13="","", VLOOKUP($J13,Indicator_Wide!$A$2:$BI$24,10,FALSE))</f>
        <v/>
      </c>
      <c r="BC13" s="12" t="str">
        <f t="shared" si="14"/>
        <v/>
      </c>
      <c r="BD13" s="12" t="str">
        <f>IF($J13="","",VLOOKUP($J13,IndDomain_Wide!$A$2:$BI$24,11,FALSE))</f>
        <v/>
      </c>
      <c r="BE13" s="12" t="str">
        <f>IF($J13="","", VLOOKUP($J13,Indicator_Wide!$A$2:$BI$24,11,FALSE))</f>
        <v/>
      </c>
      <c r="BF13" s="12" t="str">
        <f t="shared" si="15"/>
        <v/>
      </c>
      <c r="BG13" s="12" t="str">
        <f>IF($J13="","",VLOOKUP($J13,IndDomain_Wide!$A$2:$BI$24,12,FALSE))</f>
        <v/>
      </c>
      <c r="BH13" s="12" t="str">
        <f>IF($J13="","", VLOOKUP($J13,Indicator_Wide!$A$2:$BI$24,12,FALSE))</f>
        <v/>
      </c>
      <c r="BI13" s="12" t="str">
        <f t="shared" si="16"/>
        <v/>
      </c>
      <c r="BJ13" s="12" t="str">
        <f>IF($J13="","",VLOOKUP($J13,IndDomain_Wide!$A$2:$BI$24,13,FALSE))</f>
        <v/>
      </c>
      <c r="BK13" s="12" t="str">
        <f>IF($J13="","", VLOOKUP($J13,Indicator_Wide!$A$2:$BI$24,13,FALSE))</f>
        <v/>
      </c>
      <c r="BL13" s="12" t="str">
        <f t="shared" si="17"/>
        <v/>
      </c>
      <c r="BM13" s="12" t="str">
        <f>IF($J13="","",VLOOKUP($J13,IndDomain_Wide!$A$2:$BI$24,14,FALSE))</f>
        <v/>
      </c>
      <c r="BN13" s="12" t="str">
        <f>IF($J13="","", VLOOKUP($J13,Indicator_Wide!$A$2:$BI$24,14,FALSE))</f>
        <v/>
      </c>
      <c r="BO13" s="12" t="str">
        <f t="shared" si="18"/>
        <v/>
      </c>
      <c r="BP13" s="12" t="str">
        <f>IF($J13="","",VLOOKUP($J13,IndDomain_Wide!$A$2:$BI$24,15,FALSE))</f>
        <v/>
      </c>
      <c r="BQ13" s="12" t="str">
        <f>IF($J13="","", VLOOKUP($J13,Indicator_Wide!$A$2:$BI$24,15,FALSE))</f>
        <v/>
      </c>
      <c r="BR13" s="12" t="str">
        <f t="shared" si="19"/>
        <v/>
      </c>
      <c r="BS13" s="12" t="str">
        <f>IF($J13="","",VLOOKUP($J13,IndDomain_Wide!$A$2:$BI$24,16,FALSE))</f>
        <v/>
      </c>
      <c r="BT13" s="12" t="str">
        <f>IF($J13="","", VLOOKUP($J13,Indicator_Wide!$A$2:$BI$24,16,FALSE))</f>
        <v/>
      </c>
      <c r="BU13" s="12" t="str">
        <f t="shared" si="20"/>
        <v/>
      </c>
      <c r="BV13" s="12" t="str">
        <f>IF($J13="","",VLOOKUP($J13,IndDomain_Wide!$A$2:$BI$24,17,FALSE))</f>
        <v/>
      </c>
      <c r="BW13" s="12" t="str">
        <f>IF($J13="","", VLOOKUP($J13,Indicator_Wide!$A$2:$BI$24,17,FALSE))</f>
        <v/>
      </c>
      <c r="BX13" s="12" t="str">
        <f t="shared" si="21"/>
        <v/>
      </c>
      <c r="BY13" s="12" t="str">
        <f>IF($J13="","",VLOOKUP($J13,IndDomain_Wide!$A$2:$BI$24,18,FALSE))</f>
        <v/>
      </c>
      <c r="BZ13" s="12" t="str">
        <f>IF($J13="","", VLOOKUP($J13,Indicator_Wide!$A$2:$BI$24,18,FALSE))</f>
        <v/>
      </c>
      <c r="CA13" s="12" t="str">
        <f t="shared" si="22"/>
        <v/>
      </c>
      <c r="CB13" s="12" t="str">
        <f>IF($J13="","",VLOOKUP($J13,IndDomain_Wide!$A$2:$BI$24,19,FALSE))</f>
        <v/>
      </c>
      <c r="CC13" s="12" t="str">
        <f>IF($J13="","", VLOOKUP($J13,Indicator_Wide!$A$2:$BI$24,19,FALSE))</f>
        <v/>
      </c>
      <c r="CD13" s="12" t="str">
        <f t="shared" si="23"/>
        <v/>
      </c>
      <c r="CE13" s="12" t="str">
        <f>IF($J13="","",VLOOKUP($J13,IndDomain_Wide!$A$2:$BI$24,20,FALSE))</f>
        <v/>
      </c>
      <c r="CF13" s="12" t="str">
        <f>IF($J13="","", VLOOKUP($J13,Indicator_Wide!$A$2:$BI$24,20,FALSE))</f>
        <v/>
      </c>
      <c r="CG13" s="12" t="str">
        <f t="shared" si="24"/>
        <v/>
      </c>
      <c r="CH13" s="12" t="str">
        <f>IF($J13="","",VLOOKUP($J13,IndDomain_Wide!$A$2:$BI$24,21,FALSE))</f>
        <v/>
      </c>
      <c r="CI13" s="12" t="str">
        <f>IF($J13="","", VLOOKUP($J13,Indicator_Wide!$A$2:$BI$24,21,FALSE))</f>
        <v/>
      </c>
      <c r="CJ13" s="12" t="str">
        <f t="shared" si="25"/>
        <v/>
      </c>
      <c r="CK13" s="12" t="str">
        <f>IF($J13="","",VLOOKUP($J13,IndDomain_Wide!$A$2:$BI$24,22,FALSE))</f>
        <v/>
      </c>
      <c r="CL13" s="12" t="str">
        <f>IF($J13="","", VLOOKUP($J13,Indicator_Wide!$A$2:$BI$24,22,FALSE))</f>
        <v/>
      </c>
      <c r="CM13" s="12" t="str">
        <f t="shared" si="26"/>
        <v/>
      </c>
      <c r="CN13" s="12" t="str">
        <f>IF($J13="","",VLOOKUP($J13,IndDomain_Wide!$A$2:$BI$24,23,FALSE))</f>
        <v/>
      </c>
      <c r="CO13" s="12" t="str">
        <f>IF($J13="","", VLOOKUP($J13,Indicator_Wide!$A$2:$BI$24,23,FALSE))</f>
        <v/>
      </c>
      <c r="CP13" s="12" t="str">
        <f t="shared" si="27"/>
        <v/>
      </c>
      <c r="CQ13" s="12" t="str">
        <f>IF($J13="","",VLOOKUP($J13,IndDomain_Wide!$A$2:$BI$24,24,FALSE))</f>
        <v/>
      </c>
      <c r="CR13" s="12" t="str">
        <f>IF($J13="","", VLOOKUP($J13,Indicator_Wide!$A$2:$BI$24,24,FALSE))</f>
        <v/>
      </c>
      <c r="CS13" s="12" t="str">
        <f t="shared" si="28"/>
        <v/>
      </c>
      <c r="CT13" s="12" t="str">
        <f>IF($J13="","",VLOOKUP($J13,IndDomain_Wide!$A$2:$BI$24,25,FALSE))</f>
        <v/>
      </c>
      <c r="CU13" s="12" t="str">
        <f>IF($J13="","", VLOOKUP($J13,Indicator_Wide!$A$2:$BI$24,25,FALSE))</f>
        <v/>
      </c>
      <c r="CV13" s="12" t="str">
        <f t="shared" si="29"/>
        <v/>
      </c>
      <c r="CW13" s="12" t="str">
        <f>IF($J13="","",VLOOKUP($J13,IndDomain_Wide!$A$2:$BI$24,26,FALSE))</f>
        <v/>
      </c>
      <c r="CX13" s="12" t="str">
        <f>IF($J13="","", VLOOKUP($J13,Indicator_Wide!$A$2:$BI$24,26,FALSE))</f>
        <v/>
      </c>
      <c r="CY13" s="12" t="str">
        <f t="shared" si="30"/>
        <v/>
      </c>
      <c r="CZ13" s="12" t="str">
        <f>IF($J13="","",VLOOKUP($J13,IndDomain_Wide!$A$2:$BI$24,27,FALSE))</f>
        <v/>
      </c>
      <c r="DA13" s="12" t="str">
        <f>IF($J13="","", VLOOKUP($J13,Indicator_Wide!$A$2:$BI$17,27,FALSE))</f>
        <v/>
      </c>
      <c r="DB13" s="12" t="str">
        <f t="shared" si="31"/>
        <v/>
      </c>
      <c r="DC13" s="12" t="str">
        <f>IF($J13="","",VLOOKUP($J13,IndDomain_Wide!$A$2:$BI$24,28,FALSE))</f>
        <v/>
      </c>
      <c r="DD13" s="12" t="str">
        <f>IF($J13="","", VLOOKUP($J13,Indicator_Wide!$A$2:$BI$17,28,FALSE))</f>
        <v/>
      </c>
      <c r="DE13" s="12" t="str">
        <f t="shared" si="32"/>
        <v/>
      </c>
      <c r="DF13" s="12" t="str">
        <f>IF($J13="","",VLOOKUP($J13,IndDomain_Wide!$A$2:$BI$24,29,FALSE))</f>
        <v/>
      </c>
      <c r="DG13" s="12" t="str">
        <f>IF($J13="","", VLOOKUP($J13,Indicator_Wide!$A$2:$BI$24,29,FALSE))</f>
        <v/>
      </c>
      <c r="DH13" s="12" t="str">
        <f t="shared" si="33"/>
        <v/>
      </c>
      <c r="DI13" s="12" t="str">
        <f>IF($J13="","",VLOOKUP($J13,IndDomain_Wide!$A$2:$BI$24,30,FALSE))</f>
        <v/>
      </c>
      <c r="DJ13" s="12" t="str">
        <f>IF($J13="","", VLOOKUP($J13,Indicator_Wide!$A$2:$BI$24,30,FALSE))</f>
        <v/>
      </c>
      <c r="DK13" s="12" t="str">
        <f t="shared" si="34"/>
        <v/>
      </c>
      <c r="DL13" s="12" t="str">
        <f>IF($J13="","",VLOOKUP($J13,IndDomain_Wide!$A$2:$BI$24,31,FALSE))</f>
        <v/>
      </c>
      <c r="DM13" s="12" t="str">
        <f>IF($J13="","", VLOOKUP($J13,Indicator_Wide!$A$2:$BI$24,31,FALSE))</f>
        <v/>
      </c>
      <c r="DN13" s="12" t="str">
        <f t="shared" si="35"/>
        <v/>
      </c>
      <c r="DO13" s="12" t="str">
        <f>IF($J13="","",VLOOKUP($J13,IndDomain_Wide!$A$2:$BI$24,32,FALSE))</f>
        <v/>
      </c>
      <c r="DP13" s="12" t="str">
        <f>IF($J13="","", VLOOKUP($J13,Indicator_Wide!$A$2:$BI$24,32,FALSE))</f>
        <v/>
      </c>
      <c r="DQ13" s="12" t="str">
        <f t="shared" si="36"/>
        <v/>
      </c>
      <c r="DR13" s="12" t="str">
        <f>IF($J13="","",VLOOKUP($J13,IndDomain_Wide!$A$2:$BI$24,33,FALSE))</f>
        <v/>
      </c>
      <c r="DS13" s="12" t="str">
        <f>IF($J13="","", VLOOKUP($J13,Indicator_Wide!$A$2:$BI$24,33,FALSE))</f>
        <v/>
      </c>
      <c r="DT13" s="12" t="str">
        <f t="shared" si="37"/>
        <v/>
      </c>
      <c r="DU13" s="12" t="str">
        <f>IF($J13="","",VLOOKUP($J13,IndDomain_Wide!$A$2:$BI$24,34,FALSE))</f>
        <v/>
      </c>
      <c r="DV13" s="12" t="str">
        <f>IF($J13="","", VLOOKUP($J13,Indicator_Wide!$A$2:$BI$24,34,FALSE))</f>
        <v/>
      </c>
      <c r="DW13" s="12" t="str">
        <f t="shared" si="38"/>
        <v/>
      </c>
      <c r="DX13" s="12" t="str">
        <f>IF($J13="","",VLOOKUP($J13,IndDomain_Wide!$A$2:$BI$24,35,FALSE))</f>
        <v/>
      </c>
      <c r="DY13" s="12" t="str">
        <f>IF($J13="","", VLOOKUP($J13,Indicator_Wide!$A$2:$BI$24,35,FALSE))</f>
        <v/>
      </c>
      <c r="DZ13" s="12" t="str">
        <f t="shared" si="39"/>
        <v/>
      </c>
      <c r="EA13" s="12" t="str">
        <f>IF($J13="","",VLOOKUP($J13,IndDomain_Wide!$A$2:$BI$24,36,FALSE))</f>
        <v/>
      </c>
      <c r="EB13" s="12" t="str">
        <f>IF($J13="","", VLOOKUP($J13,Indicator_Wide!$A$2:$BI$24,36,FALSE))</f>
        <v/>
      </c>
      <c r="EC13" s="12" t="str">
        <f t="shared" si="40"/>
        <v/>
      </c>
      <c r="ED13" s="12" t="str">
        <f>IF($J13="","",VLOOKUP($J13,IndDomain_Wide!$A$2:$BI$24,37,FALSE))</f>
        <v/>
      </c>
      <c r="EE13" s="12" t="str">
        <f>IF($J13="","", VLOOKUP($J13,Indicator_Wide!$A$2:$BI$24,37,FALSE))</f>
        <v/>
      </c>
      <c r="EF13" s="12" t="str">
        <f t="shared" si="41"/>
        <v/>
      </c>
      <c r="EG13" s="12" t="str">
        <f>IF($J13="","",VLOOKUP($J13,IndDomain_Wide!$A$2:$BI$24,38,FALSE))</f>
        <v/>
      </c>
      <c r="EH13" s="12" t="str">
        <f>IF($J13="","", VLOOKUP($J13,Indicator_Wide!$A$2:$BI$24,38,FALSE))</f>
        <v/>
      </c>
      <c r="EI13" s="12" t="str">
        <f t="shared" si="42"/>
        <v/>
      </c>
      <c r="EJ13" s="12" t="str">
        <f>IF($J13="","",VLOOKUP($J13,IndDomain_Wide!$A$2:$BI$24,39,FALSE))</f>
        <v/>
      </c>
      <c r="EK13" s="12" t="str">
        <f>IF($J13="","", VLOOKUP($J13,Indicator_Wide!$A$2:$BI$24,39,FALSE))</f>
        <v/>
      </c>
      <c r="EL13" s="12" t="str">
        <f t="shared" si="43"/>
        <v/>
      </c>
      <c r="EM13" s="12" t="str">
        <f>IF($J13="","",VLOOKUP($J13,IndDomain_Wide!$A$2:$BI$24,40,FALSE))</f>
        <v/>
      </c>
      <c r="EN13" s="12" t="str">
        <f>IF($J13="","", VLOOKUP($J13,Indicator_Wide!$A$2:$BI$24,40,FALSE))</f>
        <v/>
      </c>
      <c r="EO13" s="12" t="str">
        <f t="shared" si="44"/>
        <v/>
      </c>
      <c r="EP13" s="12" t="str">
        <f>IF($J13="","",VLOOKUP($J13,IndDomain_Wide!$A$2:$BI$24,41,FALSE))</f>
        <v/>
      </c>
      <c r="EQ13" s="12" t="str">
        <f>IF($J13="","", VLOOKUP($J13,Indicator_Wide!$A$2:$BI$24,41,FALSE))</f>
        <v/>
      </c>
      <c r="ER13" s="12" t="str">
        <f t="shared" si="45"/>
        <v/>
      </c>
      <c r="ES13" s="12" t="str">
        <f>IF($J13="","",VLOOKUP($J13,IndDomain_Wide!$A$2:$BI$24,42,FALSE))</f>
        <v/>
      </c>
      <c r="ET13" s="12" t="str">
        <f>IF($J13="","", VLOOKUP($J13,Indicator_Wide!$A$2:$BI$24,42,FALSE))</f>
        <v/>
      </c>
      <c r="EU13" s="12" t="str">
        <f t="shared" si="46"/>
        <v/>
      </c>
      <c r="EV13" s="12" t="str">
        <f>IF($J13="","",VLOOKUP($J13,IndDomain_Wide!$A$2:$BI$24,43,FALSE))</f>
        <v/>
      </c>
      <c r="EW13" s="12" t="str">
        <f>IF($J13="","", VLOOKUP($J13,Indicator_Wide!$A$2:$BI$24,43,FALSE))</f>
        <v/>
      </c>
      <c r="EX13" s="12" t="str">
        <f t="shared" si="47"/>
        <v/>
      </c>
      <c r="EY13" s="12" t="str">
        <f>IF($J13="","",VLOOKUP($J13,IndDomain_Wide!$A$2:$BI$24,44,FALSE))</f>
        <v/>
      </c>
      <c r="EZ13" s="12" t="str">
        <f>IF($J13="","", VLOOKUP($J13,Indicator_Wide!$A$2:$BI$24,44,FALSE))</f>
        <v/>
      </c>
      <c r="FA13" s="12" t="str">
        <f t="shared" si="48"/>
        <v/>
      </c>
      <c r="FB13" s="12" t="str">
        <f>IF($J13="","",VLOOKUP($J13,IndDomain_Wide!$A$2:$BI$24,45,FALSE))</f>
        <v/>
      </c>
      <c r="FC13" s="12" t="str">
        <f>IF($J13="","", VLOOKUP($J13,Indicator_Wide!$A$2:$BI$24,45,FALSE))</f>
        <v/>
      </c>
      <c r="FD13" s="12" t="str">
        <f t="shared" si="49"/>
        <v/>
      </c>
      <c r="FE13" s="12" t="str">
        <f>IF($J13="","",VLOOKUP($J13,IndDomain_Wide!$A$2:$BI$24,46,FALSE))</f>
        <v/>
      </c>
      <c r="FF13" s="12" t="str">
        <f>IF($J13="","", VLOOKUP($J13,Indicator_Wide!$A$2:$BI$24,46,FALSE))</f>
        <v/>
      </c>
      <c r="FG13" s="12" t="str">
        <f t="shared" si="50"/>
        <v/>
      </c>
      <c r="FH13" s="12" t="str">
        <f>IF($J13="","",VLOOKUP($J13,IndDomain_Wide!$A$2:$BI$24,47,FALSE))</f>
        <v/>
      </c>
      <c r="FI13" s="12" t="str">
        <f>IF($J13="","", VLOOKUP($J13,Indicator_Wide!$A$2:$BI$24,47,FALSE))</f>
        <v/>
      </c>
      <c r="FJ13" s="12" t="str">
        <f t="shared" si="51"/>
        <v/>
      </c>
      <c r="FK13" s="12" t="str">
        <f>IF($J13="","",VLOOKUP($J13,IndDomain_Wide!$A$2:$BI$24,48,FALSE))</f>
        <v/>
      </c>
      <c r="FL13" s="12" t="str">
        <f>IF($J13="","", VLOOKUP($J13,Indicator_Wide!$A$2:$BI$24,48,FALSE))</f>
        <v/>
      </c>
      <c r="FM13" s="12" t="str">
        <f t="shared" si="52"/>
        <v/>
      </c>
      <c r="FN13" s="12" t="str">
        <f>IF($J13="","",VLOOKUP($J13,IndDomain_Wide!$A$2:$BI$24,49,FALSE))</f>
        <v/>
      </c>
      <c r="FO13" s="12" t="str">
        <f>IF($J13="","", VLOOKUP($J13,Indicator_Wide!$A$2:$BI$24,49,FALSE))</f>
        <v/>
      </c>
      <c r="FP13" s="12" t="str">
        <f t="shared" si="53"/>
        <v/>
      </c>
      <c r="FQ13" s="12" t="str">
        <f>IF($J13="","",VLOOKUP($J13,IndDomain_Wide!$A$2:$BI$24,50,FALSE))</f>
        <v/>
      </c>
      <c r="FR13" s="12" t="str">
        <f>IF($J13="","", VLOOKUP($J13,Indicator_Wide!$A$2:$BI$24,50,FALSE))</f>
        <v/>
      </c>
      <c r="FS13" s="12" t="str">
        <f t="shared" si="54"/>
        <v/>
      </c>
      <c r="FT13" s="12" t="str">
        <f>IF($J13="","",VLOOKUP($J13,IndDomain_Wide!$A$2:$BI$24,51,FALSE))</f>
        <v/>
      </c>
      <c r="FU13" s="12" t="str">
        <f>IF($J13="","", VLOOKUP($J13,Indicator_Wide!$A$2:$BI$24,51,FALSE))</f>
        <v/>
      </c>
      <c r="FV13" s="12" t="str">
        <f t="shared" si="55"/>
        <v/>
      </c>
      <c r="FW13" s="12" t="str">
        <f>IF($J13="","",VLOOKUP($J13,IndDomain_Wide!$A$2:$BI$24,52,FALSE))</f>
        <v/>
      </c>
      <c r="FX13" s="12" t="str">
        <f>IF($J13="","", VLOOKUP($J13,Indicator_Wide!$A$2:$BI$24,52,FALSE))</f>
        <v/>
      </c>
      <c r="FY13" s="12" t="str">
        <f t="shared" si="56"/>
        <v/>
      </c>
      <c r="FZ13" s="12" t="str">
        <f>IF($J13="","",VLOOKUP($J13,IndDomain_Wide!$A$2:$BI$24,53,FALSE))</f>
        <v/>
      </c>
      <c r="GA13" s="12" t="str">
        <f>IF($J13="","", VLOOKUP($J13,Indicator_Wide!$A$2:$BI$24,53,FALSE))</f>
        <v/>
      </c>
      <c r="GB13" s="12" t="str">
        <f t="shared" si="57"/>
        <v/>
      </c>
      <c r="GC13" s="12" t="str">
        <f>IF($J13="","",VLOOKUP($J13,IndDomain_Wide!$A$2:$BI$24,54,FALSE))</f>
        <v/>
      </c>
      <c r="GD13" s="12" t="str">
        <f>IF($J13="","", VLOOKUP($J13,Indicator_Wide!$A$2:$BI$24,54,FALSE))</f>
        <v/>
      </c>
      <c r="GE13" s="12" t="str">
        <f t="shared" si="58"/>
        <v/>
      </c>
      <c r="GF13" s="12" t="str">
        <f>IF($J13="","",VLOOKUP($J13,IndDomain_Wide!$A$2:$BI$24,55,FALSE))</f>
        <v/>
      </c>
      <c r="GG13" s="12" t="str">
        <f>IF($J13="","", VLOOKUP($J13,Indicator_Wide!$A$2:$BI$24,55,FALSE))</f>
        <v/>
      </c>
      <c r="GH13" s="12" t="str">
        <f t="shared" si="59"/>
        <v/>
      </c>
      <c r="GI13" s="12" t="str">
        <f>IF($J13="","",VLOOKUP($J13,IndDomain_Wide!$A$2:$BI$24,56,FALSE))</f>
        <v/>
      </c>
      <c r="GJ13" s="12" t="str">
        <f>IF($J13="","", VLOOKUP($J13,Indicator_Wide!$A$2:$BI$24,56,FALSE))</f>
        <v/>
      </c>
      <c r="GK13" s="12" t="str">
        <f t="shared" si="60"/>
        <v/>
      </c>
      <c r="GL13" s="12" t="str">
        <f>IF($J13="","",VLOOKUP($J13,IndDomain_Wide!$A$2:$BI$24,57,FALSE))</f>
        <v/>
      </c>
      <c r="GM13" s="12" t="str">
        <f>IF($J13="","", VLOOKUP($J13,Indicator_Wide!$A$2:$BI$24,57,FALSE))</f>
        <v/>
      </c>
      <c r="GN13" s="12" t="str">
        <f t="shared" si="61"/>
        <v/>
      </c>
      <c r="GO13" s="12" t="str">
        <f>IF($J13="","",VLOOKUP($J13,IndDomain_Wide!$A$2:$BI$24,58,FALSE))</f>
        <v/>
      </c>
      <c r="GP13" s="12" t="str">
        <f>IF($J13="","", VLOOKUP($J13,Indicator_Wide!$A$2:$BI$24,58,FALSE))</f>
        <v/>
      </c>
      <c r="GQ13" s="12" t="str">
        <f t="shared" si="62"/>
        <v/>
      </c>
      <c r="GR13" s="12" t="str">
        <f>IF($J13="","",VLOOKUP($J13,IndDomain_Wide!$A$2:$BI$24,59,FALSE))</f>
        <v/>
      </c>
      <c r="GS13" s="12" t="str">
        <f>IF($J13="","", VLOOKUP($J13,Indicator_Wide!$A$2:$BI$24,59,FALSE))</f>
        <v/>
      </c>
      <c r="GT13" s="12" t="str">
        <f t="shared" si="63"/>
        <v/>
      </c>
      <c r="GU13" s="12" t="str">
        <f>IF($J13="","",VLOOKUP($J13,IndDomain_Wide!$A$2:$BI$24,60,FALSE))</f>
        <v/>
      </c>
      <c r="GV13" s="12" t="str">
        <f>IF($J13="","", VLOOKUP($J13,Indicator_Wide!$A$2:$BI$24,60,FALSE))</f>
        <v/>
      </c>
      <c r="GW13" s="12" t="str">
        <f t="shared" si="64"/>
        <v/>
      </c>
      <c r="GX13" s="12" t="str">
        <f>IF($J13="","",VLOOKUP($J13,IndDomain_Wide!$A$2:$BI$24,61,FALSE))</f>
        <v/>
      </c>
      <c r="GY13" s="12" t="str">
        <f>IF($J13="","", VLOOKUP($J13,Indicator_Wide!$A$2:$BI$24,61,FALSE))</f>
        <v/>
      </c>
      <c r="GZ13" s="12" t="str">
        <f t="shared" si="65"/>
        <v/>
      </c>
      <c r="HA13" s="11"/>
      <c r="HB13" s="11"/>
    </row>
    <row r="14" spans="1:210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2" t="str">
        <f>IF($J14="","", VLOOKUP($J14,Domain_Wide!$A$2:$M$24,2,FALSE))</f>
        <v/>
      </c>
      <c r="L14" s="12" t="str">
        <f>IF($J14="","", VLOOKUP($J14,Domain_Wide!$A$2:$M$24,3,FALSE))</f>
        <v/>
      </c>
      <c r="M14" s="12" t="str">
        <f t="shared" si="0"/>
        <v/>
      </c>
      <c r="N14" s="12" t="str">
        <f>IF($J14="","", VLOOKUP($J14,Domain_Wide!$A$2:$M$24,4,FALSE))</f>
        <v/>
      </c>
      <c r="O14" s="12" t="str">
        <f>IF($J14="","", VLOOKUP($J14,Domain_Wide!$A$2:$M$24,5,FALSE))</f>
        <v/>
      </c>
      <c r="P14" s="12" t="str">
        <f t="shared" si="1"/>
        <v/>
      </c>
      <c r="Q14" s="12" t="str">
        <f>IF($J14="","", VLOOKUP($J14,Domain_Wide!$A$2:$M$24,6,FALSE))</f>
        <v/>
      </c>
      <c r="R14" s="12" t="str">
        <f>IF($J14="","", VLOOKUP($J14,Domain_Wide!$A$2:$M$24,7,FALSE))</f>
        <v/>
      </c>
      <c r="S14" s="12" t="str">
        <f t="shared" si="2"/>
        <v/>
      </c>
      <c r="T14" s="12" t="str">
        <f>IF($J14="","", VLOOKUP($J14,Domain_Wide!$A$2:$M$24,8,FALSE))</f>
        <v/>
      </c>
      <c r="U14" s="12" t="str">
        <f>IF($J14="","", VLOOKUP($J14,Domain_Wide!$A$2:$M$24,9,FALSE))</f>
        <v/>
      </c>
      <c r="V14" s="12" t="str">
        <f t="shared" si="3"/>
        <v/>
      </c>
      <c r="W14" s="12" t="str">
        <f>IF($J14="","", VLOOKUP($J14,Domain_Wide!$A$2:$M$24,10,FALSE))</f>
        <v/>
      </c>
      <c r="X14" s="12" t="str">
        <f>IF($J14="","", VLOOKUP($J14,Domain_Wide!$A$2:$M$24,11,FALSE))</f>
        <v/>
      </c>
      <c r="Y14" s="12" t="str">
        <f t="shared" si="4"/>
        <v/>
      </c>
      <c r="Z14" s="12" t="str">
        <f>IF($J14="","", VLOOKUP($J14,Domain_Wide!$A$2:$M$24,12,FALSE))</f>
        <v/>
      </c>
      <c r="AA14" s="12" t="str">
        <f>IF($J14="","", VLOOKUP($J14,Domain_Wide!$A$2:$M$24,13,FALSE))</f>
        <v/>
      </c>
      <c r="AB14" s="12" t="str">
        <f t="shared" si="5"/>
        <v/>
      </c>
      <c r="AC14" s="12" t="str">
        <f>IF($J14="","",VLOOKUP($J14,IndDomain_Wide!$A$2:$BI$24,2,FALSE))</f>
        <v/>
      </c>
      <c r="AD14" s="12" t="str">
        <f>IF($J14="","",VLOOKUP($J14,Indicator_Wide!$A$2:$BI$24,2,FALSE))</f>
        <v/>
      </c>
      <c r="AE14" s="12" t="str">
        <f t="shared" si="6"/>
        <v/>
      </c>
      <c r="AF14" s="12" t="str">
        <f>IF($J14="","",VLOOKUP($J14,IndDomain_Wide!$A$2:$BI$24,3,FALSE))</f>
        <v/>
      </c>
      <c r="AG14" s="12" t="str">
        <f>IF($J14="","", VLOOKUP($J14,Indicator_Wide!$A$2:$BI$24,3,FALSE))</f>
        <v/>
      </c>
      <c r="AH14" s="12" t="str">
        <f t="shared" si="7"/>
        <v/>
      </c>
      <c r="AI14" s="12" t="str">
        <f>IF($J14="","",VLOOKUP($J14,IndDomain_Wide!$A$2:$BI$24,4,FALSE))</f>
        <v/>
      </c>
      <c r="AJ14" s="12" t="str">
        <f>IF($J14="","", VLOOKUP($J14,Indicator_Wide!$A$2:$BI$24,4,FALSE))</f>
        <v/>
      </c>
      <c r="AK14" s="12" t="str">
        <f t="shared" si="8"/>
        <v/>
      </c>
      <c r="AL14" s="12" t="str">
        <f>IF($J14="","",VLOOKUP($J14,IndDomain_Wide!$A$2:$BI$24,5,FALSE))</f>
        <v/>
      </c>
      <c r="AM14" s="12" t="str">
        <f>IF($J14="","", VLOOKUP($J14,Indicator_Wide!$A$2:$BI$24,5,FALSE))</f>
        <v/>
      </c>
      <c r="AN14" s="12" t="str">
        <f t="shared" si="9"/>
        <v/>
      </c>
      <c r="AO14" s="12" t="str">
        <f>IF($J14="","",VLOOKUP($J14,IndDomain_Wide!$A$2:$BI$24,6,FALSE))</f>
        <v/>
      </c>
      <c r="AP14" s="12" t="str">
        <f>IF($J14="","", VLOOKUP($J14,Indicator_Wide!$A$2:$BI$24,6,FALSE))</f>
        <v/>
      </c>
      <c r="AQ14" s="12" t="str">
        <f t="shared" si="10"/>
        <v/>
      </c>
      <c r="AR14" s="12" t="str">
        <f>IF($J14="","",VLOOKUP($J14,IndDomain_Wide!$A$2:$BI$24,7,FALSE))</f>
        <v/>
      </c>
      <c r="AS14" s="12" t="str">
        <f>IF($J14="","", VLOOKUP($J14,Indicator_Wide!$A$2:$BI$24,7,FALSE))</f>
        <v/>
      </c>
      <c r="AT14" s="12" t="str">
        <f t="shared" si="11"/>
        <v/>
      </c>
      <c r="AU14" s="12" t="str">
        <f>IF($J14="","",VLOOKUP($J14,IndDomain_Wide!$A$2:$BI$24,8,FALSE))</f>
        <v/>
      </c>
      <c r="AV14" s="12" t="str">
        <f>IF($J14="","", VLOOKUP($J14,Indicator_Wide!$A$2:$BI$24,8,FALSE))</f>
        <v/>
      </c>
      <c r="AW14" s="12" t="str">
        <f t="shared" si="12"/>
        <v/>
      </c>
      <c r="AX14" s="12" t="str">
        <f>IF($J14="","",VLOOKUP($J14,IndDomain_Wide!$A$2:$BI$26,9,FALSE))</f>
        <v/>
      </c>
      <c r="AY14" s="12" t="str">
        <f>IF($J14="","", VLOOKUP($J14,Indicator_Wide!$A$2:$BI$24,9,FALSE))</f>
        <v/>
      </c>
      <c r="AZ14" s="12" t="str">
        <f t="shared" si="13"/>
        <v/>
      </c>
      <c r="BA14" s="12" t="str">
        <f>IF($J14="","",VLOOKUP($J14,IndDomain_Wide!$A$2:$BI$24,10,FALSE))</f>
        <v/>
      </c>
      <c r="BB14" s="12" t="str">
        <f>IF($J14="","", VLOOKUP($J14,Indicator_Wide!$A$2:$BI$24,10,FALSE))</f>
        <v/>
      </c>
      <c r="BC14" s="12" t="str">
        <f t="shared" si="14"/>
        <v/>
      </c>
      <c r="BD14" s="12" t="str">
        <f>IF($J14="","",VLOOKUP($J14,IndDomain_Wide!$A$2:$BI$24,11,FALSE))</f>
        <v/>
      </c>
      <c r="BE14" s="12" t="str">
        <f>IF($J14="","", VLOOKUP($J14,Indicator_Wide!$A$2:$BI$24,11,FALSE))</f>
        <v/>
      </c>
      <c r="BF14" s="12" t="str">
        <f t="shared" si="15"/>
        <v/>
      </c>
      <c r="BG14" s="12" t="str">
        <f>IF($J14="","",VLOOKUP($J14,IndDomain_Wide!$A$2:$BI$24,12,FALSE))</f>
        <v/>
      </c>
      <c r="BH14" s="12" t="str">
        <f>IF($J14="","", VLOOKUP($J14,Indicator_Wide!$A$2:$BI$24,12,FALSE))</f>
        <v/>
      </c>
      <c r="BI14" s="12" t="str">
        <f t="shared" si="16"/>
        <v/>
      </c>
      <c r="BJ14" s="12" t="str">
        <f>IF($J14="","",VLOOKUP($J14,IndDomain_Wide!$A$2:$BI$24,13,FALSE))</f>
        <v/>
      </c>
      <c r="BK14" s="12" t="str">
        <f>IF($J14="","", VLOOKUP($J14,Indicator_Wide!$A$2:$BI$24,13,FALSE))</f>
        <v/>
      </c>
      <c r="BL14" s="12" t="str">
        <f t="shared" si="17"/>
        <v/>
      </c>
      <c r="BM14" s="12" t="str">
        <f>IF($J14="","",VLOOKUP($J14,IndDomain_Wide!$A$2:$BI$24,14,FALSE))</f>
        <v/>
      </c>
      <c r="BN14" s="12" t="str">
        <f>IF($J14="","", VLOOKUP($J14,Indicator_Wide!$A$2:$BI$24,14,FALSE))</f>
        <v/>
      </c>
      <c r="BO14" s="12" t="str">
        <f t="shared" si="18"/>
        <v/>
      </c>
      <c r="BP14" s="12" t="str">
        <f>IF($J14="","",VLOOKUP($J14,IndDomain_Wide!$A$2:$BI$24,15,FALSE))</f>
        <v/>
      </c>
      <c r="BQ14" s="12" t="str">
        <f>IF($J14="","", VLOOKUP($J14,Indicator_Wide!$A$2:$BI$24,15,FALSE))</f>
        <v/>
      </c>
      <c r="BR14" s="12" t="str">
        <f t="shared" si="19"/>
        <v/>
      </c>
      <c r="BS14" s="12" t="str">
        <f>IF($J14="","",VLOOKUP($J14,IndDomain_Wide!$A$2:$BI$24,16,FALSE))</f>
        <v/>
      </c>
      <c r="BT14" s="12" t="str">
        <f>IF($J14="","", VLOOKUP($J14,Indicator_Wide!$A$2:$BI$24,16,FALSE))</f>
        <v/>
      </c>
      <c r="BU14" s="12" t="str">
        <f t="shared" si="20"/>
        <v/>
      </c>
      <c r="BV14" s="12" t="str">
        <f>IF($J14="","",VLOOKUP($J14,IndDomain_Wide!$A$2:$BI$24,17,FALSE))</f>
        <v/>
      </c>
      <c r="BW14" s="12" t="str">
        <f>IF($J14="","", VLOOKUP($J14,Indicator_Wide!$A$2:$BI$24,17,FALSE))</f>
        <v/>
      </c>
      <c r="BX14" s="12" t="str">
        <f t="shared" si="21"/>
        <v/>
      </c>
      <c r="BY14" s="12" t="str">
        <f>IF($J14="","",VLOOKUP($J14,IndDomain_Wide!$A$2:$BI$24,18,FALSE))</f>
        <v/>
      </c>
      <c r="BZ14" s="12" t="str">
        <f>IF($J14="","", VLOOKUP($J14,Indicator_Wide!$A$2:$BI$24,18,FALSE))</f>
        <v/>
      </c>
      <c r="CA14" s="12" t="str">
        <f t="shared" si="22"/>
        <v/>
      </c>
      <c r="CB14" s="12" t="str">
        <f>IF($J14="","",VLOOKUP($J14,IndDomain_Wide!$A$2:$BI$24,19,FALSE))</f>
        <v/>
      </c>
      <c r="CC14" s="12" t="str">
        <f>IF($J14="","", VLOOKUP($J14,Indicator_Wide!$A$2:$BI$24,19,FALSE))</f>
        <v/>
      </c>
      <c r="CD14" s="12" t="str">
        <f t="shared" si="23"/>
        <v/>
      </c>
      <c r="CE14" s="12" t="str">
        <f>IF($J14="","",VLOOKUP($J14,IndDomain_Wide!$A$2:$BI$24,20,FALSE))</f>
        <v/>
      </c>
      <c r="CF14" s="12" t="str">
        <f>IF($J14="","", VLOOKUP($J14,Indicator_Wide!$A$2:$BI$24,20,FALSE))</f>
        <v/>
      </c>
      <c r="CG14" s="12" t="str">
        <f t="shared" si="24"/>
        <v/>
      </c>
      <c r="CH14" s="12" t="str">
        <f>IF($J14="","",VLOOKUP($J14,IndDomain_Wide!$A$2:$BI$24,21,FALSE))</f>
        <v/>
      </c>
      <c r="CI14" s="12" t="str">
        <f>IF($J14="","", VLOOKUP($J14,Indicator_Wide!$A$2:$BI$24,21,FALSE))</f>
        <v/>
      </c>
      <c r="CJ14" s="12" t="str">
        <f t="shared" si="25"/>
        <v/>
      </c>
      <c r="CK14" s="12" t="str">
        <f>IF($J14="","",VLOOKUP($J14,IndDomain_Wide!$A$2:$BI$24,22,FALSE))</f>
        <v/>
      </c>
      <c r="CL14" s="12" t="str">
        <f>IF($J14="","", VLOOKUP($J14,Indicator_Wide!$A$2:$BI$24,22,FALSE))</f>
        <v/>
      </c>
      <c r="CM14" s="12" t="str">
        <f t="shared" si="26"/>
        <v/>
      </c>
      <c r="CN14" s="12" t="str">
        <f>IF($J14="","",VLOOKUP($J14,IndDomain_Wide!$A$2:$BI$24,23,FALSE))</f>
        <v/>
      </c>
      <c r="CO14" s="12" t="str">
        <f>IF($J14="","", VLOOKUP($J14,Indicator_Wide!$A$2:$BI$24,23,FALSE))</f>
        <v/>
      </c>
      <c r="CP14" s="12" t="str">
        <f t="shared" si="27"/>
        <v/>
      </c>
      <c r="CQ14" s="12" t="str">
        <f>IF($J14="","",VLOOKUP($J14,IndDomain_Wide!$A$2:$BI$24,24,FALSE))</f>
        <v/>
      </c>
      <c r="CR14" s="12" t="str">
        <f>IF($J14="","", VLOOKUP($J14,Indicator_Wide!$A$2:$BI$24,24,FALSE))</f>
        <v/>
      </c>
      <c r="CS14" s="12" t="str">
        <f t="shared" si="28"/>
        <v/>
      </c>
      <c r="CT14" s="12" t="str">
        <f>IF($J14="","",VLOOKUP($J14,IndDomain_Wide!$A$2:$BI$24,25,FALSE))</f>
        <v/>
      </c>
      <c r="CU14" s="12" t="str">
        <f>IF($J14="","", VLOOKUP($J14,Indicator_Wide!$A$2:$BI$24,25,FALSE))</f>
        <v/>
      </c>
      <c r="CV14" s="12" t="str">
        <f t="shared" si="29"/>
        <v/>
      </c>
      <c r="CW14" s="12" t="str">
        <f>IF($J14="","",VLOOKUP($J14,IndDomain_Wide!$A$2:$BI$24,26,FALSE))</f>
        <v/>
      </c>
      <c r="CX14" s="12" t="str">
        <f>IF($J14="","", VLOOKUP($J14,Indicator_Wide!$A$2:$BI$24,26,FALSE))</f>
        <v/>
      </c>
      <c r="CY14" s="12" t="str">
        <f t="shared" si="30"/>
        <v/>
      </c>
      <c r="CZ14" s="12" t="str">
        <f>IF($J14="","",VLOOKUP($J14,IndDomain_Wide!$A$2:$BI$24,27,FALSE))</f>
        <v/>
      </c>
      <c r="DA14" s="12" t="str">
        <f>IF($J14="","", VLOOKUP($J14,Indicator_Wide!$A$2:$BI$17,27,FALSE))</f>
        <v/>
      </c>
      <c r="DB14" s="12" t="str">
        <f t="shared" si="31"/>
        <v/>
      </c>
      <c r="DC14" s="12" t="str">
        <f>IF($J14="","",VLOOKUP($J14,IndDomain_Wide!$A$2:$BI$24,28,FALSE))</f>
        <v/>
      </c>
      <c r="DD14" s="12" t="str">
        <f>IF($J14="","", VLOOKUP($J14,Indicator_Wide!$A$2:$BI$17,28,FALSE))</f>
        <v/>
      </c>
      <c r="DE14" s="12" t="str">
        <f t="shared" si="32"/>
        <v/>
      </c>
      <c r="DF14" s="12" t="str">
        <f>IF($J14="","",VLOOKUP($J14,IndDomain_Wide!$A$2:$BI$24,29,FALSE))</f>
        <v/>
      </c>
      <c r="DG14" s="12" t="str">
        <f>IF($J14="","", VLOOKUP($J14,Indicator_Wide!$A$2:$BI$24,29,FALSE))</f>
        <v/>
      </c>
      <c r="DH14" s="12" t="str">
        <f t="shared" si="33"/>
        <v/>
      </c>
      <c r="DI14" s="12" t="str">
        <f>IF($J14="","",VLOOKUP($J14,IndDomain_Wide!$A$2:$BI$24,30,FALSE))</f>
        <v/>
      </c>
      <c r="DJ14" s="12" t="str">
        <f>IF($J14="","", VLOOKUP($J14,Indicator_Wide!$A$2:$BI$24,30,FALSE))</f>
        <v/>
      </c>
      <c r="DK14" s="12" t="str">
        <f t="shared" si="34"/>
        <v/>
      </c>
      <c r="DL14" s="12" t="str">
        <f>IF($J14="","",VLOOKUP($J14,IndDomain_Wide!$A$2:$BI$24,31,FALSE))</f>
        <v/>
      </c>
      <c r="DM14" s="12" t="str">
        <f>IF($J14="","", VLOOKUP($J14,Indicator_Wide!$A$2:$BI$24,31,FALSE))</f>
        <v/>
      </c>
      <c r="DN14" s="12" t="str">
        <f t="shared" si="35"/>
        <v/>
      </c>
      <c r="DO14" s="12" t="str">
        <f>IF($J14="","",VLOOKUP($J14,IndDomain_Wide!$A$2:$BI$24,32,FALSE))</f>
        <v/>
      </c>
      <c r="DP14" s="12" t="str">
        <f>IF($J14="","", VLOOKUP($J14,Indicator_Wide!$A$2:$BI$24,32,FALSE))</f>
        <v/>
      </c>
      <c r="DQ14" s="12" t="str">
        <f t="shared" si="36"/>
        <v/>
      </c>
      <c r="DR14" s="12" t="str">
        <f>IF($J14="","",VLOOKUP($J14,IndDomain_Wide!$A$2:$BI$24,33,FALSE))</f>
        <v/>
      </c>
      <c r="DS14" s="12" t="str">
        <f>IF($J14="","", VLOOKUP($J14,Indicator_Wide!$A$2:$BI$24,33,FALSE))</f>
        <v/>
      </c>
      <c r="DT14" s="12" t="str">
        <f t="shared" si="37"/>
        <v/>
      </c>
      <c r="DU14" s="12" t="str">
        <f>IF($J14="","",VLOOKUP($J14,IndDomain_Wide!$A$2:$BI$24,34,FALSE))</f>
        <v/>
      </c>
      <c r="DV14" s="12" t="str">
        <f>IF($J14="","", VLOOKUP($J14,Indicator_Wide!$A$2:$BI$24,34,FALSE))</f>
        <v/>
      </c>
      <c r="DW14" s="12" t="str">
        <f t="shared" si="38"/>
        <v/>
      </c>
      <c r="DX14" s="12" t="str">
        <f>IF($J14="","",VLOOKUP($J14,IndDomain_Wide!$A$2:$BI$24,35,FALSE))</f>
        <v/>
      </c>
      <c r="DY14" s="12" t="str">
        <f>IF($J14="","", VLOOKUP($J14,Indicator_Wide!$A$2:$BI$24,35,FALSE))</f>
        <v/>
      </c>
      <c r="DZ14" s="12" t="str">
        <f t="shared" si="39"/>
        <v/>
      </c>
      <c r="EA14" s="12" t="str">
        <f>IF($J14="","",VLOOKUP($J14,IndDomain_Wide!$A$2:$BI$24,36,FALSE))</f>
        <v/>
      </c>
      <c r="EB14" s="12" t="str">
        <f>IF($J14="","", VLOOKUP($J14,Indicator_Wide!$A$2:$BI$24,36,FALSE))</f>
        <v/>
      </c>
      <c r="EC14" s="12" t="str">
        <f t="shared" si="40"/>
        <v/>
      </c>
      <c r="ED14" s="12" t="str">
        <f>IF($J14="","",VLOOKUP($J14,IndDomain_Wide!$A$2:$BI$24,37,FALSE))</f>
        <v/>
      </c>
      <c r="EE14" s="12" t="str">
        <f>IF($J14="","", VLOOKUP($J14,Indicator_Wide!$A$2:$BI$24,37,FALSE))</f>
        <v/>
      </c>
      <c r="EF14" s="12" t="str">
        <f t="shared" si="41"/>
        <v/>
      </c>
      <c r="EG14" s="12" t="str">
        <f>IF($J14="","",VLOOKUP($J14,IndDomain_Wide!$A$2:$BI$24,38,FALSE))</f>
        <v/>
      </c>
      <c r="EH14" s="12" t="str">
        <f>IF($J14="","", VLOOKUP($J14,Indicator_Wide!$A$2:$BI$24,38,FALSE))</f>
        <v/>
      </c>
      <c r="EI14" s="12" t="str">
        <f t="shared" si="42"/>
        <v/>
      </c>
      <c r="EJ14" s="12" t="str">
        <f>IF($J14="","",VLOOKUP($J14,IndDomain_Wide!$A$2:$BI$24,39,FALSE))</f>
        <v/>
      </c>
      <c r="EK14" s="12" t="str">
        <f>IF($J14="","", VLOOKUP($J14,Indicator_Wide!$A$2:$BI$24,39,FALSE))</f>
        <v/>
      </c>
      <c r="EL14" s="12" t="str">
        <f t="shared" si="43"/>
        <v/>
      </c>
      <c r="EM14" s="12" t="str">
        <f>IF($J14="","",VLOOKUP($J14,IndDomain_Wide!$A$2:$BI$24,40,FALSE))</f>
        <v/>
      </c>
      <c r="EN14" s="12" t="str">
        <f>IF($J14="","", VLOOKUP($J14,Indicator_Wide!$A$2:$BI$24,40,FALSE))</f>
        <v/>
      </c>
      <c r="EO14" s="12" t="str">
        <f t="shared" si="44"/>
        <v/>
      </c>
      <c r="EP14" s="12" t="str">
        <f>IF($J14="","",VLOOKUP($J14,IndDomain_Wide!$A$2:$BI$24,41,FALSE))</f>
        <v/>
      </c>
      <c r="EQ14" s="12" t="str">
        <f>IF($J14="","", VLOOKUP($J14,Indicator_Wide!$A$2:$BI$24,41,FALSE))</f>
        <v/>
      </c>
      <c r="ER14" s="12" t="str">
        <f t="shared" si="45"/>
        <v/>
      </c>
      <c r="ES14" s="12" t="str">
        <f>IF($J14="","",VLOOKUP($J14,IndDomain_Wide!$A$2:$BI$24,42,FALSE))</f>
        <v/>
      </c>
      <c r="ET14" s="12" t="str">
        <f>IF($J14="","", VLOOKUP($J14,Indicator_Wide!$A$2:$BI$24,42,FALSE))</f>
        <v/>
      </c>
      <c r="EU14" s="12" t="str">
        <f t="shared" si="46"/>
        <v/>
      </c>
      <c r="EV14" s="12" t="str">
        <f>IF($J14="","",VLOOKUP($J14,IndDomain_Wide!$A$2:$BI$24,43,FALSE))</f>
        <v/>
      </c>
      <c r="EW14" s="12" t="str">
        <f>IF($J14="","", VLOOKUP($J14,Indicator_Wide!$A$2:$BI$24,43,FALSE))</f>
        <v/>
      </c>
      <c r="EX14" s="12" t="str">
        <f t="shared" si="47"/>
        <v/>
      </c>
      <c r="EY14" s="12" t="str">
        <f>IF($J14="","",VLOOKUP($J14,IndDomain_Wide!$A$2:$BI$24,44,FALSE))</f>
        <v/>
      </c>
      <c r="EZ14" s="12" t="str">
        <f>IF($J14="","", VLOOKUP($J14,Indicator_Wide!$A$2:$BI$24,44,FALSE))</f>
        <v/>
      </c>
      <c r="FA14" s="12" t="str">
        <f t="shared" si="48"/>
        <v/>
      </c>
      <c r="FB14" s="12" t="str">
        <f>IF($J14="","",VLOOKUP($J14,IndDomain_Wide!$A$2:$BI$24,45,FALSE))</f>
        <v/>
      </c>
      <c r="FC14" s="12" t="str">
        <f>IF($J14="","", VLOOKUP($J14,Indicator_Wide!$A$2:$BI$24,45,FALSE))</f>
        <v/>
      </c>
      <c r="FD14" s="12" t="str">
        <f t="shared" si="49"/>
        <v/>
      </c>
      <c r="FE14" s="12" t="str">
        <f>IF($J14="","",VLOOKUP($J14,IndDomain_Wide!$A$2:$BI$24,46,FALSE))</f>
        <v/>
      </c>
      <c r="FF14" s="12" t="str">
        <f>IF($J14="","", VLOOKUP($J14,Indicator_Wide!$A$2:$BI$24,46,FALSE))</f>
        <v/>
      </c>
      <c r="FG14" s="12" t="str">
        <f t="shared" si="50"/>
        <v/>
      </c>
      <c r="FH14" s="12" t="str">
        <f>IF($J14="","",VLOOKUP($J14,IndDomain_Wide!$A$2:$BI$24,47,FALSE))</f>
        <v/>
      </c>
      <c r="FI14" s="12" t="str">
        <f>IF($J14="","", VLOOKUP($J14,Indicator_Wide!$A$2:$BI$24,47,FALSE))</f>
        <v/>
      </c>
      <c r="FJ14" s="12" t="str">
        <f t="shared" si="51"/>
        <v/>
      </c>
      <c r="FK14" s="12" t="str">
        <f>IF($J14="","",VLOOKUP($J14,IndDomain_Wide!$A$2:$BI$24,48,FALSE))</f>
        <v/>
      </c>
      <c r="FL14" s="12" t="str">
        <f>IF($J14="","", VLOOKUP($J14,Indicator_Wide!$A$2:$BI$24,48,FALSE))</f>
        <v/>
      </c>
      <c r="FM14" s="12" t="str">
        <f t="shared" si="52"/>
        <v/>
      </c>
      <c r="FN14" s="12" t="str">
        <f>IF($J14="","",VLOOKUP($J14,IndDomain_Wide!$A$2:$BI$24,49,FALSE))</f>
        <v/>
      </c>
      <c r="FO14" s="12" t="str">
        <f>IF($J14="","", VLOOKUP($J14,Indicator_Wide!$A$2:$BI$24,49,FALSE))</f>
        <v/>
      </c>
      <c r="FP14" s="12" t="str">
        <f t="shared" si="53"/>
        <v/>
      </c>
      <c r="FQ14" s="12" t="str">
        <f>IF($J14="","",VLOOKUP($J14,IndDomain_Wide!$A$2:$BI$24,50,FALSE))</f>
        <v/>
      </c>
      <c r="FR14" s="12" t="str">
        <f>IF($J14="","", VLOOKUP($J14,Indicator_Wide!$A$2:$BI$24,50,FALSE))</f>
        <v/>
      </c>
      <c r="FS14" s="12" t="str">
        <f t="shared" si="54"/>
        <v/>
      </c>
      <c r="FT14" s="12" t="str">
        <f>IF($J14="","",VLOOKUP($J14,IndDomain_Wide!$A$2:$BI$24,51,FALSE))</f>
        <v/>
      </c>
      <c r="FU14" s="12" t="str">
        <f>IF($J14="","", VLOOKUP($J14,Indicator_Wide!$A$2:$BI$24,51,FALSE))</f>
        <v/>
      </c>
      <c r="FV14" s="12" t="str">
        <f t="shared" si="55"/>
        <v/>
      </c>
      <c r="FW14" s="12" t="str">
        <f>IF($J14="","",VLOOKUP($J14,IndDomain_Wide!$A$2:$BI$24,52,FALSE))</f>
        <v/>
      </c>
      <c r="FX14" s="12" t="str">
        <f>IF($J14="","", VLOOKUP($J14,Indicator_Wide!$A$2:$BI$24,52,FALSE))</f>
        <v/>
      </c>
      <c r="FY14" s="12" t="str">
        <f t="shared" si="56"/>
        <v/>
      </c>
      <c r="FZ14" s="12" t="str">
        <f>IF($J14="","",VLOOKUP($J14,IndDomain_Wide!$A$2:$BI$24,53,FALSE))</f>
        <v/>
      </c>
      <c r="GA14" s="12" t="str">
        <f>IF($J14="","", VLOOKUP($J14,Indicator_Wide!$A$2:$BI$24,53,FALSE))</f>
        <v/>
      </c>
      <c r="GB14" s="12" t="str">
        <f t="shared" si="57"/>
        <v/>
      </c>
      <c r="GC14" s="12" t="str">
        <f>IF($J14="","",VLOOKUP($J14,IndDomain_Wide!$A$2:$BI$24,54,FALSE))</f>
        <v/>
      </c>
      <c r="GD14" s="12" t="str">
        <f>IF($J14="","", VLOOKUP($J14,Indicator_Wide!$A$2:$BI$24,54,FALSE))</f>
        <v/>
      </c>
      <c r="GE14" s="12" t="str">
        <f t="shared" si="58"/>
        <v/>
      </c>
      <c r="GF14" s="12" t="str">
        <f>IF($J14="","",VLOOKUP($J14,IndDomain_Wide!$A$2:$BI$24,55,FALSE))</f>
        <v/>
      </c>
      <c r="GG14" s="12" t="str">
        <f>IF($J14="","", VLOOKUP($J14,Indicator_Wide!$A$2:$BI$24,55,FALSE))</f>
        <v/>
      </c>
      <c r="GH14" s="12" t="str">
        <f t="shared" si="59"/>
        <v/>
      </c>
      <c r="GI14" s="12" t="str">
        <f>IF($J14="","",VLOOKUP($J14,IndDomain_Wide!$A$2:$BI$24,56,FALSE))</f>
        <v/>
      </c>
      <c r="GJ14" s="12" t="str">
        <f>IF($J14="","", VLOOKUP($J14,Indicator_Wide!$A$2:$BI$24,56,FALSE))</f>
        <v/>
      </c>
      <c r="GK14" s="12" t="str">
        <f t="shared" si="60"/>
        <v/>
      </c>
      <c r="GL14" s="12" t="str">
        <f>IF($J14="","",VLOOKUP($J14,IndDomain_Wide!$A$2:$BI$24,57,FALSE))</f>
        <v/>
      </c>
      <c r="GM14" s="12" t="str">
        <f>IF($J14="","", VLOOKUP($J14,Indicator_Wide!$A$2:$BI$24,57,FALSE))</f>
        <v/>
      </c>
      <c r="GN14" s="12" t="str">
        <f t="shared" si="61"/>
        <v/>
      </c>
      <c r="GO14" s="12" t="str">
        <f>IF($J14="","",VLOOKUP($J14,IndDomain_Wide!$A$2:$BI$24,58,FALSE))</f>
        <v/>
      </c>
      <c r="GP14" s="12" t="str">
        <f>IF($J14="","", VLOOKUP($J14,Indicator_Wide!$A$2:$BI$24,58,FALSE))</f>
        <v/>
      </c>
      <c r="GQ14" s="12" t="str">
        <f t="shared" si="62"/>
        <v/>
      </c>
      <c r="GR14" s="12" t="str">
        <f>IF($J14="","",VLOOKUP($J14,IndDomain_Wide!$A$2:$BI$24,59,FALSE))</f>
        <v/>
      </c>
      <c r="GS14" s="12" t="str">
        <f>IF($J14="","", VLOOKUP($J14,Indicator_Wide!$A$2:$BI$24,59,FALSE))</f>
        <v/>
      </c>
      <c r="GT14" s="12" t="str">
        <f t="shared" si="63"/>
        <v/>
      </c>
      <c r="GU14" s="12" t="str">
        <f>IF($J14="","",VLOOKUP($J14,IndDomain_Wide!$A$2:$BI$24,60,FALSE))</f>
        <v/>
      </c>
      <c r="GV14" s="12" t="str">
        <f>IF($J14="","", VLOOKUP($J14,Indicator_Wide!$A$2:$BI$24,60,FALSE))</f>
        <v/>
      </c>
      <c r="GW14" s="12" t="str">
        <f t="shared" si="64"/>
        <v/>
      </c>
      <c r="GX14" s="12" t="str">
        <f>IF($J14="","",VLOOKUP($J14,IndDomain_Wide!$A$2:$BI$24,61,FALSE))</f>
        <v/>
      </c>
      <c r="GY14" s="12" t="str">
        <f>IF($J14="","", VLOOKUP($J14,Indicator_Wide!$A$2:$BI$24,61,FALSE))</f>
        <v/>
      </c>
      <c r="GZ14" s="12" t="str">
        <f t="shared" si="65"/>
        <v/>
      </c>
      <c r="HA14" s="11"/>
      <c r="HB14" s="11"/>
    </row>
    <row r="15" spans="1:210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2" t="str">
        <f>IF($J15="","", VLOOKUP($J15,Domain_Wide!$A$2:$M$24,2,FALSE))</f>
        <v/>
      </c>
      <c r="L15" s="12" t="str">
        <f>IF($J15="","", VLOOKUP($J15,Domain_Wide!$A$2:$M$24,3,FALSE))</f>
        <v/>
      </c>
      <c r="M15" s="12" t="str">
        <f t="shared" si="0"/>
        <v/>
      </c>
      <c r="N15" s="12" t="str">
        <f>IF($J15="","", VLOOKUP($J15,Domain_Wide!$A$2:$M$24,4,FALSE))</f>
        <v/>
      </c>
      <c r="O15" s="12" t="str">
        <f>IF($J15="","", VLOOKUP($J15,Domain_Wide!$A$2:$M$24,5,FALSE))</f>
        <v/>
      </c>
      <c r="P15" s="12" t="str">
        <f t="shared" si="1"/>
        <v/>
      </c>
      <c r="Q15" s="12" t="str">
        <f>IF($J15="","", VLOOKUP($J15,Domain_Wide!$A$2:$M$24,6,FALSE))</f>
        <v/>
      </c>
      <c r="R15" s="12" t="str">
        <f>IF($J15="","", VLOOKUP($J15,Domain_Wide!$A$2:$M$24,7,FALSE))</f>
        <v/>
      </c>
      <c r="S15" s="12" t="str">
        <f t="shared" si="2"/>
        <v/>
      </c>
      <c r="T15" s="12" t="str">
        <f>IF($J15="","", VLOOKUP($J15,Domain_Wide!$A$2:$M$24,8,FALSE))</f>
        <v/>
      </c>
      <c r="U15" s="12" t="str">
        <f>IF($J15="","", VLOOKUP($J15,Domain_Wide!$A$2:$M$24,9,FALSE))</f>
        <v/>
      </c>
      <c r="V15" s="12" t="str">
        <f t="shared" si="3"/>
        <v/>
      </c>
      <c r="W15" s="12" t="str">
        <f>IF($J15="","", VLOOKUP($J15,Domain_Wide!$A$2:$M$24,10,FALSE))</f>
        <v/>
      </c>
      <c r="X15" s="12" t="str">
        <f>IF($J15="","", VLOOKUP($J15,Domain_Wide!$A$2:$M$24,11,FALSE))</f>
        <v/>
      </c>
      <c r="Y15" s="12" t="str">
        <f t="shared" si="4"/>
        <v/>
      </c>
      <c r="Z15" s="12" t="str">
        <f>IF($J15="","", VLOOKUP($J15,Domain_Wide!$A$2:$M$24,12,FALSE))</f>
        <v/>
      </c>
      <c r="AA15" s="12" t="str">
        <f>IF($J15="","", VLOOKUP($J15,Domain_Wide!$A$2:$M$24,13,FALSE))</f>
        <v/>
      </c>
      <c r="AB15" s="12" t="str">
        <f t="shared" si="5"/>
        <v/>
      </c>
      <c r="AC15" s="12" t="str">
        <f>IF($J15="","",VLOOKUP($J15,IndDomain_Wide!$A$2:$BI$24,2,FALSE))</f>
        <v/>
      </c>
      <c r="AD15" s="12" t="str">
        <f>IF($J15="","",VLOOKUP($J15,Indicator_Wide!$A$2:$BI$24,2,FALSE))</f>
        <v/>
      </c>
      <c r="AE15" s="12" t="str">
        <f t="shared" si="6"/>
        <v/>
      </c>
      <c r="AF15" s="12" t="str">
        <f>IF($J15="","",VLOOKUP($J15,IndDomain_Wide!$A$2:$BI$24,3,FALSE))</f>
        <v/>
      </c>
      <c r="AG15" s="12" t="str">
        <f>IF($J15="","", VLOOKUP($J15,Indicator_Wide!$A$2:$BI$24,3,FALSE))</f>
        <v/>
      </c>
      <c r="AH15" s="12" t="str">
        <f t="shared" si="7"/>
        <v/>
      </c>
      <c r="AI15" s="12" t="str">
        <f>IF($J15="","",VLOOKUP($J15,IndDomain_Wide!$A$2:$BI$24,4,FALSE))</f>
        <v/>
      </c>
      <c r="AJ15" s="12" t="str">
        <f>IF($J15="","", VLOOKUP($J15,Indicator_Wide!$A$2:$BI$24,4,FALSE))</f>
        <v/>
      </c>
      <c r="AK15" s="12" t="str">
        <f t="shared" si="8"/>
        <v/>
      </c>
      <c r="AL15" s="12" t="str">
        <f>IF($J15="","",VLOOKUP($J15,IndDomain_Wide!$A$2:$BI$24,5,FALSE))</f>
        <v/>
      </c>
      <c r="AM15" s="12" t="str">
        <f>IF($J15="","", VLOOKUP($J15,Indicator_Wide!$A$2:$BI$24,5,FALSE))</f>
        <v/>
      </c>
      <c r="AN15" s="12" t="str">
        <f t="shared" si="9"/>
        <v/>
      </c>
      <c r="AO15" s="12" t="str">
        <f>IF($J15="","",VLOOKUP($J15,IndDomain_Wide!$A$2:$BI$24,6,FALSE))</f>
        <v/>
      </c>
      <c r="AP15" s="12" t="str">
        <f>IF($J15="","", VLOOKUP($J15,Indicator_Wide!$A$2:$BI$24,6,FALSE))</f>
        <v/>
      </c>
      <c r="AQ15" s="12" t="str">
        <f t="shared" si="10"/>
        <v/>
      </c>
      <c r="AR15" s="12" t="str">
        <f>IF($J15="","",VLOOKUP($J15,IndDomain_Wide!$A$2:$BI$24,7,FALSE))</f>
        <v/>
      </c>
      <c r="AS15" s="12" t="str">
        <f>IF($J15="","", VLOOKUP($J15,Indicator_Wide!$A$2:$BI$24,7,FALSE))</f>
        <v/>
      </c>
      <c r="AT15" s="12" t="str">
        <f t="shared" si="11"/>
        <v/>
      </c>
      <c r="AU15" s="12" t="str">
        <f>IF($J15="","",VLOOKUP($J15,IndDomain_Wide!$A$2:$BI$24,8,FALSE))</f>
        <v/>
      </c>
      <c r="AV15" s="12" t="str">
        <f>IF($J15="","", VLOOKUP($J15,Indicator_Wide!$A$2:$BI$24,8,FALSE))</f>
        <v/>
      </c>
      <c r="AW15" s="12" t="str">
        <f t="shared" si="12"/>
        <v/>
      </c>
      <c r="AX15" s="12" t="str">
        <f>IF($J15="","",VLOOKUP($J15,IndDomain_Wide!$A$2:$BI$26,9,FALSE))</f>
        <v/>
      </c>
      <c r="AY15" s="12" t="str">
        <f>IF($J15="","", VLOOKUP($J15,Indicator_Wide!$A$2:$BI$24,9,FALSE))</f>
        <v/>
      </c>
      <c r="AZ15" s="12" t="str">
        <f t="shared" si="13"/>
        <v/>
      </c>
      <c r="BA15" s="12" t="str">
        <f>IF($J15="","",VLOOKUP($J15,IndDomain_Wide!$A$2:$BI$24,10,FALSE))</f>
        <v/>
      </c>
      <c r="BB15" s="12" t="str">
        <f>IF($J15="","", VLOOKUP($J15,Indicator_Wide!$A$2:$BI$24,10,FALSE))</f>
        <v/>
      </c>
      <c r="BC15" s="12" t="str">
        <f t="shared" si="14"/>
        <v/>
      </c>
      <c r="BD15" s="12" t="str">
        <f>IF($J15="","",VLOOKUP($J15,IndDomain_Wide!$A$2:$BI$24,11,FALSE))</f>
        <v/>
      </c>
      <c r="BE15" s="12" t="str">
        <f>IF($J15="","", VLOOKUP($J15,Indicator_Wide!$A$2:$BI$24,11,FALSE))</f>
        <v/>
      </c>
      <c r="BF15" s="12" t="str">
        <f t="shared" si="15"/>
        <v/>
      </c>
      <c r="BG15" s="12" t="str">
        <f>IF($J15="","",VLOOKUP($J15,IndDomain_Wide!$A$2:$BI$24,12,FALSE))</f>
        <v/>
      </c>
      <c r="BH15" s="12" t="str">
        <f>IF($J15="","", VLOOKUP($J15,Indicator_Wide!$A$2:$BI$24,12,FALSE))</f>
        <v/>
      </c>
      <c r="BI15" s="12" t="str">
        <f t="shared" si="16"/>
        <v/>
      </c>
      <c r="BJ15" s="12" t="str">
        <f>IF($J15="","",VLOOKUP($J15,IndDomain_Wide!$A$2:$BI$24,13,FALSE))</f>
        <v/>
      </c>
      <c r="BK15" s="12" t="str">
        <f>IF($J15="","", VLOOKUP($J15,Indicator_Wide!$A$2:$BI$24,13,FALSE))</f>
        <v/>
      </c>
      <c r="BL15" s="12" t="str">
        <f t="shared" si="17"/>
        <v/>
      </c>
      <c r="BM15" s="12" t="str">
        <f>IF($J15="","",VLOOKUP($J15,IndDomain_Wide!$A$2:$BI$24,14,FALSE))</f>
        <v/>
      </c>
      <c r="BN15" s="12" t="str">
        <f>IF($J15="","", VLOOKUP($J15,Indicator_Wide!$A$2:$BI$24,14,FALSE))</f>
        <v/>
      </c>
      <c r="BO15" s="12" t="str">
        <f t="shared" si="18"/>
        <v/>
      </c>
      <c r="BP15" s="12" t="str">
        <f>IF($J15="","",VLOOKUP($J15,IndDomain_Wide!$A$2:$BI$24,15,FALSE))</f>
        <v/>
      </c>
      <c r="BQ15" s="12" t="str">
        <f>IF($J15="","", VLOOKUP($J15,Indicator_Wide!$A$2:$BI$24,15,FALSE))</f>
        <v/>
      </c>
      <c r="BR15" s="12" t="str">
        <f t="shared" si="19"/>
        <v/>
      </c>
      <c r="BS15" s="12" t="str">
        <f>IF($J15="","",VLOOKUP($J15,IndDomain_Wide!$A$2:$BI$24,16,FALSE))</f>
        <v/>
      </c>
      <c r="BT15" s="12" t="str">
        <f>IF($J15="","", VLOOKUP($J15,Indicator_Wide!$A$2:$BI$24,16,FALSE))</f>
        <v/>
      </c>
      <c r="BU15" s="12" t="str">
        <f t="shared" si="20"/>
        <v/>
      </c>
      <c r="BV15" s="12" t="str">
        <f>IF($J15="","",VLOOKUP($J15,IndDomain_Wide!$A$2:$BI$24,17,FALSE))</f>
        <v/>
      </c>
      <c r="BW15" s="12" t="str">
        <f>IF($J15="","", VLOOKUP($J15,Indicator_Wide!$A$2:$BI$24,17,FALSE))</f>
        <v/>
      </c>
      <c r="BX15" s="12" t="str">
        <f t="shared" si="21"/>
        <v/>
      </c>
      <c r="BY15" s="12" t="str">
        <f>IF($J15="","",VLOOKUP($J15,IndDomain_Wide!$A$2:$BI$24,18,FALSE))</f>
        <v/>
      </c>
      <c r="BZ15" s="12" t="str">
        <f>IF($J15="","", VLOOKUP($J15,Indicator_Wide!$A$2:$BI$24,18,FALSE))</f>
        <v/>
      </c>
      <c r="CA15" s="12" t="str">
        <f t="shared" si="22"/>
        <v/>
      </c>
      <c r="CB15" s="12" t="str">
        <f>IF($J15="","",VLOOKUP($J15,IndDomain_Wide!$A$2:$BI$24,19,FALSE))</f>
        <v/>
      </c>
      <c r="CC15" s="12" t="str">
        <f>IF($J15="","", VLOOKUP($J15,Indicator_Wide!$A$2:$BI$24,19,FALSE))</f>
        <v/>
      </c>
      <c r="CD15" s="12" t="str">
        <f t="shared" si="23"/>
        <v/>
      </c>
      <c r="CE15" s="12" t="str">
        <f>IF($J15="","",VLOOKUP($J15,IndDomain_Wide!$A$2:$BI$24,20,FALSE))</f>
        <v/>
      </c>
      <c r="CF15" s="12" t="str">
        <f>IF($J15="","", VLOOKUP($J15,Indicator_Wide!$A$2:$BI$24,20,FALSE))</f>
        <v/>
      </c>
      <c r="CG15" s="12" t="str">
        <f t="shared" si="24"/>
        <v/>
      </c>
      <c r="CH15" s="12" t="str">
        <f>IF($J15="","",VLOOKUP($J15,IndDomain_Wide!$A$2:$BI$24,21,FALSE))</f>
        <v/>
      </c>
      <c r="CI15" s="12" t="str">
        <f>IF($J15="","", VLOOKUP($J15,Indicator_Wide!$A$2:$BI$24,21,FALSE))</f>
        <v/>
      </c>
      <c r="CJ15" s="12" t="str">
        <f t="shared" si="25"/>
        <v/>
      </c>
      <c r="CK15" s="12" t="str">
        <f>IF($J15="","",VLOOKUP($J15,IndDomain_Wide!$A$2:$BI$24,22,FALSE))</f>
        <v/>
      </c>
      <c r="CL15" s="12" t="str">
        <f>IF($J15="","", VLOOKUP($J15,Indicator_Wide!$A$2:$BI$24,22,FALSE))</f>
        <v/>
      </c>
      <c r="CM15" s="12" t="str">
        <f t="shared" si="26"/>
        <v/>
      </c>
      <c r="CN15" s="12" t="str">
        <f>IF($J15="","",VLOOKUP($J15,IndDomain_Wide!$A$2:$BI$24,23,FALSE))</f>
        <v/>
      </c>
      <c r="CO15" s="12" t="str">
        <f>IF($J15="","", VLOOKUP($J15,Indicator_Wide!$A$2:$BI$24,23,FALSE))</f>
        <v/>
      </c>
      <c r="CP15" s="12" t="str">
        <f t="shared" si="27"/>
        <v/>
      </c>
      <c r="CQ15" s="12" t="str">
        <f>IF($J15="","",VLOOKUP($J15,IndDomain_Wide!$A$2:$BI$24,24,FALSE))</f>
        <v/>
      </c>
      <c r="CR15" s="12" t="str">
        <f>IF($J15="","", VLOOKUP($J15,Indicator_Wide!$A$2:$BI$24,24,FALSE))</f>
        <v/>
      </c>
      <c r="CS15" s="12" t="str">
        <f t="shared" si="28"/>
        <v/>
      </c>
      <c r="CT15" s="12" t="str">
        <f>IF($J15="","",VLOOKUP($J15,IndDomain_Wide!$A$2:$BI$24,25,FALSE))</f>
        <v/>
      </c>
      <c r="CU15" s="12" t="str">
        <f>IF($J15="","", VLOOKUP($J15,Indicator_Wide!$A$2:$BI$24,25,FALSE))</f>
        <v/>
      </c>
      <c r="CV15" s="12" t="str">
        <f t="shared" si="29"/>
        <v/>
      </c>
      <c r="CW15" s="12" t="str">
        <f>IF($J15="","",VLOOKUP($J15,IndDomain_Wide!$A$2:$BI$24,26,FALSE))</f>
        <v/>
      </c>
      <c r="CX15" s="12" t="str">
        <f>IF($J15="","", VLOOKUP($J15,Indicator_Wide!$A$2:$BI$24,26,FALSE))</f>
        <v/>
      </c>
      <c r="CY15" s="12" t="str">
        <f t="shared" si="30"/>
        <v/>
      </c>
      <c r="CZ15" s="12" t="str">
        <f>IF($J15="","",VLOOKUP($J15,IndDomain_Wide!$A$2:$BI$24,27,FALSE))</f>
        <v/>
      </c>
      <c r="DA15" s="12" t="str">
        <f>IF($J15="","", VLOOKUP($J15,Indicator_Wide!$A$2:$BI$17,27,FALSE))</f>
        <v/>
      </c>
      <c r="DB15" s="12" t="str">
        <f t="shared" si="31"/>
        <v/>
      </c>
      <c r="DC15" s="12" t="str">
        <f>IF($J15="","",VLOOKUP($J15,IndDomain_Wide!$A$2:$BI$24,28,FALSE))</f>
        <v/>
      </c>
      <c r="DD15" s="12" t="str">
        <f>IF($J15="","", VLOOKUP($J15,Indicator_Wide!$A$2:$BI$17,28,FALSE))</f>
        <v/>
      </c>
      <c r="DE15" s="12" t="str">
        <f t="shared" si="32"/>
        <v/>
      </c>
      <c r="DF15" s="12" t="str">
        <f>IF($J15="","",VLOOKUP($J15,IndDomain_Wide!$A$2:$BI$24,29,FALSE))</f>
        <v/>
      </c>
      <c r="DG15" s="12" t="str">
        <f>IF($J15="","", VLOOKUP($J15,Indicator_Wide!$A$2:$BI$24,29,FALSE))</f>
        <v/>
      </c>
      <c r="DH15" s="12" t="str">
        <f t="shared" si="33"/>
        <v/>
      </c>
      <c r="DI15" s="12" t="str">
        <f>IF($J15="","",VLOOKUP($J15,IndDomain_Wide!$A$2:$BI$24,30,FALSE))</f>
        <v/>
      </c>
      <c r="DJ15" s="12" t="str">
        <f>IF($J15="","", VLOOKUP($J15,Indicator_Wide!$A$2:$BI$24,30,FALSE))</f>
        <v/>
      </c>
      <c r="DK15" s="12" t="str">
        <f t="shared" si="34"/>
        <v/>
      </c>
      <c r="DL15" s="12" t="str">
        <f>IF($J15="","",VLOOKUP($J15,IndDomain_Wide!$A$2:$BI$24,31,FALSE))</f>
        <v/>
      </c>
      <c r="DM15" s="12" t="str">
        <f>IF($J15="","", VLOOKUP($J15,Indicator_Wide!$A$2:$BI$24,31,FALSE))</f>
        <v/>
      </c>
      <c r="DN15" s="12" t="str">
        <f t="shared" si="35"/>
        <v/>
      </c>
      <c r="DO15" s="12" t="str">
        <f>IF($J15="","",VLOOKUP($J15,IndDomain_Wide!$A$2:$BI$24,32,FALSE))</f>
        <v/>
      </c>
      <c r="DP15" s="12" t="str">
        <f>IF($J15="","", VLOOKUP($J15,Indicator_Wide!$A$2:$BI$24,32,FALSE))</f>
        <v/>
      </c>
      <c r="DQ15" s="12" t="str">
        <f t="shared" si="36"/>
        <v/>
      </c>
      <c r="DR15" s="12" t="str">
        <f>IF($J15="","",VLOOKUP($J15,IndDomain_Wide!$A$2:$BI$24,33,FALSE))</f>
        <v/>
      </c>
      <c r="DS15" s="12" t="str">
        <f>IF($J15="","", VLOOKUP($J15,Indicator_Wide!$A$2:$BI$24,33,FALSE))</f>
        <v/>
      </c>
      <c r="DT15" s="12" t="str">
        <f t="shared" si="37"/>
        <v/>
      </c>
      <c r="DU15" s="12" t="str">
        <f>IF($J15="","",VLOOKUP($J15,IndDomain_Wide!$A$2:$BI$24,34,FALSE))</f>
        <v/>
      </c>
      <c r="DV15" s="12" t="str">
        <f>IF($J15="","", VLOOKUP($J15,Indicator_Wide!$A$2:$BI$24,34,FALSE))</f>
        <v/>
      </c>
      <c r="DW15" s="12" t="str">
        <f t="shared" si="38"/>
        <v/>
      </c>
      <c r="DX15" s="12" t="str">
        <f>IF($J15="","",VLOOKUP($J15,IndDomain_Wide!$A$2:$BI$24,35,FALSE))</f>
        <v/>
      </c>
      <c r="DY15" s="12" t="str">
        <f>IF($J15="","", VLOOKUP($J15,Indicator_Wide!$A$2:$BI$24,35,FALSE))</f>
        <v/>
      </c>
      <c r="DZ15" s="12" t="str">
        <f t="shared" si="39"/>
        <v/>
      </c>
      <c r="EA15" s="12" t="str">
        <f>IF($J15="","",VLOOKUP($J15,IndDomain_Wide!$A$2:$BI$24,36,FALSE))</f>
        <v/>
      </c>
      <c r="EB15" s="12" t="str">
        <f>IF($J15="","", VLOOKUP($J15,Indicator_Wide!$A$2:$BI$24,36,FALSE))</f>
        <v/>
      </c>
      <c r="EC15" s="12" t="str">
        <f t="shared" si="40"/>
        <v/>
      </c>
      <c r="ED15" s="12" t="str">
        <f>IF($J15="","",VLOOKUP($J15,IndDomain_Wide!$A$2:$BI$24,37,FALSE))</f>
        <v/>
      </c>
      <c r="EE15" s="12" t="str">
        <f>IF($J15="","", VLOOKUP($J15,Indicator_Wide!$A$2:$BI$24,37,FALSE))</f>
        <v/>
      </c>
      <c r="EF15" s="12" t="str">
        <f t="shared" si="41"/>
        <v/>
      </c>
      <c r="EG15" s="12" t="str">
        <f>IF($J15="","",VLOOKUP($J15,IndDomain_Wide!$A$2:$BI$24,38,FALSE))</f>
        <v/>
      </c>
      <c r="EH15" s="12" t="str">
        <f>IF($J15="","", VLOOKUP($J15,Indicator_Wide!$A$2:$BI$24,38,FALSE))</f>
        <v/>
      </c>
      <c r="EI15" s="12" t="str">
        <f t="shared" si="42"/>
        <v/>
      </c>
      <c r="EJ15" s="12" t="str">
        <f>IF($J15="","",VLOOKUP($J15,IndDomain_Wide!$A$2:$BI$24,39,FALSE))</f>
        <v/>
      </c>
      <c r="EK15" s="12" t="str">
        <f>IF($J15="","", VLOOKUP($J15,Indicator_Wide!$A$2:$BI$24,39,FALSE))</f>
        <v/>
      </c>
      <c r="EL15" s="12" t="str">
        <f t="shared" si="43"/>
        <v/>
      </c>
      <c r="EM15" s="12" t="str">
        <f>IF($J15="","",VLOOKUP($J15,IndDomain_Wide!$A$2:$BI$24,40,FALSE))</f>
        <v/>
      </c>
      <c r="EN15" s="12" t="str">
        <f>IF($J15="","", VLOOKUP($J15,Indicator_Wide!$A$2:$BI$24,40,FALSE))</f>
        <v/>
      </c>
      <c r="EO15" s="12" t="str">
        <f t="shared" si="44"/>
        <v/>
      </c>
      <c r="EP15" s="12" t="str">
        <f>IF($J15="","",VLOOKUP($J15,IndDomain_Wide!$A$2:$BI$24,41,FALSE))</f>
        <v/>
      </c>
      <c r="EQ15" s="12" t="str">
        <f>IF($J15="","", VLOOKUP($J15,Indicator_Wide!$A$2:$BI$24,41,FALSE))</f>
        <v/>
      </c>
      <c r="ER15" s="12" t="str">
        <f t="shared" si="45"/>
        <v/>
      </c>
      <c r="ES15" s="12" t="str">
        <f>IF($J15="","",VLOOKUP($J15,IndDomain_Wide!$A$2:$BI$24,42,FALSE))</f>
        <v/>
      </c>
      <c r="ET15" s="12" t="str">
        <f>IF($J15="","", VLOOKUP($J15,Indicator_Wide!$A$2:$BI$24,42,FALSE))</f>
        <v/>
      </c>
      <c r="EU15" s="12" t="str">
        <f t="shared" si="46"/>
        <v/>
      </c>
      <c r="EV15" s="12" t="str">
        <f>IF($J15="","",VLOOKUP($J15,IndDomain_Wide!$A$2:$BI$24,43,FALSE))</f>
        <v/>
      </c>
      <c r="EW15" s="12" t="str">
        <f>IF($J15="","", VLOOKUP($J15,Indicator_Wide!$A$2:$BI$24,43,FALSE))</f>
        <v/>
      </c>
      <c r="EX15" s="12" t="str">
        <f t="shared" si="47"/>
        <v/>
      </c>
      <c r="EY15" s="12" t="str">
        <f>IF($J15="","",VLOOKUP($J15,IndDomain_Wide!$A$2:$BI$24,44,FALSE))</f>
        <v/>
      </c>
      <c r="EZ15" s="12" t="str">
        <f>IF($J15="","", VLOOKUP($J15,Indicator_Wide!$A$2:$BI$24,44,FALSE))</f>
        <v/>
      </c>
      <c r="FA15" s="12" t="str">
        <f t="shared" si="48"/>
        <v/>
      </c>
      <c r="FB15" s="12" t="str">
        <f>IF($J15="","",VLOOKUP($J15,IndDomain_Wide!$A$2:$BI$24,45,FALSE))</f>
        <v/>
      </c>
      <c r="FC15" s="12" t="str">
        <f>IF($J15="","", VLOOKUP($J15,Indicator_Wide!$A$2:$BI$24,45,FALSE))</f>
        <v/>
      </c>
      <c r="FD15" s="12" t="str">
        <f t="shared" si="49"/>
        <v/>
      </c>
      <c r="FE15" s="12" t="str">
        <f>IF($J15="","",VLOOKUP($J15,IndDomain_Wide!$A$2:$BI$24,46,FALSE))</f>
        <v/>
      </c>
      <c r="FF15" s="12" t="str">
        <f>IF($J15="","", VLOOKUP($J15,Indicator_Wide!$A$2:$BI$24,46,FALSE))</f>
        <v/>
      </c>
      <c r="FG15" s="12" t="str">
        <f t="shared" si="50"/>
        <v/>
      </c>
      <c r="FH15" s="12" t="str">
        <f>IF($J15="","",VLOOKUP($J15,IndDomain_Wide!$A$2:$BI$24,47,FALSE))</f>
        <v/>
      </c>
      <c r="FI15" s="12" t="str">
        <f>IF($J15="","", VLOOKUP($J15,Indicator_Wide!$A$2:$BI$24,47,FALSE))</f>
        <v/>
      </c>
      <c r="FJ15" s="12" t="str">
        <f t="shared" si="51"/>
        <v/>
      </c>
      <c r="FK15" s="12" t="str">
        <f>IF($J15="","",VLOOKUP($J15,IndDomain_Wide!$A$2:$BI$24,48,FALSE))</f>
        <v/>
      </c>
      <c r="FL15" s="12" t="str">
        <f>IF($J15="","", VLOOKUP($J15,Indicator_Wide!$A$2:$BI$24,48,FALSE))</f>
        <v/>
      </c>
      <c r="FM15" s="12" t="str">
        <f t="shared" si="52"/>
        <v/>
      </c>
      <c r="FN15" s="12" t="str">
        <f>IF($J15="","",VLOOKUP($J15,IndDomain_Wide!$A$2:$BI$24,49,FALSE))</f>
        <v/>
      </c>
      <c r="FO15" s="12" t="str">
        <f>IF($J15="","", VLOOKUP($J15,Indicator_Wide!$A$2:$BI$24,49,FALSE))</f>
        <v/>
      </c>
      <c r="FP15" s="12" t="str">
        <f t="shared" si="53"/>
        <v/>
      </c>
      <c r="FQ15" s="12" t="str">
        <f>IF($J15="","",VLOOKUP($J15,IndDomain_Wide!$A$2:$BI$24,50,FALSE))</f>
        <v/>
      </c>
      <c r="FR15" s="12" t="str">
        <f>IF($J15="","", VLOOKUP($J15,Indicator_Wide!$A$2:$BI$24,50,FALSE))</f>
        <v/>
      </c>
      <c r="FS15" s="12" t="str">
        <f t="shared" si="54"/>
        <v/>
      </c>
      <c r="FT15" s="12" t="str">
        <f>IF($J15="","",VLOOKUP($J15,IndDomain_Wide!$A$2:$BI$24,51,FALSE))</f>
        <v/>
      </c>
      <c r="FU15" s="12" t="str">
        <f>IF($J15="","", VLOOKUP($J15,Indicator_Wide!$A$2:$BI$24,51,FALSE))</f>
        <v/>
      </c>
      <c r="FV15" s="12" t="str">
        <f t="shared" si="55"/>
        <v/>
      </c>
      <c r="FW15" s="12" t="str">
        <f>IF($J15="","",VLOOKUP($J15,IndDomain_Wide!$A$2:$BI$24,52,FALSE))</f>
        <v/>
      </c>
      <c r="FX15" s="12" t="str">
        <f>IF($J15="","", VLOOKUP($J15,Indicator_Wide!$A$2:$BI$24,52,FALSE))</f>
        <v/>
      </c>
      <c r="FY15" s="12" t="str">
        <f t="shared" si="56"/>
        <v/>
      </c>
      <c r="FZ15" s="12" t="str">
        <f>IF($J15="","",VLOOKUP($J15,IndDomain_Wide!$A$2:$BI$24,53,FALSE))</f>
        <v/>
      </c>
      <c r="GA15" s="12" t="str">
        <f>IF($J15="","", VLOOKUP($J15,Indicator_Wide!$A$2:$BI$24,53,FALSE))</f>
        <v/>
      </c>
      <c r="GB15" s="12" t="str">
        <f t="shared" si="57"/>
        <v/>
      </c>
      <c r="GC15" s="12" t="str">
        <f>IF($J15="","",VLOOKUP($J15,IndDomain_Wide!$A$2:$BI$24,54,FALSE))</f>
        <v/>
      </c>
      <c r="GD15" s="12" t="str">
        <f>IF($J15="","", VLOOKUP($J15,Indicator_Wide!$A$2:$BI$24,54,FALSE))</f>
        <v/>
      </c>
      <c r="GE15" s="12" t="str">
        <f t="shared" si="58"/>
        <v/>
      </c>
      <c r="GF15" s="12" t="str">
        <f>IF($J15="","",VLOOKUP($J15,IndDomain_Wide!$A$2:$BI$24,55,FALSE))</f>
        <v/>
      </c>
      <c r="GG15" s="12" t="str">
        <f>IF($J15="","", VLOOKUP($J15,Indicator_Wide!$A$2:$BI$24,55,FALSE))</f>
        <v/>
      </c>
      <c r="GH15" s="12" t="str">
        <f t="shared" si="59"/>
        <v/>
      </c>
      <c r="GI15" s="12" t="str">
        <f>IF($J15="","",VLOOKUP($J15,IndDomain_Wide!$A$2:$BI$24,56,FALSE))</f>
        <v/>
      </c>
      <c r="GJ15" s="12" t="str">
        <f>IF($J15="","", VLOOKUP($J15,Indicator_Wide!$A$2:$BI$24,56,FALSE))</f>
        <v/>
      </c>
      <c r="GK15" s="12" t="str">
        <f t="shared" si="60"/>
        <v/>
      </c>
      <c r="GL15" s="12" t="str">
        <f>IF($J15="","",VLOOKUP($J15,IndDomain_Wide!$A$2:$BI$24,57,FALSE))</f>
        <v/>
      </c>
      <c r="GM15" s="12" t="str">
        <f>IF($J15="","", VLOOKUP($J15,Indicator_Wide!$A$2:$BI$24,57,FALSE))</f>
        <v/>
      </c>
      <c r="GN15" s="12" t="str">
        <f t="shared" si="61"/>
        <v/>
      </c>
      <c r="GO15" s="12" t="str">
        <f>IF($J15="","",VLOOKUP($J15,IndDomain_Wide!$A$2:$BI$24,58,FALSE))</f>
        <v/>
      </c>
      <c r="GP15" s="12" t="str">
        <f>IF($J15="","", VLOOKUP($J15,Indicator_Wide!$A$2:$BI$24,58,FALSE))</f>
        <v/>
      </c>
      <c r="GQ15" s="12" t="str">
        <f t="shared" si="62"/>
        <v/>
      </c>
      <c r="GR15" s="12" t="str">
        <f>IF($J15="","",VLOOKUP($J15,IndDomain_Wide!$A$2:$BI$24,59,FALSE))</f>
        <v/>
      </c>
      <c r="GS15" s="12" t="str">
        <f>IF($J15="","", VLOOKUP($J15,Indicator_Wide!$A$2:$BI$24,59,FALSE))</f>
        <v/>
      </c>
      <c r="GT15" s="12" t="str">
        <f t="shared" si="63"/>
        <v/>
      </c>
      <c r="GU15" s="12" t="str">
        <f>IF($J15="","",VLOOKUP($J15,IndDomain_Wide!$A$2:$BI$24,60,FALSE))</f>
        <v/>
      </c>
      <c r="GV15" s="12" t="str">
        <f>IF($J15="","", VLOOKUP($J15,Indicator_Wide!$A$2:$BI$24,60,FALSE))</f>
        <v/>
      </c>
      <c r="GW15" s="12" t="str">
        <f t="shared" si="64"/>
        <v/>
      </c>
      <c r="GX15" s="12" t="str">
        <f>IF($J15="","",VLOOKUP($J15,IndDomain_Wide!$A$2:$BI$24,61,FALSE))</f>
        <v/>
      </c>
      <c r="GY15" s="12" t="str">
        <f>IF($J15="","", VLOOKUP($J15,Indicator_Wide!$A$2:$BI$24,61,FALSE))</f>
        <v/>
      </c>
      <c r="GZ15" s="12" t="str">
        <f t="shared" si="65"/>
        <v/>
      </c>
      <c r="HA15" s="11"/>
      <c r="HB15" s="11"/>
    </row>
    <row r="16" spans="1:210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2" t="str">
        <f>IF($J16="","", VLOOKUP($J16,Domain_Wide!$A$2:$M$24,2,FALSE))</f>
        <v/>
      </c>
      <c r="L16" s="12" t="str">
        <f>IF($J16="","", VLOOKUP($J16,Domain_Wide!$A$2:$M$24,3,FALSE))</f>
        <v/>
      </c>
      <c r="M16" s="12" t="str">
        <f t="shared" si="0"/>
        <v/>
      </c>
      <c r="N16" s="12" t="str">
        <f>IF($J16="","", VLOOKUP($J16,Domain_Wide!$A$2:$M$24,4,FALSE))</f>
        <v/>
      </c>
      <c r="O16" s="12" t="str">
        <f>IF($J16="","", VLOOKUP($J16,Domain_Wide!$A$2:$M$24,5,FALSE))</f>
        <v/>
      </c>
      <c r="P16" s="12" t="str">
        <f t="shared" si="1"/>
        <v/>
      </c>
      <c r="Q16" s="12" t="str">
        <f>IF($J16="","", VLOOKUP($J16,Domain_Wide!$A$2:$M$24,6,FALSE))</f>
        <v/>
      </c>
      <c r="R16" s="12" t="str">
        <f>IF($J16="","", VLOOKUP($J16,Domain_Wide!$A$2:$M$24,7,FALSE))</f>
        <v/>
      </c>
      <c r="S16" s="12" t="str">
        <f t="shared" si="2"/>
        <v/>
      </c>
      <c r="T16" s="12" t="str">
        <f>IF($J16="","", VLOOKUP($J16,Domain_Wide!$A$2:$M$24,8,FALSE))</f>
        <v/>
      </c>
      <c r="U16" s="12" t="str">
        <f>IF($J16="","", VLOOKUP($J16,Domain_Wide!$A$2:$M$24,9,FALSE))</f>
        <v/>
      </c>
      <c r="V16" s="12" t="str">
        <f t="shared" si="3"/>
        <v/>
      </c>
      <c r="W16" s="12" t="str">
        <f>IF($J16="","", VLOOKUP($J16,Domain_Wide!$A$2:$M$24,10,FALSE))</f>
        <v/>
      </c>
      <c r="X16" s="12" t="str">
        <f>IF($J16="","", VLOOKUP($J16,Domain_Wide!$A$2:$M$24,11,FALSE))</f>
        <v/>
      </c>
      <c r="Y16" s="12" t="str">
        <f t="shared" si="4"/>
        <v/>
      </c>
      <c r="Z16" s="12" t="str">
        <f>IF($J16="","", VLOOKUP($J16,Domain_Wide!$A$2:$M$24,12,FALSE))</f>
        <v/>
      </c>
      <c r="AA16" s="12" t="str">
        <f>IF($J16="","", VLOOKUP($J16,Domain_Wide!$A$2:$M$24,13,FALSE))</f>
        <v/>
      </c>
      <c r="AB16" s="12" t="str">
        <f t="shared" si="5"/>
        <v/>
      </c>
      <c r="AC16" s="12" t="str">
        <f>IF($J16="","",VLOOKUP($J16,IndDomain_Wide!$A$2:$BI$24,2,FALSE))</f>
        <v/>
      </c>
      <c r="AD16" s="12" t="str">
        <f>IF($J16="","",VLOOKUP($J16,Indicator_Wide!$A$2:$BI$24,2,FALSE))</f>
        <v/>
      </c>
      <c r="AE16" s="12" t="str">
        <f t="shared" si="6"/>
        <v/>
      </c>
      <c r="AF16" s="12" t="str">
        <f>IF($J16="","",VLOOKUP($J16,IndDomain_Wide!$A$2:$BI$24,3,FALSE))</f>
        <v/>
      </c>
      <c r="AG16" s="12" t="str">
        <f>IF($J16="","", VLOOKUP($J16,Indicator_Wide!$A$2:$BI$24,3,FALSE))</f>
        <v/>
      </c>
      <c r="AH16" s="12" t="str">
        <f t="shared" si="7"/>
        <v/>
      </c>
      <c r="AI16" s="12" t="str">
        <f>IF($J16="","",VLOOKUP($J16,IndDomain_Wide!$A$2:$BI$24,4,FALSE))</f>
        <v/>
      </c>
      <c r="AJ16" s="12" t="str">
        <f>IF($J16="","", VLOOKUP($J16,Indicator_Wide!$A$2:$BI$24,4,FALSE))</f>
        <v/>
      </c>
      <c r="AK16" s="12" t="str">
        <f t="shared" si="8"/>
        <v/>
      </c>
      <c r="AL16" s="12" t="str">
        <f>IF($J16="","",VLOOKUP($J16,IndDomain_Wide!$A$2:$BI$24,5,FALSE))</f>
        <v/>
      </c>
      <c r="AM16" s="12" t="str">
        <f>IF($J16="","", VLOOKUP($J16,Indicator_Wide!$A$2:$BI$24,5,FALSE))</f>
        <v/>
      </c>
      <c r="AN16" s="12" t="str">
        <f t="shared" si="9"/>
        <v/>
      </c>
      <c r="AO16" s="12" t="str">
        <f>IF($J16="","",VLOOKUP($J16,IndDomain_Wide!$A$2:$BI$24,6,FALSE))</f>
        <v/>
      </c>
      <c r="AP16" s="12" t="str">
        <f>IF($J16="","", VLOOKUP($J16,Indicator_Wide!$A$2:$BI$24,6,FALSE))</f>
        <v/>
      </c>
      <c r="AQ16" s="12" t="str">
        <f t="shared" si="10"/>
        <v/>
      </c>
      <c r="AR16" s="12" t="str">
        <f>IF($J16="","",VLOOKUP($J16,IndDomain_Wide!$A$2:$BI$24,7,FALSE))</f>
        <v/>
      </c>
      <c r="AS16" s="12" t="str">
        <f>IF($J16="","", VLOOKUP($J16,Indicator_Wide!$A$2:$BI$24,7,FALSE))</f>
        <v/>
      </c>
      <c r="AT16" s="12" t="str">
        <f t="shared" si="11"/>
        <v/>
      </c>
      <c r="AU16" s="12" t="str">
        <f>IF($J16="","",VLOOKUP($J16,IndDomain_Wide!$A$2:$BI$24,8,FALSE))</f>
        <v/>
      </c>
      <c r="AV16" s="12" t="str">
        <f>IF($J16="","", VLOOKUP($J16,Indicator_Wide!$A$2:$BI$24,8,FALSE))</f>
        <v/>
      </c>
      <c r="AW16" s="12" t="str">
        <f t="shared" si="12"/>
        <v/>
      </c>
      <c r="AX16" s="12" t="str">
        <f>IF($J16="","",VLOOKUP($J16,IndDomain_Wide!$A$2:$BI$26,9,FALSE))</f>
        <v/>
      </c>
      <c r="AY16" s="12" t="str">
        <f>IF($J16="","", VLOOKUP($J16,Indicator_Wide!$A$2:$BI$24,9,FALSE))</f>
        <v/>
      </c>
      <c r="AZ16" s="12" t="str">
        <f t="shared" si="13"/>
        <v/>
      </c>
      <c r="BA16" s="12" t="str">
        <f>IF($J16="","",VLOOKUP($J16,IndDomain_Wide!$A$2:$BI$24,10,FALSE))</f>
        <v/>
      </c>
      <c r="BB16" s="12" t="str">
        <f>IF($J16="","", VLOOKUP($J16,Indicator_Wide!$A$2:$BI$24,10,FALSE))</f>
        <v/>
      </c>
      <c r="BC16" s="12" t="str">
        <f t="shared" si="14"/>
        <v/>
      </c>
      <c r="BD16" s="12" t="str">
        <f>IF($J16="","",VLOOKUP($J16,IndDomain_Wide!$A$2:$BI$24,11,FALSE))</f>
        <v/>
      </c>
      <c r="BE16" s="12" t="str">
        <f>IF($J16="","", VLOOKUP($J16,Indicator_Wide!$A$2:$BI$24,11,FALSE))</f>
        <v/>
      </c>
      <c r="BF16" s="12" t="str">
        <f t="shared" si="15"/>
        <v/>
      </c>
      <c r="BG16" s="12" t="str">
        <f>IF($J16="","",VLOOKUP($J16,IndDomain_Wide!$A$2:$BI$24,12,FALSE))</f>
        <v/>
      </c>
      <c r="BH16" s="12" t="str">
        <f>IF($J16="","", VLOOKUP($J16,Indicator_Wide!$A$2:$BI$24,12,FALSE))</f>
        <v/>
      </c>
      <c r="BI16" s="12" t="str">
        <f t="shared" si="16"/>
        <v/>
      </c>
      <c r="BJ16" s="12" t="str">
        <f>IF($J16="","",VLOOKUP($J16,IndDomain_Wide!$A$2:$BI$24,13,FALSE))</f>
        <v/>
      </c>
      <c r="BK16" s="12" t="str">
        <f>IF($J16="","", VLOOKUP($J16,Indicator_Wide!$A$2:$BI$24,13,FALSE))</f>
        <v/>
      </c>
      <c r="BL16" s="12" t="str">
        <f t="shared" si="17"/>
        <v/>
      </c>
      <c r="BM16" s="12" t="str">
        <f>IF($J16="","",VLOOKUP($J16,IndDomain_Wide!$A$2:$BI$24,14,FALSE))</f>
        <v/>
      </c>
      <c r="BN16" s="12" t="str">
        <f>IF($J16="","", VLOOKUP($J16,Indicator_Wide!$A$2:$BI$24,14,FALSE))</f>
        <v/>
      </c>
      <c r="BO16" s="12" t="str">
        <f t="shared" si="18"/>
        <v/>
      </c>
      <c r="BP16" s="12" t="str">
        <f>IF($J16="","",VLOOKUP($J16,IndDomain_Wide!$A$2:$BI$24,15,FALSE))</f>
        <v/>
      </c>
      <c r="BQ16" s="12" t="str">
        <f>IF($J16="","", VLOOKUP($J16,Indicator_Wide!$A$2:$BI$24,15,FALSE))</f>
        <v/>
      </c>
      <c r="BR16" s="12" t="str">
        <f t="shared" si="19"/>
        <v/>
      </c>
      <c r="BS16" s="12" t="str">
        <f>IF($J16="","",VLOOKUP($J16,IndDomain_Wide!$A$2:$BI$24,16,FALSE))</f>
        <v/>
      </c>
      <c r="BT16" s="12" t="str">
        <f>IF($J16="","", VLOOKUP($J16,Indicator_Wide!$A$2:$BI$24,16,FALSE))</f>
        <v/>
      </c>
      <c r="BU16" s="12" t="str">
        <f t="shared" si="20"/>
        <v/>
      </c>
      <c r="BV16" s="12" t="str">
        <f>IF($J16="","",VLOOKUP($J16,IndDomain_Wide!$A$2:$BI$24,17,FALSE))</f>
        <v/>
      </c>
      <c r="BW16" s="12" t="str">
        <f>IF($J16="","", VLOOKUP($J16,Indicator_Wide!$A$2:$BI$24,17,FALSE))</f>
        <v/>
      </c>
      <c r="BX16" s="12" t="str">
        <f t="shared" si="21"/>
        <v/>
      </c>
      <c r="BY16" s="12" t="str">
        <f>IF($J16="","",VLOOKUP($J16,IndDomain_Wide!$A$2:$BI$24,18,FALSE))</f>
        <v/>
      </c>
      <c r="BZ16" s="12" t="str">
        <f>IF($J16="","", VLOOKUP($J16,Indicator_Wide!$A$2:$BI$24,18,FALSE))</f>
        <v/>
      </c>
      <c r="CA16" s="12" t="str">
        <f t="shared" si="22"/>
        <v/>
      </c>
      <c r="CB16" s="12" t="str">
        <f>IF($J16="","",VLOOKUP($J16,IndDomain_Wide!$A$2:$BI$24,19,FALSE))</f>
        <v/>
      </c>
      <c r="CC16" s="12" t="str">
        <f>IF($J16="","", VLOOKUP($J16,Indicator_Wide!$A$2:$BI$24,19,FALSE))</f>
        <v/>
      </c>
      <c r="CD16" s="12" t="str">
        <f t="shared" si="23"/>
        <v/>
      </c>
      <c r="CE16" s="12" t="str">
        <f>IF($J16="","",VLOOKUP($J16,IndDomain_Wide!$A$2:$BI$24,20,FALSE))</f>
        <v/>
      </c>
      <c r="CF16" s="12" t="str">
        <f>IF($J16="","", VLOOKUP($J16,Indicator_Wide!$A$2:$BI$24,20,FALSE))</f>
        <v/>
      </c>
      <c r="CG16" s="12" t="str">
        <f t="shared" si="24"/>
        <v/>
      </c>
      <c r="CH16" s="12" t="str">
        <f>IF($J16="","",VLOOKUP($J16,IndDomain_Wide!$A$2:$BI$24,21,FALSE))</f>
        <v/>
      </c>
      <c r="CI16" s="12" t="str">
        <f>IF($J16="","", VLOOKUP($J16,Indicator_Wide!$A$2:$BI$24,21,FALSE))</f>
        <v/>
      </c>
      <c r="CJ16" s="12" t="str">
        <f t="shared" si="25"/>
        <v/>
      </c>
      <c r="CK16" s="12" t="str">
        <f>IF($J16="","",VLOOKUP($J16,IndDomain_Wide!$A$2:$BI$24,22,FALSE))</f>
        <v/>
      </c>
      <c r="CL16" s="12" t="str">
        <f>IF($J16="","", VLOOKUP($J16,Indicator_Wide!$A$2:$BI$24,22,FALSE))</f>
        <v/>
      </c>
      <c r="CM16" s="12" t="str">
        <f t="shared" si="26"/>
        <v/>
      </c>
      <c r="CN16" s="12" t="str">
        <f>IF($J16="","",VLOOKUP($J16,IndDomain_Wide!$A$2:$BI$24,23,FALSE))</f>
        <v/>
      </c>
      <c r="CO16" s="12" t="str">
        <f>IF($J16="","", VLOOKUP($J16,Indicator_Wide!$A$2:$BI$24,23,FALSE))</f>
        <v/>
      </c>
      <c r="CP16" s="12" t="str">
        <f t="shared" si="27"/>
        <v/>
      </c>
      <c r="CQ16" s="12" t="str">
        <f>IF($J16="","",VLOOKUP($J16,IndDomain_Wide!$A$2:$BI$24,24,FALSE))</f>
        <v/>
      </c>
      <c r="CR16" s="12" t="str">
        <f>IF($J16="","", VLOOKUP($J16,Indicator_Wide!$A$2:$BI$24,24,FALSE))</f>
        <v/>
      </c>
      <c r="CS16" s="12" t="str">
        <f t="shared" si="28"/>
        <v/>
      </c>
      <c r="CT16" s="12" t="str">
        <f>IF($J16="","",VLOOKUP($J16,IndDomain_Wide!$A$2:$BI$24,25,FALSE))</f>
        <v/>
      </c>
      <c r="CU16" s="12" t="str">
        <f>IF($J16="","", VLOOKUP($J16,Indicator_Wide!$A$2:$BI$24,25,FALSE))</f>
        <v/>
      </c>
      <c r="CV16" s="12" t="str">
        <f t="shared" si="29"/>
        <v/>
      </c>
      <c r="CW16" s="12" t="str">
        <f>IF($J16="","",VLOOKUP($J16,IndDomain_Wide!$A$2:$BI$24,26,FALSE))</f>
        <v/>
      </c>
      <c r="CX16" s="12" t="str">
        <f>IF($J16="","", VLOOKUP($J16,Indicator_Wide!$A$2:$BI$24,26,FALSE))</f>
        <v/>
      </c>
      <c r="CY16" s="12" t="str">
        <f t="shared" si="30"/>
        <v/>
      </c>
      <c r="CZ16" s="12" t="str">
        <f>IF($J16="","",VLOOKUP($J16,IndDomain_Wide!$A$2:$BI$24,27,FALSE))</f>
        <v/>
      </c>
      <c r="DA16" s="12" t="str">
        <f>IF($J16="","", VLOOKUP($J16,Indicator_Wide!$A$2:$BI$17,27,FALSE))</f>
        <v/>
      </c>
      <c r="DB16" s="12" t="str">
        <f t="shared" si="31"/>
        <v/>
      </c>
      <c r="DC16" s="12" t="str">
        <f>IF($J16="","",VLOOKUP($J16,IndDomain_Wide!$A$2:$BI$24,28,FALSE))</f>
        <v/>
      </c>
      <c r="DD16" s="12" t="str">
        <f>IF($J16="","", VLOOKUP($J16,Indicator_Wide!$A$2:$BI$17,28,FALSE))</f>
        <v/>
      </c>
      <c r="DE16" s="12" t="str">
        <f t="shared" si="32"/>
        <v/>
      </c>
      <c r="DF16" s="12" t="str">
        <f>IF($J16="","",VLOOKUP($J16,IndDomain_Wide!$A$2:$BI$24,29,FALSE))</f>
        <v/>
      </c>
      <c r="DG16" s="12" t="str">
        <f>IF($J16="","", VLOOKUP($J16,Indicator_Wide!$A$2:$BI$24,29,FALSE))</f>
        <v/>
      </c>
      <c r="DH16" s="12" t="str">
        <f t="shared" si="33"/>
        <v/>
      </c>
      <c r="DI16" s="12" t="str">
        <f>IF($J16="","",VLOOKUP($J16,IndDomain_Wide!$A$2:$BI$24,30,FALSE))</f>
        <v/>
      </c>
      <c r="DJ16" s="12" t="str">
        <f>IF($J16="","", VLOOKUP($J16,Indicator_Wide!$A$2:$BI$24,30,FALSE))</f>
        <v/>
      </c>
      <c r="DK16" s="12" t="str">
        <f t="shared" si="34"/>
        <v/>
      </c>
      <c r="DL16" s="12" t="str">
        <f>IF($J16="","",VLOOKUP($J16,IndDomain_Wide!$A$2:$BI$24,31,FALSE))</f>
        <v/>
      </c>
      <c r="DM16" s="12" t="str">
        <f>IF($J16="","", VLOOKUP($J16,Indicator_Wide!$A$2:$BI$24,31,FALSE))</f>
        <v/>
      </c>
      <c r="DN16" s="12" t="str">
        <f t="shared" si="35"/>
        <v/>
      </c>
      <c r="DO16" s="12" t="str">
        <f>IF($J16="","",VLOOKUP($J16,IndDomain_Wide!$A$2:$BI$24,32,FALSE))</f>
        <v/>
      </c>
      <c r="DP16" s="12" t="str">
        <f>IF($J16="","", VLOOKUP($J16,Indicator_Wide!$A$2:$BI$24,32,FALSE))</f>
        <v/>
      </c>
      <c r="DQ16" s="12" t="str">
        <f t="shared" si="36"/>
        <v/>
      </c>
      <c r="DR16" s="12" t="str">
        <f>IF($J16="","",VLOOKUP($J16,IndDomain_Wide!$A$2:$BI$24,33,FALSE))</f>
        <v/>
      </c>
      <c r="DS16" s="12" t="str">
        <f>IF($J16="","", VLOOKUP($J16,Indicator_Wide!$A$2:$BI$24,33,FALSE))</f>
        <v/>
      </c>
      <c r="DT16" s="12" t="str">
        <f t="shared" si="37"/>
        <v/>
      </c>
      <c r="DU16" s="12" t="str">
        <f>IF($J16="","",VLOOKUP($J16,IndDomain_Wide!$A$2:$BI$24,34,FALSE))</f>
        <v/>
      </c>
      <c r="DV16" s="12" t="str">
        <f>IF($J16="","", VLOOKUP($J16,Indicator_Wide!$A$2:$BI$24,34,FALSE))</f>
        <v/>
      </c>
      <c r="DW16" s="12" t="str">
        <f t="shared" si="38"/>
        <v/>
      </c>
      <c r="DX16" s="12" t="str">
        <f>IF($J16="","",VLOOKUP($J16,IndDomain_Wide!$A$2:$BI$24,35,FALSE))</f>
        <v/>
      </c>
      <c r="DY16" s="12" t="str">
        <f>IF($J16="","", VLOOKUP($J16,Indicator_Wide!$A$2:$BI$24,35,FALSE))</f>
        <v/>
      </c>
      <c r="DZ16" s="12" t="str">
        <f t="shared" si="39"/>
        <v/>
      </c>
      <c r="EA16" s="12" t="str">
        <f>IF($J16="","",VLOOKUP($J16,IndDomain_Wide!$A$2:$BI$24,36,FALSE))</f>
        <v/>
      </c>
      <c r="EB16" s="12" t="str">
        <f>IF($J16="","", VLOOKUP($J16,Indicator_Wide!$A$2:$BI$24,36,FALSE))</f>
        <v/>
      </c>
      <c r="EC16" s="12" t="str">
        <f t="shared" si="40"/>
        <v/>
      </c>
      <c r="ED16" s="12" t="str">
        <f>IF($J16="","",VLOOKUP($J16,IndDomain_Wide!$A$2:$BI$24,37,FALSE))</f>
        <v/>
      </c>
      <c r="EE16" s="12" t="str">
        <f>IF($J16="","", VLOOKUP($J16,Indicator_Wide!$A$2:$BI$24,37,FALSE))</f>
        <v/>
      </c>
      <c r="EF16" s="12" t="str">
        <f t="shared" si="41"/>
        <v/>
      </c>
      <c r="EG16" s="12" t="str">
        <f>IF($J16="","",VLOOKUP($J16,IndDomain_Wide!$A$2:$BI$24,38,FALSE))</f>
        <v/>
      </c>
      <c r="EH16" s="12" t="str">
        <f>IF($J16="","", VLOOKUP($J16,Indicator_Wide!$A$2:$BI$24,38,FALSE))</f>
        <v/>
      </c>
      <c r="EI16" s="12" t="str">
        <f t="shared" si="42"/>
        <v/>
      </c>
      <c r="EJ16" s="12" t="str">
        <f>IF($J16="","",VLOOKUP($J16,IndDomain_Wide!$A$2:$BI$24,39,FALSE))</f>
        <v/>
      </c>
      <c r="EK16" s="12" t="str">
        <f>IF($J16="","", VLOOKUP($J16,Indicator_Wide!$A$2:$BI$24,39,FALSE))</f>
        <v/>
      </c>
      <c r="EL16" s="12" t="str">
        <f t="shared" si="43"/>
        <v/>
      </c>
      <c r="EM16" s="12" t="str">
        <f>IF($J16="","",VLOOKUP($J16,IndDomain_Wide!$A$2:$BI$24,40,FALSE))</f>
        <v/>
      </c>
      <c r="EN16" s="12" t="str">
        <f>IF($J16="","", VLOOKUP($J16,Indicator_Wide!$A$2:$BI$24,40,FALSE))</f>
        <v/>
      </c>
      <c r="EO16" s="12" t="str">
        <f t="shared" si="44"/>
        <v/>
      </c>
      <c r="EP16" s="12" t="str">
        <f>IF($J16="","",VLOOKUP($J16,IndDomain_Wide!$A$2:$BI$24,41,FALSE))</f>
        <v/>
      </c>
      <c r="EQ16" s="12" t="str">
        <f>IF($J16="","", VLOOKUP($J16,Indicator_Wide!$A$2:$BI$24,41,FALSE))</f>
        <v/>
      </c>
      <c r="ER16" s="12" t="str">
        <f t="shared" si="45"/>
        <v/>
      </c>
      <c r="ES16" s="12" t="str">
        <f>IF($J16="","",VLOOKUP($J16,IndDomain_Wide!$A$2:$BI$24,42,FALSE))</f>
        <v/>
      </c>
      <c r="ET16" s="12" t="str">
        <f>IF($J16="","", VLOOKUP($J16,Indicator_Wide!$A$2:$BI$24,42,FALSE))</f>
        <v/>
      </c>
      <c r="EU16" s="12" t="str">
        <f t="shared" si="46"/>
        <v/>
      </c>
      <c r="EV16" s="12" t="str">
        <f>IF($J16="","",VLOOKUP($J16,IndDomain_Wide!$A$2:$BI$24,43,FALSE))</f>
        <v/>
      </c>
      <c r="EW16" s="12" t="str">
        <f>IF($J16="","", VLOOKUP($J16,Indicator_Wide!$A$2:$BI$24,43,FALSE))</f>
        <v/>
      </c>
      <c r="EX16" s="12" t="str">
        <f t="shared" si="47"/>
        <v/>
      </c>
      <c r="EY16" s="12" t="str">
        <f>IF($J16="","",VLOOKUP($J16,IndDomain_Wide!$A$2:$BI$24,44,FALSE))</f>
        <v/>
      </c>
      <c r="EZ16" s="12" t="str">
        <f>IF($J16="","", VLOOKUP($J16,Indicator_Wide!$A$2:$BI$24,44,FALSE))</f>
        <v/>
      </c>
      <c r="FA16" s="12" t="str">
        <f t="shared" si="48"/>
        <v/>
      </c>
      <c r="FB16" s="12" t="str">
        <f>IF($J16="","",VLOOKUP($J16,IndDomain_Wide!$A$2:$BI$24,45,FALSE))</f>
        <v/>
      </c>
      <c r="FC16" s="12" t="str">
        <f>IF($J16="","", VLOOKUP($J16,Indicator_Wide!$A$2:$BI$24,45,FALSE))</f>
        <v/>
      </c>
      <c r="FD16" s="12" t="str">
        <f t="shared" si="49"/>
        <v/>
      </c>
      <c r="FE16" s="12" t="str">
        <f>IF($J16="","",VLOOKUP($J16,IndDomain_Wide!$A$2:$BI$24,46,FALSE))</f>
        <v/>
      </c>
      <c r="FF16" s="12" t="str">
        <f>IF($J16="","", VLOOKUP($J16,Indicator_Wide!$A$2:$BI$24,46,FALSE))</f>
        <v/>
      </c>
      <c r="FG16" s="12" t="str">
        <f t="shared" si="50"/>
        <v/>
      </c>
      <c r="FH16" s="12" t="str">
        <f>IF($J16="","",VLOOKUP($J16,IndDomain_Wide!$A$2:$BI$24,47,FALSE))</f>
        <v/>
      </c>
      <c r="FI16" s="12" t="str">
        <f>IF($J16="","", VLOOKUP($J16,Indicator_Wide!$A$2:$BI$24,47,FALSE))</f>
        <v/>
      </c>
      <c r="FJ16" s="12" t="str">
        <f t="shared" si="51"/>
        <v/>
      </c>
      <c r="FK16" s="12" t="str">
        <f>IF($J16="","",VLOOKUP($J16,IndDomain_Wide!$A$2:$BI$24,48,FALSE))</f>
        <v/>
      </c>
      <c r="FL16" s="12" t="str">
        <f>IF($J16="","", VLOOKUP($J16,Indicator_Wide!$A$2:$BI$24,48,FALSE))</f>
        <v/>
      </c>
      <c r="FM16" s="12" t="str">
        <f t="shared" si="52"/>
        <v/>
      </c>
      <c r="FN16" s="12" t="str">
        <f>IF($J16="","",VLOOKUP($J16,IndDomain_Wide!$A$2:$BI$24,49,FALSE))</f>
        <v/>
      </c>
      <c r="FO16" s="12" t="str">
        <f>IF($J16="","", VLOOKUP($J16,Indicator_Wide!$A$2:$BI$24,49,FALSE))</f>
        <v/>
      </c>
      <c r="FP16" s="12" t="str">
        <f t="shared" si="53"/>
        <v/>
      </c>
      <c r="FQ16" s="12" t="str">
        <f>IF($J16="","",VLOOKUP($J16,IndDomain_Wide!$A$2:$BI$24,50,FALSE))</f>
        <v/>
      </c>
      <c r="FR16" s="12" t="str">
        <f>IF($J16="","", VLOOKUP($J16,Indicator_Wide!$A$2:$BI$24,50,FALSE))</f>
        <v/>
      </c>
      <c r="FS16" s="12" t="str">
        <f t="shared" si="54"/>
        <v/>
      </c>
      <c r="FT16" s="12" t="str">
        <f>IF($J16="","",VLOOKUP($J16,IndDomain_Wide!$A$2:$BI$24,51,FALSE))</f>
        <v/>
      </c>
      <c r="FU16" s="12" t="str">
        <f>IF($J16="","", VLOOKUP($J16,Indicator_Wide!$A$2:$BI$24,51,FALSE))</f>
        <v/>
      </c>
      <c r="FV16" s="12" t="str">
        <f t="shared" si="55"/>
        <v/>
      </c>
      <c r="FW16" s="12" t="str">
        <f>IF($J16="","",VLOOKUP($J16,IndDomain_Wide!$A$2:$BI$24,52,FALSE))</f>
        <v/>
      </c>
      <c r="FX16" s="12" t="str">
        <f>IF($J16="","", VLOOKUP($J16,Indicator_Wide!$A$2:$BI$24,52,FALSE))</f>
        <v/>
      </c>
      <c r="FY16" s="12" t="str">
        <f t="shared" si="56"/>
        <v/>
      </c>
      <c r="FZ16" s="12" t="str">
        <f>IF($J16="","",VLOOKUP($J16,IndDomain_Wide!$A$2:$BI$24,53,FALSE))</f>
        <v/>
      </c>
      <c r="GA16" s="12" t="str">
        <f>IF($J16="","", VLOOKUP($J16,Indicator_Wide!$A$2:$BI$24,53,FALSE))</f>
        <v/>
      </c>
      <c r="GB16" s="12" t="str">
        <f t="shared" si="57"/>
        <v/>
      </c>
      <c r="GC16" s="12" t="str">
        <f>IF($J16="","",VLOOKUP($J16,IndDomain_Wide!$A$2:$BI$24,54,FALSE))</f>
        <v/>
      </c>
      <c r="GD16" s="12" t="str">
        <f>IF($J16="","", VLOOKUP($J16,Indicator_Wide!$A$2:$BI$24,54,FALSE))</f>
        <v/>
      </c>
      <c r="GE16" s="12" t="str">
        <f t="shared" si="58"/>
        <v/>
      </c>
      <c r="GF16" s="12" t="str">
        <f>IF($J16="","",VLOOKUP($J16,IndDomain_Wide!$A$2:$BI$24,55,FALSE))</f>
        <v/>
      </c>
      <c r="GG16" s="12" t="str">
        <f>IF($J16="","", VLOOKUP($J16,Indicator_Wide!$A$2:$BI$24,55,FALSE))</f>
        <v/>
      </c>
      <c r="GH16" s="12" t="str">
        <f t="shared" si="59"/>
        <v/>
      </c>
      <c r="GI16" s="12" t="str">
        <f>IF($J16="","",VLOOKUP($J16,IndDomain_Wide!$A$2:$BI$24,56,FALSE))</f>
        <v/>
      </c>
      <c r="GJ16" s="12" t="str">
        <f>IF($J16="","", VLOOKUP($J16,Indicator_Wide!$A$2:$BI$24,56,FALSE))</f>
        <v/>
      </c>
      <c r="GK16" s="12" t="str">
        <f t="shared" si="60"/>
        <v/>
      </c>
      <c r="GL16" s="12" t="str">
        <f>IF($J16="","",VLOOKUP($J16,IndDomain_Wide!$A$2:$BI$24,57,FALSE))</f>
        <v/>
      </c>
      <c r="GM16" s="12" t="str">
        <f>IF($J16="","", VLOOKUP($J16,Indicator_Wide!$A$2:$BI$24,57,FALSE))</f>
        <v/>
      </c>
      <c r="GN16" s="12" t="str">
        <f t="shared" si="61"/>
        <v/>
      </c>
      <c r="GO16" s="12" t="str">
        <f>IF($J16="","",VLOOKUP($J16,IndDomain_Wide!$A$2:$BI$24,58,FALSE))</f>
        <v/>
      </c>
      <c r="GP16" s="12" t="str">
        <f>IF($J16="","", VLOOKUP($J16,Indicator_Wide!$A$2:$BI$24,58,FALSE))</f>
        <v/>
      </c>
      <c r="GQ16" s="12" t="str">
        <f t="shared" si="62"/>
        <v/>
      </c>
      <c r="GR16" s="12" t="str">
        <f>IF($J16="","",VLOOKUP($J16,IndDomain_Wide!$A$2:$BI$24,59,FALSE))</f>
        <v/>
      </c>
      <c r="GS16" s="12" t="str">
        <f>IF($J16="","", VLOOKUP($J16,Indicator_Wide!$A$2:$BI$24,59,FALSE))</f>
        <v/>
      </c>
      <c r="GT16" s="12" t="str">
        <f t="shared" si="63"/>
        <v/>
      </c>
      <c r="GU16" s="12" t="str">
        <f>IF($J16="","",VLOOKUP($J16,IndDomain_Wide!$A$2:$BI$24,60,FALSE))</f>
        <v/>
      </c>
      <c r="GV16" s="12" t="str">
        <f>IF($J16="","", VLOOKUP($J16,Indicator_Wide!$A$2:$BI$24,60,FALSE))</f>
        <v/>
      </c>
      <c r="GW16" s="12" t="str">
        <f t="shared" si="64"/>
        <v/>
      </c>
      <c r="GX16" s="12" t="str">
        <f>IF($J16="","",VLOOKUP($J16,IndDomain_Wide!$A$2:$BI$24,61,FALSE))</f>
        <v/>
      </c>
      <c r="GY16" s="12" t="str">
        <f>IF($J16="","", VLOOKUP($J16,Indicator_Wide!$A$2:$BI$24,61,FALSE))</f>
        <v/>
      </c>
      <c r="GZ16" s="12" t="str">
        <f t="shared" si="65"/>
        <v/>
      </c>
      <c r="HA16" s="11"/>
      <c r="HB16" s="11"/>
    </row>
    <row r="17" spans="1:210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2" t="str">
        <f>IF($J17="","", VLOOKUP($J17,Domain_Wide!$A$2:$M$24,2,FALSE))</f>
        <v/>
      </c>
      <c r="L17" s="12" t="str">
        <f>IF($J17="","", VLOOKUP($J17,Domain_Wide!$A$2:$M$24,3,FALSE))</f>
        <v/>
      </c>
      <c r="M17" s="12" t="str">
        <f t="shared" si="0"/>
        <v/>
      </c>
      <c r="N17" s="12" t="str">
        <f>IF($J17="","", VLOOKUP($J17,Domain_Wide!$A$2:$M$24,4,FALSE))</f>
        <v/>
      </c>
      <c r="O17" s="12" t="str">
        <f>IF($J17="","", VLOOKUP($J17,Domain_Wide!$A$2:$M$24,5,FALSE))</f>
        <v/>
      </c>
      <c r="P17" s="12" t="str">
        <f t="shared" si="1"/>
        <v/>
      </c>
      <c r="Q17" s="12" t="str">
        <f>IF($J17="","", VLOOKUP($J17,Domain_Wide!$A$2:$M$24,6,FALSE))</f>
        <v/>
      </c>
      <c r="R17" s="12" t="str">
        <f>IF($J17="","", VLOOKUP($J17,Domain_Wide!$A$2:$M$24,7,FALSE))</f>
        <v/>
      </c>
      <c r="S17" s="12" t="str">
        <f t="shared" si="2"/>
        <v/>
      </c>
      <c r="T17" s="12" t="str">
        <f>IF($J17="","", VLOOKUP($J17,Domain_Wide!$A$2:$M$24,8,FALSE))</f>
        <v/>
      </c>
      <c r="U17" s="12" t="str">
        <f>IF($J17="","", VLOOKUP($J17,Domain_Wide!$A$2:$M$24,9,FALSE))</f>
        <v/>
      </c>
      <c r="V17" s="12" t="str">
        <f t="shared" si="3"/>
        <v/>
      </c>
      <c r="W17" s="12" t="str">
        <f>IF($J17="","", VLOOKUP($J17,Domain_Wide!$A$2:$M$24,10,FALSE))</f>
        <v/>
      </c>
      <c r="X17" s="12" t="str">
        <f>IF($J17="","", VLOOKUP($J17,Domain_Wide!$A$2:$M$24,11,FALSE))</f>
        <v/>
      </c>
      <c r="Y17" s="12" t="str">
        <f t="shared" si="4"/>
        <v/>
      </c>
      <c r="Z17" s="12" t="str">
        <f>IF($J17="","", VLOOKUP($J17,Domain_Wide!$A$2:$M$24,12,FALSE))</f>
        <v/>
      </c>
      <c r="AA17" s="12" t="str">
        <f>IF($J17="","", VLOOKUP($J17,Domain_Wide!$A$2:$M$24,13,FALSE))</f>
        <v/>
      </c>
      <c r="AB17" s="12" t="str">
        <f t="shared" si="5"/>
        <v/>
      </c>
      <c r="AC17" s="12" t="str">
        <f>IF($J17="","",VLOOKUP($J17,IndDomain_Wide!$A$2:$BI$24,2,FALSE))</f>
        <v/>
      </c>
      <c r="AD17" s="12" t="str">
        <f>IF($J17="","",VLOOKUP($J17,Indicator_Wide!$A$2:$BI$24,2,FALSE))</f>
        <v/>
      </c>
      <c r="AE17" s="12" t="str">
        <f t="shared" si="6"/>
        <v/>
      </c>
      <c r="AF17" s="12" t="str">
        <f>IF($J17="","",VLOOKUP($J17,IndDomain_Wide!$A$2:$BI$24,3,FALSE))</f>
        <v/>
      </c>
      <c r="AG17" s="12" t="str">
        <f>IF($J17="","", VLOOKUP($J17,Indicator_Wide!$A$2:$BI$24,3,FALSE))</f>
        <v/>
      </c>
      <c r="AH17" s="12" t="str">
        <f t="shared" si="7"/>
        <v/>
      </c>
      <c r="AI17" s="12" t="str">
        <f>IF($J17="","",VLOOKUP($J17,IndDomain_Wide!$A$2:$BI$24,4,FALSE))</f>
        <v/>
      </c>
      <c r="AJ17" s="12" t="str">
        <f>IF($J17="","", VLOOKUP($J17,Indicator_Wide!$A$2:$BI$24,4,FALSE))</f>
        <v/>
      </c>
      <c r="AK17" s="12" t="str">
        <f t="shared" si="8"/>
        <v/>
      </c>
      <c r="AL17" s="12" t="str">
        <f>IF($J17="","",VLOOKUP($J17,IndDomain_Wide!$A$2:$BI$24,5,FALSE))</f>
        <v/>
      </c>
      <c r="AM17" s="12" t="str">
        <f>IF($J17="","", VLOOKUP($J17,Indicator_Wide!$A$2:$BI$24,5,FALSE))</f>
        <v/>
      </c>
      <c r="AN17" s="12" t="str">
        <f t="shared" si="9"/>
        <v/>
      </c>
      <c r="AO17" s="12" t="str">
        <f>IF($J17="","",VLOOKUP($J17,IndDomain_Wide!$A$2:$BI$24,6,FALSE))</f>
        <v/>
      </c>
      <c r="AP17" s="12" t="str">
        <f>IF($J17="","", VLOOKUP($J17,Indicator_Wide!$A$2:$BI$24,6,FALSE))</f>
        <v/>
      </c>
      <c r="AQ17" s="12" t="str">
        <f t="shared" si="10"/>
        <v/>
      </c>
      <c r="AR17" s="12" t="str">
        <f>IF($J17="","",VLOOKUP($J17,IndDomain_Wide!$A$2:$BI$24,7,FALSE))</f>
        <v/>
      </c>
      <c r="AS17" s="12" t="str">
        <f>IF($J17="","", VLOOKUP($J17,Indicator_Wide!$A$2:$BI$24,7,FALSE))</f>
        <v/>
      </c>
      <c r="AT17" s="12" t="str">
        <f t="shared" si="11"/>
        <v/>
      </c>
      <c r="AU17" s="12" t="str">
        <f>IF($J17="","",VLOOKUP($J17,IndDomain_Wide!$A$2:$BI$24,8,FALSE))</f>
        <v/>
      </c>
      <c r="AV17" s="12" t="str">
        <f>IF($J17="","", VLOOKUP($J17,Indicator_Wide!$A$2:$BI$24,8,FALSE))</f>
        <v/>
      </c>
      <c r="AW17" s="12" t="str">
        <f t="shared" si="12"/>
        <v/>
      </c>
      <c r="AX17" s="12" t="str">
        <f>IF($J17="","",VLOOKUP($J17,IndDomain_Wide!$A$2:$BI$26,9,FALSE))</f>
        <v/>
      </c>
      <c r="AY17" s="12" t="str">
        <f>IF($J17="","", VLOOKUP($J17,Indicator_Wide!$A$2:$BI$24,9,FALSE))</f>
        <v/>
      </c>
      <c r="AZ17" s="12" t="str">
        <f t="shared" si="13"/>
        <v/>
      </c>
      <c r="BA17" s="12" t="str">
        <f>IF($J17="","",VLOOKUP($J17,IndDomain_Wide!$A$2:$BI$24,10,FALSE))</f>
        <v/>
      </c>
      <c r="BB17" s="12" t="str">
        <f>IF($J17="","", VLOOKUP($J17,Indicator_Wide!$A$2:$BI$24,10,FALSE))</f>
        <v/>
      </c>
      <c r="BC17" s="12" t="str">
        <f t="shared" si="14"/>
        <v/>
      </c>
      <c r="BD17" s="12" t="str">
        <f>IF($J17="","",VLOOKUP($J17,IndDomain_Wide!$A$2:$BI$24,11,FALSE))</f>
        <v/>
      </c>
      <c r="BE17" s="12" t="str">
        <f>IF($J17="","", VLOOKUP($J17,Indicator_Wide!$A$2:$BI$24,11,FALSE))</f>
        <v/>
      </c>
      <c r="BF17" s="12" t="str">
        <f t="shared" si="15"/>
        <v/>
      </c>
      <c r="BG17" s="12" t="str">
        <f>IF($J17="","",VLOOKUP($J17,IndDomain_Wide!$A$2:$BI$24,12,FALSE))</f>
        <v/>
      </c>
      <c r="BH17" s="12" t="str">
        <f>IF($J17="","", VLOOKUP($J17,Indicator_Wide!$A$2:$BI$24,12,FALSE))</f>
        <v/>
      </c>
      <c r="BI17" s="12" t="str">
        <f t="shared" si="16"/>
        <v/>
      </c>
      <c r="BJ17" s="12" t="str">
        <f>IF($J17="","",VLOOKUP($J17,IndDomain_Wide!$A$2:$BI$24,13,FALSE))</f>
        <v/>
      </c>
      <c r="BK17" s="12" t="str">
        <f>IF($J17="","", VLOOKUP($J17,Indicator_Wide!$A$2:$BI$24,13,FALSE))</f>
        <v/>
      </c>
      <c r="BL17" s="12" t="str">
        <f t="shared" si="17"/>
        <v/>
      </c>
      <c r="BM17" s="12" t="str">
        <f>IF($J17="","",VLOOKUP($J17,IndDomain_Wide!$A$2:$BI$24,14,FALSE))</f>
        <v/>
      </c>
      <c r="BN17" s="12" t="str">
        <f>IF($J17="","", VLOOKUP($J17,Indicator_Wide!$A$2:$BI$24,14,FALSE))</f>
        <v/>
      </c>
      <c r="BO17" s="12" t="str">
        <f t="shared" si="18"/>
        <v/>
      </c>
      <c r="BP17" s="12" t="str">
        <f>IF($J17="","",VLOOKUP($J17,IndDomain_Wide!$A$2:$BI$24,15,FALSE))</f>
        <v/>
      </c>
      <c r="BQ17" s="12" t="str">
        <f>IF($J17="","", VLOOKUP($J17,Indicator_Wide!$A$2:$BI$24,15,FALSE))</f>
        <v/>
      </c>
      <c r="BR17" s="12" t="str">
        <f t="shared" si="19"/>
        <v/>
      </c>
      <c r="BS17" s="12" t="str">
        <f>IF($J17="","",VLOOKUP($J17,IndDomain_Wide!$A$2:$BI$24,16,FALSE))</f>
        <v/>
      </c>
      <c r="BT17" s="12" t="str">
        <f>IF($J17="","", VLOOKUP($J17,Indicator_Wide!$A$2:$BI$24,16,FALSE))</f>
        <v/>
      </c>
      <c r="BU17" s="12" t="str">
        <f t="shared" si="20"/>
        <v/>
      </c>
      <c r="BV17" s="12" t="str">
        <f>IF($J17="","",VLOOKUP($J17,IndDomain_Wide!$A$2:$BI$24,17,FALSE))</f>
        <v/>
      </c>
      <c r="BW17" s="12" t="str">
        <f>IF($J17="","", VLOOKUP($J17,Indicator_Wide!$A$2:$BI$24,17,FALSE))</f>
        <v/>
      </c>
      <c r="BX17" s="12" t="str">
        <f t="shared" si="21"/>
        <v/>
      </c>
      <c r="BY17" s="12" t="str">
        <f>IF($J17="","",VLOOKUP($J17,IndDomain_Wide!$A$2:$BI$24,18,FALSE))</f>
        <v/>
      </c>
      <c r="BZ17" s="12" t="str">
        <f>IF($J17="","", VLOOKUP($J17,Indicator_Wide!$A$2:$BI$24,18,FALSE))</f>
        <v/>
      </c>
      <c r="CA17" s="12" t="str">
        <f t="shared" si="22"/>
        <v/>
      </c>
      <c r="CB17" s="12" t="str">
        <f>IF($J17="","",VLOOKUP($J17,IndDomain_Wide!$A$2:$BI$24,19,FALSE))</f>
        <v/>
      </c>
      <c r="CC17" s="12" t="str">
        <f>IF($J17="","", VLOOKUP($J17,Indicator_Wide!$A$2:$BI$24,19,FALSE))</f>
        <v/>
      </c>
      <c r="CD17" s="12" t="str">
        <f t="shared" si="23"/>
        <v/>
      </c>
      <c r="CE17" s="12" t="str">
        <f>IF($J17="","",VLOOKUP($J17,IndDomain_Wide!$A$2:$BI$24,20,FALSE))</f>
        <v/>
      </c>
      <c r="CF17" s="12" t="str">
        <f>IF($J17="","", VLOOKUP($J17,Indicator_Wide!$A$2:$BI$24,20,FALSE))</f>
        <v/>
      </c>
      <c r="CG17" s="12" t="str">
        <f t="shared" si="24"/>
        <v/>
      </c>
      <c r="CH17" s="12" t="str">
        <f>IF($J17="","",VLOOKUP($J17,IndDomain_Wide!$A$2:$BI$24,21,FALSE))</f>
        <v/>
      </c>
      <c r="CI17" s="12" t="str">
        <f>IF($J17="","", VLOOKUP($J17,Indicator_Wide!$A$2:$BI$24,21,FALSE))</f>
        <v/>
      </c>
      <c r="CJ17" s="12" t="str">
        <f t="shared" si="25"/>
        <v/>
      </c>
      <c r="CK17" s="12" t="str">
        <f>IF($J17="","",VLOOKUP($J17,IndDomain_Wide!$A$2:$BI$24,22,FALSE))</f>
        <v/>
      </c>
      <c r="CL17" s="12" t="str">
        <f>IF($J17="","", VLOOKUP($J17,Indicator_Wide!$A$2:$BI$24,22,FALSE))</f>
        <v/>
      </c>
      <c r="CM17" s="12" t="str">
        <f t="shared" si="26"/>
        <v/>
      </c>
      <c r="CN17" s="12" t="str">
        <f>IF($J17="","",VLOOKUP($J17,IndDomain_Wide!$A$2:$BI$24,23,FALSE))</f>
        <v/>
      </c>
      <c r="CO17" s="12" t="str">
        <f>IF($J17="","", VLOOKUP($J17,Indicator_Wide!$A$2:$BI$24,23,FALSE))</f>
        <v/>
      </c>
      <c r="CP17" s="12" t="str">
        <f t="shared" si="27"/>
        <v/>
      </c>
      <c r="CQ17" s="12" t="str">
        <f>IF($J17="","",VLOOKUP($J17,IndDomain_Wide!$A$2:$BI$24,24,FALSE))</f>
        <v/>
      </c>
      <c r="CR17" s="12" t="str">
        <f>IF($J17="","", VLOOKUP($J17,Indicator_Wide!$A$2:$BI$24,24,FALSE))</f>
        <v/>
      </c>
      <c r="CS17" s="12" t="str">
        <f t="shared" si="28"/>
        <v/>
      </c>
      <c r="CT17" s="12" t="str">
        <f>IF($J17="","",VLOOKUP($J17,IndDomain_Wide!$A$2:$BI$24,25,FALSE))</f>
        <v/>
      </c>
      <c r="CU17" s="12" t="str">
        <f>IF($J17="","", VLOOKUP($J17,Indicator_Wide!$A$2:$BI$24,25,FALSE))</f>
        <v/>
      </c>
      <c r="CV17" s="12" t="str">
        <f t="shared" si="29"/>
        <v/>
      </c>
      <c r="CW17" s="12" t="str">
        <f>IF($J17="","",VLOOKUP($J17,IndDomain_Wide!$A$2:$BI$24,26,FALSE))</f>
        <v/>
      </c>
      <c r="CX17" s="12" t="str">
        <f>IF($J17="","", VLOOKUP($J17,Indicator_Wide!$A$2:$BI$24,26,FALSE))</f>
        <v/>
      </c>
      <c r="CY17" s="12" t="str">
        <f t="shared" si="30"/>
        <v/>
      </c>
      <c r="CZ17" s="12" t="str">
        <f>IF($J17="","",VLOOKUP($J17,IndDomain_Wide!$A$2:$BI$24,27,FALSE))</f>
        <v/>
      </c>
      <c r="DA17" s="12" t="str">
        <f>IF($J17="","", VLOOKUP($J17,Indicator_Wide!$A$2:$BI$17,27,FALSE))</f>
        <v/>
      </c>
      <c r="DB17" s="12" t="str">
        <f t="shared" si="31"/>
        <v/>
      </c>
      <c r="DC17" s="12" t="str">
        <f>IF($J17="","",VLOOKUP($J17,IndDomain_Wide!$A$2:$BI$24,28,FALSE))</f>
        <v/>
      </c>
      <c r="DD17" s="12" t="str">
        <f>IF($J17="","", VLOOKUP($J17,Indicator_Wide!$A$2:$BI$17,28,FALSE))</f>
        <v/>
      </c>
      <c r="DE17" s="12" t="str">
        <f t="shared" si="32"/>
        <v/>
      </c>
      <c r="DF17" s="12" t="str">
        <f>IF($J17="","",VLOOKUP($J17,IndDomain_Wide!$A$2:$BI$24,29,FALSE))</f>
        <v/>
      </c>
      <c r="DG17" s="12" t="str">
        <f>IF($J17="","", VLOOKUP($J17,Indicator_Wide!$A$2:$BI$24,29,FALSE))</f>
        <v/>
      </c>
      <c r="DH17" s="12" t="str">
        <f t="shared" si="33"/>
        <v/>
      </c>
      <c r="DI17" s="12" t="str">
        <f>IF($J17="","",VLOOKUP($J17,IndDomain_Wide!$A$2:$BI$24,30,FALSE))</f>
        <v/>
      </c>
      <c r="DJ17" s="12" t="str">
        <f>IF($J17="","", VLOOKUP($J17,Indicator_Wide!$A$2:$BI$24,30,FALSE))</f>
        <v/>
      </c>
      <c r="DK17" s="12" t="str">
        <f t="shared" si="34"/>
        <v/>
      </c>
      <c r="DL17" s="12" t="str">
        <f>IF($J17="","",VLOOKUP($J17,IndDomain_Wide!$A$2:$BI$24,31,FALSE))</f>
        <v/>
      </c>
      <c r="DM17" s="12" t="str">
        <f>IF($J17="","", VLOOKUP($J17,Indicator_Wide!$A$2:$BI$24,31,FALSE))</f>
        <v/>
      </c>
      <c r="DN17" s="12" t="str">
        <f t="shared" si="35"/>
        <v/>
      </c>
      <c r="DO17" s="12" t="str">
        <f>IF($J17="","",VLOOKUP($J17,IndDomain_Wide!$A$2:$BI$24,32,FALSE))</f>
        <v/>
      </c>
      <c r="DP17" s="12" t="str">
        <f>IF($J17="","", VLOOKUP($J17,Indicator_Wide!$A$2:$BI$24,32,FALSE))</f>
        <v/>
      </c>
      <c r="DQ17" s="12" t="str">
        <f t="shared" si="36"/>
        <v/>
      </c>
      <c r="DR17" s="12" t="str">
        <f>IF($J17="","",VLOOKUP($J17,IndDomain_Wide!$A$2:$BI$24,33,FALSE))</f>
        <v/>
      </c>
      <c r="DS17" s="12" t="str">
        <f>IF($J17="","", VLOOKUP($J17,Indicator_Wide!$A$2:$BI$24,33,FALSE))</f>
        <v/>
      </c>
      <c r="DT17" s="12" t="str">
        <f t="shared" si="37"/>
        <v/>
      </c>
      <c r="DU17" s="12" t="str">
        <f>IF($J17="","",VLOOKUP($J17,IndDomain_Wide!$A$2:$BI$24,34,FALSE))</f>
        <v/>
      </c>
      <c r="DV17" s="12" t="str">
        <f>IF($J17="","", VLOOKUP($J17,Indicator_Wide!$A$2:$BI$24,34,FALSE))</f>
        <v/>
      </c>
      <c r="DW17" s="12" t="str">
        <f t="shared" si="38"/>
        <v/>
      </c>
      <c r="DX17" s="12" t="str">
        <f>IF($J17="","",VLOOKUP($J17,IndDomain_Wide!$A$2:$BI$24,35,FALSE))</f>
        <v/>
      </c>
      <c r="DY17" s="12" t="str">
        <f>IF($J17="","", VLOOKUP($J17,Indicator_Wide!$A$2:$BI$24,35,FALSE))</f>
        <v/>
      </c>
      <c r="DZ17" s="12" t="str">
        <f t="shared" si="39"/>
        <v/>
      </c>
      <c r="EA17" s="12" t="str">
        <f>IF($J17="","",VLOOKUP($J17,IndDomain_Wide!$A$2:$BI$24,36,FALSE))</f>
        <v/>
      </c>
      <c r="EB17" s="12" t="str">
        <f>IF($J17="","", VLOOKUP($J17,Indicator_Wide!$A$2:$BI$24,36,FALSE))</f>
        <v/>
      </c>
      <c r="EC17" s="12" t="str">
        <f t="shared" si="40"/>
        <v/>
      </c>
      <c r="ED17" s="12" t="str">
        <f>IF($J17="","",VLOOKUP($J17,IndDomain_Wide!$A$2:$BI$24,37,FALSE))</f>
        <v/>
      </c>
      <c r="EE17" s="12" t="str">
        <f>IF($J17="","", VLOOKUP($J17,Indicator_Wide!$A$2:$BI$24,37,FALSE))</f>
        <v/>
      </c>
      <c r="EF17" s="12" t="str">
        <f t="shared" si="41"/>
        <v/>
      </c>
      <c r="EG17" s="12" t="str">
        <f>IF($J17="","",VLOOKUP($J17,IndDomain_Wide!$A$2:$BI$24,38,FALSE))</f>
        <v/>
      </c>
      <c r="EH17" s="12" t="str">
        <f>IF($J17="","", VLOOKUP($J17,Indicator_Wide!$A$2:$BI$24,38,FALSE))</f>
        <v/>
      </c>
      <c r="EI17" s="12" t="str">
        <f t="shared" si="42"/>
        <v/>
      </c>
      <c r="EJ17" s="12" t="str">
        <f>IF($J17="","",VLOOKUP($J17,IndDomain_Wide!$A$2:$BI$24,39,FALSE))</f>
        <v/>
      </c>
      <c r="EK17" s="12" t="str">
        <f>IF($J17="","", VLOOKUP($J17,Indicator_Wide!$A$2:$BI$24,39,FALSE))</f>
        <v/>
      </c>
      <c r="EL17" s="12" t="str">
        <f t="shared" si="43"/>
        <v/>
      </c>
      <c r="EM17" s="12" t="str">
        <f>IF($J17="","",VLOOKUP($J17,IndDomain_Wide!$A$2:$BI$24,40,FALSE))</f>
        <v/>
      </c>
      <c r="EN17" s="12" t="str">
        <f>IF($J17="","", VLOOKUP($J17,Indicator_Wide!$A$2:$BI$24,40,FALSE))</f>
        <v/>
      </c>
      <c r="EO17" s="12" t="str">
        <f t="shared" si="44"/>
        <v/>
      </c>
      <c r="EP17" s="12" t="str">
        <f>IF($J17="","",VLOOKUP($J17,IndDomain_Wide!$A$2:$BI$24,41,FALSE))</f>
        <v/>
      </c>
      <c r="EQ17" s="12" t="str">
        <f>IF($J17="","", VLOOKUP($J17,Indicator_Wide!$A$2:$BI$24,41,FALSE))</f>
        <v/>
      </c>
      <c r="ER17" s="12" t="str">
        <f t="shared" si="45"/>
        <v/>
      </c>
      <c r="ES17" s="12" t="str">
        <f>IF($J17="","",VLOOKUP($J17,IndDomain_Wide!$A$2:$BI$24,42,FALSE))</f>
        <v/>
      </c>
      <c r="ET17" s="12" t="str">
        <f>IF($J17="","", VLOOKUP($J17,Indicator_Wide!$A$2:$BI$24,42,FALSE))</f>
        <v/>
      </c>
      <c r="EU17" s="12" t="str">
        <f t="shared" si="46"/>
        <v/>
      </c>
      <c r="EV17" s="12" t="str">
        <f>IF($J17="","",VLOOKUP($J17,IndDomain_Wide!$A$2:$BI$24,43,FALSE))</f>
        <v/>
      </c>
      <c r="EW17" s="12" t="str">
        <f>IF($J17="","", VLOOKUP($J17,Indicator_Wide!$A$2:$BI$24,43,FALSE))</f>
        <v/>
      </c>
      <c r="EX17" s="12" t="str">
        <f t="shared" si="47"/>
        <v/>
      </c>
      <c r="EY17" s="12" t="str">
        <f>IF($J17="","",VLOOKUP($J17,IndDomain_Wide!$A$2:$BI$24,44,FALSE))</f>
        <v/>
      </c>
      <c r="EZ17" s="12" t="str">
        <f>IF($J17="","", VLOOKUP($J17,Indicator_Wide!$A$2:$BI$24,44,FALSE))</f>
        <v/>
      </c>
      <c r="FA17" s="12" t="str">
        <f t="shared" si="48"/>
        <v/>
      </c>
      <c r="FB17" s="12" t="str">
        <f>IF($J17="","",VLOOKUP($J17,IndDomain_Wide!$A$2:$BI$24,45,FALSE))</f>
        <v/>
      </c>
      <c r="FC17" s="12" t="str">
        <f>IF($J17="","", VLOOKUP($J17,Indicator_Wide!$A$2:$BI$24,45,FALSE))</f>
        <v/>
      </c>
      <c r="FD17" s="12" t="str">
        <f t="shared" si="49"/>
        <v/>
      </c>
      <c r="FE17" s="12" t="str">
        <f>IF($J17="","",VLOOKUP($J17,IndDomain_Wide!$A$2:$BI$24,46,FALSE))</f>
        <v/>
      </c>
      <c r="FF17" s="12" t="str">
        <f>IF($J17="","", VLOOKUP($J17,Indicator_Wide!$A$2:$BI$24,46,FALSE))</f>
        <v/>
      </c>
      <c r="FG17" s="12" t="str">
        <f t="shared" si="50"/>
        <v/>
      </c>
      <c r="FH17" s="12" t="str">
        <f>IF($J17="","",VLOOKUP($J17,IndDomain_Wide!$A$2:$BI$24,47,FALSE))</f>
        <v/>
      </c>
      <c r="FI17" s="12" t="str">
        <f>IF($J17="","", VLOOKUP($J17,Indicator_Wide!$A$2:$BI$24,47,FALSE))</f>
        <v/>
      </c>
      <c r="FJ17" s="12" t="str">
        <f t="shared" si="51"/>
        <v/>
      </c>
      <c r="FK17" s="12" t="str">
        <f>IF($J17="","",VLOOKUP($J17,IndDomain_Wide!$A$2:$BI$24,48,FALSE))</f>
        <v/>
      </c>
      <c r="FL17" s="12" t="str">
        <f>IF($J17="","", VLOOKUP($J17,Indicator_Wide!$A$2:$BI$24,48,FALSE))</f>
        <v/>
      </c>
      <c r="FM17" s="12" t="str">
        <f t="shared" si="52"/>
        <v/>
      </c>
      <c r="FN17" s="12" t="str">
        <f>IF($J17="","",VLOOKUP($J17,IndDomain_Wide!$A$2:$BI$24,49,FALSE))</f>
        <v/>
      </c>
      <c r="FO17" s="12" t="str">
        <f>IF($J17="","", VLOOKUP($J17,Indicator_Wide!$A$2:$BI$24,49,FALSE))</f>
        <v/>
      </c>
      <c r="FP17" s="12" t="str">
        <f t="shared" si="53"/>
        <v/>
      </c>
      <c r="FQ17" s="12" t="str">
        <f>IF($J17="","",VLOOKUP($J17,IndDomain_Wide!$A$2:$BI$24,50,FALSE))</f>
        <v/>
      </c>
      <c r="FR17" s="12" t="str">
        <f>IF($J17="","", VLOOKUP($J17,Indicator_Wide!$A$2:$BI$24,50,FALSE))</f>
        <v/>
      </c>
      <c r="FS17" s="12" t="str">
        <f t="shared" si="54"/>
        <v/>
      </c>
      <c r="FT17" s="12" t="str">
        <f>IF($J17="","",VLOOKUP($J17,IndDomain_Wide!$A$2:$BI$24,51,FALSE))</f>
        <v/>
      </c>
      <c r="FU17" s="12" t="str">
        <f>IF($J17="","", VLOOKUP($J17,Indicator_Wide!$A$2:$BI$24,51,FALSE))</f>
        <v/>
      </c>
      <c r="FV17" s="12" t="str">
        <f t="shared" si="55"/>
        <v/>
      </c>
      <c r="FW17" s="12" t="str">
        <f>IF($J17="","",VLOOKUP($J17,IndDomain_Wide!$A$2:$BI$24,52,FALSE))</f>
        <v/>
      </c>
      <c r="FX17" s="12" t="str">
        <f>IF($J17="","", VLOOKUP($J17,Indicator_Wide!$A$2:$BI$24,52,FALSE))</f>
        <v/>
      </c>
      <c r="FY17" s="12" t="str">
        <f t="shared" si="56"/>
        <v/>
      </c>
      <c r="FZ17" s="12" t="str">
        <f>IF($J17="","",VLOOKUP($J17,IndDomain_Wide!$A$2:$BI$24,53,FALSE))</f>
        <v/>
      </c>
      <c r="GA17" s="12" t="str">
        <f>IF($J17="","", VLOOKUP($J17,Indicator_Wide!$A$2:$BI$24,53,FALSE))</f>
        <v/>
      </c>
      <c r="GB17" s="12" t="str">
        <f t="shared" si="57"/>
        <v/>
      </c>
      <c r="GC17" s="12" t="str">
        <f>IF($J17="","",VLOOKUP($J17,IndDomain_Wide!$A$2:$BI$24,54,FALSE))</f>
        <v/>
      </c>
      <c r="GD17" s="12" t="str">
        <f>IF($J17="","", VLOOKUP($J17,Indicator_Wide!$A$2:$BI$24,54,FALSE))</f>
        <v/>
      </c>
      <c r="GE17" s="12" t="str">
        <f t="shared" si="58"/>
        <v/>
      </c>
      <c r="GF17" s="12" t="str">
        <f>IF($J17="","",VLOOKUP($J17,IndDomain_Wide!$A$2:$BI$24,55,FALSE))</f>
        <v/>
      </c>
      <c r="GG17" s="12" t="str">
        <f>IF($J17="","", VLOOKUP($J17,Indicator_Wide!$A$2:$BI$24,55,FALSE))</f>
        <v/>
      </c>
      <c r="GH17" s="12" t="str">
        <f t="shared" si="59"/>
        <v/>
      </c>
      <c r="GI17" s="12" t="str">
        <f>IF($J17="","",VLOOKUP($J17,IndDomain_Wide!$A$2:$BI$24,56,FALSE))</f>
        <v/>
      </c>
      <c r="GJ17" s="12" t="str">
        <f>IF($J17="","", VLOOKUP($J17,Indicator_Wide!$A$2:$BI$24,56,FALSE))</f>
        <v/>
      </c>
      <c r="GK17" s="12" t="str">
        <f t="shared" si="60"/>
        <v/>
      </c>
      <c r="GL17" s="12" t="str">
        <f>IF($J17="","",VLOOKUP($J17,IndDomain_Wide!$A$2:$BI$24,57,FALSE))</f>
        <v/>
      </c>
      <c r="GM17" s="12" t="str">
        <f>IF($J17="","", VLOOKUP($J17,Indicator_Wide!$A$2:$BI$24,57,FALSE))</f>
        <v/>
      </c>
      <c r="GN17" s="12" t="str">
        <f t="shared" si="61"/>
        <v/>
      </c>
      <c r="GO17" s="12" t="str">
        <f>IF($J17="","",VLOOKUP($J17,IndDomain_Wide!$A$2:$BI$24,58,FALSE))</f>
        <v/>
      </c>
      <c r="GP17" s="12" t="str">
        <f>IF($J17="","", VLOOKUP($J17,Indicator_Wide!$A$2:$BI$24,58,FALSE))</f>
        <v/>
      </c>
      <c r="GQ17" s="12" t="str">
        <f t="shared" si="62"/>
        <v/>
      </c>
      <c r="GR17" s="12" t="str">
        <f>IF($J17="","",VLOOKUP($J17,IndDomain_Wide!$A$2:$BI$24,59,FALSE))</f>
        <v/>
      </c>
      <c r="GS17" s="12" t="str">
        <f>IF($J17="","", VLOOKUP($J17,Indicator_Wide!$A$2:$BI$24,59,FALSE))</f>
        <v/>
      </c>
      <c r="GT17" s="12" t="str">
        <f t="shared" si="63"/>
        <v/>
      </c>
      <c r="GU17" s="12" t="str">
        <f>IF($J17="","",VLOOKUP($J17,IndDomain_Wide!$A$2:$BI$24,60,FALSE))</f>
        <v/>
      </c>
      <c r="GV17" s="12" t="str">
        <f>IF($J17="","", VLOOKUP($J17,Indicator_Wide!$A$2:$BI$24,60,FALSE))</f>
        <v/>
      </c>
      <c r="GW17" s="12" t="str">
        <f t="shared" si="64"/>
        <v/>
      </c>
      <c r="GX17" s="12" t="str">
        <f>IF($J17="","",VLOOKUP($J17,IndDomain_Wide!$A$2:$BI$24,61,FALSE))</f>
        <v/>
      </c>
      <c r="GY17" s="12" t="str">
        <f>IF($J17="","", VLOOKUP($J17,Indicator_Wide!$A$2:$BI$24,61,FALSE))</f>
        <v/>
      </c>
      <c r="GZ17" s="12" t="str">
        <f t="shared" si="65"/>
        <v/>
      </c>
      <c r="HA17" s="11"/>
      <c r="HB17" s="11"/>
    </row>
    <row r="18" spans="1:210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2" t="str">
        <f>IF($J18="","", VLOOKUP($J18,Domain_Wide!$A$2:$M$24,2,FALSE))</f>
        <v/>
      </c>
      <c r="L18" s="12" t="str">
        <f>IF($J18="","", VLOOKUP($J18,Domain_Wide!$A$2:$M$24,3,FALSE))</f>
        <v/>
      </c>
      <c r="M18" s="12" t="str">
        <f t="shared" ref="M18:M51" si="66">IF(ISNUMBER(SEARCH("True",$D18)), "NA", "")</f>
        <v/>
      </c>
      <c r="N18" s="12" t="str">
        <f>IF($J18="","", VLOOKUP($J18,Domain_Wide!$A$2:$M$24,4,FALSE))</f>
        <v/>
      </c>
      <c r="O18" s="12" t="str">
        <f>IF($J18="","", VLOOKUP($J18,Domain_Wide!$A$2:$M$24,5,FALSE))</f>
        <v/>
      </c>
      <c r="P18" s="12" t="str">
        <f t="shared" ref="P18:P51" si="67">IF(ISNUMBER(SEARCH("True",$D18)), "NA", "")</f>
        <v/>
      </c>
      <c r="Q18" s="12" t="str">
        <f>IF($J18="","", VLOOKUP($J18,Domain_Wide!$A$2:$M$24,6,FALSE))</f>
        <v/>
      </c>
      <c r="R18" s="12" t="str">
        <f>IF($J18="","", VLOOKUP($J18,Domain_Wide!$A$2:$M$24,7,FALSE))</f>
        <v/>
      </c>
      <c r="S18" s="12" t="str">
        <f t="shared" ref="S18:S51" si="68">IF(ISNUMBER(SEARCH("True",$D18)), "NA", "")</f>
        <v/>
      </c>
      <c r="T18" s="12" t="str">
        <f>IF($J18="","", VLOOKUP($J18,Domain_Wide!$A$2:$M$24,8,FALSE))</f>
        <v/>
      </c>
      <c r="U18" s="12" t="str">
        <f>IF($J18="","", VLOOKUP($J18,Domain_Wide!$A$2:$M$24,9,FALSE))</f>
        <v/>
      </c>
      <c r="V18" s="12" t="str">
        <f t="shared" ref="V18:V51" si="69">IF(ISNUMBER(SEARCH("True",$D18)), "NA", "")</f>
        <v/>
      </c>
      <c r="W18" s="12" t="str">
        <f>IF($J18="","", VLOOKUP($J18,Domain_Wide!$A$2:$M$24,10,FALSE))</f>
        <v/>
      </c>
      <c r="X18" s="12" t="str">
        <f>IF($J18="","", VLOOKUP($J18,Domain_Wide!$A$2:$M$24,11,FALSE))</f>
        <v/>
      </c>
      <c r="Y18" s="12" t="str">
        <f t="shared" ref="Y18:Y51" si="70">IF(ISNUMBER(SEARCH("True",$D18)), "NA", "")</f>
        <v/>
      </c>
      <c r="Z18" s="12" t="str">
        <f>IF($J18="","", VLOOKUP($J18,Domain_Wide!$A$2:$M$24,12,FALSE))</f>
        <v/>
      </c>
      <c r="AA18" s="12" t="str">
        <f>IF($J18="","", VLOOKUP($J18,Domain_Wide!$A$2:$M$24,13,FALSE))</f>
        <v/>
      </c>
      <c r="AB18" s="12" t="str">
        <f t="shared" ref="AB18:AB51" si="71">IF(ISNUMBER(SEARCH("True",$D18)), "NA", "")</f>
        <v/>
      </c>
      <c r="AC18" s="12" t="str">
        <f>IF($J18="","",VLOOKUP($J18,IndDomain_Wide!$A$2:$BI$24,2,FALSE))</f>
        <v/>
      </c>
      <c r="AD18" s="12" t="str">
        <f>IF($J18="","",VLOOKUP($J18,Indicator_Wide!$A$2:$BI$24,2,FALSE))</f>
        <v/>
      </c>
      <c r="AE18" s="12" t="str">
        <f t="shared" ref="AE18:AE51" si="72">IF(ISNUMBER(SEARCH("True",$D18)), "NA", "")</f>
        <v/>
      </c>
      <c r="AF18" s="12" t="str">
        <f>IF($J18="","",VLOOKUP($J18,IndDomain_Wide!$A$2:$BI$24,3,FALSE))</f>
        <v/>
      </c>
      <c r="AG18" s="12" t="str">
        <f>IF($J18="","", VLOOKUP($J18,Indicator_Wide!$A$2:$BI$24,3,FALSE))</f>
        <v/>
      </c>
      <c r="AH18" s="12" t="str">
        <f t="shared" ref="AH18:AH51" si="73">IF(ISNUMBER(SEARCH("True",$D18)), "NA", "")</f>
        <v/>
      </c>
      <c r="AI18" s="12" t="str">
        <f>IF($J18="","",VLOOKUP($J18,IndDomain_Wide!$A$2:$BI$24,4,FALSE))</f>
        <v/>
      </c>
      <c r="AJ18" s="12" t="str">
        <f>IF($J18="","", VLOOKUP($J18,Indicator_Wide!$A$2:$BI$24,4,FALSE))</f>
        <v/>
      </c>
      <c r="AK18" s="12" t="str">
        <f t="shared" ref="AK18:AK51" si="74">IF(ISNUMBER(SEARCH("True",$D18)), "NA", "")</f>
        <v/>
      </c>
      <c r="AL18" s="12" t="str">
        <f>IF($J18="","",VLOOKUP($J18,IndDomain_Wide!$A$2:$BI$24,5,FALSE))</f>
        <v/>
      </c>
      <c r="AM18" s="12" t="str">
        <f>IF($J18="","", VLOOKUP($J18,Indicator_Wide!$A$2:$BI$24,5,FALSE))</f>
        <v/>
      </c>
      <c r="AN18" s="12" t="str">
        <f t="shared" ref="AN18:AN51" si="75">IF(ISNUMBER(SEARCH("True",$D18)), "NA", "")</f>
        <v/>
      </c>
      <c r="AO18" s="12" t="str">
        <f>IF($J18="","",VLOOKUP($J18,IndDomain_Wide!$A$2:$BI$24,6,FALSE))</f>
        <v/>
      </c>
      <c r="AP18" s="12" t="str">
        <f>IF($J18="","", VLOOKUP($J18,Indicator_Wide!$A$2:$BI$24,6,FALSE))</f>
        <v/>
      </c>
      <c r="AQ18" s="12" t="str">
        <f t="shared" ref="AQ18:AQ51" si="76">IF(ISNUMBER(SEARCH("True",$D18)), "NA", "")</f>
        <v/>
      </c>
      <c r="AR18" s="12" t="str">
        <f>IF($J18="","",VLOOKUP($J18,IndDomain_Wide!$A$2:$BI$24,7,FALSE))</f>
        <v/>
      </c>
      <c r="AS18" s="12" t="str">
        <f>IF($J18="","", VLOOKUP($J18,Indicator_Wide!$A$2:$BI$24,7,FALSE))</f>
        <v/>
      </c>
      <c r="AT18" s="12" t="str">
        <f t="shared" ref="AT18:AT51" si="77">IF(ISNUMBER(SEARCH("True",$D18)), "NA", "")</f>
        <v/>
      </c>
      <c r="AU18" s="12" t="str">
        <f>IF($J18="","",VLOOKUP($J18,IndDomain_Wide!$A$2:$BI$24,8,FALSE))</f>
        <v/>
      </c>
      <c r="AV18" s="12" t="str">
        <f>IF($J18="","", VLOOKUP($J18,Indicator_Wide!$A$2:$BI$24,8,FALSE))</f>
        <v/>
      </c>
      <c r="AW18" s="12" t="str">
        <f t="shared" ref="AW18:AW51" si="78">IF(ISNUMBER(SEARCH("True",$D18)), "NA", "")</f>
        <v/>
      </c>
      <c r="AX18" s="12" t="str">
        <f>IF($J18="","",VLOOKUP($J18,IndDomain_Wide!$A$2:$BI$26,9,FALSE))</f>
        <v/>
      </c>
      <c r="AY18" s="12" t="str">
        <f>IF($J18="","", VLOOKUP($J18,Indicator_Wide!$A$2:$BI$24,9,FALSE))</f>
        <v/>
      </c>
      <c r="AZ18" s="12" t="str">
        <f t="shared" ref="AZ18:AZ51" si="79">IF(ISNUMBER(SEARCH("True",$D18)), "NA", "")</f>
        <v/>
      </c>
      <c r="BA18" s="12" t="str">
        <f>IF($J18="","",VLOOKUP($J18,IndDomain_Wide!$A$2:$BI$24,10,FALSE))</f>
        <v/>
      </c>
      <c r="BB18" s="12" t="str">
        <f>IF($J18="","", VLOOKUP($J18,Indicator_Wide!$A$2:$BI$24,10,FALSE))</f>
        <v/>
      </c>
      <c r="BC18" s="12" t="str">
        <f t="shared" ref="BC18:BC51" si="80">IF(ISNUMBER(SEARCH("True",$D18)), "NA", "")</f>
        <v/>
      </c>
      <c r="BD18" s="12" t="str">
        <f>IF($J18="","",VLOOKUP($J18,IndDomain_Wide!$A$2:$BI$24,11,FALSE))</f>
        <v/>
      </c>
      <c r="BE18" s="12" t="str">
        <f>IF($J18="","", VLOOKUP($J18,Indicator_Wide!$A$2:$BI$24,11,FALSE))</f>
        <v/>
      </c>
      <c r="BF18" s="12" t="str">
        <f t="shared" ref="BF18:BF51" si="81">IF(ISNUMBER(SEARCH("True",$D18)), "NA", "")</f>
        <v/>
      </c>
      <c r="BG18" s="12" t="str">
        <f>IF($J18="","",VLOOKUP($J18,IndDomain_Wide!$A$2:$BI$24,12,FALSE))</f>
        <v/>
      </c>
      <c r="BH18" s="12" t="str">
        <f>IF($J18="","", VLOOKUP($J18,Indicator_Wide!$A$2:$BI$24,12,FALSE))</f>
        <v/>
      </c>
      <c r="BI18" s="12" t="str">
        <f t="shared" ref="BI18:BI51" si="82">IF(ISNUMBER(SEARCH("True",$D18)), "NA", "")</f>
        <v/>
      </c>
      <c r="BJ18" s="12" t="str">
        <f>IF($J18="","",VLOOKUP($J18,IndDomain_Wide!$A$2:$BI$24,13,FALSE))</f>
        <v/>
      </c>
      <c r="BK18" s="12" t="str">
        <f>IF($J18="","", VLOOKUP($J18,Indicator_Wide!$A$2:$BI$24,13,FALSE))</f>
        <v/>
      </c>
      <c r="BL18" s="12" t="str">
        <f t="shared" ref="BL18:BL51" si="83">IF(ISNUMBER(SEARCH("True",$D18)), "NA", "")</f>
        <v/>
      </c>
      <c r="BM18" s="12" t="str">
        <f>IF($J18="","",VLOOKUP($J18,IndDomain_Wide!$A$2:$BI$24,14,FALSE))</f>
        <v/>
      </c>
      <c r="BN18" s="12" t="str">
        <f>IF($J18="","", VLOOKUP($J18,Indicator_Wide!$A$2:$BI$24,14,FALSE))</f>
        <v/>
      </c>
      <c r="BO18" s="12" t="str">
        <f t="shared" ref="BO18:BO51" si="84">IF(ISNUMBER(SEARCH("True",$D18)), "NA", "")</f>
        <v/>
      </c>
      <c r="BP18" s="12" t="str">
        <f>IF($J18="","",VLOOKUP($J18,IndDomain_Wide!$A$2:$BI$24,15,FALSE))</f>
        <v/>
      </c>
      <c r="BQ18" s="12" t="str">
        <f>IF($J18="","", VLOOKUP($J18,Indicator_Wide!$A$2:$BI$24,15,FALSE))</f>
        <v/>
      </c>
      <c r="BR18" s="12" t="str">
        <f t="shared" ref="BR18:BR51" si="85">IF(ISNUMBER(SEARCH("True",$D18)), "NA", "")</f>
        <v/>
      </c>
      <c r="BS18" s="12" t="str">
        <f>IF($J18="","",VLOOKUP($J18,IndDomain_Wide!$A$2:$BI$24,16,FALSE))</f>
        <v/>
      </c>
      <c r="BT18" s="12" t="str">
        <f>IF($J18="","", VLOOKUP($J18,Indicator_Wide!$A$2:$BI$24,16,FALSE))</f>
        <v/>
      </c>
      <c r="BU18" s="12" t="str">
        <f t="shared" ref="BU18:BU51" si="86">IF(ISNUMBER(SEARCH("True",$D18)), "NA", "")</f>
        <v/>
      </c>
      <c r="BV18" s="12" t="str">
        <f>IF($J18="","",VLOOKUP($J18,IndDomain_Wide!$A$2:$BI$24,17,FALSE))</f>
        <v/>
      </c>
      <c r="BW18" s="12" t="str">
        <f>IF($J18="","", VLOOKUP($J18,Indicator_Wide!$A$2:$BI$24,17,FALSE))</f>
        <v/>
      </c>
      <c r="BX18" s="12" t="str">
        <f t="shared" ref="BX18:BX51" si="87">IF(ISNUMBER(SEARCH("True",$D18)), "NA", "")</f>
        <v/>
      </c>
      <c r="BY18" s="12" t="str">
        <f>IF($J18="","",VLOOKUP($J18,IndDomain_Wide!$A$2:$BI$24,18,FALSE))</f>
        <v/>
      </c>
      <c r="BZ18" s="12" t="str">
        <f>IF($J18="","", VLOOKUP($J18,Indicator_Wide!$A$2:$BI$24,18,FALSE))</f>
        <v/>
      </c>
      <c r="CA18" s="12" t="str">
        <f t="shared" ref="CA18:CA51" si="88">IF(ISNUMBER(SEARCH("True",$D18)), "NA", "")</f>
        <v/>
      </c>
      <c r="CB18" s="12" t="str">
        <f>IF($J18="","",VLOOKUP($J18,IndDomain_Wide!$A$2:$BI$24,19,FALSE))</f>
        <v/>
      </c>
      <c r="CC18" s="12" t="str">
        <f>IF($J18="","", VLOOKUP($J18,Indicator_Wide!$A$2:$BI$24,19,FALSE))</f>
        <v/>
      </c>
      <c r="CD18" s="12" t="str">
        <f t="shared" ref="CD18:CD51" si="89">IF(ISNUMBER(SEARCH("True",$D18)), "NA", "")</f>
        <v/>
      </c>
      <c r="CE18" s="12" t="str">
        <f>IF($J18="","",VLOOKUP($J18,IndDomain_Wide!$A$2:$BI$24,20,FALSE))</f>
        <v/>
      </c>
      <c r="CF18" s="12" t="str">
        <f>IF($J18="","", VLOOKUP($J18,Indicator_Wide!$A$2:$BI$24,20,FALSE))</f>
        <v/>
      </c>
      <c r="CG18" s="12" t="str">
        <f t="shared" ref="CG18:CG51" si="90">IF(ISNUMBER(SEARCH("True",$D18)), "NA", "")</f>
        <v/>
      </c>
      <c r="CH18" s="12" t="str">
        <f>IF($J18="","",VLOOKUP($J18,IndDomain_Wide!$A$2:$BI$24,21,FALSE))</f>
        <v/>
      </c>
      <c r="CI18" s="12" t="str">
        <f>IF($J18="","", VLOOKUP($J18,Indicator_Wide!$A$2:$BI$24,21,FALSE))</f>
        <v/>
      </c>
      <c r="CJ18" s="12" t="str">
        <f t="shared" ref="CJ18:CJ51" si="91">IF(ISNUMBER(SEARCH("True",$D18)), "NA", "")</f>
        <v/>
      </c>
      <c r="CK18" s="12" t="str">
        <f>IF($J18="","",VLOOKUP($J18,IndDomain_Wide!$A$2:$BI$24,22,FALSE))</f>
        <v/>
      </c>
      <c r="CL18" s="12" t="str">
        <f>IF($J18="","", VLOOKUP($J18,Indicator_Wide!$A$2:$BI$24,22,FALSE))</f>
        <v/>
      </c>
      <c r="CM18" s="12" t="str">
        <f t="shared" ref="CM18:CM51" si="92">IF(ISNUMBER(SEARCH("True",$D18)), "NA", "")</f>
        <v/>
      </c>
      <c r="CN18" s="12" t="str">
        <f>IF($J18="","",VLOOKUP($J18,IndDomain_Wide!$A$2:$BI$24,23,FALSE))</f>
        <v/>
      </c>
      <c r="CO18" s="12" t="str">
        <f>IF($J18="","", VLOOKUP($J18,Indicator_Wide!$A$2:$BI$24,23,FALSE))</f>
        <v/>
      </c>
      <c r="CP18" s="12" t="str">
        <f t="shared" ref="CP18:CP51" si="93">IF(ISNUMBER(SEARCH("True",$D18)), "NA", "")</f>
        <v/>
      </c>
      <c r="CQ18" s="12" t="str">
        <f>IF($J18="","",VLOOKUP($J18,IndDomain_Wide!$A$2:$BI$24,24,FALSE))</f>
        <v/>
      </c>
      <c r="CR18" s="12" t="str">
        <f>IF($J18="","", VLOOKUP($J18,Indicator_Wide!$A$2:$BI$24,24,FALSE))</f>
        <v/>
      </c>
      <c r="CS18" s="12" t="str">
        <f t="shared" ref="CS18:CS51" si="94">IF(ISNUMBER(SEARCH("True",$D18)), "NA", "")</f>
        <v/>
      </c>
      <c r="CT18" s="12" t="str">
        <f>IF($J18="","",VLOOKUP($J18,IndDomain_Wide!$A$2:$BI$24,25,FALSE))</f>
        <v/>
      </c>
      <c r="CU18" s="12" t="str">
        <f>IF($J18="","", VLOOKUP($J18,Indicator_Wide!$A$2:$BI$24,25,FALSE))</f>
        <v/>
      </c>
      <c r="CV18" s="12" t="str">
        <f t="shared" ref="CV18:CV51" si="95">IF(ISNUMBER(SEARCH("True",$D18)), "NA", "")</f>
        <v/>
      </c>
      <c r="CW18" s="12" t="str">
        <f>IF($J18="","",VLOOKUP($J18,IndDomain_Wide!$A$2:$BI$24,26,FALSE))</f>
        <v/>
      </c>
      <c r="CX18" s="12" t="str">
        <f>IF($J18="","", VLOOKUP($J18,Indicator_Wide!$A$2:$BI$24,26,FALSE))</f>
        <v/>
      </c>
      <c r="CY18" s="12" t="str">
        <f t="shared" ref="CY18:CY51" si="96">IF(ISNUMBER(SEARCH("True",$D18)), "NA", "")</f>
        <v/>
      </c>
      <c r="CZ18" s="12" t="str">
        <f>IF($J18="","",VLOOKUP($J18,IndDomain_Wide!$A$2:$BI$24,27,FALSE))</f>
        <v/>
      </c>
      <c r="DA18" s="12" t="str">
        <f>IF($J18="","", VLOOKUP($J18,Indicator_Wide!$A$2:$BI$17,27,FALSE))</f>
        <v/>
      </c>
      <c r="DB18" s="12" t="str">
        <f t="shared" ref="DB18:DB51" si="97">IF(ISNUMBER(SEARCH("True",$D18)), "NA", "")</f>
        <v/>
      </c>
      <c r="DC18" s="12" t="str">
        <f>IF($J18="","",VLOOKUP($J18,IndDomain_Wide!$A$2:$BI$24,28,FALSE))</f>
        <v/>
      </c>
      <c r="DD18" s="12" t="str">
        <f>IF($J18="","", VLOOKUP($J18,Indicator_Wide!$A$2:$BI$17,28,FALSE))</f>
        <v/>
      </c>
      <c r="DE18" s="12" t="str">
        <f t="shared" ref="DE18:DE51" si="98">IF(ISNUMBER(SEARCH("True",$D18)), "NA", "")</f>
        <v/>
      </c>
      <c r="DF18" s="12" t="str">
        <f>IF($J18="","",VLOOKUP($J18,IndDomain_Wide!$A$2:$BI$24,29,FALSE))</f>
        <v/>
      </c>
      <c r="DG18" s="12" t="str">
        <f>IF($J18="","", VLOOKUP($J18,Indicator_Wide!$A$2:$BI$24,29,FALSE))</f>
        <v/>
      </c>
      <c r="DH18" s="12" t="str">
        <f t="shared" ref="DH18:DH51" si="99">IF(ISNUMBER(SEARCH("True",$D18)), "NA", "")</f>
        <v/>
      </c>
      <c r="DI18" s="12" t="str">
        <f>IF($J18="","",VLOOKUP($J18,IndDomain_Wide!$A$2:$BI$24,30,FALSE))</f>
        <v/>
      </c>
      <c r="DJ18" s="12" t="str">
        <f>IF($J18="","", VLOOKUP($J18,Indicator_Wide!$A$2:$BI$24,30,FALSE))</f>
        <v/>
      </c>
      <c r="DK18" s="12" t="str">
        <f t="shared" ref="DK18:DK51" si="100">IF(ISNUMBER(SEARCH("True",$D18)), "NA", "")</f>
        <v/>
      </c>
      <c r="DL18" s="12" t="str">
        <f>IF($J18="","",VLOOKUP($J18,IndDomain_Wide!$A$2:$BI$24,31,FALSE))</f>
        <v/>
      </c>
      <c r="DM18" s="12" t="str">
        <f>IF($J18="","", VLOOKUP($J18,Indicator_Wide!$A$2:$BI$24,31,FALSE))</f>
        <v/>
      </c>
      <c r="DN18" s="12" t="str">
        <f t="shared" ref="DN18:DN51" si="101">IF(ISNUMBER(SEARCH("True",$D18)), "NA", "")</f>
        <v/>
      </c>
      <c r="DO18" s="12" t="str">
        <f>IF($J18="","",VLOOKUP($J18,IndDomain_Wide!$A$2:$BI$24,32,FALSE))</f>
        <v/>
      </c>
      <c r="DP18" s="12" t="str">
        <f>IF($J18="","", VLOOKUP($J18,Indicator_Wide!$A$2:$BI$24,32,FALSE))</f>
        <v/>
      </c>
      <c r="DQ18" s="12" t="str">
        <f t="shared" ref="DQ18:DQ51" si="102">IF(ISNUMBER(SEARCH("True",$D18)), "NA", "")</f>
        <v/>
      </c>
      <c r="DR18" s="12" t="str">
        <f>IF($J18="","",VLOOKUP($J18,IndDomain_Wide!$A$2:$BI$24,33,FALSE))</f>
        <v/>
      </c>
      <c r="DS18" s="12" t="str">
        <f>IF($J18="","", VLOOKUP($J18,Indicator_Wide!$A$2:$BI$24,33,FALSE))</f>
        <v/>
      </c>
      <c r="DT18" s="12" t="str">
        <f t="shared" ref="DT18:DT51" si="103">IF(ISNUMBER(SEARCH("True",$D18)), "NA", "")</f>
        <v/>
      </c>
      <c r="DU18" s="12" t="str">
        <f>IF($J18="","",VLOOKUP($J18,IndDomain_Wide!$A$2:$BI$24,34,FALSE))</f>
        <v/>
      </c>
      <c r="DV18" s="12" t="str">
        <f>IF($J18="","", VLOOKUP($J18,Indicator_Wide!$A$2:$BI$24,34,FALSE))</f>
        <v/>
      </c>
      <c r="DW18" s="12" t="str">
        <f t="shared" ref="DW18:DW51" si="104">IF(ISNUMBER(SEARCH("True",$D18)), "NA", "")</f>
        <v/>
      </c>
      <c r="DX18" s="12" t="str">
        <f>IF($J18="","",VLOOKUP($J18,IndDomain_Wide!$A$2:$BI$24,35,FALSE))</f>
        <v/>
      </c>
      <c r="DY18" s="12" t="str">
        <f>IF($J18="","", VLOOKUP($J18,Indicator_Wide!$A$2:$BI$24,35,FALSE))</f>
        <v/>
      </c>
      <c r="DZ18" s="12" t="str">
        <f t="shared" ref="DZ18:DZ51" si="105">IF(ISNUMBER(SEARCH("True",$D18)), "NA", "")</f>
        <v/>
      </c>
      <c r="EA18" s="12" t="str">
        <f>IF($J18="","",VLOOKUP($J18,IndDomain_Wide!$A$2:$BI$24,36,FALSE))</f>
        <v/>
      </c>
      <c r="EB18" s="12" t="str">
        <f>IF($J18="","", VLOOKUP($J18,Indicator_Wide!$A$2:$BI$24,36,FALSE))</f>
        <v/>
      </c>
      <c r="EC18" s="12" t="str">
        <f t="shared" ref="EC18:EC51" si="106">IF(ISNUMBER(SEARCH("True",$D18)), "NA", "")</f>
        <v/>
      </c>
      <c r="ED18" s="12" t="str">
        <f>IF($J18="","",VLOOKUP($J18,IndDomain_Wide!$A$2:$BI$24,37,FALSE))</f>
        <v/>
      </c>
      <c r="EE18" s="12" t="str">
        <f>IF($J18="","", VLOOKUP($J18,Indicator_Wide!$A$2:$BI$24,37,FALSE))</f>
        <v/>
      </c>
      <c r="EF18" s="12" t="str">
        <f t="shared" ref="EF18:EF51" si="107">IF(ISNUMBER(SEARCH("True",$D18)), "NA", "")</f>
        <v/>
      </c>
      <c r="EG18" s="12" t="str">
        <f>IF($J18="","",VLOOKUP($J18,IndDomain_Wide!$A$2:$BI$24,38,FALSE))</f>
        <v/>
      </c>
      <c r="EH18" s="12" t="str">
        <f>IF($J18="","", VLOOKUP($J18,Indicator_Wide!$A$2:$BI$24,38,FALSE))</f>
        <v/>
      </c>
      <c r="EI18" s="12" t="str">
        <f t="shared" ref="EI18:EI51" si="108">IF(ISNUMBER(SEARCH("True",$D18)), "NA", "")</f>
        <v/>
      </c>
      <c r="EJ18" s="12" t="str">
        <f>IF($J18="","",VLOOKUP($J18,IndDomain_Wide!$A$2:$BI$24,39,FALSE))</f>
        <v/>
      </c>
      <c r="EK18" s="12" t="str">
        <f>IF($J18="","", VLOOKUP($J18,Indicator_Wide!$A$2:$BI$24,39,FALSE))</f>
        <v/>
      </c>
      <c r="EL18" s="12" t="str">
        <f t="shared" ref="EL18:EL51" si="109">IF(ISNUMBER(SEARCH("True",$D18)), "NA", "")</f>
        <v/>
      </c>
      <c r="EM18" s="12" t="str">
        <f>IF($J18="","",VLOOKUP($J18,IndDomain_Wide!$A$2:$BI$24,40,FALSE))</f>
        <v/>
      </c>
      <c r="EN18" s="12" t="str">
        <f>IF($J18="","", VLOOKUP($J18,Indicator_Wide!$A$2:$BI$24,40,FALSE))</f>
        <v/>
      </c>
      <c r="EO18" s="12" t="str">
        <f t="shared" ref="EO18:EO51" si="110">IF(ISNUMBER(SEARCH("True",$D18)), "NA", "")</f>
        <v/>
      </c>
      <c r="EP18" s="12" t="str">
        <f>IF($J18="","",VLOOKUP($J18,IndDomain_Wide!$A$2:$BI$24,41,FALSE))</f>
        <v/>
      </c>
      <c r="EQ18" s="12" t="str">
        <f>IF($J18="","", VLOOKUP($J18,Indicator_Wide!$A$2:$BI$24,41,FALSE))</f>
        <v/>
      </c>
      <c r="ER18" s="12" t="str">
        <f t="shared" ref="ER18:ER51" si="111">IF(ISNUMBER(SEARCH("True",$D18)), "NA", "")</f>
        <v/>
      </c>
      <c r="ES18" s="12" t="str">
        <f>IF($J18="","",VLOOKUP($J18,IndDomain_Wide!$A$2:$BI$24,42,FALSE))</f>
        <v/>
      </c>
      <c r="ET18" s="12" t="str">
        <f>IF($J18="","", VLOOKUP($J18,Indicator_Wide!$A$2:$BI$24,42,FALSE))</f>
        <v/>
      </c>
      <c r="EU18" s="12" t="str">
        <f t="shared" ref="EU18:EU51" si="112">IF(ISNUMBER(SEARCH("True",$D18)), "NA", "")</f>
        <v/>
      </c>
      <c r="EV18" s="12" t="str">
        <f>IF($J18="","",VLOOKUP($J18,IndDomain_Wide!$A$2:$BI$24,43,FALSE))</f>
        <v/>
      </c>
      <c r="EW18" s="12" t="str">
        <f>IF($J18="","", VLOOKUP($J18,Indicator_Wide!$A$2:$BI$24,43,FALSE))</f>
        <v/>
      </c>
      <c r="EX18" s="12" t="str">
        <f t="shared" ref="EX18:EX51" si="113">IF(ISNUMBER(SEARCH("True",$D18)), "NA", "")</f>
        <v/>
      </c>
      <c r="EY18" s="12" t="str">
        <f>IF($J18="","",VLOOKUP($J18,IndDomain_Wide!$A$2:$BI$24,44,FALSE))</f>
        <v/>
      </c>
      <c r="EZ18" s="12" t="str">
        <f>IF($J18="","", VLOOKUP($J18,Indicator_Wide!$A$2:$BI$24,44,FALSE))</f>
        <v/>
      </c>
      <c r="FA18" s="12" t="str">
        <f t="shared" ref="FA18:FA51" si="114">IF(ISNUMBER(SEARCH("True",$D18)), "NA", "")</f>
        <v/>
      </c>
      <c r="FB18" s="12" t="str">
        <f>IF($J18="","",VLOOKUP($J18,IndDomain_Wide!$A$2:$BI$24,45,FALSE))</f>
        <v/>
      </c>
      <c r="FC18" s="12" t="str">
        <f>IF($J18="","", VLOOKUP($J18,Indicator_Wide!$A$2:$BI$24,45,FALSE))</f>
        <v/>
      </c>
      <c r="FD18" s="12" t="str">
        <f t="shared" ref="FD18:FD51" si="115">IF(ISNUMBER(SEARCH("True",$D18)), "NA", "")</f>
        <v/>
      </c>
      <c r="FE18" s="12" t="str">
        <f>IF($J18="","",VLOOKUP($J18,IndDomain_Wide!$A$2:$BI$24,46,FALSE))</f>
        <v/>
      </c>
      <c r="FF18" s="12" t="str">
        <f>IF($J18="","", VLOOKUP($J18,Indicator_Wide!$A$2:$BI$24,46,FALSE))</f>
        <v/>
      </c>
      <c r="FG18" s="12" t="str">
        <f t="shared" ref="FG18:FG51" si="116">IF(ISNUMBER(SEARCH("True",$D18)), "NA", "")</f>
        <v/>
      </c>
      <c r="FH18" s="12" t="str">
        <f>IF($J18="","",VLOOKUP($J18,IndDomain_Wide!$A$2:$BI$24,47,FALSE))</f>
        <v/>
      </c>
      <c r="FI18" s="12" t="str">
        <f>IF($J18="","", VLOOKUP($J18,Indicator_Wide!$A$2:$BI$24,47,FALSE))</f>
        <v/>
      </c>
      <c r="FJ18" s="12" t="str">
        <f t="shared" ref="FJ18:FJ51" si="117">IF(ISNUMBER(SEARCH("True",$D18)), "NA", "")</f>
        <v/>
      </c>
      <c r="FK18" s="12" t="str">
        <f>IF($J18="","",VLOOKUP($J18,IndDomain_Wide!$A$2:$BI$24,48,FALSE))</f>
        <v/>
      </c>
      <c r="FL18" s="12" t="str">
        <f>IF($J18="","", VLOOKUP($J18,Indicator_Wide!$A$2:$BI$24,48,FALSE))</f>
        <v/>
      </c>
      <c r="FM18" s="12" t="str">
        <f t="shared" ref="FM18:FM51" si="118">IF(ISNUMBER(SEARCH("True",$D18)), "NA", "")</f>
        <v/>
      </c>
      <c r="FN18" s="12" t="str">
        <f>IF($J18="","",VLOOKUP($J18,IndDomain_Wide!$A$2:$BI$24,49,FALSE))</f>
        <v/>
      </c>
      <c r="FO18" s="12" t="str">
        <f>IF($J18="","", VLOOKUP($J18,Indicator_Wide!$A$2:$BI$24,49,FALSE))</f>
        <v/>
      </c>
      <c r="FP18" s="12" t="str">
        <f t="shared" ref="FP18:FP51" si="119">IF(ISNUMBER(SEARCH("True",$D18)), "NA", "")</f>
        <v/>
      </c>
      <c r="FQ18" s="12" t="str">
        <f>IF($J18="","",VLOOKUP($J18,IndDomain_Wide!$A$2:$BI$24,50,FALSE))</f>
        <v/>
      </c>
      <c r="FR18" s="12" t="str">
        <f>IF($J18="","", VLOOKUP($J18,Indicator_Wide!$A$2:$BI$24,50,FALSE))</f>
        <v/>
      </c>
      <c r="FS18" s="12" t="str">
        <f t="shared" ref="FS18:FS51" si="120">IF(ISNUMBER(SEARCH("True",$D18)), "NA", "")</f>
        <v/>
      </c>
      <c r="FT18" s="12" t="str">
        <f>IF($J18="","",VLOOKUP($J18,IndDomain_Wide!$A$2:$BI$24,51,FALSE))</f>
        <v/>
      </c>
      <c r="FU18" s="12" t="str">
        <f>IF($J18="","", VLOOKUP($J18,Indicator_Wide!$A$2:$BI$24,51,FALSE))</f>
        <v/>
      </c>
      <c r="FV18" s="12" t="str">
        <f t="shared" ref="FV18:FV51" si="121">IF(ISNUMBER(SEARCH("True",$D18)), "NA", "")</f>
        <v/>
      </c>
      <c r="FW18" s="12" t="str">
        <f>IF($J18="","",VLOOKUP($J18,IndDomain_Wide!$A$2:$BI$24,52,FALSE))</f>
        <v/>
      </c>
      <c r="FX18" s="12" t="str">
        <f>IF($J18="","", VLOOKUP($J18,Indicator_Wide!$A$2:$BI$24,52,FALSE))</f>
        <v/>
      </c>
      <c r="FY18" s="12" t="str">
        <f t="shared" ref="FY18:FY51" si="122">IF(ISNUMBER(SEARCH("True",$D18)), "NA", "")</f>
        <v/>
      </c>
      <c r="FZ18" s="12" t="str">
        <f>IF($J18="","",VLOOKUP($J18,IndDomain_Wide!$A$2:$BI$24,53,FALSE))</f>
        <v/>
      </c>
      <c r="GA18" s="12" t="str">
        <f>IF($J18="","", VLOOKUP($J18,Indicator_Wide!$A$2:$BI$24,53,FALSE))</f>
        <v/>
      </c>
      <c r="GB18" s="12" t="str">
        <f t="shared" ref="GB18:GB51" si="123">IF(ISNUMBER(SEARCH("True",$D18)), "NA", "")</f>
        <v/>
      </c>
      <c r="GC18" s="12" t="str">
        <f>IF($J18="","",VLOOKUP($J18,IndDomain_Wide!$A$2:$BI$24,54,FALSE))</f>
        <v/>
      </c>
      <c r="GD18" s="12" t="str">
        <f>IF($J18="","", VLOOKUP($J18,Indicator_Wide!$A$2:$BI$24,54,FALSE))</f>
        <v/>
      </c>
      <c r="GE18" s="12" t="str">
        <f t="shared" ref="GE18:GE51" si="124">IF(ISNUMBER(SEARCH("True",$D18)), "NA", "")</f>
        <v/>
      </c>
      <c r="GF18" s="12" t="str">
        <f>IF($J18="","",VLOOKUP($J18,IndDomain_Wide!$A$2:$BI$24,55,FALSE))</f>
        <v/>
      </c>
      <c r="GG18" s="12" t="str">
        <f>IF($J18="","", VLOOKUP($J18,Indicator_Wide!$A$2:$BI$24,55,FALSE))</f>
        <v/>
      </c>
      <c r="GH18" s="12" t="str">
        <f t="shared" ref="GH18:GH51" si="125">IF(ISNUMBER(SEARCH("True",$D18)), "NA", "")</f>
        <v/>
      </c>
      <c r="GI18" s="12" t="str">
        <f>IF($J18="","",VLOOKUP($J18,IndDomain_Wide!$A$2:$BI$24,56,FALSE))</f>
        <v/>
      </c>
      <c r="GJ18" s="12" t="str">
        <f>IF($J18="","", VLOOKUP($J18,Indicator_Wide!$A$2:$BI$24,56,FALSE))</f>
        <v/>
      </c>
      <c r="GK18" s="12" t="str">
        <f t="shared" ref="GK18:GK51" si="126">IF(ISNUMBER(SEARCH("True",$D18)), "NA", "")</f>
        <v/>
      </c>
      <c r="GL18" s="12" t="str">
        <f>IF($J18="","",VLOOKUP($J18,IndDomain_Wide!$A$2:$BI$24,57,FALSE))</f>
        <v/>
      </c>
      <c r="GM18" s="12" t="str">
        <f>IF($J18="","", VLOOKUP($J18,Indicator_Wide!$A$2:$BI$24,57,FALSE))</f>
        <v/>
      </c>
      <c r="GN18" s="12" t="str">
        <f t="shared" ref="GN18:GN51" si="127">IF(ISNUMBER(SEARCH("True",$D18)), "NA", "")</f>
        <v/>
      </c>
      <c r="GO18" s="12" t="str">
        <f>IF($J18="","",VLOOKUP($J18,IndDomain_Wide!$A$2:$BI$24,58,FALSE))</f>
        <v/>
      </c>
      <c r="GP18" s="12" t="str">
        <f>IF($J18="","", VLOOKUP($J18,Indicator_Wide!$A$2:$BI$24,58,FALSE))</f>
        <v/>
      </c>
      <c r="GQ18" s="12" t="str">
        <f t="shared" ref="GQ18:GQ51" si="128">IF(ISNUMBER(SEARCH("True",$D18)), "NA", "")</f>
        <v/>
      </c>
      <c r="GR18" s="12" t="str">
        <f>IF($J18="","",VLOOKUP($J18,IndDomain_Wide!$A$2:$BI$24,59,FALSE))</f>
        <v/>
      </c>
      <c r="GS18" s="12" t="str">
        <f>IF($J18="","", VLOOKUP($J18,Indicator_Wide!$A$2:$BI$24,59,FALSE))</f>
        <v/>
      </c>
      <c r="GT18" s="12" t="str">
        <f t="shared" ref="GT18:GT51" si="129">IF(ISNUMBER(SEARCH("True",$D18)), "NA", "")</f>
        <v/>
      </c>
      <c r="GU18" s="12" t="str">
        <f>IF($J18="","",VLOOKUP($J18,IndDomain_Wide!$A$2:$BI$24,60,FALSE))</f>
        <v/>
      </c>
      <c r="GV18" s="12" t="str">
        <f>IF($J18="","", VLOOKUP($J18,Indicator_Wide!$A$2:$BI$24,60,FALSE))</f>
        <v/>
      </c>
      <c r="GW18" s="12" t="str">
        <f t="shared" ref="GW18:GW51" si="130">IF(ISNUMBER(SEARCH("True",$D18)), "NA", "")</f>
        <v/>
      </c>
      <c r="GX18" s="12" t="str">
        <f>IF($J18="","",VLOOKUP($J18,IndDomain_Wide!$A$2:$BI$24,61,FALSE))</f>
        <v/>
      </c>
      <c r="GY18" s="12" t="str">
        <f>IF($J18="","", VLOOKUP($J18,Indicator_Wide!$A$2:$BI$24,61,FALSE))</f>
        <v/>
      </c>
      <c r="GZ18" s="12" t="str">
        <f t="shared" ref="GZ18:GZ51" si="131">IF(ISNUMBER(SEARCH("True",$D18)), "NA", "")</f>
        <v/>
      </c>
      <c r="HA18" s="11"/>
      <c r="HB18" s="11"/>
    </row>
    <row r="19" spans="1:210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2" t="str">
        <f>IF($J19="","", VLOOKUP($J19,Domain_Wide!$A$2:$M$24,2,FALSE))</f>
        <v/>
      </c>
      <c r="L19" s="12" t="str">
        <f>IF($J19="","", VLOOKUP($J19,Domain_Wide!$A$2:$M$24,3,FALSE))</f>
        <v/>
      </c>
      <c r="M19" s="12" t="str">
        <f t="shared" si="66"/>
        <v/>
      </c>
      <c r="N19" s="12" t="str">
        <f>IF($J19="","", VLOOKUP($J19,Domain_Wide!$A$2:$M$24,4,FALSE))</f>
        <v/>
      </c>
      <c r="O19" s="12" t="str">
        <f>IF($J19="","", VLOOKUP($J19,Domain_Wide!$A$2:$M$24,5,FALSE))</f>
        <v/>
      </c>
      <c r="P19" s="12" t="str">
        <f t="shared" si="67"/>
        <v/>
      </c>
      <c r="Q19" s="12" t="str">
        <f>IF($J19="","", VLOOKUP($J19,Domain_Wide!$A$2:$M$24,6,FALSE))</f>
        <v/>
      </c>
      <c r="R19" s="12" t="str">
        <f>IF($J19="","", VLOOKUP($J19,Domain_Wide!$A$2:$M$24,7,FALSE))</f>
        <v/>
      </c>
      <c r="S19" s="12" t="str">
        <f t="shared" si="68"/>
        <v/>
      </c>
      <c r="T19" s="12" t="str">
        <f>IF($J19="","", VLOOKUP($J19,Domain_Wide!$A$2:$M$24,8,FALSE))</f>
        <v/>
      </c>
      <c r="U19" s="12" t="str">
        <f>IF($J19="","", VLOOKUP($J19,Domain_Wide!$A$2:$M$24,9,FALSE))</f>
        <v/>
      </c>
      <c r="V19" s="12" t="str">
        <f t="shared" si="69"/>
        <v/>
      </c>
      <c r="W19" s="12" t="str">
        <f>IF($J19="","", VLOOKUP($J19,Domain_Wide!$A$2:$M$24,10,FALSE))</f>
        <v/>
      </c>
      <c r="X19" s="12" t="str">
        <f>IF($J19="","", VLOOKUP($J19,Domain_Wide!$A$2:$M$24,11,FALSE))</f>
        <v/>
      </c>
      <c r="Y19" s="12" t="str">
        <f t="shared" si="70"/>
        <v/>
      </c>
      <c r="Z19" s="12" t="str">
        <f>IF($J19="","", VLOOKUP($J19,Domain_Wide!$A$2:$M$24,12,FALSE))</f>
        <v/>
      </c>
      <c r="AA19" s="12" t="str">
        <f>IF($J19="","", VLOOKUP($J19,Domain_Wide!$A$2:$M$24,13,FALSE))</f>
        <v/>
      </c>
      <c r="AB19" s="12" t="str">
        <f t="shared" si="71"/>
        <v/>
      </c>
      <c r="AC19" s="12" t="str">
        <f>IF($J19="","",VLOOKUP($J19,IndDomain_Wide!$A$2:$BI$24,2,FALSE))</f>
        <v/>
      </c>
      <c r="AD19" s="12" t="str">
        <f>IF($J19="","",VLOOKUP($J19,Indicator_Wide!$A$2:$BI$24,2,FALSE))</f>
        <v/>
      </c>
      <c r="AE19" s="12" t="str">
        <f t="shared" si="72"/>
        <v/>
      </c>
      <c r="AF19" s="12" t="str">
        <f>IF($J19="","",VLOOKUP($J19,IndDomain_Wide!$A$2:$BI$24,3,FALSE))</f>
        <v/>
      </c>
      <c r="AG19" s="12" t="str">
        <f>IF($J19="","", VLOOKUP($J19,Indicator_Wide!$A$2:$BI$24,3,FALSE))</f>
        <v/>
      </c>
      <c r="AH19" s="12" t="str">
        <f t="shared" si="73"/>
        <v/>
      </c>
      <c r="AI19" s="12" t="str">
        <f>IF($J19="","",VLOOKUP($J19,IndDomain_Wide!$A$2:$BI$24,4,FALSE))</f>
        <v/>
      </c>
      <c r="AJ19" s="12" t="str">
        <f>IF($J19="","", VLOOKUP($J19,Indicator_Wide!$A$2:$BI$24,4,FALSE))</f>
        <v/>
      </c>
      <c r="AK19" s="12" t="str">
        <f t="shared" si="74"/>
        <v/>
      </c>
      <c r="AL19" s="12" t="str">
        <f>IF($J19="","",VLOOKUP($J19,IndDomain_Wide!$A$2:$BI$24,5,FALSE))</f>
        <v/>
      </c>
      <c r="AM19" s="12" t="str">
        <f>IF($J19="","", VLOOKUP($J19,Indicator_Wide!$A$2:$BI$24,5,FALSE))</f>
        <v/>
      </c>
      <c r="AN19" s="12" t="str">
        <f t="shared" si="75"/>
        <v/>
      </c>
      <c r="AO19" s="12" t="str">
        <f>IF($J19="","",VLOOKUP($J19,IndDomain_Wide!$A$2:$BI$24,6,FALSE))</f>
        <v/>
      </c>
      <c r="AP19" s="12" t="str">
        <f>IF($J19="","", VLOOKUP($J19,Indicator_Wide!$A$2:$BI$24,6,FALSE))</f>
        <v/>
      </c>
      <c r="AQ19" s="12" t="str">
        <f t="shared" si="76"/>
        <v/>
      </c>
      <c r="AR19" s="12" t="str">
        <f>IF($J19="","",VLOOKUP($J19,IndDomain_Wide!$A$2:$BI$24,7,FALSE))</f>
        <v/>
      </c>
      <c r="AS19" s="12" t="str">
        <f>IF($J19="","", VLOOKUP($J19,Indicator_Wide!$A$2:$BI$24,7,FALSE))</f>
        <v/>
      </c>
      <c r="AT19" s="12" t="str">
        <f t="shared" si="77"/>
        <v/>
      </c>
      <c r="AU19" s="12" t="str">
        <f>IF($J19="","",VLOOKUP($J19,IndDomain_Wide!$A$2:$BI$24,8,FALSE))</f>
        <v/>
      </c>
      <c r="AV19" s="12" t="str">
        <f>IF($J19="","", VLOOKUP($J19,Indicator_Wide!$A$2:$BI$24,8,FALSE))</f>
        <v/>
      </c>
      <c r="AW19" s="12" t="str">
        <f t="shared" si="78"/>
        <v/>
      </c>
      <c r="AX19" s="12" t="str">
        <f>IF($J19="","",VLOOKUP($J19,IndDomain_Wide!$A$2:$BI$26,9,FALSE))</f>
        <v/>
      </c>
      <c r="AY19" s="12" t="str">
        <f>IF($J19="","", VLOOKUP($J19,Indicator_Wide!$A$2:$BI$24,9,FALSE))</f>
        <v/>
      </c>
      <c r="AZ19" s="12" t="str">
        <f t="shared" si="79"/>
        <v/>
      </c>
      <c r="BA19" s="12" t="str">
        <f>IF($J19="","",VLOOKUP($J19,IndDomain_Wide!$A$2:$BI$24,10,FALSE))</f>
        <v/>
      </c>
      <c r="BB19" s="12" t="str">
        <f>IF($J19="","", VLOOKUP($J19,Indicator_Wide!$A$2:$BI$24,10,FALSE))</f>
        <v/>
      </c>
      <c r="BC19" s="12" t="str">
        <f t="shared" si="80"/>
        <v/>
      </c>
      <c r="BD19" s="12" t="str">
        <f>IF($J19="","",VLOOKUP($J19,IndDomain_Wide!$A$2:$BI$24,11,FALSE))</f>
        <v/>
      </c>
      <c r="BE19" s="12" t="str">
        <f>IF($J19="","", VLOOKUP($J19,Indicator_Wide!$A$2:$BI$24,11,FALSE))</f>
        <v/>
      </c>
      <c r="BF19" s="12" t="str">
        <f t="shared" si="81"/>
        <v/>
      </c>
      <c r="BG19" s="12" t="str">
        <f>IF($J19="","",VLOOKUP($J19,IndDomain_Wide!$A$2:$BI$24,12,FALSE))</f>
        <v/>
      </c>
      <c r="BH19" s="12" t="str">
        <f>IF($J19="","", VLOOKUP($J19,Indicator_Wide!$A$2:$BI$24,12,FALSE))</f>
        <v/>
      </c>
      <c r="BI19" s="12" t="str">
        <f t="shared" si="82"/>
        <v/>
      </c>
      <c r="BJ19" s="12" t="str">
        <f>IF($J19="","",VLOOKUP($J19,IndDomain_Wide!$A$2:$BI$24,13,FALSE))</f>
        <v/>
      </c>
      <c r="BK19" s="12" t="str">
        <f>IF($J19="","", VLOOKUP($J19,Indicator_Wide!$A$2:$BI$24,13,FALSE))</f>
        <v/>
      </c>
      <c r="BL19" s="12" t="str">
        <f t="shared" si="83"/>
        <v/>
      </c>
      <c r="BM19" s="12" t="str">
        <f>IF($J19="","",VLOOKUP($J19,IndDomain_Wide!$A$2:$BI$24,14,FALSE))</f>
        <v/>
      </c>
      <c r="BN19" s="12" t="str">
        <f>IF($J19="","", VLOOKUP($J19,Indicator_Wide!$A$2:$BI$24,14,FALSE))</f>
        <v/>
      </c>
      <c r="BO19" s="12" t="str">
        <f t="shared" si="84"/>
        <v/>
      </c>
      <c r="BP19" s="12" t="str">
        <f>IF($J19="","",VLOOKUP($J19,IndDomain_Wide!$A$2:$BI$24,15,FALSE))</f>
        <v/>
      </c>
      <c r="BQ19" s="12" t="str">
        <f>IF($J19="","", VLOOKUP($J19,Indicator_Wide!$A$2:$BI$24,15,FALSE))</f>
        <v/>
      </c>
      <c r="BR19" s="12" t="str">
        <f t="shared" si="85"/>
        <v/>
      </c>
      <c r="BS19" s="12" t="str">
        <f>IF($J19="","",VLOOKUP($J19,IndDomain_Wide!$A$2:$BI$24,16,FALSE))</f>
        <v/>
      </c>
      <c r="BT19" s="12" t="str">
        <f>IF($J19="","", VLOOKUP($J19,Indicator_Wide!$A$2:$BI$24,16,FALSE))</f>
        <v/>
      </c>
      <c r="BU19" s="12" t="str">
        <f t="shared" si="86"/>
        <v/>
      </c>
      <c r="BV19" s="12" t="str">
        <f>IF($J19="","",VLOOKUP($J19,IndDomain_Wide!$A$2:$BI$24,17,FALSE))</f>
        <v/>
      </c>
      <c r="BW19" s="12" t="str">
        <f>IF($J19="","", VLOOKUP($J19,Indicator_Wide!$A$2:$BI$24,17,FALSE))</f>
        <v/>
      </c>
      <c r="BX19" s="12" t="str">
        <f t="shared" si="87"/>
        <v/>
      </c>
      <c r="BY19" s="12" t="str">
        <f>IF($J19="","",VLOOKUP($J19,IndDomain_Wide!$A$2:$BI$24,18,FALSE))</f>
        <v/>
      </c>
      <c r="BZ19" s="12" t="str">
        <f>IF($J19="","", VLOOKUP($J19,Indicator_Wide!$A$2:$BI$24,18,FALSE))</f>
        <v/>
      </c>
      <c r="CA19" s="12" t="str">
        <f t="shared" si="88"/>
        <v/>
      </c>
      <c r="CB19" s="12" t="str">
        <f>IF($J19="","",VLOOKUP($J19,IndDomain_Wide!$A$2:$BI$24,19,FALSE))</f>
        <v/>
      </c>
      <c r="CC19" s="12" t="str">
        <f>IF($J19="","", VLOOKUP($J19,Indicator_Wide!$A$2:$BI$24,19,FALSE))</f>
        <v/>
      </c>
      <c r="CD19" s="12" t="str">
        <f t="shared" si="89"/>
        <v/>
      </c>
      <c r="CE19" s="12" t="str">
        <f>IF($J19="","",VLOOKUP($J19,IndDomain_Wide!$A$2:$BI$24,20,FALSE))</f>
        <v/>
      </c>
      <c r="CF19" s="12" t="str">
        <f>IF($J19="","", VLOOKUP($J19,Indicator_Wide!$A$2:$BI$24,20,FALSE))</f>
        <v/>
      </c>
      <c r="CG19" s="12" t="str">
        <f t="shared" si="90"/>
        <v/>
      </c>
      <c r="CH19" s="12" t="str">
        <f>IF($J19="","",VLOOKUP($J19,IndDomain_Wide!$A$2:$BI$24,21,FALSE))</f>
        <v/>
      </c>
      <c r="CI19" s="12" t="str">
        <f>IF($J19="","", VLOOKUP($J19,Indicator_Wide!$A$2:$BI$24,21,FALSE))</f>
        <v/>
      </c>
      <c r="CJ19" s="12" t="str">
        <f t="shared" si="91"/>
        <v/>
      </c>
      <c r="CK19" s="12" t="str">
        <f>IF($J19="","",VLOOKUP($J19,IndDomain_Wide!$A$2:$BI$24,22,FALSE))</f>
        <v/>
      </c>
      <c r="CL19" s="12" t="str">
        <f>IF($J19="","", VLOOKUP($J19,Indicator_Wide!$A$2:$BI$24,22,FALSE))</f>
        <v/>
      </c>
      <c r="CM19" s="12" t="str">
        <f t="shared" si="92"/>
        <v/>
      </c>
      <c r="CN19" s="12" t="str">
        <f>IF($J19="","",VLOOKUP($J19,IndDomain_Wide!$A$2:$BI$24,23,FALSE))</f>
        <v/>
      </c>
      <c r="CO19" s="12" t="str">
        <f>IF($J19="","", VLOOKUP($J19,Indicator_Wide!$A$2:$BI$24,23,FALSE))</f>
        <v/>
      </c>
      <c r="CP19" s="12" t="str">
        <f t="shared" si="93"/>
        <v/>
      </c>
      <c r="CQ19" s="12" t="str">
        <f>IF($J19="","",VLOOKUP($J19,IndDomain_Wide!$A$2:$BI$24,24,FALSE))</f>
        <v/>
      </c>
      <c r="CR19" s="12" t="str">
        <f>IF($J19="","", VLOOKUP($J19,Indicator_Wide!$A$2:$BI$24,24,FALSE))</f>
        <v/>
      </c>
      <c r="CS19" s="12" t="str">
        <f t="shared" si="94"/>
        <v/>
      </c>
      <c r="CT19" s="12" t="str">
        <f>IF($J19="","",VLOOKUP($J19,IndDomain_Wide!$A$2:$BI$24,25,FALSE))</f>
        <v/>
      </c>
      <c r="CU19" s="12" t="str">
        <f>IF($J19="","", VLOOKUP($J19,Indicator_Wide!$A$2:$BI$24,25,FALSE))</f>
        <v/>
      </c>
      <c r="CV19" s="12" t="str">
        <f t="shared" si="95"/>
        <v/>
      </c>
      <c r="CW19" s="12" t="str">
        <f>IF($J19="","",VLOOKUP($J19,IndDomain_Wide!$A$2:$BI$24,26,FALSE))</f>
        <v/>
      </c>
      <c r="CX19" s="12" t="str">
        <f>IF($J19="","", VLOOKUP($J19,Indicator_Wide!$A$2:$BI$24,26,FALSE))</f>
        <v/>
      </c>
      <c r="CY19" s="12" t="str">
        <f t="shared" si="96"/>
        <v/>
      </c>
      <c r="CZ19" s="12" t="str">
        <f>IF($J19="","",VLOOKUP($J19,IndDomain_Wide!$A$2:$BI$24,27,FALSE))</f>
        <v/>
      </c>
      <c r="DA19" s="12" t="str">
        <f>IF($J19="","", VLOOKUP($J19,Indicator_Wide!$A$2:$BI$17,27,FALSE))</f>
        <v/>
      </c>
      <c r="DB19" s="12" t="str">
        <f t="shared" si="97"/>
        <v/>
      </c>
      <c r="DC19" s="12" t="str">
        <f>IF($J19="","",VLOOKUP($J19,IndDomain_Wide!$A$2:$BI$24,28,FALSE))</f>
        <v/>
      </c>
      <c r="DD19" s="12" t="str">
        <f>IF($J19="","", VLOOKUP($J19,Indicator_Wide!$A$2:$BI$17,28,FALSE))</f>
        <v/>
      </c>
      <c r="DE19" s="12" t="str">
        <f t="shared" si="98"/>
        <v/>
      </c>
      <c r="DF19" s="12" t="str">
        <f>IF($J19="","",VLOOKUP($J19,IndDomain_Wide!$A$2:$BI$24,29,FALSE))</f>
        <v/>
      </c>
      <c r="DG19" s="12" t="str">
        <f>IF($J19="","", VLOOKUP($J19,Indicator_Wide!$A$2:$BI$24,29,FALSE))</f>
        <v/>
      </c>
      <c r="DH19" s="12" t="str">
        <f t="shared" si="99"/>
        <v/>
      </c>
      <c r="DI19" s="12" t="str">
        <f>IF($J19="","",VLOOKUP($J19,IndDomain_Wide!$A$2:$BI$24,30,FALSE))</f>
        <v/>
      </c>
      <c r="DJ19" s="12" t="str">
        <f>IF($J19="","", VLOOKUP($J19,Indicator_Wide!$A$2:$BI$24,30,FALSE))</f>
        <v/>
      </c>
      <c r="DK19" s="12" t="str">
        <f t="shared" si="100"/>
        <v/>
      </c>
      <c r="DL19" s="12" t="str">
        <f>IF($J19="","",VLOOKUP($J19,IndDomain_Wide!$A$2:$BI$24,31,FALSE))</f>
        <v/>
      </c>
      <c r="DM19" s="12" t="str">
        <f>IF($J19="","", VLOOKUP($J19,Indicator_Wide!$A$2:$BI$24,31,FALSE))</f>
        <v/>
      </c>
      <c r="DN19" s="12" t="str">
        <f t="shared" si="101"/>
        <v/>
      </c>
      <c r="DO19" s="12" t="str">
        <f>IF($J19="","",VLOOKUP($J19,IndDomain_Wide!$A$2:$BI$24,32,FALSE))</f>
        <v/>
      </c>
      <c r="DP19" s="12" t="str">
        <f>IF($J19="","", VLOOKUP($J19,Indicator_Wide!$A$2:$BI$24,32,FALSE))</f>
        <v/>
      </c>
      <c r="DQ19" s="12" t="str">
        <f t="shared" si="102"/>
        <v/>
      </c>
      <c r="DR19" s="12" t="str">
        <f>IF($J19="","",VLOOKUP($J19,IndDomain_Wide!$A$2:$BI$24,33,FALSE))</f>
        <v/>
      </c>
      <c r="DS19" s="12" t="str">
        <f>IF($J19="","", VLOOKUP($J19,Indicator_Wide!$A$2:$BI$24,33,FALSE))</f>
        <v/>
      </c>
      <c r="DT19" s="12" t="str">
        <f t="shared" si="103"/>
        <v/>
      </c>
      <c r="DU19" s="12" t="str">
        <f>IF($J19="","",VLOOKUP($J19,IndDomain_Wide!$A$2:$BI$24,34,FALSE))</f>
        <v/>
      </c>
      <c r="DV19" s="12" t="str">
        <f>IF($J19="","", VLOOKUP($J19,Indicator_Wide!$A$2:$BI$24,34,FALSE))</f>
        <v/>
      </c>
      <c r="DW19" s="12" t="str">
        <f t="shared" si="104"/>
        <v/>
      </c>
      <c r="DX19" s="12" t="str">
        <f>IF($J19="","",VLOOKUP($J19,IndDomain_Wide!$A$2:$BI$24,35,FALSE))</f>
        <v/>
      </c>
      <c r="DY19" s="12" t="str">
        <f>IF($J19="","", VLOOKUP($J19,Indicator_Wide!$A$2:$BI$24,35,FALSE))</f>
        <v/>
      </c>
      <c r="DZ19" s="12" t="str">
        <f t="shared" si="105"/>
        <v/>
      </c>
      <c r="EA19" s="12" t="str">
        <f>IF($J19="","",VLOOKUP($J19,IndDomain_Wide!$A$2:$BI$24,36,FALSE))</f>
        <v/>
      </c>
      <c r="EB19" s="12" t="str">
        <f>IF($J19="","", VLOOKUP($J19,Indicator_Wide!$A$2:$BI$24,36,FALSE))</f>
        <v/>
      </c>
      <c r="EC19" s="12" t="str">
        <f t="shared" si="106"/>
        <v/>
      </c>
      <c r="ED19" s="12" t="str">
        <f>IF($J19="","",VLOOKUP($J19,IndDomain_Wide!$A$2:$BI$24,37,FALSE))</f>
        <v/>
      </c>
      <c r="EE19" s="12" t="str">
        <f>IF($J19="","", VLOOKUP($J19,Indicator_Wide!$A$2:$BI$24,37,FALSE))</f>
        <v/>
      </c>
      <c r="EF19" s="12" t="str">
        <f t="shared" si="107"/>
        <v/>
      </c>
      <c r="EG19" s="12" t="str">
        <f>IF($J19="","",VLOOKUP($J19,IndDomain_Wide!$A$2:$BI$24,38,FALSE))</f>
        <v/>
      </c>
      <c r="EH19" s="12" t="str">
        <f>IF($J19="","", VLOOKUP($J19,Indicator_Wide!$A$2:$BI$24,38,FALSE))</f>
        <v/>
      </c>
      <c r="EI19" s="12" t="str">
        <f t="shared" si="108"/>
        <v/>
      </c>
      <c r="EJ19" s="12" t="str">
        <f>IF($J19="","",VLOOKUP($J19,IndDomain_Wide!$A$2:$BI$24,39,FALSE))</f>
        <v/>
      </c>
      <c r="EK19" s="12" t="str">
        <f>IF($J19="","", VLOOKUP($J19,Indicator_Wide!$A$2:$BI$24,39,FALSE))</f>
        <v/>
      </c>
      <c r="EL19" s="12" t="str">
        <f t="shared" si="109"/>
        <v/>
      </c>
      <c r="EM19" s="12" t="str">
        <f>IF($J19="","",VLOOKUP($J19,IndDomain_Wide!$A$2:$BI$24,40,FALSE))</f>
        <v/>
      </c>
      <c r="EN19" s="12" t="str">
        <f>IF($J19="","", VLOOKUP($J19,Indicator_Wide!$A$2:$BI$24,40,FALSE))</f>
        <v/>
      </c>
      <c r="EO19" s="12" t="str">
        <f t="shared" si="110"/>
        <v/>
      </c>
      <c r="EP19" s="12" t="str">
        <f>IF($J19="","",VLOOKUP($J19,IndDomain_Wide!$A$2:$BI$24,41,FALSE))</f>
        <v/>
      </c>
      <c r="EQ19" s="12" t="str">
        <f>IF($J19="","", VLOOKUP($J19,Indicator_Wide!$A$2:$BI$24,41,FALSE))</f>
        <v/>
      </c>
      <c r="ER19" s="12" t="str">
        <f t="shared" si="111"/>
        <v/>
      </c>
      <c r="ES19" s="12" t="str">
        <f>IF($J19="","",VLOOKUP($J19,IndDomain_Wide!$A$2:$BI$24,42,FALSE))</f>
        <v/>
      </c>
      <c r="ET19" s="12" t="str">
        <f>IF($J19="","", VLOOKUP($J19,Indicator_Wide!$A$2:$BI$24,42,FALSE))</f>
        <v/>
      </c>
      <c r="EU19" s="12" t="str">
        <f t="shared" si="112"/>
        <v/>
      </c>
      <c r="EV19" s="12" t="str">
        <f>IF($J19="","",VLOOKUP($J19,IndDomain_Wide!$A$2:$BI$24,43,FALSE))</f>
        <v/>
      </c>
      <c r="EW19" s="12" t="str">
        <f>IF($J19="","", VLOOKUP($J19,Indicator_Wide!$A$2:$BI$24,43,FALSE))</f>
        <v/>
      </c>
      <c r="EX19" s="12" t="str">
        <f t="shared" si="113"/>
        <v/>
      </c>
      <c r="EY19" s="12" t="str">
        <f>IF($J19="","",VLOOKUP($J19,IndDomain_Wide!$A$2:$BI$24,44,FALSE))</f>
        <v/>
      </c>
      <c r="EZ19" s="12" t="str">
        <f>IF($J19="","", VLOOKUP($J19,Indicator_Wide!$A$2:$BI$24,44,FALSE))</f>
        <v/>
      </c>
      <c r="FA19" s="12" t="str">
        <f t="shared" si="114"/>
        <v/>
      </c>
      <c r="FB19" s="12" t="str">
        <f>IF($J19="","",VLOOKUP($J19,IndDomain_Wide!$A$2:$BI$24,45,FALSE))</f>
        <v/>
      </c>
      <c r="FC19" s="12" t="str">
        <f>IF($J19="","", VLOOKUP($J19,Indicator_Wide!$A$2:$BI$24,45,FALSE))</f>
        <v/>
      </c>
      <c r="FD19" s="12" t="str">
        <f t="shared" si="115"/>
        <v/>
      </c>
      <c r="FE19" s="12" t="str">
        <f>IF($J19="","",VLOOKUP($J19,IndDomain_Wide!$A$2:$BI$24,46,FALSE))</f>
        <v/>
      </c>
      <c r="FF19" s="12" t="str">
        <f>IF($J19="","", VLOOKUP($J19,Indicator_Wide!$A$2:$BI$24,46,FALSE))</f>
        <v/>
      </c>
      <c r="FG19" s="12" t="str">
        <f t="shared" si="116"/>
        <v/>
      </c>
      <c r="FH19" s="12" t="str">
        <f>IF($J19="","",VLOOKUP($J19,IndDomain_Wide!$A$2:$BI$24,47,FALSE))</f>
        <v/>
      </c>
      <c r="FI19" s="12" t="str">
        <f>IF($J19="","", VLOOKUP($J19,Indicator_Wide!$A$2:$BI$24,47,FALSE))</f>
        <v/>
      </c>
      <c r="FJ19" s="12" t="str">
        <f t="shared" si="117"/>
        <v/>
      </c>
      <c r="FK19" s="12" t="str">
        <f>IF($J19="","",VLOOKUP($J19,IndDomain_Wide!$A$2:$BI$24,48,FALSE))</f>
        <v/>
      </c>
      <c r="FL19" s="12" t="str">
        <f>IF($J19="","", VLOOKUP($J19,Indicator_Wide!$A$2:$BI$24,48,FALSE))</f>
        <v/>
      </c>
      <c r="FM19" s="12" t="str">
        <f t="shared" si="118"/>
        <v/>
      </c>
      <c r="FN19" s="12" t="str">
        <f>IF($J19="","",VLOOKUP($J19,IndDomain_Wide!$A$2:$BI$24,49,FALSE))</f>
        <v/>
      </c>
      <c r="FO19" s="12" t="str">
        <f>IF($J19="","", VLOOKUP($J19,Indicator_Wide!$A$2:$BI$24,49,FALSE))</f>
        <v/>
      </c>
      <c r="FP19" s="12" t="str">
        <f t="shared" si="119"/>
        <v/>
      </c>
      <c r="FQ19" s="12" t="str">
        <f>IF($J19="","",VLOOKUP($J19,IndDomain_Wide!$A$2:$BI$24,50,FALSE))</f>
        <v/>
      </c>
      <c r="FR19" s="12" t="str">
        <f>IF($J19="","", VLOOKUP($J19,Indicator_Wide!$A$2:$BI$24,50,FALSE))</f>
        <v/>
      </c>
      <c r="FS19" s="12" t="str">
        <f t="shared" si="120"/>
        <v/>
      </c>
      <c r="FT19" s="12" t="str">
        <f>IF($J19="","",VLOOKUP($J19,IndDomain_Wide!$A$2:$BI$24,51,FALSE))</f>
        <v/>
      </c>
      <c r="FU19" s="12" t="str">
        <f>IF($J19="","", VLOOKUP($J19,Indicator_Wide!$A$2:$BI$24,51,FALSE))</f>
        <v/>
      </c>
      <c r="FV19" s="12" t="str">
        <f t="shared" si="121"/>
        <v/>
      </c>
      <c r="FW19" s="12" t="str">
        <f>IF($J19="","",VLOOKUP($J19,IndDomain_Wide!$A$2:$BI$24,52,FALSE))</f>
        <v/>
      </c>
      <c r="FX19" s="12" t="str">
        <f>IF($J19="","", VLOOKUP($J19,Indicator_Wide!$A$2:$BI$24,52,FALSE))</f>
        <v/>
      </c>
      <c r="FY19" s="12" t="str">
        <f t="shared" si="122"/>
        <v/>
      </c>
      <c r="FZ19" s="12" t="str">
        <f>IF($J19="","",VLOOKUP($J19,IndDomain_Wide!$A$2:$BI$24,53,FALSE))</f>
        <v/>
      </c>
      <c r="GA19" s="12" t="str">
        <f>IF($J19="","", VLOOKUP($J19,Indicator_Wide!$A$2:$BI$24,53,FALSE))</f>
        <v/>
      </c>
      <c r="GB19" s="12" t="str">
        <f t="shared" si="123"/>
        <v/>
      </c>
      <c r="GC19" s="12" t="str">
        <f>IF($J19="","",VLOOKUP($J19,IndDomain_Wide!$A$2:$BI$24,54,FALSE))</f>
        <v/>
      </c>
      <c r="GD19" s="12" t="str">
        <f>IF($J19="","", VLOOKUP($J19,Indicator_Wide!$A$2:$BI$24,54,FALSE))</f>
        <v/>
      </c>
      <c r="GE19" s="12" t="str">
        <f t="shared" si="124"/>
        <v/>
      </c>
      <c r="GF19" s="12" t="str">
        <f>IF($J19="","",VLOOKUP($J19,IndDomain_Wide!$A$2:$BI$24,55,FALSE))</f>
        <v/>
      </c>
      <c r="GG19" s="12" t="str">
        <f>IF($J19="","", VLOOKUP($J19,Indicator_Wide!$A$2:$BI$24,55,FALSE))</f>
        <v/>
      </c>
      <c r="GH19" s="12" t="str">
        <f t="shared" si="125"/>
        <v/>
      </c>
      <c r="GI19" s="12" t="str">
        <f>IF($J19="","",VLOOKUP($J19,IndDomain_Wide!$A$2:$BI$24,56,FALSE))</f>
        <v/>
      </c>
      <c r="GJ19" s="12" t="str">
        <f>IF($J19="","", VLOOKUP($J19,Indicator_Wide!$A$2:$BI$24,56,FALSE))</f>
        <v/>
      </c>
      <c r="GK19" s="12" t="str">
        <f t="shared" si="126"/>
        <v/>
      </c>
      <c r="GL19" s="12" t="str">
        <f>IF($J19="","",VLOOKUP($J19,IndDomain_Wide!$A$2:$BI$24,57,FALSE))</f>
        <v/>
      </c>
      <c r="GM19" s="12" t="str">
        <f>IF($J19="","", VLOOKUP($J19,Indicator_Wide!$A$2:$BI$24,57,FALSE))</f>
        <v/>
      </c>
      <c r="GN19" s="12" t="str">
        <f t="shared" si="127"/>
        <v/>
      </c>
      <c r="GO19" s="12" t="str">
        <f>IF($J19="","",VLOOKUP($J19,IndDomain_Wide!$A$2:$BI$24,58,FALSE))</f>
        <v/>
      </c>
      <c r="GP19" s="12" t="str">
        <f>IF($J19="","", VLOOKUP($J19,Indicator_Wide!$A$2:$BI$24,58,FALSE))</f>
        <v/>
      </c>
      <c r="GQ19" s="12" t="str">
        <f t="shared" si="128"/>
        <v/>
      </c>
      <c r="GR19" s="12" t="str">
        <f>IF($J19="","",VLOOKUP($J19,IndDomain_Wide!$A$2:$BI$24,59,FALSE))</f>
        <v/>
      </c>
      <c r="GS19" s="12" t="str">
        <f>IF($J19="","", VLOOKUP($J19,Indicator_Wide!$A$2:$BI$24,59,FALSE))</f>
        <v/>
      </c>
      <c r="GT19" s="12" t="str">
        <f t="shared" si="129"/>
        <v/>
      </c>
      <c r="GU19" s="12" t="str">
        <f>IF($J19="","",VLOOKUP($J19,IndDomain_Wide!$A$2:$BI$24,60,FALSE))</f>
        <v/>
      </c>
      <c r="GV19" s="12" t="str">
        <f>IF($J19="","", VLOOKUP($J19,Indicator_Wide!$A$2:$BI$24,60,FALSE))</f>
        <v/>
      </c>
      <c r="GW19" s="12" t="str">
        <f t="shared" si="130"/>
        <v/>
      </c>
      <c r="GX19" s="12" t="str">
        <f>IF($J19="","",VLOOKUP($J19,IndDomain_Wide!$A$2:$BI$24,61,FALSE))</f>
        <v/>
      </c>
      <c r="GY19" s="12" t="str">
        <f>IF($J19="","", VLOOKUP($J19,Indicator_Wide!$A$2:$BI$24,61,FALSE))</f>
        <v/>
      </c>
      <c r="GZ19" s="12" t="str">
        <f t="shared" si="131"/>
        <v/>
      </c>
      <c r="HA19" s="11"/>
      <c r="HB19" s="11"/>
    </row>
    <row r="20" spans="1:210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2" t="str">
        <f>IF($J20="","", VLOOKUP($J20,Domain_Wide!$A$2:$M$24,2,FALSE))</f>
        <v/>
      </c>
      <c r="L20" s="12" t="str">
        <f>IF($J20="","", VLOOKUP($J20,Domain_Wide!$A$2:$M$24,3,FALSE))</f>
        <v/>
      </c>
      <c r="M20" s="12" t="str">
        <f t="shared" si="66"/>
        <v/>
      </c>
      <c r="N20" s="12" t="str">
        <f>IF($J20="","", VLOOKUP($J20,Domain_Wide!$A$2:$M$24,4,FALSE))</f>
        <v/>
      </c>
      <c r="O20" s="12" t="str">
        <f>IF($J20="","", VLOOKUP($J20,Domain_Wide!$A$2:$M$24,5,FALSE))</f>
        <v/>
      </c>
      <c r="P20" s="12" t="str">
        <f t="shared" si="67"/>
        <v/>
      </c>
      <c r="Q20" s="12" t="str">
        <f>IF($J20="","", VLOOKUP($J20,Domain_Wide!$A$2:$M$24,6,FALSE))</f>
        <v/>
      </c>
      <c r="R20" s="12" t="str">
        <f>IF($J20="","", VLOOKUP($J20,Domain_Wide!$A$2:$M$24,7,FALSE))</f>
        <v/>
      </c>
      <c r="S20" s="12" t="str">
        <f t="shared" si="68"/>
        <v/>
      </c>
      <c r="T20" s="12" t="str">
        <f>IF($J20="","", VLOOKUP($J20,Domain_Wide!$A$2:$M$24,8,FALSE))</f>
        <v/>
      </c>
      <c r="U20" s="12" t="str">
        <f>IF($J20="","", VLOOKUP($J20,Domain_Wide!$A$2:$M$24,9,FALSE))</f>
        <v/>
      </c>
      <c r="V20" s="12" t="str">
        <f t="shared" si="69"/>
        <v/>
      </c>
      <c r="W20" s="12" t="str">
        <f>IF($J20="","", VLOOKUP($J20,Domain_Wide!$A$2:$M$24,10,FALSE))</f>
        <v/>
      </c>
      <c r="X20" s="12" t="str">
        <f>IF($J20="","", VLOOKUP($J20,Domain_Wide!$A$2:$M$24,11,FALSE))</f>
        <v/>
      </c>
      <c r="Y20" s="12" t="str">
        <f t="shared" si="70"/>
        <v/>
      </c>
      <c r="Z20" s="12" t="str">
        <f>IF($J20="","", VLOOKUP($J20,Domain_Wide!$A$2:$M$24,12,FALSE))</f>
        <v/>
      </c>
      <c r="AA20" s="12" t="str">
        <f>IF($J20="","", VLOOKUP($J20,Domain_Wide!$A$2:$M$24,13,FALSE))</f>
        <v/>
      </c>
      <c r="AB20" s="12" t="str">
        <f t="shared" si="71"/>
        <v/>
      </c>
      <c r="AC20" s="12" t="str">
        <f>IF($J20="","",VLOOKUP($J20,IndDomain_Wide!$A$2:$BI$24,2,FALSE))</f>
        <v/>
      </c>
      <c r="AD20" s="12" t="str">
        <f>IF($J20="","",VLOOKUP($J20,Indicator_Wide!$A$2:$BI$24,2,FALSE))</f>
        <v/>
      </c>
      <c r="AE20" s="12" t="str">
        <f t="shared" si="72"/>
        <v/>
      </c>
      <c r="AF20" s="12" t="str">
        <f>IF($J20="","",VLOOKUP($J20,IndDomain_Wide!$A$2:$BI$24,3,FALSE))</f>
        <v/>
      </c>
      <c r="AG20" s="12" t="str">
        <f>IF($J20="","", VLOOKUP($J20,Indicator_Wide!$A$2:$BI$24,3,FALSE))</f>
        <v/>
      </c>
      <c r="AH20" s="12" t="str">
        <f t="shared" si="73"/>
        <v/>
      </c>
      <c r="AI20" s="12" t="str">
        <f>IF($J20="","",VLOOKUP($J20,IndDomain_Wide!$A$2:$BI$24,4,FALSE))</f>
        <v/>
      </c>
      <c r="AJ20" s="12" t="str">
        <f>IF($J20="","", VLOOKUP($J20,Indicator_Wide!$A$2:$BI$24,4,FALSE))</f>
        <v/>
      </c>
      <c r="AK20" s="12" t="str">
        <f t="shared" si="74"/>
        <v/>
      </c>
      <c r="AL20" s="12" t="str">
        <f>IF($J20="","",VLOOKUP($J20,IndDomain_Wide!$A$2:$BI$24,5,FALSE))</f>
        <v/>
      </c>
      <c r="AM20" s="12" t="str">
        <f>IF($J20="","", VLOOKUP($J20,Indicator_Wide!$A$2:$BI$24,5,FALSE))</f>
        <v/>
      </c>
      <c r="AN20" s="12" t="str">
        <f t="shared" si="75"/>
        <v/>
      </c>
      <c r="AO20" s="12" t="str">
        <f>IF($J20="","",VLOOKUP($J20,IndDomain_Wide!$A$2:$BI$24,6,FALSE))</f>
        <v/>
      </c>
      <c r="AP20" s="12" t="str">
        <f>IF($J20="","", VLOOKUP($J20,Indicator_Wide!$A$2:$BI$24,6,FALSE))</f>
        <v/>
      </c>
      <c r="AQ20" s="12" t="str">
        <f t="shared" si="76"/>
        <v/>
      </c>
      <c r="AR20" s="12" t="str">
        <f>IF($J20="","",VLOOKUP($J20,IndDomain_Wide!$A$2:$BI$24,7,FALSE))</f>
        <v/>
      </c>
      <c r="AS20" s="12" t="str">
        <f>IF($J20="","", VLOOKUP($J20,Indicator_Wide!$A$2:$BI$24,7,FALSE))</f>
        <v/>
      </c>
      <c r="AT20" s="12" t="str">
        <f t="shared" si="77"/>
        <v/>
      </c>
      <c r="AU20" s="12" t="str">
        <f>IF($J20="","",VLOOKUP($J20,IndDomain_Wide!$A$2:$BI$24,8,FALSE))</f>
        <v/>
      </c>
      <c r="AV20" s="12" t="str">
        <f>IF($J20="","", VLOOKUP($J20,Indicator_Wide!$A$2:$BI$24,8,FALSE))</f>
        <v/>
      </c>
      <c r="AW20" s="12" t="str">
        <f t="shared" si="78"/>
        <v/>
      </c>
      <c r="AX20" s="12" t="str">
        <f>IF($J20="","",VLOOKUP($J20,IndDomain_Wide!$A$2:$BI$26,9,FALSE))</f>
        <v/>
      </c>
      <c r="AY20" s="12" t="str">
        <f>IF($J20="","", VLOOKUP($J20,Indicator_Wide!$A$2:$BI$24,9,FALSE))</f>
        <v/>
      </c>
      <c r="AZ20" s="12" t="str">
        <f t="shared" si="79"/>
        <v/>
      </c>
      <c r="BA20" s="12" t="str">
        <f>IF($J20="","",VLOOKUP($J20,IndDomain_Wide!$A$2:$BI$24,10,FALSE))</f>
        <v/>
      </c>
      <c r="BB20" s="12" t="str">
        <f>IF($J20="","", VLOOKUP($J20,Indicator_Wide!$A$2:$BI$24,10,FALSE))</f>
        <v/>
      </c>
      <c r="BC20" s="12" t="str">
        <f t="shared" si="80"/>
        <v/>
      </c>
      <c r="BD20" s="12" t="str">
        <f>IF($J20="","",VLOOKUP($J20,IndDomain_Wide!$A$2:$BI$24,11,FALSE))</f>
        <v/>
      </c>
      <c r="BE20" s="12" t="str">
        <f>IF($J20="","", VLOOKUP($J20,Indicator_Wide!$A$2:$BI$24,11,FALSE))</f>
        <v/>
      </c>
      <c r="BF20" s="12" t="str">
        <f t="shared" si="81"/>
        <v/>
      </c>
      <c r="BG20" s="12" t="str">
        <f>IF($J20="","",VLOOKUP($J20,IndDomain_Wide!$A$2:$BI$24,12,FALSE))</f>
        <v/>
      </c>
      <c r="BH20" s="12" t="str">
        <f>IF($J20="","", VLOOKUP($J20,Indicator_Wide!$A$2:$BI$24,12,FALSE))</f>
        <v/>
      </c>
      <c r="BI20" s="12" t="str">
        <f t="shared" si="82"/>
        <v/>
      </c>
      <c r="BJ20" s="12" t="str">
        <f>IF($J20="","",VLOOKUP($J20,IndDomain_Wide!$A$2:$BI$24,13,FALSE))</f>
        <v/>
      </c>
      <c r="BK20" s="12" t="str">
        <f>IF($J20="","", VLOOKUP($J20,Indicator_Wide!$A$2:$BI$24,13,FALSE))</f>
        <v/>
      </c>
      <c r="BL20" s="12" t="str">
        <f t="shared" si="83"/>
        <v/>
      </c>
      <c r="BM20" s="12" t="str">
        <f>IF($J20="","",VLOOKUP($J20,IndDomain_Wide!$A$2:$BI$24,14,FALSE))</f>
        <v/>
      </c>
      <c r="BN20" s="12" t="str">
        <f>IF($J20="","", VLOOKUP($J20,Indicator_Wide!$A$2:$BI$24,14,FALSE))</f>
        <v/>
      </c>
      <c r="BO20" s="12" t="str">
        <f t="shared" si="84"/>
        <v/>
      </c>
      <c r="BP20" s="12" t="str">
        <f>IF($J20="","",VLOOKUP($J20,IndDomain_Wide!$A$2:$BI$24,15,FALSE))</f>
        <v/>
      </c>
      <c r="BQ20" s="12" t="str">
        <f>IF($J20="","", VLOOKUP($J20,Indicator_Wide!$A$2:$BI$24,15,FALSE))</f>
        <v/>
      </c>
      <c r="BR20" s="12" t="str">
        <f t="shared" si="85"/>
        <v/>
      </c>
      <c r="BS20" s="12" t="str">
        <f>IF($J20="","",VLOOKUP($J20,IndDomain_Wide!$A$2:$BI$24,16,FALSE))</f>
        <v/>
      </c>
      <c r="BT20" s="12" t="str">
        <f>IF($J20="","", VLOOKUP($J20,Indicator_Wide!$A$2:$BI$24,16,FALSE))</f>
        <v/>
      </c>
      <c r="BU20" s="12" t="str">
        <f t="shared" si="86"/>
        <v/>
      </c>
      <c r="BV20" s="12" t="str">
        <f>IF($J20="","",VLOOKUP($J20,IndDomain_Wide!$A$2:$BI$24,17,FALSE))</f>
        <v/>
      </c>
      <c r="BW20" s="12" t="str">
        <f>IF($J20="","", VLOOKUP($J20,Indicator_Wide!$A$2:$BI$24,17,FALSE))</f>
        <v/>
      </c>
      <c r="BX20" s="12" t="str">
        <f t="shared" si="87"/>
        <v/>
      </c>
      <c r="BY20" s="12" t="str">
        <f>IF($J20="","",VLOOKUP($J20,IndDomain_Wide!$A$2:$BI$24,18,FALSE))</f>
        <v/>
      </c>
      <c r="BZ20" s="12" t="str">
        <f>IF($J20="","", VLOOKUP($J20,Indicator_Wide!$A$2:$BI$24,18,FALSE))</f>
        <v/>
      </c>
      <c r="CA20" s="12" t="str">
        <f t="shared" si="88"/>
        <v/>
      </c>
      <c r="CB20" s="12" t="str">
        <f>IF($J20="","",VLOOKUP($J20,IndDomain_Wide!$A$2:$BI$24,19,FALSE))</f>
        <v/>
      </c>
      <c r="CC20" s="12" t="str">
        <f>IF($J20="","", VLOOKUP($J20,Indicator_Wide!$A$2:$BI$24,19,FALSE))</f>
        <v/>
      </c>
      <c r="CD20" s="12" t="str">
        <f t="shared" si="89"/>
        <v/>
      </c>
      <c r="CE20" s="12" t="str">
        <f>IF($J20="","",VLOOKUP($J20,IndDomain_Wide!$A$2:$BI$24,20,FALSE))</f>
        <v/>
      </c>
      <c r="CF20" s="12" t="str">
        <f>IF($J20="","", VLOOKUP($J20,Indicator_Wide!$A$2:$BI$24,20,FALSE))</f>
        <v/>
      </c>
      <c r="CG20" s="12" t="str">
        <f t="shared" si="90"/>
        <v/>
      </c>
      <c r="CH20" s="12" t="str">
        <f>IF($J20="","",VLOOKUP($J20,IndDomain_Wide!$A$2:$BI$24,21,FALSE))</f>
        <v/>
      </c>
      <c r="CI20" s="12" t="str">
        <f>IF($J20="","", VLOOKUP($J20,Indicator_Wide!$A$2:$BI$24,21,FALSE))</f>
        <v/>
      </c>
      <c r="CJ20" s="12" t="str">
        <f t="shared" si="91"/>
        <v/>
      </c>
      <c r="CK20" s="12" t="str">
        <f>IF($J20="","",VLOOKUP($J20,IndDomain_Wide!$A$2:$BI$24,22,FALSE))</f>
        <v/>
      </c>
      <c r="CL20" s="12" t="str">
        <f>IF($J20="","", VLOOKUP($J20,Indicator_Wide!$A$2:$BI$24,22,FALSE))</f>
        <v/>
      </c>
      <c r="CM20" s="12" t="str">
        <f t="shared" si="92"/>
        <v/>
      </c>
      <c r="CN20" s="12" t="str">
        <f>IF($J20="","",VLOOKUP($J20,IndDomain_Wide!$A$2:$BI$24,23,FALSE))</f>
        <v/>
      </c>
      <c r="CO20" s="12" t="str">
        <f>IF($J20="","", VLOOKUP($J20,Indicator_Wide!$A$2:$BI$24,23,FALSE))</f>
        <v/>
      </c>
      <c r="CP20" s="12" t="str">
        <f t="shared" si="93"/>
        <v/>
      </c>
      <c r="CQ20" s="12" t="str">
        <f>IF($J20="","",VLOOKUP($J20,IndDomain_Wide!$A$2:$BI$24,24,FALSE))</f>
        <v/>
      </c>
      <c r="CR20" s="12" t="str">
        <f>IF($J20="","", VLOOKUP($J20,Indicator_Wide!$A$2:$BI$24,24,FALSE))</f>
        <v/>
      </c>
      <c r="CS20" s="12" t="str">
        <f t="shared" si="94"/>
        <v/>
      </c>
      <c r="CT20" s="12" t="str">
        <f>IF($J20="","",VLOOKUP($J20,IndDomain_Wide!$A$2:$BI$24,25,FALSE))</f>
        <v/>
      </c>
      <c r="CU20" s="12" t="str">
        <f>IF($J20="","", VLOOKUP($J20,Indicator_Wide!$A$2:$BI$24,25,FALSE))</f>
        <v/>
      </c>
      <c r="CV20" s="12" t="str">
        <f t="shared" si="95"/>
        <v/>
      </c>
      <c r="CW20" s="12" t="str">
        <f>IF($J20="","",VLOOKUP($J20,IndDomain_Wide!$A$2:$BI$24,26,FALSE))</f>
        <v/>
      </c>
      <c r="CX20" s="12" t="str">
        <f>IF($J20="","", VLOOKUP($J20,Indicator_Wide!$A$2:$BI$24,26,FALSE))</f>
        <v/>
      </c>
      <c r="CY20" s="12" t="str">
        <f t="shared" si="96"/>
        <v/>
      </c>
      <c r="CZ20" s="12" t="str">
        <f>IF($J20="","",VLOOKUP($J20,IndDomain_Wide!$A$2:$BI$24,27,FALSE))</f>
        <v/>
      </c>
      <c r="DA20" s="12" t="str">
        <f>IF($J20="","", VLOOKUP($J20,Indicator_Wide!$A$2:$BI$17,27,FALSE))</f>
        <v/>
      </c>
      <c r="DB20" s="12" t="str">
        <f t="shared" si="97"/>
        <v/>
      </c>
      <c r="DC20" s="12" t="str">
        <f>IF($J20="","",VLOOKUP($J20,IndDomain_Wide!$A$2:$BI$24,28,FALSE))</f>
        <v/>
      </c>
      <c r="DD20" s="12" t="str">
        <f>IF($J20="","", VLOOKUP($J20,Indicator_Wide!$A$2:$BI$17,28,FALSE))</f>
        <v/>
      </c>
      <c r="DE20" s="12" t="str">
        <f t="shared" si="98"/>
        <v/>
      </c>
      <c r="DF20" s="12" t="str">
        <f>IF($J20="","",VLOOKUP($J20,IndDomain_Wide!$A$2:$BI$24,29,FALSE))</f>
        <v/>
      </c>
      <c r="DG20" s="12" t="str">
        <f>IF($J20="","", VLOOKUP($J20,Indicator_Wide!$A$2:$BI$24,29,FALSE))</f>
        <v/>
      </c>
      <c r="DH20" s="12" t="str">
        <f t="shared" si="99"/>
        <v/>
      </c>
      <c r="DI20" s="12" t="str">
        <f>IF($J20="","",VLOOKUP($J20,IndDomain_Wide!$A$2:$BI$24,30,FALSE))</f>
        <v/>
      </c>
      <c r="DJ20" s="12" t="str">
        <f>IF($J20="","", VLOOKUP($J20,Indicator_Wide!$A$2:$BI$24,30,FALSE))</f>
        <v/>
      </c>
      <c r="DK20" s="12" t="str">
        <f t="shared" si="100"/>
        <v/>
      </c>
      <c r="DL20" s="12" t="str">
        <f>IF($J20="","",VLOOKUP($J20,IndDomain_Wide!$A$2:$BI$24,31,FALSE))</f>
        <v/>
      </c>
      <c r="DM20" s="12" t="str">
        <f>IF($J20="","", VLOOKUP($J20,Indicator_Wide!$A$2:$BI$24,31,FALSE))</f>
        <v/>
      </c>
      <c r="DN20" s="12" t="str">
        <f t="shared" si="101"/>
        <v/>
      </c>
      <c r="DO20" s="12" t="str">
        <f>IF($J20="","",VLOOKUP($J20,IndDomain_Wide!$A$2:$BI$24,32,FALSE))</f>
        <v/>
      </c>
      <c r="DP20" s="12" t="str">
        <f>IF($J20="","", VLOOKUP($J20,Indicator_Wide!$A$2:$BI$24,32,FALSE))</f>
        <v/>
      </c>
      <c r="DQ20" s="12" t="str">
        <f t="shared" si="102"/>
        <v/>
      </c>
      <c r="DR20" s="12" t="str">
        <f>IF($J20="","",VLOOKUP($J20,IndDomain_Wide!$A$2:$BI$24,33,FALSE))</f>
        <v/>
      </c>
      <c r="DS20" s="12" t="str">
        <f>IF($J20="","", VLOOKUP($J20,Indicator_Wide!$A$2:$BI$24,33,FALSE))</f>
        <v/>
      </c>
      <c r="DT20" s="12" t="str">
        <f t="shared" si="103"/>
        <v/>
      </c>
      <c r="DU20" s="12" t="str">
        <f>IF($J20="","",VLOOKUP($J20,IndDomain_Wide!$A$2:$BI$24,34,FALSE))</f>
        <v/>
      </c>
      <c r="DV20" s="12" t="str">
        <f>IF($J20="","", VLOOKUP($J20,Indicator_Wide!$A$2:$BI$24,34,FALSE))</f>
        <v/>
      </c>
      <c r="DW20" s="12" t="str">
        <f t="shared" si="104"/>
        <v/>
      </c>
      <c r="DX20" s="12" t="str">
        <f>IF($J20="","",VLOOKUP($J20,IndDomain_Wide!$A$2:$BI$24,35,FALSE))</f>
        <v/>
      </c>
      <c r="DY20" s="12" t="str">
        <f>IF($J20="","", VLOOKUP($J20,Indicator_Wide!$A$2:$BI$24,35,FALSE))</f>
        <v/>
      </c>
      <c r="DZ20" s="12" t="str">
        <f t="shared" si="105"/>
        <v/>
      </c>
      <c r="EA20" s="12" t="str">
        <f>IF($J20="","",VLOOKUP($J20,IndDomain_Wide!$A$2:$BI$24,36,FALSE))</f>
        <v/>
      </c>
      <c r="EB20" s="12" t="str">
        <f>IF($J20="","", VLOOKUP($J20,Indicator_Wide!$A$2:$BI$24,36,FALSE))</f>
        <v/>
      </c>
      <c r="EC20" s="12" t="str">
        <f t="shared" si="106"/>
        <v/>
      </c>
      <c r="ED20" s="12" t="str">
        <f>IF($J20="","",VLOOKUP($J20,IndDomain_Wide!$A$2:$BI$24,37,FALSE))</f>
        <v/>
      </c>
      <c r="EE20" s="12" t="str">
        <f>IF($J20="","", VLOOKUP($J20,Indicator_Wide!$A$2:$BI$24,37,FALSE))</f>
        <v/>
      </c>
      <c r="EF20" s="12" t="str">
        <f t="shared" si="107"/>
        <v/>
      </c>
      <c r="EG20" s="12" t="str">
        <f>IF($J20="","",VLOOKUP($J20,IndDomain_Wide!$A$2:$BI$24,38,FALSE))</f>
        <v/>
      </c>
      <c r="EH20" s="12" t="str">
        <f>IF($J20="","", VLOOKUP($J20,Indicator_Wide!$A$2:$BI$24,38,FALSE))</f>
        <v/>
      </c>
      <c r="EI20" s="12" t="str">
        <f t="shared" si="108"/>
        <v/>
      </c>
      <c r="EJ20" s="12" t="str">
        <f>IF($J20="","",VLOOKUP($J20,IndDomain_Wide!$A$2:$BI$24,39,FALSE))</f>
        <v/>
      </c>
      <c r="EK20" s="12" t="str">
        <f>IF($J20="","", VLOOKUP($J20,Indicator_Wide!$A$2:$BI$24,39,FALSE))</f>
        <v/>
      </c>
      <c r="EL20" s="12" t="str">
        <f t="shared" si="109"/>
        <v/>
      </c>
      <c r="EM20" s="12" t="str">
        <f>IF($J20="","",VLOOKUP($J20,IndDomain_Wide!$A$2:$BI$24,40,FALSE))</f>
        <v/>
      </c>
      <c r="EN20" s="12" t="str">
        <f>IF($J20="","", VLOOKUP($J20,Indicator_Wide!$A$2:$BI$24,40,FALSE))</f>
        <v/>
      </c>
      <c r="EO20" s="12" t="str">
        <f t="shared" si="110"/>
        <v/>
      </c>
      <c r="EP20" s="12" t="str">
        <f>IF($J20="","",VLOOKUP($J20,IndDomain_Wide!$A$2:$BI$24,41,FALSE))</f>
        <v/>
      </c>
      <c r="EQ20" s="12" t="str">
        <f>IF($J20="","", VLOOKUP($J20,Indicator_Wide!$A$2:$BI$24,41,FALSE))</f>
        <v/>
      </c>
      <c r="ER20" s="12" t="str">
        <f t="shared" si="111"/>
        <v/>
      </c>
      <c r="ES20" s="12" t="str">
        <f>IF($J20="","",VLOOKUP($J20,IndDomain_Wide!$A$2:$BI$24,42,FALSE))</f>
        <v/>
      </c>
      <c r="ET20" s="12" t="str">
        <f>IF($J20="","", VLOOKUP($J20,Indicator_Wide!$A$2:$BI$24,42,FALSE))</f>
        <v/>
      </c>
      <c r="EU20" s="12" t="str">
        <f t="shared" si="112"/>
        <v/>
      </c>
      <c r="EV20" s="12" t="str">
        <f>IF($J20="","",VLOOKUP($J20,IndDomain_Wide!$A$2:$BI$24,43,FALSE))</f>
        <v/>
      </c>
      <c r="EW20" s="12" t="str">
        <f>IF($J20="","", VLOOKUP($J20,Indicator_Wide!$A$2:$BI$24,43,FALSE))</f>
        <v/>
      </c>
      <c r="EX20" s="12" t="str">
        <f t="shared" si="113"/>
        <v/>
      </c>
      <c r="EY20" s="12" t="str">
        <f>IF($J20="","",VLOOKUP($J20,IndDomain_Wide!$A$2:$BI$24,44,FALSE))</f>
        <v/>
      </c>
      <c r="EZ20" s="12" t="str">
        <f>IF($J20="","", VLOOKUP($J20,Indicator_Wide!$A$2:$BI$24,44,FALSE))</f>
        <v/>
      </c>
      <c r="FA20" s="12" t="str">
        <f t="shared" si="114"/>
        <v/>
      </c>
      <c r="FB20" s="12" t="str">
        <f>IF($J20="","",VLOOKUP($J20,IndDomain_Wide!$A$2:$BI$24,45,FALSE))</f>
        <v/>
      </c>
      <c r="FC20" s="12" t="str">
        <f>IF($J20="","", VLOOKUP($J20,Indicator_Wide!$A$2:$BI$24,45,FALSE))</f>
        <v/>
      </c>
      <c r="FD20" s="12" t="str">
        <f t="shared" si="115"/>
        <v/>
      </c>
      <c r="FE20" s="12" t="str">
        <f>IF($J20="","",VLOOKUP($J20,IndDomain_Wide!$A$2:$BI$24,46,FALSE))</f>
        <v/>
      </c>
      <c r="FF20" s="12" t="str">
        <f>IF($J20="","", VLOOKUP($J20,Indicator_Wide!$A$2:$BI$24,46,FALSE))</f>
        <v/>
      </c>
      <c r="FG20" s="12" t="str">
        <f t="shared" si="116"/>
        <v/>
      </c>
      <c r="FH20" s="12" t="str">
        <f>IF($J20="","",VLOOKUP($J20,IndDomain_Wide!$A$2:$BI$24,47,FALSE))</f>
        <v/>
      </c>
      <c r="FI20" s="12" t="str">
        <f>IF($J20="","", VLOOKUP($J20,Indicator_Wide!$A$2:$BI$24,47,FALSE))</f>
        <v/>
      </c>
      <c r="FJ20" s="12" t="str">
        <f t="shared" si="117"/>
        <v/>
      </c>
      <c r="FK20" s="12" t="str">
        <f>IF($J20="","",VLOOKUP($J20,IndDomain_Wide!$A$2:$BI$24,48,FALSE))</f>
        <v/>
      </c>
      <c r="FL20" s="12" t="str">
        <f>IF($J20="","", VLOOKUP($J20,Indicator_Wide!$A$2:$BI$24,48,FALSE))</f>
        <v/>
      </c>
      <c r="FM20" s="12" t="str">
        <f t="shared" si="118"/>
        <v/>
      </c>
      <c r="FN20" s="12" t="str">
        <f>IF($J20="","",VLOOKUP($J20,IndDomain_Wide!$A$2:$BI$24,49,FALSE))</f>
        <v/>
      </c>
      <c r="FO20" s="12" t="str">
        <f>IF($J20="","", VLOOKUP($J20,Indicator_Wide!$A$2:$BI$24,49,FALSE))</f>
        <v/>
      </c>
      <c r="FP20" s="12" t="str">
        <f t="shared" si="119"/>
        <v/>
      </c>
      <c r="FQ20" s="12" t="str">
        <f>IF($J20="","",VLOOKUP($J20,IndDomain_Wide!$A$2:$BI$24,50,FALSE))</f>
        <v/>
      </c>
      <c r="FR20" s="12" t="str">
        <f>IF($J20="","", VLOOKUP($J20,Indicator_Wide!$A$2:$BI$24,50,FALSE))</f>
        <v/>
      </c>
      <c r="FS20" s="12" t="str">
        <f t="shared" si="120"/>
        <v/>
      </c>
      <c r="FT20" s="12" t="str">
        <f>IF($J20="","",VLOOKUP($J20,IndDomain_Wide!$A$2:$BI$24,51,FALSE))</f>
        <v/>
      </c>
      <c r="FU20" s="12" t="str">
        <f>IF($J20="","", VLOOKUP($J20,Indicator_Wide!$A$2:$BI$24,51,FALSE))</f>
        <v/>
      </c>
      <c r="FV20" s="12" t="str">
        <f t="shared" si="121"/>
        <v/>
      </c>
      <c r="FW20" s="12" t="str">
        <f>IF($J20="","",VLOOKUP($J20,IndDomain_Wide!$A$2:$BI$24,52,FALSE))</f>
        <v/>
      </c>
      <c r="FX20" s="12" t="str">
        <f>IF($J20="","", VLOOKUP($J20,Indicator_Wide!$A$2:$BI$24,52,FALSE))</f>
        <v/>
      </c>
      <c r="FY20" s="12" t="str">
        <f t="shared" si="122"/>
        <v/>
      </c>
      <c r="FZ20" s="12" t="str">
        <f>IF($J20="","",VLOOKUP($J20,IndDomain_Wide!$A$2:$BI$24,53,FALSE))</f>
        <v/>
      </c>
      <c r="GA20" s="12" t="str">
        <f>IF($J20="","", VLOOKUP($J20,Indicator_Wide!$A$2:$BI$24,53,FALSE))</f>
        <v/>
      </c>
      <c r="GB20" s="12" t="str">
        <f t="shared" si="123"/>
        <v/>
      </c>
      <c r="GC20" s="12" t="str">
        <f>IF($J20="","",VLOOKUP($J20,IndDomain_Wide!$A$2:$BI$24,54,FALSE))</f>
        <v/>
      </c>
      <c r="GD20" s="12" t="str">
        <f>IF($J20="","", VLOOKUP($J20,Indicator_Wide!$A$2:$BI$24,54,FALSE))</f>
        <v/>
      </c>
      <c r="GE20" s="12" t="str">
        <f t="shared" si="124"/>
        <v/>
      </c>
      <c r="GF20" s="12" t="str">
        <f>IF($J20="","",VLOOKUP($J20,IndDomain_Wide!$A$2:$BI$24,55,FALSE))</f>
        <v/>
      </c>
      <c r="GG20" s="12" t="str">
        <f>IF($J20="","", VLOOKUP($J20,Indicator_Wide!$A$2:$BI$24,55,FALSE))</f>
        <v/>
      </c>
      <c r="GH20" s="12" t="str">
        <f t="shared" si="125"/>
        <v/>
      </c>
      <c r="GI20" s="12" t="str">
        <f>IF($J20="","",VLOOKUP($J20,IndDomain_Wide!$A$2:$BI$24,56,FALSE))</f>
        <v/>
      </c>
      <c r="GJ20" s="12" t="str">
        <f>IF($J20="","", VLOOKUP($J20,Indicator_Wide!$A$2:$BI$24,56,FALSE))</f>
        <v/>
      </c>
      <c r="GK20" s="12" t="str">
        <f t="shared" si="126"/>
        <v/>
      </c>
      <c r="GL20" s="12" t="str">
        <f>IF($J20="","",VLOOKUP($J20,IndDomain_Wide!$A$2:$BI$24,57,FALSE))</f>
        <v/>
      </c>
      <c r="GM20" s="12" t="str">
        <f>IF($J20="","", VLOOKUP($J20,Indicator_Wide!$A$2:$BI$24,57,FALSE))</f>
        <v/>
      </c>
      <c r="GN20" s="12" t="str">
        <f t="shared" si="127"/>
        <v/>
      </c>
      <c r="GO20" s="12" t="str">
        <f>IF($J20="","",VLOOKUP($J20,IndDomain_Wide!$A$2:$BI$24,58,FALSE))</f>
        <v/>
      </c>
      <c r="GP20" s="12" t="str">
        <f>IF($J20="","", VLOOKUP($J20,Indicator_Wide!$A$2:$BI$24,58,FALSE))</f>
        <v/>
      </c>
      <c r="GQ20" s="12" t="str">
        <f t="shared" si="128"/>
        <v/>
      </c>
      <c r="GR20" s="12" t="str">
        <f>IF($J20="","",VLOOKUP($J20,IndDomain_Wide!$A$2:$BI$24,59,FALSE))</f>
        <v/>
      </c>
      <c r="GS20" s="12" t="str">
        <f>IF($J20="","", VLOOKUP($J20,Indicator_Wide!$A$2:$BI$24,59,FALSE))</f>
        <v/>
      </c>
      <c r="GT20" s="12" t="str">
        <f t="shared" si="129"/>
        <v/>
      </c>
      <c r="GU20" s="12" t="str">
        <f>IF($J20="","",VLOOKUP($J20,IndDomain_Wide!$A$2:$BI$24,60,FALSE))</f>
        <v/>
      </c>
      <c r="GV20" s="12" t="str">
        <f>IF($J20="","", VLOOKUP($J20,Indicator_Wide!$A$2:$BI$24,60,FALSE))</f>
        <v/>
      </c>
      <c r="GW20" s="12" t="str">
        <f t="shared" si="130"/>
        <v/>
      </c>
      <c r="GX20" s="12" t="str">
        <f>IF($J20="","",VLOOKUP($J20,IndDomain_Wide!$A$2:$BI$24,61,FALSE))</f>
        <v/>
      </c>
      <c r="GY20" s="12" t="str">
        <f>IF($J20="","", VLOOKUP($J20,Indicator_Wide!$A$2:$BI$24,61,FALSE))</f>
        <v/>
      </c>
      <c r="GZ20" s="12" t="str">
        <f t="shared" si="131"/>
        <v/>
      </c>
      <c r="HA20" s="11"/>
      <c r="HB20" s="11"/>
    </row>
    <row r="21" spans="1:210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2" t="str">
        <f>IF($J21="","", VLOOKUP($J21,Domain_Wide!$A$2:$M$24,2,FALSE))</f>
        <v/>
      </c>
      <c r="L21" s="12" t="str">
        <f>IF($J21="","", VLOOKUP($J21,Domain_Wide!$A$2:$M$24,3,FALSE))</f>
        <v/>
      </c>
      <c r="M21" s="12" t="str">
        <f t="shared" si="66"/>
        <v/>
      </c>
      <c r="N21" s="12" t="str">
        <f>IF($J21="","", VLOOKUP($J21,Domain_Wide!$A$2:$M$24,4,FALSE))</f>
        <v/>
      </c>
      <c r="O21" s="12" t="str">
        <f>IF($J21="","", VLOOKUP($J21,Domain_Wide!$A$2:$M$24,5,FALSE))</f>
        <v/>
      </c>
      <c r="P21" s="12" t="str">
        <f t="shared" si="67"/>
        <v/>
      </c>
      <c r="Q21" s="12" t="str">
        <f>IF($J21="","", VLOOKUP($J21,Domain_Wide!$A$2:$M$24,6,FALSE))</f>
        <v/>
      </c>
      <c r="R21" s="12" t="str">
        <f>IF($J21="","", VLOOKUP($J21,Domain_Wide!$A$2:$M$24,7,FALSE))</f>
        <v/>
      </c>
      <c r="S21" s="12" t="str">
        <f t="shared" si="68"/>
        <v/>
      </c>
      <c r="T21" s="12" t="str">
        <f>IF($J21="","", VLOOKUP($J21,Domain_Wide!$A$2:$M$24,8,FALSE))</f>
        <v/>
      </c>
      <c r="U21" s="12" t="str">
        <f>IF($J21="","", VLOOKUP($J21,Domain_Wide!$A$2:$M$24,9,FALSE))</f>
        <v/>
      </c>
      <c r="V21" s="12" t="str">
        <f t="shared" si="69"/>
        <v/>
      </c>
      <c r="W21" s="12" t="str">
        <f>IF($J21="","", VLOOKUP($J21,Domain_Wide!$A$2:$M$24,10,FALSE))</f>
        <v/>
      </c>
      <c r="X21" s="12" t="str">
        <f>IF($J21="","", VLOOKUP($J21,Domain_Wide!$A$2:$M$24,11,FALSE))</f>
        <v/>
      </c>
      <c r="Y21" s="12" t="str">
        <f t="shared" si="70"/>
        <v/>
      </c>
      <c r="Z21" s="12" t="str">
        <f>IF($J21="","", VLOOKUP($J21,Domain_Wide!$A$2:$M$24,12,FALSE))</f>
        <v/>
      </c>
      <c r="AA21" s="12" t="str">
        <f>IF($J21="","", VLOOKUP($J21,Domain_Wide!$A$2:$M$24,13,FALSE))</f>
        <v/>
      </c>
      <c r="AB21" s="12" t="str">
        <f t="shared" si="71"/>
        <v/>
      </c>
      <c r="AC21" s="12" t="str">
        <f>IF($J21="","",VLOOKUP($J21,IndDomain_Wide!$A$2:$BI$24,2,FALSE))</f>
        <v/>
      </c>
      <c r="AD21" s="12" t="str">
        <f>IF($J21="","",VLOOKUP($J21,Indicator_Wide!$A$2:$BI$24,2,FALSE))</f>
        <v/>
      </c>
      <c r="AE21" s="12" t="str">
        <f t="shared" si="72"/>
        <v/>
      </c>
      <c r="AF21" s="12" t="str">
        <f>IF($J21="","",VLOOKUP($J21,IndDomain_Wide!$A$2:$BI$24,3,FALSE))</f>
        <v/>
      </c>
      <c r="AG21" s="12" t="str">
        <f>IF($J21="","", VLOOKUP($J21,Indicator_Wide!$A$2:$BI$24,3,FALSE))</f>
        <v/>
      </c>
      <c r="AH21" s="12" t="str">
        <f t="shared" si="73"/>
        <v/>
      </c>
      <c r="AI21" s="12" t="str">
        <f>IF($J21="","",VLOOKUP($J21,IndDomain_Wide!$A$2:$BI$24,4,FALSE))</f>
        <v/>
      </c>
      <c r="AJ21" s="12" t="str">
        <f>IF($J21="","", VLOOKUP($J21,Indicator_Wide!$A$2:$BI$24,4,FALSE))</f>
        <v/>
      </c>
      <c r="AK21" s="12" t="str">
        <f t="shared" si="74"/>
        <v/>
      </c>
      <c r="AL21" s="12" t="str">
        <f>IF($J21="","",VLOOKUP($J21,IndDomain_Wide!$A$2:$BI$24,5,FALSE))</f>
        <v/>
      </c>
      <c r="AM21" s="12" t="str">
        <f>IF($J21="","", VLOOKUP($J21,Indicator_Wide!$A$2:$BI$24,5,FALSE))</f>
        <v/>
      </c>
      <c r="AN21" s="12" t="str">
        <f t="shared" si="75"/>
        <v/>
      </c>
      <c r="AO21" s="12" t="str">
        <f>IF($J21="","",VLOOKUP($J21,IndDomain_Wide!$A$2:$BI$24,6,FALSE))</f>
        <v/>
      </c>
      <c r="AP21" s="12" t="str">
        <f>IF($J21="","", VLOOKUP($J21,Indicator_Wide!$A$2:$BI$24,6,FALSE))</f>
        <v/>
      </c>
      <c r="AQ21" s="12" t="str">
        <f t="shared" si="76"/>
        <v/>
      </c>
      <c r="AR21" s="12" t="str">
        <f>IF($J21="","",VLOOKUP($J21,IndDomain_Wide!$A$2:$BI$24,7,FALSE))</f>
        <v/>
      </c>
      <c r="AS21" s="12" t="str">
        <f>IF($J21="","", VLOOKUP($J21,Indicator_Wide!$A$2:$BI$24,7,FALSE))</f>
        <v/>
      </c>
      <c r="AT21" s="12" t="str">
        <f t="shared" si="77"/>
        <v/>
      </c>
      <c r="AU21" s="12" t="str">
        <f>IF($J21="","",VLOOKUP($J21,IndDomain_Wide!$A$2:$BI$24,8,FALSE))</f>
        <v/>
      </c>
      <c r="AV21" s="12" t="str">
        <f>IF($J21="","", VLOOKUP($J21,Indicator_Wide!$A$2:$BI$24,8,FALSE))</f>
        <v/>
      </c>
      <c r="AW21" s="12" t="str">
        <f t="shared" si="78"/>
        <v/>
      </c>
      <c r="AX21" s="12" t="str">
        <f>IF($J21="","",VLOOKUP($J21,IndDomain_Wide!$A$2:$BI$26,9,FALSE))</f>
        <v/>
      </c>
      <c r="AY21" s="12" t="str">
        <f>IF($J21="","", VLOOKUP($J21,Indicator_Wide!$A$2:$BI$24,9,FALSE))</f>
        <v/>
      </c>
      <c r="AZ21" s="12" t="str">
        <f t="shared" si="79"/>
        <v/>
      </c>
      <c r="BA21" s="12" t="str">
        <f>IF($J21="","",VLOOKUP($J21,IndDomain_Wide!$A$2:$BI$24,10,FALSE))</f>
        <v/>
      </c>
      <c r="BB21" s="12" t="str">
        <f>IF($J21="","", VLOOKUP($J21,Indicator_Wide!$A$2:$BI$24,10,FALSE))</f>
        <v/>
      </c>
      <c r="BC21" s="12" t="str">
        <f t="shared" si="80"/>
        <v/>
      </c>
      <c r="BD21" s="12" t="str">
        <f>IF($J21="","",VLOOKUP($J21,IndDomain_Wide!$A$2:$BI$24,11,FALSE))</f>
        <v/>
      </c>
      <c r="BE21" s="12" t="str">
        <f>IF($J21="","", VLOOKUP($J21,Indicator_Wide!$A$2:$BI$24,11,FALSE))</f>
        <v/>
      </c>
      <c r="BF21" s="12" t="str">
        <f t="shared" si="81"/>
        <v/>
      </c>
      <c r="BG21" s="12" t="str">
        <f>IF($J21="","",VLOOKUP($J21,IndDomain_Wide!$A$2:$BI$24,12,FALSE))</f>
        <v/>
      </c>
      <c r="BH21" s="12" t="str">
        <f>IF($J21="","", VLOOKUP($J21,Indicator_Wide!$A$2:$BI$24,12,FALSE))</f>
        <v/>
      </c>
      <c r="BI21" s="12" t="str">
        <f t="shared" si="82"/>
        <v/>
      </c>
      <c r="BJ21" s="12" t="str">
        <f>IF($J21="","",VLOOKUP($J21,IndDomain_Wide!$A$2:$BI$24,13,FALSE))</f>
        <v/>
      </c>
      <c r="BK21" s="12" t="str">
        <f>IF($J21="","", VLOOKUP($J21,Indicator_Wide!$A$2:$BI$24,13,FALSE))</f>
        <v/>
      </c>
      <c r="BL21" s="12" t="str">
        <f t="shared" si="83"/>
        <v/>
      </c>
      <c r="BM21" s="12" t="str">
        <f>IF($J21="","",VLOOKUP($J21,IndDomain_Wide!$A$2:$BI$24,14,FALSE))</f>
        <v/>
      </c>
      <c r="BN21" s="12" t="str">
        <f>IF($J21="","", VLOOKUP($J21,Indicator_Wide!$A$2:$BI$24,14,FALSE))</f>
        <v/>
      </c>
      <c r="BO21" s="12" t="str">
        <f t="shared" si="84"/>
        <v/>
      </c>
      <c r="BP21" s="12" t="str">
        <f>IF($J21="","",VLOOKUP($J21,IndDomain_Wide!$A$2:$BI$24,15,FALSE))</f>
        <v/>
      </c>
      <c r="BQ21" s="12" t="str">
        <f>IF($J21="","", VLOOKUP($J21,Indicator_Wide!$A$2:$BI$24,15,FALSE))</f>
        <v/>
      </c>
      <c r="BR21" s="12" t="str">
        <f t="shared" si="85"/>
        <v/>
      </c>
      <c r="BS21" s="12" t="str">
        <f>IF($J21="","",VLOOKUP($J21,IndDomain_Wide!$A$2:$BI$24,16,FALSE))</f>
        <v/>
      </c>
      <c r="BT21" s="12" t="str">
        <f>IF($J21="","", VLOOKUP($J21,Indicator_Wide!$A$2:$BI$24,16,FALSE))</f>
        <v/>
      </c>
      <c r="BU21" s="12" t="str">
        <f t="shared" si="86"/>
        <v/>
      </c>
      <c r="BV21" s="12" t="str">
        <f>IF($J21="","",VLOOKUP($J21,IndDomain_Wide!$A$2:$BI$24,17,FALSE))</f>
        <v/>
      </c>
      <c r="BW21" s="12" t="str">
        <f>IF($J21="","", VLOOKUP($J21,Indicator_Wide!$A$2:$BI$24,17,FALSE))</f>
        <v/>
      </c>
      <c r="BX21" s="12" t="str">
        <f t="shared" si="87"/>
        <v/>
      </c>
      <c r="BY21" s="12" t="str">
        <f>IF($J21="","",VLOOKUP($J21,IndDomain_Wide!$A$2:$BI$24,18,FALSE))</f>
        <v/>
      </c>
      <c r="BZ21" s="12" t="str">
        <f>IF($J21="","", VLOOKUP($J21,Indicator_Wide!$A$2:$BI$24,18,FALSE))</f>
        <v/>
      </c>
      <c r="CA21" s="12" t="str">
        <f t="shared" si="88"/>
        <v/>
      </c>
      <c r="CB21" s="12" t="str">
        <f>IF($J21="","",VLOOKUP($J21,IndDomain_Wide!$A$2:$BI$24,19,FALSE))</f>
        <v/>
      </c>
      <c r="CC21" s="12" t="str">
        <f>IF($J21="","", VLOOKUP($J21,Indicator_Wide!$A$2:$BI$24,19,FALSE))</f>
        <v/>
      </c>
      <c r="CD21" s="12" t="str">
        <f t="shared" si="89"/>
        <v/>
      </c>
      <c r="CE21" s="12" t="str">
        <f>IF($J21="","",VLOOKUP($J21,IndDomain_Wide!$A$2:$BI$24,20,FALSE))</f>
        <v/>
      </c>
      <c r="CF21" s="12" t="str">
        <f>IF($J21="","", VLOOKUP($J21,Indicator_Wide!$A$2:$BI$24,20,FALSE))</f>
        <v/>
      </c>
      <c r="CG21" s="12" t="str">
        <f t="shared" si="90"/>
        <v/>
      </c>
      <c r="CH21" s="12" t="str">
        <f>IF($J21="","",VLOOKUP($J21,IndDomain_Wide!$A$2:$BI$24,21,FALSE))</f>
        <v/>
      </c>
      <c r="CI21" s="12" t="str">
        <f>IF($J21="","", VLOOKUP($J21,Indicator_Wide!$A$2:$BI$24,21,FALSE))</f>
        <v/>
      </c>
      <c r="CJ21" s="12" t="str">
        <f t="shared" si="91"/>
        <v/>
      </c>
      <c r="CK21" s="12" t="str">
        <f>IF($J21="","",VLOOKUP($J21,IndDomain_Wide!$A$2:$BI$24,22,FALSE))</f>
        <v/>
      </c>
      <c r="CL21" s="12" t="str">
        <f>IF($J21="","", VLOOKUP($J21,Indicator_Wide!$A$2:$BI$24,22,FALSE))</f>
        <v/>
      </c>
      <c r="CM21" s="12" t="str">
        <f t="shared" si="92"/>
        <v/>
      </c>
      <c r="CN21" s="12" t="str">
        <f>IF($J21="","",VLOOKUP($J21,IndDomain_Wide!$A$2:$BI$24,23,FALSE))</f>
        <v/>
      </c>
      <c r="CO21" s="12" t="str">
        <f>IF($J21="","", VLOOKUP($J21,Indicator_Wide!$A$2:$BI$24,23,FALSE))</f>
        <v/>
      </c>
      <c r="CP21" s="12" t="str">
        <f t="shared" si="93"/>
        <v/>
      </c>
      <c r="CQ21" s="12" t="str">
        <f>IF($J21="","",VLOOKUP($J21,IndDomain_Wide!$A$2:$BI$24,24,FALSE))</f>
        <v/>
      </c>
      <c r="CR21" s="12" t="str">
        <f>IF($J21="","", VLOOKUP($J21,Indicator_Wide!$A$2:$BI$24,24,FALSE))</f>
        <v/>
      </c>
      <c r="CS21" s="12" t="str">
        <f t="shared" si="94"/>
        <v/>
      </c>
      <c r="CT21" s="12" t="str">
        <f>IF($J21="","",VLOOKUP($J21,IndDomain_Wide!$A$2:$BI$24,25,FALSE))</f>
        <v/>
      </c>
      <c r="CU21" s="12" t="str">
        <f>IF($J21="","", VLOOKUP($J21,Indicator_Wide!$A$2:$BI$24,25,FALSE))</f>
        <v/>
      </c>
      <c r="CV21" s="12" t="str">
        <f t="shared" si="95"/>
        <v/>
      </c>
      <c r="CW21" s="12" t="str">
        <f>IF($J21="","",VLOOKUP($J21,IndDomain_Wide!$A$2:$BI$24,26,FALSE))</f>
        <v/>
      </c>
      <c r="CX21" s="12" t="str">
        <f>IF($J21="","", VLOOKUP($J21,Indicator_Wide!$A$2:$BI$24,26,FALSE))</f>
        <v/>
      </c>
      <c r="CY21" s="12" t="str">
        <f t="shared" si="96"/>
        <v/>
      </c>
      <c r="CZ21" s="12" t="str">
        <f>IF($J21="","",VLOOKUP($J21,IndDomain_Wide!$A$2:$BI$24,27,FALSE))</f>
        <v/>
      </c>
      <c r="DA21" s="12" t="str">
        <f>IF($J21="","", VLOOKUP($J21,Indicator_Wide!$A$2:$BI$17,27,FALSE))</f>
        <v/>
      </c>
      <c r="DB21" s="12" t="str">
        <f t="shared" si="97"/>
        <v/>
      </c>
      <c r="DC21" s="12" t="str">
        <f>IF($J21="","",VLOOKUP($J21,IndDomain_Wide!$A$2:$BI$24,28,FALSE))</f>
        <v/>
      </c>
      <c r="DD21" s="12" t="str">
        <f>IF($J21="","", VLOOKUP($J21,Indicator_Wide!$A$2:$BI$17,28,FALSE))</f>
        <v/>
      </c>
      <c r="DE21" s="12" t="str">
        <f t="shared" si="98"/>
        <v/>
      </c>
      <c r="DF21" s="12" t="str">
        <f>IF($J21="","",VLOOKUP($J21,IndDomain_Wide!$A$2:$BI$24,29,FALSE))</f>
        <v/>
      </c>
      <c r="DG21" s="12" t="str">
        <f>IF($J21="","", VLOOKUP($J21,Indicator_Wide!$A$2:$BI$24,29,FALSE))</f>
        <v/>
      </c>
      <c r="DH21" s="12" t="str">
        <f t="shared" si="99"/>
        <v/>
      </c>
      <c r="DI21" s="12" t="str">
        <f>IF($J21="","",VLOOKUP($J21,IndDomain_Wide!$A$2:$BI$24,30,FALSE))</f>
        <v/>
      </c>
      <c r="DJ21" s="12" t="str">
        <f>IF($J21="","", VLOOKUP($J21,Indicator_Wide!$A$2:$BI$24,30,FALSE))</f>
        <v/>
      </c>
      <c r="DK21" s="12" t="str">
        <f t="shared" si="100"/>
        <v/>
      </c>
      <c r="DL21" s="12" t="str">
        <f>IF($J21="","",VLOOKUP($J21,IndDomain_Wide!$A$2:$BI$24,31,FALSE))</f>
        <v/>
      </c>
      <c r="DM21" s="12" t="str">
        <f>IF($J21="","", VLOOKUP($J21,Indicator_Wide!$A$2:$BI$24,31,FALSE))</f>
        <v/>
      </c>
      <c r="DN21" s="12" t="str">
        <f t="shared" si="101"/>
        <v/>
      </c>
      <c r="DO21" s="12" t="str">
        <f>IF($J21="","",VLOOKUP($J21,IndDomain_Wide!$A$2:$BI$24,32,FALSE))</f>
        <v/>
      </c>
      <c r="DP21" s="12" t="str">
        <f>IF($J21="","", VLOOKUP($J21,Indicator_Wide!$A$2:$BI$24,32,FALSE))</f>
        <v/>
      </c>
      <c r="DQ21" s="12" t="str">
        <f t="shared" si="102"/>
        <v/>
      </c>
      <c r="DR21" s="12" t="str">
        <f>IF($J21="","",VLOOKUP($J21,IndDomain_Wide!$A$2:$BI$24,33,FALSE))</f>
        <v/>
      </c>
      <c r="DS21" s="12" t="str">
        <f>IF($J21="","", VLOOKUP($J21,Indicator_Wide!$A$2:$BI$24,33,FALSE))</f>
        <v/>
      </c>
      <c r="DT21" s="12" t="str">
        <f t="shared" si="103"/>
        <v/>
      </c>
      <c r="DU21" s="12" t="str">
        <f>IF($J21="","",VLOOKUP($J21,IndDomain_Wide!$A$2:$BI$24,34,FALSE))</f>
        <v/>
      </c>
      <c r="DV21" s="12" t="str">
        <f>IF($J21="","", VLOOKUP($J21,Indicator_Wide!$A$2:$BI$24,34,FALSE))</f>
        <v/>
      </c>
      <c r="DW21" s="12" t="str">
        <f t="shared" si="104"/>
        <v/>
      </c>
      <c r="DX21" s="12" t="str">
        <f>IF($J21="","",VLOOKUP($J21,IndDomain_Wide!$A$2:$BI$24,35,FALSE))</f>
        <v/>
      </c>
      <c r="DY21" s="12" t="str">
        <f>IF($J21="","", VLOOKUP($J21,Indicator_Wide!$A$2:$BI$24,35,FALSE))</f>
        <v/>
      </c>
      <c r="DZ21" s="12" t="str">
        <f t="shared" si="105"/>
        <v/>
      </c>
      <c r="EA21" s="12" t="str">
        <f>IF($J21="","",VLOOKUP($J21,IndDomain_Wide!$A$2:$BI$24,36,FALSE))</f>
        <v/>
      </c>
      <c r="EB21" s="12" t="str">
        <f>IF($J21="","", VLOOKUP($J21,Indicator_Wide!$A$2:$BI$24,36,FALSE))</f>
        <v/>
      </c>
      <c r="EC21" s="12" t="str">
        <f t="shared" si="106"/>
        <v/>
      </c>
      <c r="ED21" s="12" t="str">
        <f>IF($J21="","",VLOOKUP($J21,IndDomain_Wide!$A$2:$BI$24,37,FALSE))</f>
        <v/>
      </c>
      <c r="EE21" s="12" t="str">
        <f>IF($J21="","", VLOOKUP($J21,Indicator_Wide!$A$2:$BI$24,37,FALSE))</f>
        <v/>
      </c>
      <c r="EF21" s="12" t="str">
        <f t="shared" si="107"/>
        <v/>
      </c>
      <c r="EG21" s="12" t="str">
        <f>IF($J21="","",VLOOKUP($J21,IndDomain_Wide!$A$2:$BI$24,38,FALSE))</f>
        <v/>
      </c>
      <c r="EH21" s="12" t="str">
        <f>IF($J21="","", VLOOKUP($J21,Indicator_Wide!$A$2:$BI$24,38,FALSE))</f>
        <v/>
      </c>
      <c r="EI21" s="12" t="str">
        <f t="shared" si="108"/>
        <v/>
      </c>
      <c r="EJ21" s="12" t="str">
        <f>IF($J21="","",VLOOKUP($J21,IndDomain_Wide!$A$2:$BI$24,39,FALSE))</f>
        <v/>
      </c>
      <c r="EK21" s="12" t="str">
        <f>IF($J21="","", VLOOKUP($J21,Indicator_Wide!$A$2:$BI$24,39,FALSE))</f>
        <v/>
      </c>
      <c r="EL21" s="12" t="str">
        <f t="shared" si="109"/>
        <v/>
      </c>
      <c r="EM21" s="12" t="str">
        <f>IF($J21="","",VLOOKUP($J21,IndDomain_Wide!$A$2:$BI$24,40,FALSE))</f>
        <v/>
      </c>
      <c r="EN21" s="12" t="str">
        <f>IF($J21="","", VLOOKUP($J21,Indicator_Wide!$A$2:$BI$24,40,FALSE))</f>
        <v/>
      </c>
      <c r="EO21" s="12" t="str">
        <f t="shared" si="110"/>
        <v/>
      </c>
      <c r="EP21" s="12" t="str">
        <f>IF($J21="","",VLOOKUP($J21,IndDomain_Wide!$A$2:$BI$24,41,FALSE))</f>
        <v/>
      </c>
      <c r="EQ21" s="12" t="str">
        <f>IF($J21="","", VLOOKUP($J21,Indicator_Wide!$A$2:$BI$24,41,FALSE))</f>
        <v/>
      </c>
      <c r="ER21" s="12" t="str">
        <f t="shared" si="111"/>
        <v/>
      </c>
      <c r="ES21" s="12" t="str">
        <f>IF($J21="","",VLOOKUP($J21,IndDomain_Wide!$A$2:$BI$24,42,FALSE))</f>
        <v/>
      </c>
      <c r="ET21" s="12" t="str">
        <f>IF($J21="","", VLOOKUP($J21,Indicator_Wide!$A$2:$BI$24,42,FALSE))</f>
        <v/>
      </c>
      <c r="EU21" s="12" t="str">
        <f t="shared" si="112"/>
        <v/>
      </c>
      <c r="EV21" s="12" t="str">
        <f>IF($J21="","",VLOOKUP($J21,IndDomain_Wide!$A$2:$BI$24,43,FALSE))</f>
        <v/>
      </c>
      <c r="EW21" s="12" t="str">
        <f>IF($J21="","", VLOOKUP($J21,Indicator_Wide!$A$2:$BI$24,43,FALSE))</f>
        <v/>
      </c>
      <c r="EX21" s="12" t="str">
        <f t="shared" si="113"/>
        <v/>
      </c>
      <c r="EY21" s="12" t="str">
        <f>IF($J21="","",VLOOKUP($J21,IndDomain_Wide!$A$2:$BI$24,44,FALSE))</f>
        <v/>
      </c>
      <c r="EZ21" s="12" t="str">
        <f>IF($J21="","", VLOOKUP($J21,Indicator_Wide!$A$2:$BI$24,44,FALSE))</f>
        <v/>
      </c>
      <c r="FA21" s="12" t="str">
        <f t="shared" si="114"/>
        <v/>
      </c>
      <c r="FB21" s="12" t="str">
        <f>IF($J21="","",VLOOKUP($J21,IndDomain_Wide!$A$2:$BI$24,45,FALSE))</f>
        <v/>
      </c>
      <c r="FC21" s="12" t="str">
        <f>IF($J21="","", VLOOKUP($J21,Indicator_Wide!$A$2:$BI$24,45,FALSE))</f>
        <v/>
      </c>
      <c r="FD21" s="12" t="str">
        <f t="shared" si="115"/>
        <v/>
      </c>
      <c r="FE21" s="12" t="str">
        <f>IF($J21="","",VLOOKUP($J21,IndDomain_Wide!$A$2:$BI$24,46,FALSE))</f>
        <v/>
      </c>
      <c r="FF21" s="12" t="str">
        <f>IF($J21="","", VLOOKUP($J21,Indicator_Wide!$A$2:$BI$24,46,FALSE))</f>
        <v/>
      </c>
      <c r="FG21" s="12" t="str">
        <f t="shared" si="116"/>
        <v/>
      </c>
      <c r="FH21" s="12" t="str">
        <f>IF($J21="","",VLOOKUP($J21,IndDomain_Wide!$A$2:$BI$24,47,FALSE))</f>
        <v/>
      </c>
      <c r="FI21" s="12" t="str">
        <f>IF($J21="","", VLOOKUP($J21,Indicator_Wide!$A$2:$BI$24,47,FALSE))</f>
        <v/>
      </c>
      <c r="FJ21" s="12" t="str">
        <f t="shared" si="117"/>
        <v/>
      </c>
      <c r="FK21" s="12" t="str">
        <f>IF($J21="","",VLOOKUP($J21,IndDomain_Wide!$A$2:$BI$24,48,FALSE))</f>
        <v/>
      </c>
      <c r="FL21" s="12" t="str">
        <f>IF($J21="","", VLOOKUP($J21,Indicator_Wide!$A$2:$BI$24,48,FALSE))</f>
        <v/>
      </c>
      <c r="FM21" s="12" t="str">
        <f t="shared" si="118"/>
        <v/>
      </c>
      <c r="FN21" s="12" t="str">
        <f>IF($J21="","",VLOOKUP($J21,IndDomain_Wide!$A$2:$BI$24,49,FALSE))</f>
        <v/>
      </c>
      <c r="FO21" s="12" t="str">
        <f>IF($J21="","", VLOOKUP($J21,Indicator_Wide!$A$2:$BI$24,49,FALSE))</f>
        <v/>
      </c>
      <c r="FP21" s="12" t="str">
        <f t="shared" si="119"/>
        <v/>
      </c>
      <c r="FQ21" s="12" t="str">
        <f>IF($J21="","",VLOOKUP($J21,IndDomain_Wide!$A$2:$BI$24,50,FALSE))</f>
        <v/>
      </c>
      <c r="FR21" s="12" t="str">
        <f>IF($J21="","", VLOOKUP($J21,Indicator_Wide!$A$2:$BI$24,50,FALSE))</f>
        <v/>
      </c>
      <c r="FS21" s="12" t="str">
        <f t="shared" si="120"/>
        <v/>
      </c>
      <c r="FT21" s="12" t="str">
        <f>IF($J21="","",VLOOKUP($J21,IndDomain_Wide!$A$2:$BI$24,51,FALSE))</f>
        <v/>
      </c>
      <c r="FU21" s="12" t="str">
        <f>IF($J21="","", VLOOKUP($J21,Indicator_Wide!$A$2:$BI$24,51,FALSE))</f>
        <v/>
      </c>
      <c r="FV21" s="12" t="str">
        <f t="shared" si="121"/>
        <v/>
      </c>
      <c r="FW21" s="12" t="str">
        <f>IF($J21="","",VLOOKUP($J21,IndDomain_Wide!$A$2:$BI$24,52,FALSE))</f>
        <v/>
      </c>
      <c r="FX21" s="12" t="str">
        <f>IF($J21="","", VLOOKUP($J21,Indicator_Wide!$A$2:$BI$24,52,FALSE))</f>
        <v/>
      </c>
      <c r="FY21" s="12" t="str">
        <f t="shared" si="122"/>
        <v/>
      </c>
      <c r="FZ21" s="12" t="str">
        <f>IF($J21="","",VLOOKUP($J21,IndDomain_Wide!$A$2:$BI$24,53,FALSE))</f>
        <v/>
      </c>
      <c r="GA21" s="12" t="str">
        <f>IF($J21="","", VLOOKUP($J21,Indicator_Wide!$A$2:$BI$24,53,FALSE))</f>
        <v/>
      </c>
      <c r="GB21" s="12" t="str">
        <f t="shared" si="123"/>
        <v/>
      </c>
      <c r="GC21" s="12" t="str">
        <f>IF($J21="","",VLOOKUP($J21,IndDomain_Wide!$A$2:$BI$24,54,FALSE))</f>
        <v/>
      </c>
      <c r="GD21" s="12" t="str">
        <f>IF($J21="","", VLOOKUP($J21,Indicator_Wide!$A$2:$BI$24,54,FALSE))</f>
        <v/>
      </c>
      <c r="GE21" s="12" t="str">
        <f t="shared" si="124"/>
        <v/>
      </c>
      <c r="GF21" s="12" t="str">
        <f>IF($J21="","",VLOOKUP($J21,IndDomain_Wide!$A$2:$BI$24,55,FALSE))</f>
        <v/>
      </c>
      <c r="GG21" s="12" t="str">
        <f>IF($J21="","", VLOOKUP($J21,Indicator_Wide!$A$2:$BI$24,55,FALSE))</f>
        <v/>
      </c>
      <c r="GH21" s="12" t="str">
        <f t="shared" si="125"/>
        <v/>
      </c>
      <c r="GI21" s="12" t="str">
        <f>IF($J21="","",VLOOKUP($J21,IndDomain_Wide!$A$2:$BI$24,56,FALSE))</f>
        <v/>
      </c>
      <c r="GJ21" s="12" t="str">
        <f>IF($J21="","", VLOOKUP($J21,Indicator_Wide!$A$2:$BI$24,56,FALSE))</f>
        <v/>
      </c>
      <c r="GK21" s="12" t="str">
        <f t="shared" si="126"/>
        <v/>
      </c>
      <c r="GL21" s="12" t="str">
        <f>IF($J21="","",VLOOKUP($J21,IndDomain_Wide!$A$2:$BI$24,57,FALSE))</f>
        <v/>
      </c>
      <c r="GM21" s="12" t="str">
        <f>IF($J21="","", VLOOKUP($J21,Indicator_Wide!$A$2:$BI$24,57,FALSE))</f>
        <v/>
      </c>
      <c r="GN21" s="12" t="str">
        <f t="shared" si="127"/>
        <v/>
      </c>
      <c r="GO21" s="12" t="str">
        <f>IF($J21="","",VLOOKUP($J21,IndDomain_Wide!$A$2:$BI$24,58,FALSE))</f>
        <v/>
      </c>
      <c r="GP21" s="12" t="str">
        <f>IF($J21="","", VLOOKUP($J21,Indicator_Wide!$A$2:$BI$24,58,FALSE))</f>
        <v/>
      </c>
      <c r="GQ21" s="12" t="str">
        <f t="shared" si="128"/>
        <v/>
      </c>
      <c r="GR21" s="12" t="str">
        <f>IF($J21="","",VLOOKUP($J21,IndDomain_Wide!$A$2:$BI$24,59,FALSE))</f>
        <v/>
      </c>
      <c r="GS21" s="12" t="str">
        <f>IF($J21="","", VLOOKUP($J21,Indicator_Wide!$A$2:$BI$24,59,FALSE))</f>
        <v/>
      </c>
      <c r="GT21" s="12" t="str">
        <f t="shared" si="129"/>
        <v/>
      </c>
      <c r="GU21" s="12" t="str">
        <f>IF($J21="","",VLOOKUP($J21,IndDomain_Wide!$A$2:$BI$24,60,FALSE))</f>
        <v/>
      </c>
      <c r="GV21" s="12" t="str">
        <f>IF($J21="","", VLOOKUP($J21,Indicator_Wide!$A$2:$BI$24,60,FALSE))</f>
        <v/>
      </c>
      <c r="GW21" s="12" t="str">
        <f t="shared" si="130"/>
        <v/>
      </c>
      <c r="GX21" s="12" t="str">
        <f>IF($J21="","",VLOOKUP($J21,IndDomain_Wide!$A$2:$BI$24,61,FALSE))</f>
        <v/>
      </c>
      <c r="GY21" s="12" t="str">
        <f>IF($J21="","", VLOOKUP($J21,Indicator_Wide!$A$2:$BI$24,61,FALSE))</f>
        <v/>
      </c>
      <c r="GZ21" s="12" t="str">
        <f t="shared" si="131"/>
        <v/>
      </c>
      <c r="HA21" s="11"/>
      <c r="HB21" s="11"/>
    </row>
    <row r="22" spans="1:210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2" t="str">
        <f>IF($J22="","", VLOOKUP($J22,Domain_Wide!$A$2:$M$24,2,FALSE))</f>
        <v/>
      </c>
      <c r="L22" s="12" t="str">
        <f>IF($J22="","", VLOOKUP($J22,Domain_Wide!$A$2:$M$24,3,FALSE))</f>
        <v/>
      </c>
      <c r="M22" s="12" t="str">
        <f t="shared" si="66"/>
        <v/>
      </c>
      <c r="N22" s="12" t="str">
        <f>IF($J22="","", VLOOKUP($J22,Domain_Wide!$A$2:$M$24,4,FALSE))</f>
        <v/>
      </c>
      <c r="O22" s="12" t="str">
        <f>IF($J22="","", VLOOKUP($J22,Domain_Wide!$A$2:$M$24,5,FALSE))</f>
        <v/>
      </c>
      <c r="P22" s="12" t="str">
        <f t="shared" si="67"/>
        <v/>
      </c>
      <c r="Q22" s="12" t="str">
        <f>IF($J22="","", VLOOKUP($J22,Domain_Wide!$A$2:$M$24,6,FALSE))</f>
        <v/>
      </c>
      <c r="R22" s="12" t="str">
        <f>IF($J22="","", VLOOKUP($J22,Domain_Wide!$A$2:$M$24,7,FALSE))</f>
        <v/>
      </c>
      <c r="S22" s="12" t="str">
        <f t="shared" si="68"/>
        <v/>
      </c>
      <c r="T22" s="12" t="str">
        <f>IF($J22="","", VLOOKUP($J22,Domain_Wide!$A$2:$M$24,8,FALSE))</f>
        <v/>
      </c>
      <c r="U22" s="12" t="str">
        <f>IF($J22="","", VLOOKUP($J22,Domain_Wide!$A$2:$M$24,9,FALSE))</f>
        <v/>
      </c>
      <c r="V22" s="12" t="str">
        <f t="shared" si="69"/>
        <v/>
      </c>
      <c r="W22" s="12" t="str">
        <f>IF($J22="","", VLOOKUP($J22,Domain_Wide!$A$2:$M$24,10,FALSE))</f>
        <v/>
      </c>
      <c r="X22" s="12" t="str">
        <f>IF($J22="","", VLOOKUP($J22,Domain_Wide!$A$2:$M$24,11,FALSE))</f>
        <v/>
      </c>
      <c r="Y22" s="12" t="str">
        <f t="shared" si="70"/>
        <v/>
      </c>
      <c r="Z22" s="12" t="str">
        <f>IF($J22="","", VLOOKUP($J22,Domain_Wide!$A$2:$M$24,12,FALSE))</f>
        <v/>
      </c>
      <c r="AA22" s="12" t="str">
        <f>IF($J22="","", VLOOKUP($J22,Domain_Wide!$A$2:$M$24,13,FALSE))</f>
        <v/>
      </c>
      <c r="AB22" s="12" t="str">
        <f t="shared" si="71"/>
        <v/>
      </c>
      <c r="AC22" s="12" t="str">
        <f>IF($J22="","",VLOOKUP($J22,IndDomain_Wide!$A$2:$BI$24,2,FALSE))</f>
        <v/>
      </c>
      <c r="AD22" s="12" t="str">
        <f>IF($J22="","",VLOOKUP($J22,Indicator_Wide!$A$2:$BI$24,2,FALSE))</f>
        <v/>
      </c>
      <c r="AE22" s="12" t="str">
        <f t="shared" si="72"/>
        <v/>
      </c>
      <c r="AF22" s="12" t="str">
        <f>IF($J22="","",VLOOKUP($J22,IndDomain_Wide!$A$2:$BI$24,3,FALSE))</f>
        <v/>
      </c>
      <c r="AG22" s="12" t="str">
        <f>IF($J22="","", VLOOKUP($J22,Indicator_Wide!$A$2:$BI$24,3,FALSE))</f>
        <v/>
      </c>
      <c r="AH22" s="12" t="str">
        <f t="shared" si="73"/>
        <v/>
      </c>
      <c r="AI22" s="12" t="str">
        <f>IF($J22="","",VLOOKUP($J22,IndDomain_Wide!$A$2:$BI$24,4,FALSE))</f>
        <v/>
      </c>
      <c r="AJ22" s="12" t="str">
        <f>IF($J22="","", VLOOKUP($J22,Indicator_Wide!$A$2:$BI$24,4,FALSE))</f>
        <v/>
      </c>
      <c r="AK22" s="12" t="str">
        <f t="shared" si="74"/>
        <v/>
      </c>
      <c r="AL22" s="12" t="str">
        <f>IF($J22="","",VLOOKUP($J22,IndDomain_Wide!$A$2:$BI$24,5,FALSE))</f>
        <v/>
      </c>
      <c r="AM22" s="12" t="str">
        <f>IF($J22="","", VLOOKUP($J22,Indicator_Wide!$A$2:$BI$24,5,FALSE))</f>
        <v/>
      </c>
      <c r="AN22" s="12" t="str">
        <f t="shared" si="75"/>
        <v/>
      </c>
      <c r="AO22" s="12" t="str">
        <f>IF($J22="","",VLOOKUP($J22,IndDomain_Wide!$A$2:$BI$24,6,FALSE))</f>
        <v/>
      </c>
      <c r="AP22" s="12" t="str">
        <f>IF($J22="","", VLOOKUP($J22,Indicator_Wide!$A$2:$BI$24,6,FALSE))</f>
        <v/>
      </c>
      <c r="AQ22" s="12" t="str">
        <f t="shared" si="76"/>
        <v/>
      </c>
      <c r="AR22" s="12" t="str">
        <f>IF($J22="","",VLOOKUP($J22,IndDomain_Wide!$A$2:$BI$24,7,FALSE))</f>
        <v/>
      </c>
      <c r="AS22" s="12" t="str">
        <f>IF($J22="","", VLOOKUP($J22,Indicator_Wide!$A$2:$BI$24,7,FALSE))</f>
        <v/>
      </c>
      <c r="AT22" s="12" t="str">
        <f t="shared" si="77"/>
        <v/>
      </c>
      <c r="AU22" s="12" t="str">
        <f>IF($J22="","",VLOOKUP($J22,IndDomain_Wide!$A$2:$BI$24,8,FALSE))</f>
        <v/>
      </c>
      <c r="AV22" s="12" t="str">
        <f>IF($J22="","", VLOOKUP($J22,Indicator_Wide!$A$2:$BI$24,8,FALSE))</f>
        <v/>
      </c>
      <c r="AW22" s="12" t="str">
        <f t="shared" si="78"/>
        <v/>
      </c>
      <c r="AX22" s="12" t="str">
        <f>IF($J22="","",VLOOKUP($J22,IndDomain_Wide!$A$2:$BI$26,9,FALSE))</f>
        <v/>
      </c>
      <c r="AY22" s="12" t="str">
        <f>IF($J22="","", VLOOKUP($J22,Indicator_Wide!$A$2:$BI$24,9,FALSE))</f>
        <v/>
      </c>
      <c r="AZ22" s="12" t="str">
        <f t="shared" si="79"/>
        <v/>
      </c>
      <c r="BA22" s="12" t="str">
        <f>IF($J22="","",VLOOKUP($J22,IndDomain_Wide!$A$2:$BI$24,10,FALSE))</f>
        <v/>
      </c>
      <c r="BB22" s="12" t="str">
        <f>IF($J22="","", VLOOKUP($J22,Indicator_Wide!$A$2:$BI$24,10,FALSE))</f>
        <v/>
      </c>
      <c r="BC22" s="12" t="str">
        <f t="shared" si="80"/>
        <v/>
      </c>
      <c r="BD22" s="12" t="str">
        <f>IF($J22="","",VLOOKUP($J22,IndDomain_Wide!$A$2:$BI$24,11,FALSE))</f>
        <v/>
      </c>
      <c r="BE22" s="12" t="str">
        <f>IF($J22="","", VLOOKUP($J22,Indicator_Wide!$A$2:$BI$24,11,FALSE))</f>
        <v/>
      </c>
      <c r="BF22" s="12" t="str">
        <f t="shared" si="81"/>
        <v/>
      </c>
      <c r="BG22" s="12" t="str">
        <f>IF($J22="","",VLOOKUP($J22,IndDomain_Wide!$A$2:$BI$24,12,FALSE))</f>
        <v/>
      </c>
      <c r="BH22" s="12" t="str">
        <f>IF($J22="","", VLOOKUP($J22,Indicator_Wide!$A$2:$BI$24,12,FALSE))</f>
        <v/>
      </c>
      <c r="BI22" s="12" t="str">
        <f t="shared" si="82"/>
        <v/>
      </c>
      <c r="BJ22" s="12" t="str">
        <f>IF($J22="","",VLOOKUP($J22,IndDomain_Wide!$A$2:$BI$24,13,FALSE))</f>
        <v/>
      </c>
      <c r="BK22" s="12" t="str">
        <f>IF($J22="","", VLOOKUP($J22,Indicator_Wide!$A$2:$BI$24,13,FALSE))</f>
        <v/>
      </c>
      <c r="BL22" s="12" t="str">
        <f t="shared" si="83"/>
        <v/>
      </c>
      <c r="BM22" s="12" t="str">
        <f>IF($J22="","",VLOOKUP($J22,IndDomain_Wide!$A$2:$BI$24,14,FALSE))</f>
        <v/>
      </c>
      <c r="BN22" s="12" t="str">
        <f>IF($J22="","", VLOOKUP($J22,Indicator_Wide!$A$2:$BI$24,14,FALSE))</f>
        <v/>
      </c>
      <c r="BO22" s="12" t="str">
        <f t="shared" si="84"/>
        <v/>
      </c>
      <c r="BP22" s="12" t="str">
        <f>IF($J22="","",VLOOKUP($J22,IndDomain_Wide!$A$2:$BI$24,15,FALSE))</f>
        <v/>
      </c>
      <c r="BQ22" s="12" t="str">
        <f>IF($J22="","", VLOOKUP($J22,Indicator_Wide!$A$2:$BI$24,15,FALSE))</f>
        <v/>
      </c>
      <c r="BR22" s="12" t="str">
        <f t="shared" si="85"/>
        <v/>
      </c>
      <c r="BS22" s="12" t="str">
        <f>IF($J22="","",VLOOKUP($J22,IndDomain_Wide!$A$2:$BI$24,16,FALSE))</f>
        <v/>
      </c>
      <c r="BT22" s="12" t="str">
        <f>IF($J22="","", VLOOKUP($J22,Indicator_Wide!$A$2:$BI$24,16,FALSE))</f>
        <v/>
      </c>
      <c r="BU22" s="12" t="str">
        <f t="shared" si="86"/>
        <v/>
      </c>
      <c r="BV22" s="12" t="str">
        <f>IF($J22="","",VLOOKUP($J22,IndDomain_Wide!$A$2:$BI$24,17,FALSE))</f>
        <v/>
      </c>
      <c r="BW22" s="12" t="str">
        <f>IF($J22="","", VLOOKUP($J22,Indicator_Wide!$A$2:$BI$24,17,FALSE))</f>
        <v/>
      </c>
      <c r="BX22" s="12" t="str">
        <f t="shared" si="87"/>
        <v/>
      </c>
      <c r="BY22" s="12" t="str">
        <f>IF($J22="","",VLOOKUP($J22,IndDomain_Wide!$A$2:$BI$24,18,FALSE))</f>
        <v/>
      </c>
      <c r="BZ22" s="12" t="str">
        <f>IF($J22="","", VLOOKUP($J22,Indicator_Wide!$A$2:$BI$24,18,FALSE))</f>
        <v/>
      </c>
      <c r="CA22" s="12" t="str">
        <f t="shared" si="88"/>
        <v/>
      </c>
      <c r="CB22" s="12" t="str">
        <f>IF($J22="","",VLOOKUP($J22,IndDomain_Wide!$A$2:$BI$24,19,FALSE))</f>
        <v/>
      </c>
      <c r="CC22" s="12" t="str">
        <f>IF($J22="","", VLOOKUP($J22,Indicator_Wide!$A$2:$BI$24,19,FALSE))</f>
        <v/>
      </c>
      <c r="CD22" s="12" t="str">
        <f t="shared" si="89"/>
        <v/>
      </c>
      <c r="CE22" s="12" t="str">
        <f>IF($J22="","",VLOOKUP($J22,IndDomain_Wide!$A$2:$BI$24,20,FALSE))</f>
        <v/>
      </c>
      <c r="CF22" s="12" t="str">
        <f>IF($J22="","", VLOOKUP($J22,Indicator_Wide!$A$2:$BI$24,20,FALSE))</f>
        <v/>
      </c>
      <c r="CG22" s="12" t="str">
        <f t="shared" si="90"/>
        <v/>
      </c>
      <c r="CH22" s="12" t="str">
        <f>IF($J22="","",VLOOKUP($J22,IndDomain_Wide!$A$2:$BI$24,21,FALSE))</f>
        <v/>
      </c>
      <c r="CI22" s="12" t="str">
        <f>IF($J22="","", VLOOKUP($J22,Indicator_Wide!$A$2:$BI$24,21,FALSE))</f>
        <v/>
      </c>
      <c r="CJ22" s="12" t="str">
        <f t="shared" si="91"/>
        <v/>
      </c>
      <c r="CK22" s="12" t="str">
        <f>IF($J22="","",VLOOKUP($J22,IndDomain_Wide!$A$2:$BI$24,22,FALSE))</f>
        <v/>
      </c>
      <c r="CL22" s="12" t="str">
        <f>IF($J22="","", VLOOKUP($J22,Indicator_Wide!$A$2:$BI$24,22,FALSE))</f>
        <v/>
      </c>
      <c r="CM22" s="12" t="str">
        <f t="shared" si="92"/>
        <v/>
      </c>
      <c r="CN22" s="12" t="str">
        <f>IF($J22="","",VLOOKUP($J22,IndDomain_Wide!$A$2:$BI$24,23,FALSE))</f>
        <v/>
      </c>
      <c r="CO22" s="12" t="str">
        <f>IF($J22="","", VLOOKUP($J22,Indicator_Wide!$A$2:$BI$24,23,FALSE))</f>
        <v/>
      </c>
      <c r="CP22" s="12" t="str">
        <f t="shared" si="93"/>
        <v/>
      </c>
      <c r="CQ22" s="12" t="str">
        <f>IF($J22="","",VLOOKUP($J22,IndDomain_Wide!$A$2:$BI$24,24,FALSE))</f>
        <v/>
      </c>
      <c r="CR22" s="12" t="str">
        <f>IF($J22="","", VLOOKUP($J22,Indicator_Wide!$A$2:$BI$24,24,FALSE))</f>
        <v/>
      </c>
      <c r="CS22" s="12" t="str">
        <f t="shared" si="94"/>
        <v/>
      </c>
      <c r="CT22" s="12" t="str">
        <f>IF($J22="","",VLOOKUP($J22,IndDomain_Wide!$A$2:$BI$24,25,FALSE))</f>
        <v/>
      </c>
      <c r="CU22" s="12" t="str">
        <f>IF($J22="","", VLOOKUP($J22,Indicator_Wide!$A$2:$BI$24,25,FALSE))</f>
        <v/>
      </c>
      <c r="CV22" s="12" t="str">
        <f t="shared" si="95"/>
        <v/>
      </c>
      <c r="CW22" s="12" t="str">
        <f>IF($J22="","",VLOOKUP($J22,IndDomain_Wide!$A$2:$BI$24,26,FALSE))</f>
        <v/>
      </c>
      <c r="CX22" s="12" t="str">
        <f>IF($J22="","", VLOOKUP($J22,Indicator_Wide!$A$2:$BI$24,26,FALSE))</f>
        <v/>
      </c>
      <c r="CY22" s="12" t="str">
        <f t="shared" si="96"/>
        <v/>
      </c>
      <c r="CZ22" s="12" t="str">
        <f>IF($J22="","",VLOOKUP($J22,IndDomain_Wide!$A$2:$BI$24,27,FALSE))</f>
        <v/>
      </c>
      <c r="DA22" s="12" t="str">
        <f>IF($J22="","", VLOOKUP($J22,Indicator_Wide!$A$2:$BI$17,27,FALSE))</f>
        <v/>
      </c>
      <c r="DB22" s="12" t="str">
        <f t="shared" si="97"/>
        <v/>
      </c>
      <c r="DC22" s="12" t="str">
        <f>IF($J22="","",VLOOKUP($J22,IndDomain_Wide!$A$2:$BI$24,28,FALSE))</f>
        <v/>
      </c>
      <c r="DD22" s="12" t="str">
        <f>IF($J22="","", VLOOKUP($J22,Indicator_Wide!$A$2:$BI$17,28,FALSE))</f>
        <v/>
      </c>
      <c r="DE22" s="12" t="str">
        <f t="shared" si="98"/>
        <v/>
      </c>
      <c r="DF22" s="12" t="str">
        <f>IF($J22="","",VLOOKUP($J22,IndDomain_Wide!$A$2:$BI$24,29,FALSE))</f>
        <v/>
      </c>
      <c r="DG22" s="12" t="str">
        <f>IF($J22="","", VLOOKUP($J22,Indicator_Wide!$A$2:$BI$24,29,FALSE))</f>
        <v/>
      </c>
      <c r="DH22" s="12" t="str">
        <f t="shared" si="99"/>
        <v/>
      </c>
      <c r="DI22" s="12" t="str">
        <f>IF($J22="","",VLOOKUP($J22,IndDomain_Wide!$A$2:$BI$24,30,FALSE))</f>
        <v/>
      </c>
      <c r="DJ22" s="12" t="str">
        <f>IF($J22="","", VLOOKUP($J22,Indicator_Wide!$A$2:$BI$24,30,FALSE))</f>
        <v/>
      </c>
      <c r="DK22" s="12" t="str">
        <f t="shared" si="100"/>
        <v/>
      </c>
      <c r="DL22" s="12" t="str">
        <f>IF($J22="","",VLOOKUP($J22,IndDomain_Wide!$A$2:$BI$24,31,FALSE))</f>
        <v/>
      </c>
      <c r="DM22" s="12" t="str">
        <f>IF($J22="","", VLOOKUP($J22,Indicator_Wide!$A$2:$BI$24,31,FALSE))</f>
        <v/>
      </c>
      <c r="DN22" s="12" t="str">
        <f t="shared" si="101"/>
        <v/>
      </c>
      <c r="DO22" s="12" t="str">
        <f>IF($J22="","",VLOOKUP($J22,IndDomain_Wide!$A$2:$BI$24,32,FALSE))</f>
        <v/>
      </c>
      <c r="DP22" s="12" t="str">
        <f>IF($J22="","", VLOOKUP($J22,Indicator_Wide!$A$2:$BI$24,32,FALSE))</f>
        <v/>
      </c>
      <c r="DQ22" s="12" t="str">
        <f t="shared" si="102"/>
        <v/>
      </c>
      <c r="DR22" s="12" t="str">
        <f>IF($J22="","",VLOOKUP($J22,IndDomain_Wide!$A$2:$BI$24,33,FALSE))</f>
        <v/>
      </c>
      <c r="DS22" s="12" t="str">
        <f>IF($J22="","", VLOOKUP($J22,Indicator_Wide!$A$2:$BI$24,33,FALSE))</f>
        <v/>
      </c>
      <c r="DT22" s="12" t="str">
        <f t="shared" si="103"/>
        <v/>
      </c>
      <c r="DU22" s="12" t="str">
        <f>IF($J22="","",VLOOKUP($J22,IndDomain_Wide!$A$2:$BI$24,34,FALSE))</f>
        <v/>
      </c>
      <c r="DV22" s="12" t="str">
        <f>IF($J22="","", VLOOKUP($J22,Indicator_Wide!$A$2:$BI$24,34,FALSE))</f>
        <v/>
      </c>
      <c r="DW22" s="12" t="str">
        <f t="shared" si="104"/>
        <v/>
      </c>
      <c r="DX22" s="12" t="str">
        <f>IF($J22="","",VLOOKUP($J22,IndDomain_Wide!$A$2:$BI$24,35,FALSE))</f>
        <v/>
      </c>
      <c r="DY22" s="12" t="str">
        <f>IF($J22="","", VLOOKUP($J22,Indicator_Wide!$A$2:$BI$24,35,FALSE))</f>
        <v/>
      </c>
      <c r="DZ22" s="12" t="str">
        <f t="shared" si="105"/>
        <v/>
      </c>
      <c r="EA22" s="12" t="str">
        <f>IF($J22="","",VLOOKUP($J22,IndDomain_Wide!$A$2:$BI$24,36,FALSE))</f>
        <v/>
      </c>
      <c r="EB22" s="12" t="str">
        <f>IF($J22="","", VLOOKUP($J22,Indicator_Wide!$A$2:$BI$24,36,FALSE))</f>
        <v/>
      </c>
      <c r="EC22" s="12" t="str">
        <f t="shared" si="106"/>
        <v/>
      </c>
      <c r="ED22" s="12" t="str">
        <f>IF($J22="","",VLOOKUP($J22,IndDomain_Wide!$A$2:$BI$24,37,FALSE))</f>
        <v/>
      </c>
      <c r="EE22" s="12" t="str">
        <f>IF($J22="","", VLOOKUP($J22,Indicator_Wide!$A$2:$BI$24,37,FALSE))</f>
        <v/>
      </c>
      <c r="EF22" s="12" t="str">
        <f t="shared" si="107"/>
        <v/>
      </c>
      <c r="EG22" s="12" t="str">
        <f>IF($J22="","",VLOOKUP($J22,IndDomain_Wide!$A$2:$BI$24,38,FALSE))</f>
        <v/>
      </c>
      <c r="EH22" s="12" t="str">
        <f>IF($J22="","", VLOOKUP($J22,Indicator_Wide!$A$2:$BI$24,38,FALSE))</f>
        <v/>
      </c>
      <c r="EI22" s="12" t="str">
        <f t="shared" si="108"/>
        <v/>
      </c>
      <c r="EJ22" s="12" t="str">
        <f>IF($J22="","",VLOOKUP($J22,IndDomain_Wide!$A$2:$BI$24,39,FALSE))</f>
        <v/>
      </c>
      <c r="EK22" s="12" t="str">
        <f>IF($J22="","", VLOOKUP($J22,Indicator_Wide!$A$2:$BI$24,39,FALSE))</f>
        <v/>
      </c>
      <c r="EL22" s="12" t="str">
        <f t="shared" si="109"/>
        <v/>
      </c>
      <c r="EM22" s="12" t="str">
        <f>IF($J22="","",VLOOKUP($J22,IndDomain_Wide!$A$2:$BI$24,40,FALSE))</f>
        <v/>
      </c>
      <c r="EN22" s="12" t="str">
        <f>IF($J22="","", VLOOKUP($J22,Indicator_Wide!$A$2:$BI$24,40,FALSE))</f>
        <v/>
      </c>
      <c r="EO22" s="12" t="str">
        <f t="shared" si="110"/>
        <v/>
      </c>
      <c r="EP22" s="12" t="str">
        <f>IF($J22="","",VLOOKUP($J22,IndDomain_Wide!$A$2:$BI$24,41,FALSE))</f>
        <v/>
      </c>
      <c r="EQ22" s="12" t="str">
        <f>IF($J22="","", VLOOKUP($J22,Indicator_Wide!$A$2:$BI$24,41,FALSE))</f>
        <v/>
      </c>
      <c r="ER22" s="12" t="str">
        <f t="shared" si="111"/>
        <v/>
      </c>
      <c r="ES22" s="12" t="str">
        <f>IF($J22="","",VLOOKUP($J22,IndDomain_Wide!$A$2:$BI$24,42,FALSE))</f>
        <v/>
      </c>
      <c r="ET22" s="12" t="str">
        <f>IF($J22="","", VLOOKUP($J22,Indicator_Wide!$A$2:$BI$24,42,FALSE))</f>
        <v/>
      </c>
      <c r="EU22" s="12" t="str">
        <f t="shared" si="112"/>
        <v/>
      </c>
      <c r="EV22" s="12" t="str">
        <f>IF($J22="","",VLOOKUP($J22,IndDomain_Wide!$A$2:$BI$24,43,FALSE))</f>
        <v/>
      </c>
      <c r="EW22" s="12" t="str">
        <f>IF($J22="","", VLOOKUP($J22,Indicator_Wide!$A$2:$BI$24,43,FALSE))</f>
        <v/>
      </c>
      <c r="EX22" s="12" t="str">
        <f t="shared" si="113"/>
        <v/>
      </c>
      <c r="EY22" s="12" t="str">
        <f>IF($J22="","",VLOOKUP($J22,IndDomain_Wide!$A$2:$BI$24,44,FALSE))</f>
        <v/>
      </c>
      <c r="EZ22" s="12" t="str">
        <f>IF($J22="","", VLOOKUP($J22,Indicator_Wide!$A$2:$BI$24,44,FALSE))</f>
        <v/>
      </c>
      <c r="FA22" s="12" t="str">
        <f t="shared" si="114"/>
        <v/>
      </c>
      <c r="FB22" s="12" t="str">
        <f>IF($J22="","",VLOOKUP($J22,IndDomain_Wide!$A$2:$BI$24,45,FALSE))</f>
        <v/>
      </c>
      <c r="FC22" s="12" t="str">
        <f>IF($J22="","", VLOOKUP($J22,Indicator_Wide!$A$2:$BI$24,45,FALSE))</f>
        <v/>
      </c>
      <c r="FD22" s="12" t="str">
        <f t="shared" si="115"/>
        <v/>
      </c>
      <c r="FE22" s="12" t="str">
        <f>IF($J22="","",VLOOKUP($J22,IndDomain_Wide!$A$2:$BI$24,46,FALSE))</f>
        <v/>
      </c>
      <c r="FF22" s="12" t="str">
        <f>IF($J22="","", VLOOKUP($J22,Indicator_Wide!$A$2:$BI$24,46,FALSE))</f>
        <v/>
      </c>
      <c r="FG22" s="12" t="str">
        <f t="shared" si="116"/>
        <v/>
      </c>
      <c r="FH22" s="12" t="str">
        <f>IF($J22="","",VLOOKUP($J22,IndDomain_Wide!$A$2:$BI$24,47,FALSE))</f>
        <v/>
      </c>
      <c r="FI22" s="12" t="str">
        <f>IF($J22="","", VLOOKUP($J22,Indicator_Wide!$A$2:$BI$24,47,FALSE))</f>
        <v/>
      </c>
      <c r="FJ22" s="12" t="str">
        <f t="shared" si="117"/>
        <v/>
      </c>
      <c r="FK22" s="12" t="str">
        <f>IF($J22="","",VLOOKUP($J22,IndDomain_Wide!$A$2:$BI$24,48,FALSE))</f>
        <v/>
      </c>
      <c r="FL22" s="12" t="str">
        <f>IF($J22="","", VLOOKUP($J22,Indicator_Wide!$A$2:$BI$24,48,FALSE))</f>
        <v/>
      </c>
      <c r="FM22" s="12" t="str">
        <f t="shared" si="118"/>
        <v/>
      </c>
      <c r="FN22" s="12" t="str">
        <f>IF($J22="","",VLOOKUP($J22,IndDomain_Wide!$A$2:$BI$24,49,FALSE))</f>
        <v/>
      </c>
      <c r="FO22" s="12" t="str">
        <f>IF($J22="","", VLOOKUP($J22,Indicator_Wide!$A$2:$BI$24,49,FALSE))</f>
        <v/>
      </c>
      <c r="FP22" s="12" t="str">
        <f t="shared" si="119"/>
        <v/>
      </c>
      <c r="FQ22" s="12" t="str">
        <f>IF($J22="","",VLOOKUP($J22,IndDomain_Wide!$A$2:$BI$24,50,FALSE))</f>
        <v/>
      </c>
      <c r="FR22" s="12" t="str">
        <f>IF($J22="","", VLOOKUP($J22,Indicator_Wide!$A$2:$BI$24,50,FALSE))</f>
        <v/>
      </c>
      <c r="FS22" s="12" t="str">
        <f t="shared" si="120"/>
        <v/>
      </c>
      <c r="FT22" s="12" t="str">
        <f>IF($J22="","",VLOOKUP($J22,IndDomain_Wide!$A$2:$BI$24,51,FALSE))</f>
        <v/>
      </c>
      <c r="FU22" s="12" t="str">
        <f>IF($J22="","", VLOOKUP($J22,Indicator_Wide!$A$2:$BI$24,51,FALSE))</f>
        <v/>
      </c>
      <c r="FV22" s="12" t="str">
        <f t="shared" si="121"/>
        <v/>
      </c>
      <c r="FW22" s="12" t="str">
        <f>IF($J22="","",VLOOKUP($J22,IndDomain_Wide!$A$2:$BI$24,52,FALSE))</f>
        <v/>
      </c>
      <c r="FX22" s="12" t="str">
        <f>IF($J22="","", VLOOKUP($J22,Indicator_Wide!$A$2:$BI$24,52,FALSE))</f>
        <v/>
      </c>
      <c r="FY22" s="12" t="str">
        <f t="shared" si="122"/>
        <v/>
      </c>
      <c r="FZ22" s="12" t="str">
        <f>IF($J22="","",VLOOKUP($J22,IndDomain_Wide!$A$2:$BI$24,53,FALSE))</f>
        <v/>
      </c>
      <c r="GA22" s="12" t="str">
        <f>IF($J22="","", VLOOKUP($J22,Indicator_Wide!$A$2:$BI$24,53,FALSE))</f>
        <v/>
      </c>
      <c r="GB22" s="12" t="str">
        <f t="shared" si="123"/>
        <v/>
      </c>
      <c r="GC22" s="12" t="str">
        <f>IF($J22="","",VLOOKUP($J22,IndDomain_Wide!$A$2:$BI$24,54,FALSE))</f>
        <v/>
      </c>
      <c r="GD22" s="12" t="str">
        <f>IF($J22="","", VLOOKUP($J22,Indicator_Wide!$A$2:$BI$24,54,FALSE))</f>
        <v/>
      </c>
      <c r="GE22" s="12" t="str">
        <f t="shared" si="124"/>
        <v/>
      </c>
      <c r="GF22" s="12" t="str">
        <f>IF($J22="","",VLOOKUP($J22,IndDomain_Wide!$A$2:$BI$24,55,FALSE))</f>
        <v/>
      </c>
      <c r="GG22" s="12" t="str">
        <f>IF($J22="","", VLOOKUP($J22,Indicator_Wide!$A$2:$BI$24,55,FALSE))</f>
        <v/>
      </c>
      <c r="GH22" s="12" t="str">
        <f t="shared" si="125"/>
        <v/>
      </c>
      <c r="GI22" s="12" t="str">
        <f>IF($J22="","",VLOOKUP($J22,IndDomain_Wide!$A$2:$BI$24,56,FALSE))</f>
        <v/>
      </c>
      <c r="GJ22" s="12" t="str">
        <f>IF($J22="","", VLOOKUP($J22,Indicator_Wide!$A$2:$BI$24,56,FALSE))</f>
        <v/>
      </c>
      <c r="GK22" s="12" t="str">
        <f t="shared" si="126"/>
        <v/>
      </c>
      <c r="GL22" s="12" t="str">
        <f>IF($J22="","",VLOOKUP($J22,IndDomain_Wide!$A$2:$BI$24,57,FALSE))</f>
        <v/>
      </c>
      <c r="GM22" s="12" t="str">
        <f>IF($J22="","", VLOOKUP($J22,Indicator_Wide!$A$2:$BI$24,57,FALSE))</f>
        <v/>
      </c>
      <c r="GN22" s="12" t="str">
        <f t="shared" si="127"/>
        <v/>
      </c>
      <c r="GO22" s="12" t="str">
        <f>IF($J22="","",VLOOKUP($J22,IndDomain_Wide!$A$2:$BI$24,58,FALSE))</f>
        <v/>
      </c>
      <c r="GP22" s="12" t="str">
        <f>IF($J22="","", VLOOKUP($J22,Indicator_Wide!$A$2:$BI$24,58,FALSE))</f>
        <v/>
      </c>
      <c r="GQ22" s="12" t="str">
        <f t="shared" si="128"/>
        <v/>
      </c>
      <c r="GR22" s="12" t="str">
        <f>IF($J22="","",VLOOKUP($J22,IndDomain_Wide!$A$2:$BI$24,59,FALSE))</f>
        <v/>
      </c>
      <c r="GS22" s="12" t="str">
        <f>IF($J22="","", VLOOKUP($J22,Indicator_Wide!$A$2:$BI$24,59,FALSE))</f>
        <v/>
      </c>
      <c r="GT22" s="12" t="str">
        <f t="shared" si="129"/>
        <v/>
      </c>
      <c r="GU22" s="12" t="str">
        <f>IF($J22="","",VLOOKUP($J22,IndDomain_Wide!$A$2:$BI$24,60,FALSE))</f>
        <v/>
      </c>
      <c r="GV22" s="12" t="str">
        <f>IF($J22="","", VLOOKUP($J22,Indicator_Wide!$A$2:$BI$24,60,FALSE))</f>
        <v/>
      </c>
      <c r="GW22" s="12" t="str">
        <f t="shared" si="130"/>
        <v/>
      </c>
      <c r="GX22" s="12" t="str">
        <f>IF($J22="","",VLOOKUP($J22,IndDomain_Wide!$A$2:$BI$24,61,FALSE))</f>
        <v/>
      </c>
      <c r="GY22" s="12" t="str">
        <f>IF($J22="","", VLOOKUP($J22,Indicator_Wide!$A$2:$BI$24,61,FALSE))</f>
        <v/>
      </c>
      <c r="GZ22" s="12" t="str">
        <f t="shared" si="131"/>
        <v/>
      </c>
      <c r="HA22" s="11"/>
      <c r="HB22" s="11"/>
    </row>
    <row r="23" spans="1:210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2" t="str">
        <f>IF($J23="","", VLOOKUP($J23,Domain_Wide!$A$2:$M$24,2,FALSE))</f>
        <v/>
      </c>
      <c r="L23" s="12" t="str">
        <f>IF($J23="","", VLOOKUP($J23,Domain_Wide!$A$2:$M$24,3,FALSE))</f>
        <v/>
      </c>
      <c r="M23" s="12" t="str">
        <f t="shared" si="66"/>
        <v/>
      </c>
      <c r="N23" s="12" t="str">
        <f>IF($J23="","", VLOOKUP($J23,Domain_Wide!$A$2:$M$24,4,FALSE))</f>
        <v/>
      </c>
      <c r="O23" s="12" t="str">
        <f>IF($J23="","", VLOOKUP($J23,Domain_Wide!$A$2:$M$24,5,FALSE))</f>
        <v/>
      </c>
      <c r="P23" s="12" t="str">
        <f t="shared" si="67"/>
        <v/>
      </c>
      <c r="Q23" s="12" t="str">
        <f>IF($J23="","", VLOOKUP($J23,Domain_Wide!$A$2:$M$24,6,FALSE))</f>
        <v/>
      </c>
      <c r="R23" s="12" t="str">
        <f>IF($J23="","", VLOOKUP($J23,Domain_Wide!$A$2:$M$24,7,FALSE))</f>
        <v/>
      </c>
      <c r="S23" s="12" t="str">
        <f t="shared" si="68"/>
        <v/>
      </c>
      <c r="T23" s="12" t="str">
        <f>IF($J23="","", VLOOKUP($J23,Domain_Wide!$A$2:$M$24,8,FALSE))</f>
        <v/>
      </c>
      <c r="U23" s="12" t="str">
        <f>IF($J23="","", VLOOKUP($J23,Domain_Wide!$A$2:$M$24,9,FALSE))</f>
        <v/>
      </c>
      <c r="V23" s="12" t="str">
        <f t="shared" si="69"/>
        <v/>
      </c>
      <c r="W23" s="12" t="str">
        <f>IF($J23="","", VLOOKUP($J23,Domain_Wide!$A$2:$M$24,10,FALSE))</f>
        <v/>
      </c>
      <c r="X23" s="12" t="str">
        <f>IF($J23="","", VLOOKUP($J23,Domain_Wide!$A$2:$M$24,11,FALSE))</f>
        <v/>
      </c>
      <c r="Y23" s="12" t="str">
        <f t="shared" si="70"/>
        <v/>
      </c>
      <c r="Z23" s="12" t="str">
        <f>IF($J23="","", VLOOKUP($J23,Domain_Wide!$A$2:$M$24,12,FALSE))</f>
        <v/>
      </c>
      <c r="AA23" s="12" t="str">
        <f>IF($J23="","", VLOOKUP($J23,Domain_Wide!$A$2:$M$24,13,FALSE))</f>
        <v/>
      </c>
      <c r="AB23" s="12" t="str">
        <f t="shared" si="71"/>
        <v/>
      </c>
      <c r="AC23" s="12" t="str">
        <f>IF($J23="","",VLOOKUP($J23,IndDomain_Wide!$A$2:$BI$24,2,FALSE))</f>
        <v/>
      </c>
      <c r="AD23" s="12" t="str">
        <f>IF($J23="","",VLOOKUP($J23,Indicator_Wide!$A$2:$BI$24,2,FALSE))</f>
        <v/>
      </c>
      <c r="AE23" s="12" t="str">
        <f t="shared" si="72"/>
        <v/>
      </c>
      <c r="AF23" s="12" t="str">
        <f>IF($J23="","",VLOOKUP($J23,IndDomain_Wide!$A$2:$BI$24,3,FALSE))</f>
        <v/>
      </c>
      <c r="AG23" s="12" t="str">
        <f>IF($J23="","", VLOOKUP($J23,Indicator_Wide!$A$2:$BI$24,3,FALSE))</f>
        <v/>
      </c>
      <c r="AH23" s="12" t="str">
        <f t="shared" si="73"/>
        <v/>
      </c>
      <c r="AI23" s="12" t="str">
        <f>IF($J23="","",VLOOKUP($J23,IndDomain_Wide!$A$2:$BI$24,4,FALSE))</f>
        <v/>
      </c>
      <c r="AJ23" s="12" t="str">
        <f>IF($J23="","", VLOOKUP($J23,Indicator_Wide!$A$2:$BI$24,4,FALSE))</f>
        <v/>
      </c>
      <c r="AK23" s="12" t="str">
        <f t="shared" si="74"/>
        <v/>
      </c>
      <c r="AL23" s="12" t="str">
        <f>IF($J23="","",VLOOKUP($J23,IndDomain_Wide!$A$2:$BI$24,5,FALSE))</f>
        <v/>
      </c>
      <c r="AM23" s="12" t="str">
        <f>IF($J23="","", VLOOKUP($J23,Indicator_Wide!$A$2:$BI$24,5,FALSE))</f>
        <v/>
      </c>
      <c r="AN23" s="12" t="str">
        <f t="shared" si="75"/>
        <v/>
      </c>
      <c r="AO23" s="12" t="str">
        <f>IF($J23="","",VLOOKUP($J23,IndDomain_Wide!$A$2:$BI$24,6,FALSE))</f>
        <v/>
      </c>
      <c r="AP23" s="12" t="str">
        <f>IF($J23="","", VLOOKUP($J23,Indicator_Wide!$A$2:$BI$24,6,FALSE))</f>
        <v/>
      </c>
      <c r="AQ23" s="12" t="str">
        <f t="shared" si="76"/>
        <v/>
      </c>
      <c r="AR23" s="12" t="str">
        <f>IF($J23="","",VLOOKUP($J23,IndDomain_Wide!$A$2:$BI$24,7,FALSE))</f>
        <v/>
      </c>
      <c r="AS23" s="12" t="str">
        <f>IF($J23="","", VLOOKUP($J23,Indicator_Wide!$A$2:$BI$24,7,FALSE))</f>
        <v/>
      </c>
      <c r="AT23" s="12" t="str">
        <f t="shared" si="77"/>
        <v/>
      </c>
      <c r="AU23" s="12" t="str">
        <f>IF($J23="","",VLOOKUP($J23,IndDomain_Wide!$A$2:$BI$24,8,FALSE))</f>
        <v/>
      </c>
      <c r="AV23" s="12" t="str">
        <f>IF($J23="","", VLOOKUP($J23,Indicator_Wide!$A$2:$BI$24,8,FALSE))</f>
        <v/>
      </c>
      <c r="AW23" s="12" t="str">
        <f t="shared" si="78"/>
        <v/>
      </c>
      <c r="AX23" s="12" t="str">
        <f>IF($J23="","",VLOOKUP($J23,IndDomain_Wide!$A$2:$BI$26,9,FALSE))</f>
        <v/>
      </c>
      <c r="AY23" s="12" t="str">
        <f>IF($J23="","", VLOOKUP($J23,Indicator_Wide!$A$2:$BI$24,9,FALSE))</f>
        <v/>
      </c>
      <c r="AZ23" s="12" t="str">
        <f t="shared" si="79"/>
        <v/>
      </c>
      <c r="BA23" s="12" t="str">
        <f>IF($J23="","",VLOOKUP($J23,IndDomain_Wide!$A$2:$BI$24,10,FALSE))</f>
        <v/>
      </c>
      <c r="BB23" s="12" t="str">
        <f>IF($J23="","", VLOOKUP($J23,Indicator_Wide!$A$2:$BI$24,10,FALSE))</f>
        <v/>
      </c>
      <c r="BC23" s="12" t="str">
        <f t="shared" si="80"/>
        <v/>
      </c>
      <c r="BD23" s="12" t="str">
        <f>IF($J23="","",VLOOKUP($J23,IndDomain_Wide!$A$2:$BI$24,11,FALSE))</f>
        <v/>
      </c>
      <c r="BE23" s="12" t="str">
        <f>IF($J23="","", VLOOKUP($J23,Indicator_Wide!$A$2:$BI$24,11,FALSE))</f>
        <v/>
      </c>
      <c r="BF23" s="12" t="str">
        <f t="shared" si="81"/>
        <v/>
      </c>
      <c r="BG23" s="12" t="str">
        <f>IF($J23="","",VLOOKUP($J23,IndDomain_Wide!$A$2:$BI$24,12,FALSE))</f>
        <v/>
      </c>
      <c r="BH23" s="12" t="str">
        <f>IF($J23="","", VLOOKUP($J23,Indicator_Wide!$A$2:$BI$24,12,FALSE))</f>
        <v/>
      </c>
      <c r="BI23" s="12" t="str">
        <f t="shared" si="82"/>
        <v/>
      </c>
      <c r="BJ23" s="12" t="str">
        <f>IF($J23="","",VLOOKUP($J23,IndDomain_Wide!$A$2:$BI$24,13,FALSE))</f>
        <v/>
      </c>
      <c r="BK23" s="12" t="str">
        <f>IF($J23="","", VLOOKUP($J23,Indicator_Wide!$A$2:$BI$24,13,FALSE))</f>
        <v/>
      </c>
      <c r="BL23" s="12" t="str">
        <f t="shared" si="83"/>
        <v/>
      </c>
      <c r="BM23" s="12" t="str">
        <f>IF($J23="","",VLOOKUP($J23,IndDomain_Wide!$A$2:$BI$24,14,FALSE))</f>
        <v/>
      </c>
      <c r="BN23" s="12" t="str">
        <f>IF($J23="","", VLOOKUP($J23,Indicator_Wide!$A$2:$BI$24,14,FALSE))</f>
        <v/>
      </c>
      <c r="BO23" s="12" t="str">
        <f t="shared" si="84"/>
        <v/>
      </c>
      <c r="BP23" s="12" t="str">
        <f>IF($J23="","",VLOOKUP($J23,IndDomain_Wide!$A$2:$BI$24,15,FALSE))</f>
        <v/>
      </c>
      <c r="BQ23" s="12" t="str">
        <f>IF($J23="","", VLOOKUP($J23,Indicator_Wide!$A$2:$BI$24,15,FALSE))</f>
        <v/>
      </c>
      <c r="BR23" s="12" t="str">
        <f t="shared" si="85"/>
        <v/>
      </c>
      <c r="BS23" s="12" t="str">
        <f>IF($J23="","",VLOOKUP($J23,IndDomain_Wide!$A$2:$BI$24,16,FALSE))</f>
        <v/>
      </c>
      <c r="BT23" s="12" t="str">
        <f>IF($J23="","", VLOOKUP($J23,Indicator_Wide!$A$2:$BI$24,16,FALSE))</f>
        <v/>
      </c>
      <c r="BU23" s="12" t="str">
        <f t="shared" si="86"/>
        <v/>
      </c>
      <c r="BV23" s="12" t="str">
        <f>IF($J23="","",VLOOKUP($J23,IndDomain_Wide!$A$2:$BI$24,17,FALSE))</f>
        <v/>
      </c>
      <c r="BW23" s="12" t="str">
        <f>IF($J23="","", VLOOKUP($J23,Indicator_Wide!$A$2:$BI$24,17,FALSE))</f>
        <v/>
      </c>
      <c r="BX23" s="12" t="str">
        <f t="shared" si="87"/>
        <v/>
      </c>
      <c r="BY23" s="12" t="str">
        <f>IF($J23="","",VLOOKUP($J23,IndDomain_Wide!$A$2:$BI$24,18,FALSE))</f>
        <v/>
      </c>
      <c r="BZ23" s="12" t="str">
        <f>IF($J23="","", VLOOKUP($J23,Indicator_Wide!$A$2:$BI$24,18,FALSE))</f>
        <v/>
      </c>
      <c r="CA23" s="12" t="str">
        <f t="shared" si="88"/>
        <v/>
      </c>
      <c r="CB23" s="12" t="str">
        <f>IF($J23="","",VLOOKUP($J23,IndDomain_Wide!$A$2:$BI$24,19,FALSE))</f>
        <v/>
      </c>
      <c r="CC23" s="12" t="str">
        <f>IF($J23="","", VLOOKUP($J23,Indicator_Wide!$A$2:$BI$24,19,FALSE))</f>
        <v/>
      </c>
      <c r="CD23" s="12" t="str">
        <f t="shared" si="89"/>
        <v/>
      </c>
      <c r="CE23" s="12" t="str">
        <f>IF($J23="","",VLOOKUP($J23,IndDomain_Wide!$A$2:$BI$24,20,FALSE))</f>
        <v/>
      </c>
      <c r="CF23" s="12" t="str">
        <f>IF($J23="","", VLOOKUP($J23,Indicator_Wide!$A$2:$BI$24,20,FALSE))</f>
        <v/>
      </c>
      <c r="CG23" s="12" t="str">
        <f t="shared" si="90"/>
        <v/>
      </c>
      <c r="CH23" s="12" t="str">
        <f>IF($J23="","",VLOOKUP($J23,IndDomain_Wide!$A$2:$BI$24,21,FALSE))</f>
        <v/>
      </c>
      <c r="CI23" s="12" t="str">
        <f>IF($J23="","", VLOOKUP($J23,Indicator_Wide!$A$2:$BI$24,21,FALSE))</f>
        <v/>
      </c>
      <c r="CJ23" s="12" t="str">
        <f t="shared" si="91"/>
        <v/>
      </c>
      <c r="CK23" s="12" t="str">
        <f>IF($J23="","",VLOOKUP($J23,IndDomain_Wide!$A$2:$BI$24,22,FALSE))</f>
        <v/>
      </c>
      <c r="CL23" s="12" t="str">
        <f>IF($J23="","", VLOOKUP($J23,Indicator_Wide!$A$2:$BI$24,22,FALSE))</f>
        <v/>
      </c>
      <c r="CM23" s="12" t="str">
        <f t="shared" si="92"/>
        <v/>
      </c>
      <c r="CN23" s="12" t="str">
        <f>IF($J23="","",VLOOKUP($J23,IndDomain_Wide!$A$2:$BI$24,23,FALSE))</f>
        <v/>
      </c>
      <c r="CO23" s="12" t="str">
        <f>IF($J23="","", VLOOKUP($J23,Indicator_Wide!$A$2:$BI$24,23,FALSE))</f>
        <v/>
      </c>
      <c r="CP23" s="12" t="str">
        <f t="shared" si="93"/>
        <v/>
      </c>
      <c r="CQ23" s="12" t="str">
        <f>IF($J23="","",VLOOKUP($J23,IndDomain_Wide!$A$2:$BI$24,24,FALSE))</f>
        <v/>
      </c>
      <c r="CR23" s="12" t="str">
        <f>IF($J23="","", VLOOKUP($J23,Indicator_Wide!$A$2:$BI$24,24,FALSE))</f>
        <v/>
      </c>
      <c r="CS23" s="12" t="str">
        <f t="shared" si="94"/>
        <v/>
      </c>
      <c r="CT23" s="12" t="str">
        <f>IF($J23="","",VLOOKUP($J23,IndDomain_Wide!$A$2:$BI$24,25,FALSE))</f>
        <v/>
      </c>
      <c r="CU23" s="12" t="str">
        <f>IF($J23="","", VLOOKUP($J23,Indicator_Wide!$A$2:$BI$24,25,FALSE))</f>
        <v/>
      </c>
      <c r="CV23" s="12" t="str">
        <f t="shared" si="95"/>
        <v/>
      </c>
      <c r="CW23" s="12" t="str">
        <f>IF($J23="","",VLOOKUP($J23,IndDomain_Wide!$A$2:$BI$24,26,FALSE))</f>
        <v/>
      </c>
      <c r="CX23" s="12" t="str">
        <f>IF($J23="","", VLOOKUP($J23,Indicator_Wide!$A$2:$BI$24,26,FALSE))</f>
        <v/>
      </c>
      <c r="CY23" s="12" t="str">
        <f t="shared" si="96"/>
        <v/>
      </c>
      <c r="CZ23" s="12" t="str">
        <f>IF($J23="","",VLOOKUP($J23,IndDomain_Wide!$A$2:$BI$24,27,FALSE))</f>
        <v/>
      </c>
      <c r="DA23" s="12" t="str">
        <f>IF($J23="","", VLOOKUP($J23,Indicator_Wide!$A$2:$BI$17,27,FALSE))</f>
        <v/>
      </c>
      <c r="DB23" s="12" t="str">
        <f t="shared" si="97"/>
        <v/>
      </c>
      <c r="DC23" s="12" t="str">
        <f>IF($J23="","",VLOOKUP($J23,IndDomain_Wide!$A$2:$BI$24,28,FALSE))</f>
        <v/>
      </c>
      <c r="DD23" s="12" t="str">
        <f>IF($J23="","", VLOOKUP($J23,Indicator_Wide!$A$2:$BI$17,28,FALSE))</f>
        <v/>
      </c>
      <c r="DE23" s="12" t="str">
        <f t="shared" si="98"/>
        <v/>
      </c>
      <c r="DF23" s="12" t="str">
        <f>IF($J23="","",VLOOKUP($J23,IndDomain_Wide!$A$2:$BI$24,29,FALSE))</f>
        <v/>
      </c>
      <c r="DG23" s="12" t="str">
        <f>IF($J23="","", VLOOKUP($J23,Indicator_Wide!$A$2:$BI$24,29,FALSE))</f>
        <v/>
      </c>
      <c r="DH23" s="12" t="str">
        <f t="shared" si="99"/>
        <v/>
      </c>
      <c r="DI23" s="12" t="str">
        <f>IF($J23="","",VLOOKUP($J23,IndDomain_Wide!$A$2:$BI$24,30,FALSE))</f>
        <v/>
      </c>
      <c r="DJ23" s="12" t="str">
        <f>IF($J23="","", VLOOKUP($J23,Indicator_Wide!$A$2:$BI$24,30,FALSE))</f>
        <v/>
      </c>
      <c r="DK23" s="12" t="str">
        <f t="shared" si="100"/>
        <v/>
      </c>
      <c r="DL23" s="12" t="str">
        <f>IF($J23="","",VLOOKUP($J23,IndDomain_Wide!$A$2:$BI$24,31,FALSE))</f>
        <v/>
      </c>
      <c r="DM23" s="12" t="str">
        <f>IF($J23="","", VLOOKUP($J23,Indicator_Wide!$A$2:$BI$24,31,FALSE))</f>
        <v/>
      </c>
      <c r="DN23" s="12" t="str">
        <f t="shared" si="101"/>
        <v/>
      </c>
      <c r="DO23" s="12" t="str">
        <f>IF($J23="","",VLOOKUP($J23,IndDomain_Wide!$A$2:$BI$24,32,FALSE))</f>
        <v/>
      </c>
      <c r="DP23" s="12" t="str">
        <f>IF($J23="","", VLOOKUP($J23,Indicator_Wide!$A$2:$BI$24,32,FALSE))</f>
        <v/>
      </c>
      <c r="DQ23" s="12" t="str">
        <f t="shared" si="102"/>
        <v/>
      </c>
      <c r="DR23" s="12" t="str">
        <f>IF($J23="","",VLOOKUP($J23,IndDomain_Wide!$A$2:$BI$24,33,FALSE))</f>
        <v/>
      </c>
      <c r="DS23" s="12" t="str">
        <f>IF($J23="","", VLOOKUP($J23,Indicator_Wide!$A$2:$BI$24,33,FALSE))</f>
        <v/>
      </c>
      <c r="DT23" s="12" t="str">
        <f t="shared" si="103"/>
        <v/>
      </c>
      <c r="DU23" s="12" t="str">
        <f>IF($J23="","",VLOOKUP($J23,IndDomain_Wide!$A$2:$BI$24,34,FALSE))</f>
        <v/>
      </c>
      <c r="DV23" s="12" t="str">
        <f>IF($J23="","", VLOOKUP($J23,Indicator_Wide!$A$2:$BI$24,34,FALSE))</f>
        <v/>
      </c>
      <c r="DW23" s="12" t="str">
        <f t="shared" si="104"/>
        <v/>
      </c>
      <c r="DX23" s="12" t="str">
        <f>IF($J23="","",VLOOKUP($J23,IndDomain_Wide!$A$2:$BI$24,35,FALSE))</f>
        <v/>
      </c>
      <c r="DY23" s="12" t="str">
        <f>IF($J23="","", VLOOKUP($J23,Indicator_Wide!$A$2:$BI$24,35,FALSE))</f>
        <v/>
      </c>
      <c r="DZ23" s="12" t="str">
        <f t="shared" si="105"/>
        <v/>
      </c>
      <c r="EA23" s="12" t="str">
        <f>IF($J23="","",VLOOKUP($J23,IndDomain_Wide!$A$2:$BI$24,36,FALSE))</f>
        <v/>
      </c>
      <c r="EB23" s="12" t="str">
        <f>IF($J23="","", VLOOKUP($J23,Indicator_Wide!$A$2:$BI$24,36,FALSE))</f>
        <v/>
      </c>
      <c r="EC23" s="12" t="str">
        <f t="shared" si="106"/>
        <v/>
      </c>
      <c r="ED23" s="12" t="str">
        <f>IF($J23="","",VLOOKUP($J23,IndDomain_Wide!$A$2:$BI$24,37,FALSE))</f>
        <v/>
      </c>
      <c r="EE23" s="12" t="str">
        <f>IF($J23="","", VLOOKUP($J23,Indicator_Wide!$A$2:$BI$24,37,FALSE))</f>
        <v/>
      </c>
      <c r="EF23" s="12" t="str">
        <f t="shared" si="107"/>
        <v/>
      </c>
      <c r="EG23" s="12" t="str">
        <f>IF($J23="","",VLOOKUP($J23,IndDomain_Wide!$A$2:$BI$24,38,FALSE))</f>
        <v/>
      </c>
      <c r="EH23" s="12" t="str">
        <f>IF($J23="","", VLOOKUP($J23,Indicator_Wide!$A$2:$BI$24,38,FALSE))</f>
        <v/>
      </c>
      <c r="EI23" s="12" t="str">
        <f t="shared" si="108"/>
        <v/>
      </c>
      <c r="EJ23" s="12" t="str">
        <f>IF($J23="","",VLOOKUP($J23,IndDomain_Wide!$A$2:$BI$24,39,FALSE))</f>
        <v/>
      </c>
      <c r="EK23" s="12" t="str">
        <f>IF($J23="","", VLOOKUP($J23,Indicator_Wide!$A$2:$BI$24,39,FALSE))</f>
        <v/>
      </c>
      <c r="EL23" s="12" t="str">
        <f t="shared" si="109"/>
        <v/>
      </c>
      <c r="EM23" s="12" t="str">
        <f>IF($J23="","",VLOOKUP($J23,IndDomain_Wide!$A$2:$BI$24,40,FALSE))</f>
        <v/>
      </c>
      <c r="EN23" s="12" t="str">
        <f>IF($J23="","", VLOOKUP($J23,Indicator_Wide!$A$2:$BI$24,40,FALSE))</f>
        <v/>
      </c>
      <c r="EO23" s="12" t="str">
        <f t="shared" si="110"/>
        <v/>
      </c>
      <c r="EP23" s="12" t="str">
        <f>IF($J23="","",VLOOKUP($J23,IndDomain_Wide!$A$2:$BI$24,41,FALSE))</f>
        <v/>
      </c>
      <c r="EQ23" s="12" t="str">
        <f>IF($J23="","", VLOOKUP($J23,Indicator_Wide!$A$2:$BI$24,41,FALSE))</f>
        <v/>
      </c>
      <c r="ER23" s="12" t="str">
        <f t="shared" si="111"/>
        <v/>
      </c>
      <c r="ES23" s="12" t="str">
        <f>IF($J23="","",VLOOKUP($J23,IndDomain_Wide!$A$2:$BI$24,42,FALSE))</f>
        <v/>
      </c>
      <c r="ET23" s="12" t="str">
        <f>IF($J23="","", VLOOKUP($J23,Indicator_Wide!$A$2:$BI$24,42,FALSE))</f>
        <v/>
      </c>
      <c r="EU23" s="12" t="str">
        <f t="shared" si="112"/>
        <v/>
      </c>
      <c r="EV23" s="12" t="str">
        <f>IF($J23="","",VLOOKUP($J23,IndDomain_Wide!$A$2:$BI$24,43,FALSE))</f>
        <v/>
      </c>
      <c r="EW23" s="12" t="str">
        <f>IF($J23="","", VLOOKUP($J23,Indicator_Wide!$A$2:$BI$24,43,FALSE))</f>
        <v/>
      </c>
      <c r="EX23" s="12" t="str">
        <f t="shared" si="113"/>
        <v/>
      </c>
      <c r="EY23" s="12" t="str">
        <f>IF($J23="","",VLOOKUP($J23,IndDomain_Wide!$A$2:$BI$24,44,FALSE))</f>
        <v/>
      </c>
      <c r="EZ23" s="12" t="str">
        <f>IF($J23="","", VLOOKUP($J23,Indicator_Wide!$A$2:$BI$24,44,FALSE))</f>
        <v/>
      </c>
      <c r="FA23" s="12" t="str">
        <f t="shared" si="114"/>
        <v/>
      </c>
      <c r="FB23" s="12" t="str">
        <f>IF($J23="","",VLOOKUP($J23,IndDomain_Wide!$A$2:$BI$24,45,FALSE))</f>
        <v/>
      </c>
      <c r="FC23" s="12" t="str">
        <f>IF($J23="","", VLOOKUP($J23,Indicator_Wide!$A$2:$BI$24,45,FALSE))</f>
        <v/>
      </c>
      <c r="FD23" s="12" t="str">
        <f t="shared" si="115"/>
        <v/>
      </c>
      <c r="FE23" s="12" t="str">
        <f>IF($J23="","",VLOOKUP($J23,IndDomain_Wide!$A$2:$BI$24,46,FALSE))</f>
        <v/>
      </c>
      <c r="FF23" s="12" t="str">
        <f>IF($J23="","", VLOOKUP($J23,Indicator_Wide!$A$2:$BI$24,46,FALSE))</f>
        <v/>
      </c>
      <c r="FG23" s="12" t="str">
        <f t="shared" si="116"/>
        <v/>
      </c>
      <c r="FH23" s="12" t="str">
        <f>IF($J23="","",VLOOKUP($J23,IndDomain_Wide!$A$2:$BI$24,47,FALSE))</f>
        <v/>
      </c>
      <c r="FI23" s="12" t="str">
        <f>IF($J23="","", VLOOKUP($J23,Indicator_Wide!$A$2:$BI$24,47,FALSE))</f>
        <v/>
      </c>
      <c r="FJ23" s="12" t="str">
        <f t="shared" si="117"/>
        <v/>
      </c>
      <c r="FK23" s="12" t="str">
        <f>IF($J23="","",VLOOKUP($J23,IndDomain_Wide!$A$2:$BI$24,48,FALSE))</f>
        <v/>
      </c>
      <c r="FL23" s="12" t="str">
        <f>IF($J23="","", VLOOKUP($J23,Indicator_Wide!$A$2:$BI$24,48,FALSE))</f>
        <v/>
      </c>
      <c r="FM23" s="12" t="str">
        <f t="shared" si="118"/>
        <v/>
      </c>
      <c r="FN23" s="12" t="str">
        <f>IF($J23="","",VLOOKUP($J23,IndDomain_Wide!$A$2:$BI$24,49,FALSE))</f>
        <v/>
      </c>
      <c r="FO23" s="12" t="str">
        <f>IF($J23="","", VLOOKUP($J23,Indicator_Wide!$A$2:$BI$24,49,FALSE))</f>
        <v/>
      </c>
      <c r="FP23" s="12" t="str">
        <f t="shared" si="119"/>
        <v/>
      </c>
      <c r="FQ23" s="12" t="str">
        <f>IF($J23="","",VLOOKUP($J23,IndDomain_Wide!$A$2:$BI$24,50,FALSE))</f>
        <v/>
      </c>
      <c r="FR23" s="12" t="str">
        <f>IF($J23="","", VLOOKUP($J23,Indicator_Wide!$A$2:$BI$24,50,FALSE))</f>
        <v/>
      </c>
      <c r="FS23" s="12" t="str">
        <f t="shared" si="120"/>
        <v/>
      </c>
      <c r="FT23" s="12" t="str">
        <f>IF($J23="","",VLOOKUP($J23,IndDomain_Wide!$A$2:$BI$24,51,FALSE))</f>
        <v/>
      </c>
      <c r="FU23" s="12" t="str">
        <f>IF($J23="","", VLOOKUP($J23,Indicator_Wide!$A$2:$BI$24,51,FALSE))</f>
        <v/>
      </c>
      <c r="FV23" s="12" t="str">
        <f t="shared" si="121"/>
        <v/>
      </c>
      <c r="FW23" s="12" t="str">
        <f>IF($J23="","",VLOOKUP($J23,IndDomain_Wide!$A$2:$BI$24,52,FALSE))</f>
        <v/>
      </c>
      <c r="FX23" s="12" t="str">
        <f>IF($J23="","", VLOOKUP($J23,Indicator_Wide!$A$2:$BI$24,52,FALSE))</f>
        <v/>
      </c>
      <c r="FY23" s="12" t="str">
        <f t="shared" si="122"/>
        <v/>
      </c>
      <c r="FZ23" s="12" t="str">
        <f>IF($J23="","",VLOOKUP($J23,IndDomain_Wide!$A$2:$BI$24,53,FALSE))</f>
        <v/>
      </c>
      <c r="GA23" s="12" t="str">
        <f>IF($J23="","", VLOOKUP($J23,Indicator_Wide!$A$2:$BI$24,53,FALSE))</f>
        <v/>
      </c>
      <c r="GB23" s="12" t="str">
        <f t="shared" si="123"/>
        <v/>
      </c>
      <c r="GC23" s="12" t="str">
        <f>IF($J23="","",VLOOKUP($J23,IndDomain_Wide!$A$2:$BI$24,54,FALSE))</f>
        <v/>
      </c>
      <c r="GD23" s="12" t="str">
        <f>IF($J23="","", VLOOKUP($J23,Indicator_Wide!$A$2:$BI$24,54,FALSE))</f>
        <v/>
      </c>
      <c r="GE23" s="12" t="str">
        <f t="shared" si="124"/>
        <v/>
      </c>
      <c r="GF23" s="12" t="str">
        <f>IF($J23="","",VLOOKUP($J23,IndDomain_Wide!$A$2:$BI$24,55,FALSE))</f>
        <v/>
      </c>
      <c r="GG23" s="12" t="str">
        <f>IF($J23="","", VLOOKUP($J23,Indicator_Wide!$A$2:$BI$24,55,FALSE))</f>
        <v/>
      </c>
      <c r="GH23" s="12" t="str">
        <f t="shared" si="125"/>
        <v/>
      </c>
      <c r="GI23" s="12" t="str">
        <f>IF($J23="","",VLOOKUP($J23,IndDomain_Wide!$A$2:$BI$24,56,FALSE))</f>
        <v/>
      </c>
      <c r="GJ23" s="12" t="str">
        <f>IF($J23="","", VLOOKUP($J23,Indicator_Wide!$A$2:$BI$24,56,FALSE))</f>
        <v/>
      </c>
      <c r="GK23" s="12" t="str">
        <f t="shared" si="126"/>
        <v/>
      </c>
      <c r="GL23" s="12" t="str">
        <f>IF($J23="","",VLOOKUP($J23,IndDomain_Wide!$A$2:$BI$24,57,FALSE))</f>
        <v/>
      </c>
      <c r="GM23" s="12" t="str">
        <f>IF($J23="","", VLOOKUP($J23,Indicator_Wide!$A$2:$BI$24,57,FALSE))</f>
        <v/>
      </c>
      <c r="GN23" s="12" t="str">
        <f t="shared" si="127"/>
        <v/>
      </c>
      <c r="GO23" s="12" t="str">
        <f>IF($J23="","",VLOOKUP($J23,IndDomain_Wide!$A$2:$BI$24,58,FALSE))</f>
        <v/>
      </c>
      <c r="GP23" s="12" t="str">
        <f>IF($J23="","", VLOOKUP($J23,Indicator_Wide!$A$2:$BI$24,58,FALSE))</f>
        <v/>
      </c>
      <c r="GQ23" s="12" t="str">
        <f t="shared" si="128"/>
        <v/>
      </c>
      <c r="GR23" s="12" t="str">
        <f>IF($J23="","",VLOOKUP($J23,IndDomain_Wide!$A$2:$BI$24,59,FALSE))</f>
        <v/>
      </c>
      <c r="GS23" s="12" t="str">
        <f>IF($J23="","", VLOOKUP($J23,Indicator_Wide!$A$2:$BI$24,59,FALSE))</f>
        <v/>
      </c>
      <c r="GT23" s="12" t="str">
        <f t="shared" si="129"/>
        <v/>
      </c>
      <c r="GU23" s="12" t="str">
        <f>IF($J23="","",VLOOKUP($J23,IndDomain_Wide!$A$2:$BI$24,60,FALSE))</f>
        <v/>
      </c>
      <c r="GV23" s="12" t="str">
        <f>IF($J23="","", VLOOKUP($J23,Indicator_Wide!$A$2:$BI$24,60,FALSE))</f>
        <v/>
      </c>
      <c r="GW23" s="12" t="str">
        <f t="shared" si="130"/>
        <v/>
      </c>
      <c r="GX23" s="12" t="str">
        <f>IF($J23="","",VLOOKUP($J23,IndDomain_Wide!$A$2:$BI$24,61,FALSE))</f>
        <v/>
      </c>
      <c r="GY23" s="12" t="str">
        <f>IF($J23="","", VLOOKUP($J23,Indicator_Wide!$A$2:$BI$24,61,FALSE))</f>
        <v/>
      </c>
      <c r="GZ23" s="12" t="str">
        <f t="shared" si="131"/>
        <v/>
      </c>
      <c r="HA23" s="11"/>
      <c r="HB23" s="11"/>
    </row>
    <row r="24" spans="1:210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2" t="str">
        <f>IF($J24="","", VLOOKUP($J24,Domain_Wide!$A$2:$M$24,2,FALSE))</f>
        <v/>
      </c>
      <c r="L24" s="12" t="str">
        <f>IF($J24="","", VLOOKUP($J24,Domain_Wide!$A$2:$M$24,3,FALSE))</f>
        <v/>
      </c>
      <c r="M24" s="12" t="str">
        <f t="shared" si="66"/>
        <v/>
      </c>
      <c r="N24" s="12" t="str">
        <f>IF($J24="","", VLOOKUP($J24,Domain_Wide!$A$2:$M$24,4,FALSE))</f>
        <v/>
      </c>
      <c r="O24" s="12" t="str">
        <f>IF($J24="","", VLOOKUP($J24,Domain_Wide!$A$2:$M$24,5,FALSE))</f>
        <v/>
      </c>
      <c r="P24" s="12" t="str">
        <f t="shared" si="67"/>
        <v/>
      </c>
      <c r="Q24" s="12" t="str">
        <f>IF($J24="","", VLOOKUP($J24,Domain_Wide!$A$2:$M$24,6,FALSE))</f>
        <v/>
      </c>
      <c r="R24" s="12" t="str">
        <f>IF($J24="","", VLOOKUP($J24,Domain_Wide!$A$2:$M$24,7,FALSE))</f>
        <v/>
      </c>
      <c r="S24" s="12" t="str">
        <f t="shared" si="68"/>
        <v/>
      </c>
      <c r="T24" s="12" t="str">
        <f>IF($J24="","", VLOOKUP($J24,Domain_Wide!$A$2:$M$24,8,FALSE))</f>
        <v/>
      </c>
      <c r="U24" s="12" t="str">
        <f>IF($J24="","", VLOOKUP($J24,Domain_Wide!$A$2:$M$24,9,FALSE))</f>
        <v/>
      </c>
      <c r="V24" s="12" t="str">
        <f t="shared" si="69"/>
        <v/>
      </c>
      <c r="W24" s="12" t="str">
        <f>IF($J24="","", VLOOKUP($J24,Domain_Wide!$A$2:$M$24,10,FALSE))</f>
        <v/>
      </c>
      <c r="X24" s="12" t="str">
        <f>IF($J24="","", VLOOKUP($J24,Domain_Wide!$A$2:$M$24,11,FALSE))</f>
        <v/>
      </c>
      <c r="Y24" s="12" t="str">
        <f t="shared" si="70"/>
        <v/>
      </c>
      <c r="Z24" s="12" t="str">
        <f>IF($J24="","", VLOOKUP($J24,Domain_Wide!$A$2:$M$24,12,FALSE))</f>
        <v/>
      </c>
      <c r="AA24" s="12" t="str">
        <f>IF($J24="","", VLOOKUP($J24,Domain_Wide!$A$2:$M$24,13,FALSE))</f>
        <v/>
      </c>
      <c r="AB24" s="12" t="str">
        <f t="shared" si="71"/>
        <v/>
      </c>
      <c r="AC24" s="12" t="str">
        <f>IF($J24="","",VLOOKUP($J24,IndDomain_Wide!$A$2:$BI$24,2,FALSE))</f>
        <v/>
      </c>
      <c r="AD24" s="12" t="str">
        <f>IF($J24="","",VLOOKUP($J24,Indicator_Wide!$A$2:$BI$24,2,FALSE))</f>
        <v/>
      </c>
      <c r="AE24" s="12" t="str">
        <f t="shared" si="72"/>
        <v/>
      </c>
      <c r="AF24" s="12" t="str">
        <f>IF($J24="","",VLOOKUP($J24,IndDomain_Wide!$A$2:$BI$24,3,FALSE))</f>
        <v/>
      </c>
      <c r="AG24" s="12" t="str">
        <f>IF($J24="","", VLOOKUP($J24,Indicator_Wide!$A$2:$BI$24,3,FALSE))</f>
        <v/>
      </c>
      <c r="AH24" s="12" t="str">
        <f t="shared" si="73"/>
        <v/>
      </c>
      <c r="AI24" s="12" t="str">
        <f>IF($J24="","",VLOOKUP($J24,IndDomain_Wide!$A$2:$BI$24,4,FALSE))</f>
        <v/>
      </c>
      <c r="AJ24" s="12" t="str">
        <f>IF($J24="","", VLOOKUP($J24,Indicator_Wide!$A$2:$BI$24,4,FALSE))</f>
        <v/>
      </c>
      <c r="AK24" s="12" t="str">
        <f t="shared" si="74"/>
        <v/>
      </c>
      <c r="AL24" s="12" t="str">
        <f>IF($J24="","",VLOOKUP($J24,IndDomain_Wide!$A$2:$BI$24,5,FALSE))</f>
        <v/>
      </c>
      <c r="AM24" s="12" t="str">
        <f>IF($J24="","", VLOOKUP($J24,Indicator_Wide!$A$2:$BI$24,5,FALSE))</f>
        <v/>
      </c>
      <c r="AN24" s="12" t="str">
        <f t="shared" si="75"/>
        <v/>
      </c>
      <c r="AO24" s="12" t="str">
        <f>IF($J24="","",VLOOKUP($J24,IndDomain_Wide!$A$2:$BI$24,6,FALSE))</f>
        <v/>
      </c>
      <c r="AP24" s="12" t="str">
        <f>IF($J24="","", VLOOKUP($J24,Indicator_Wide!$A$2:$BI$24,6,FALSE))</f>
        <v/>
      </c>
      <c r="AQ24" s="12" t="str">
        <f t="shared" si="76"/>
        <v/>
      </c>
      <c r="AR24" s="12" t="str">
        <f>IF($J24="","",VLOOKUP($J24,IndDomain_Wide!$A$2:$BI$24,7,FALSE))</f>
        <v/>
      </c>
      <c r="AS24" s="12" t="str">
        <f>IF($J24="","", VLOOKUP($J24,Indicator_Wide!$A$2:$BI$24,7,FALSE))</f>
        <v/>
      </c>
      <c r="AT24" s="12" t="str">
        <f t="shared" si="77"/>
        <v/>
      </c>
      <c r="AU24" s="12" t="str">
        <f>IF($J24="","",VLOOKUP($J24,IndDomain_Wide!$A$2:$BI$24,8,FALSE))</f>
        <v/>
      </c>
      <c r="AV24" s="12" t="str">
        <f>IF($J24="","", VLOOKUP($J24,Indicator_Wide!$A$2:$BI$24,8,FALSE))</f>
        <v/>
      </c>
      <c r="AW24" s="12" t="str">
        <f t="shared" si="78"/>
        <v/>
      </c>
      <c r="AX24" s="12" t="str">
        <f>IF($J24="","",VLOOKUP($J24,IndDomain_Wide!$A$2:$BI$26,9,FALSE))</f>
        <v/>
      </c>
      <c r="AY24" s="12" t="str">
        <f>IF($J24="","", VLOOKUP($J24,Indicator_Wide!$A$2:$BI$24,9,FALSE))</f>
        <v/>
      </c>
      <c r="AZ24" s="12" t="str">
        <f t="shared" si="79"/>
        <v/>
      </c>
      <c r="BA24" s="12" t="str">
        <f>IF($J24="","",VLOOKUP($J24,IndDomain_Wide!$A$2:$BI$24,10,FALSE))</f>
        <v/>
      </c>
      <c r="BB24" s="12" t="str">
        <f>IF($J24="","", VLOOKUP($J24,Indicator_Wide!$A$2:$BI$24,10,FALSE))</f>
        <v/>
      </c>
      <c r="BC24" s="12" t="str">
        <f t="shared" si="80"/>
        <v/>
      </c>
      <c r="BD24" s="12" t="str">
        <f>IF($J24="","",VLOOKUP($J24,IndDomain_Wide!$A$2:$BI$24,11,FALSE))</f>
        <v/>
      </c>
      <c r="BE24" s="12" t="str">
        <f>IF($J24="","", VLOOKUP($J24,Indicator_Wide!$A$2:$BI$24,11,FALSE))</f>
        <v/>
      </c>
      <c r="BF24" s="12" t="str">
        <f t="shared" si="81"/>
        <v/>
      </c>
      <c r="BG24" s="12" t="str">
        <f>IF($J24="","",VLOOKUP($J24,IndDomain_Wide!$A$2:$BI$24,12,FALSE))</f>
        <v/>
      </c>
      <c r="BH24" s="12" t="str">
        <f>IF($J24="","", VLOOKUP($J24,Indicator_Wide!$A$2:$BI$24,12,FALSE))</f>
        <v/>
      </c>
      <c r="BI24" s="12" t="str">
        <f t="shared" si="82"/>
        <v/>
      </c>
      <c r="BJ24" s="12" t="str">
        <f>IF($J24="","",VLOOKUP($J24,IndDomain_Wide!$A$2:$BI$24,13,FALSE))</f>
        <v/>
      </c>
      <c r="BK24" s="12" t="str">
        <f>IF($J24="","", VLOOKUP($J24,Indicator_Wide!$A$2:$BI$24,13,FALSE))</f>
        <v/>
      </c>
      <c r="BL24" s="12" t="str">
        <f t="shared" si="83"/>
        <v/>
      </c>
      <c r="BM24" s="12" t="str">
        <f>IF($J24="","",VLOOKUP($J24,IndDomain_Wide!$A$2:$BI$24,14,FALSE))</f>
        <v/>
      </c>
      <c r="BN24" s="12" t="str">
        <f>IF($J24="","", VLOOKUP($J24,Indicator_Wide!$A$2:$BI$24,14,FALSE))</f>
        <v/>
      </c>
      <c r="BO24" s="12" t="str">
        <f t="shared" si="84"/>
        <v/>
      </c>
      <c r="BP24" s="12" t="str">
        <f>IF($J24="","",VLOOKUP($J24,IndDomain_Wide!$A$2:$BI$24,15,FALSE))</f>
        <v/>
      </c>
      <c r="BQ24" s="12" t="str">
        <f>IF($J24="","", VLOOKUP($J24,Indicator_Wide!$A$2:$BI$24,15,FALSE))</f>
        <v/>
      </c>
      <c r="BR24" s="12" t="str">
        <f t="shared" si="85"/>
        <v/>
      </c>
      <c r="BS24" s="12" t="str">
        <f>IF($J24="","",VLOOKUP($J24,IndDomain_Wide!$A$2:$BI$24,16,FALSE))</f>
        <v/>
      </c>
      <c r="BT24" s="12" t="str">
        <f>IF($J24="","", VLOOKUP($J24,Indicator_Wide!$A$2:$BI$24,16,FALSE))</f>
        <v/>
      </c>
      <c r="BU24" s="12" t="str">
        <f t="shared" si="86"/>
        <v/>
      </c>
      <c r="BV24" s="12" t="str">
        <f>IF($J24="","",VLOOKUP($J24,IndDomain_Wide!$A$2:$BI$24,17,FALSE))</f>
        <v/>
      </c>
      <c r="BW24" s="12" t="str">
        <f>IF($J24="","", VLOOKUP($J24,Indicator_Wide!$A$2:$BI$24,17,FALSE))</f>
        <v/>
      </c>
      <c r="BX24" s="12" t="str">
        <f t="shared" si="87"/>
        <v/>
      </c>
      <c r="BY24" s="12" t="str">
        <f>IF($J24="","",VLOOKUP($J24,IndDomain_Wide!$A$2:$BI$24,18,FALSE))</f>
        <v/>
      </c>
      <c r="BZ24" s="12" t="str">
        <f>IF($J24="","", VLOOKUP($J24,Indicator_Wide!$A$2:$BI$24,18,FALSE))</f>
        <v/>
      </c>
      <c r="CA24" s="12" t="str">
        <f t="shared" si="88"/>
        <v/>
      </c>
      <c r="CB24" s="12" t="str">
        <f>IF($J24="","",VLOOKUP($J24,IndDomain_Wide!$A$2:$BI$24,19,FALSE))</f>
        <v/>
      </c>
      <c r="CC24" s="12" t="str">
        <f>IF($J24="","", VLOOKUP($J24,Indicator_Wide!$A$2:$BI$24,19,FALSE))</f>
        <v/>
      </c>
      <c r="CD24" s="12" t="str">
        <f t="shared" si="89"/>
        <v/>
      </c>
      <c r="CE24" s="12" t="str">
        <f>IF($J24="","",VLOOKUP($J24,IndDomain_Wide!$A$2:$BI$24,20,FALSE))</f>
        <v/>
      </c>
      <c r="CF24" s="12" t="str">
        <f>IF($J24="","", VLOOKUP($J24,Indicator_Wide!$A$2:$BI$24,20,FALSE))</f>
        <v/>
      </c>
      <c r="CG24" s="12" t="str">
        <f t="shared" si="90"/>
        <v/>
      </c>
      <c r="CH24" s="12" t="str">
        <f>IF($J24="","",VLOOKUP($J24,IndDomain_Wide!$A$2:$BI$24,21,FALSE))</f>
        <v/>
      </c>
      <c r="CI24" s="12" t="str">
        <f>IF($J24="","", VLOOKUP($J24,Indicator_Wide!$A$2:$BI$24,21,FALSE))</f>
        <v/>
      </c>
      <c r="CJ24" s="12" t="str">
        <f t="shared" si="91"/>
        <v/>
      </c>
      <c r="CK24" s="12" t="str">
        <f>IF($J24="","",VLOOKUP($J24,IndDomain_Wide!$A$2:$BI$24,22,FALSE))</f>
        <v/>
      </c>
      <c r="CL24" s="12" t="str">
        <f>IF($J24="","", VLOOKUP($J24,Indicator_Wide!$A$2:$BI$24,22,FALSE))</f>
        <v/>
      </c>
      <c r="CM24" s="12" t="str">
        <f t="shared" si="92"/>
        <v/>
      </c>
      <c r="CN24" s="12" t="str">
        <f>IF($J24="","",VLOOKUP($J24,IndDomain_Wide!$A$2:$BI$24,23,FALSE))</f>
        <v/>
      </c>
      <c r="CO24" s="12" t="str">
        <f>IF($J24="","", VLOOKUP($J24,Indicator_Wide!$A$2:$BI$24,23,FALSE))</f>
        <v/>
      </c>
      <c r="CP24" s="12" t="str">
        <f t="shared" si="93"/>
        <v/>
      </c>
      <c r="CQ24" s="12" t="str">
        <f>IF($J24="","",VLOOKUP($J24,IndDomain_Wide!$A$2:$BI$24,24,FALSE))</f>
        <v/>
      </c>
      <c r="CR24" s="12" t="str">
        <f>IF($J24="","", VLOOKUP($J24,Indicator_Wide!$A$2:$BI$24,24,FALSE))</f>
        <v/>
      </c>
      <c r="CS24" s="12" t="str">
        <f t="shared" si="94"/>
        <v/>
      </c>
      <c r="CT24" s="12" t="str">
        <f>IF($J24="","",VLOOKUP($J24,IndDomain_Wide!$A$2:$BI$24,25,FALSE))</f>
        <v/>
      </c>
      <c r="CU24" s="12" t="str">
        <f>IF($J24="","", VLOOKUP($J24,Indicator_Wide!$A$2:$BI$24,25,FALSE))</f>
        <v/>
      </c>
      <c r="CV24" s="12" t="str">
        <f t="shared" si="95"/>
        <v/>
      </c>
      <c r="CW24" s="12" t="str">
        <f>IF($J24="","",VLOOKUP($J24,IndDomain_Wide!$A$2:$BI$24,26,FALSE))</f>
        <v/>
      </c>
      <c r="CX24" s="12" t="str">
        <f>IF($J24="","", VLOOKUP($J24,Indicator_Wide!$A$2:$BI$24,26,FALSE))</f>
        <v/>
      </c>
      <c r="CY24" s="12" t="str">
        <f t="shared" si="96"/>
        <v/>
      </c>
      <c r="CZ24" s="12" t="str">
        <f>IF($J24="","",VLOOKUP($J24,IndDomain_Wide!$A$2:$BI$24,27,FALSE))</f>
        <v/>
      </c>
      <c r="DA24" s="12" t="str">
        <f>IF($J24="","", VLOOKUP($J24,Indicator_Wide!$A$2:$BI$17,27,FALSE))</f>
        <v/>
      </c>
      <c r="DB24" s="12" t="str">
        <f t="shared" si="97"/>
        <v/>
      </c>
      <c r="DC24" s="12" t="str">
        <f>IF($J24="","",VLOOKUP($J24,IndDomain_Wide!$A$2:$BI$24,28,FALSE))</f>
        <v/>
      </c>
      <c r="DD24" s="12" t="str">
        <f>IF($J24="","", VLOOKUP($J24,Indicator_Wide!$A$2:$BI$17,28,FALSE))</f>
        <v/>
      </c>
      <c r="DE24" s="12" t="str">
        <f t="shared" si="98"/>
        <v/>
      </c>
      <c r="DF24" s="12" t="str">
        <f>IF($J24="","",VLOOKUP($J24,IndDomain_Wide!$A$2:$BI$24,29,FALSE))</f>
        <v/>
      </c>
      <c r="DG24" s="12" t="str">
        <f>IF($J24="","", VLOOKUP($J24,Indicator_Wide!$A$2:$BI$24,29,FALSE))</f>
        <v/>
      </c>
      <c r="DH24" s="12" t="str">
        <f t="shared" si="99"/>
        <v/>
      </c>
      <c r="DI24" s="12" t="str">
        <f>IF($J24="","",VLOOKUP($J24,IndDomain_Wide!$A$2:$BI$24,30,FALSE))</f>
        <v/>
      </c>
      <c r="DJ24" s="12" t="str">
        <f>IF($J24="","", VLOOKUP($J24,Indicator_Wide!$A$2:$BI$24,30,FALSE))</f>
        <v/>
      </c>
      <c r="DK24" s="12" t="str">
        <f t="shared" si="100"/>
        <v/>
      </c>
      <c r="DL24" s="12" t="str">
        <f>IF($J24="","",VLOOKUP($J24,IndDomain_Wide!$A$2:$BI$24,31,FALSE))</f>
        <v/>
      </c>
      <c r="DM24" s="12" t="str">
        <f>IF($J24="","", VLOOKUP($J24,Indicator_Wide!$A$2:$BI$24,31,FALSE))</f>
        <v/>
      </c>
      <c r="DN24" s="12" t="str">
        <f t="shared" si="101"/>
        <v/>
      </c>
      <c r="DO24" s="12" t="str">
        <f>IF($J24="","",VLOOKUP($J24,IndDomain_Wide!$A$2:$BI$24,32,FALSE))</f>
        <v/>
      </c>
      <c r="DP24" s="12" t="str">
        <f>IF($J24="","", VLOOKUP($J24,Indicator_Wide!$A$2:$BI$24,32,FALSE))</f>
        <v/>
      </c>
      <c r="DQ24" s="12" t="str">
        <f t="shared" si="102"/>
        <v/>
      </c>
      <c r="DR24" s="12" t="str">
        <f>IF($J24="","",VLOOKUP($J24,IndDomain_Wide!$A$2:$BI$24,33,FALSE))</f>
        <v/>
      </c>
      <c r="DS24" s="12" t="str">
        <f>IF($J24="","", VLOOKUP($J24,Indicator_Wide!$A$2:$BI$24,33,FALSE))</f>
        <v/>
      </c>
      <c r="DT24" s="12" t="str">
        <f t="shared" si="103"/>
        <v/>
      </c>
      <c r="DU24" s="12" t="str">
        <f>IF($J24="","",VLOOKUP($J24,IndDomain_Wide!$A$2:$BI$24,34,FALSE))</f>
        <v/>
      </c>
      <c r="DV24" s="12" t="str">
        <f>IF($J24="","", VLOOKUP($J24,Indicator_Wide!$A$2:$BI$24,34,FALSE))</f>
        <v/>
      </c>
      <c r="DW24" s="12" t="str">
        <f t="shared" si="104"/>
        <v/>
      </c>
      <c r="DX24" s="12" t="str">
        <f>IF($J24="","",VLOOKUP($J24,IndDomain_Wide!$A$2:$BI$24,35,FALSE))</f>
        <v/>
      </c>
      <c r="DY24" s="12" t="str">
        <f>IF($J24="","", VLOOKUP($J24,Indicator_Wide!$A$2:$BI$24,35,FALSE))</f>
        <v/>
      </c>
      <c r="DZ24" s="12" t="str">
        <f t="shared" si="105"/>
        <v/>
      </c>
      <c r="EA24" s="12" t="str">
        <f>IF($J24="","",VLOOKUP($J24,IndDomain_Wide!$A$2:$BI$24,36,FALSE))</f>
        <v/>
      </c>
      <c r="EB24" s="12" t="str">
        <f>IF($J24="","", VLOOKUP($J24,Indicator_Wide!$A$2:$BI$24,36,FALSE))</f>
        <v/>
      </c>
      <c r="EC24" s="12" t="str">
        <f t="shared" si="106"/>
        <v/>
      </c>
      <c r="ED24" s="12" t="str">
        <f>IF($J24="","",VLOOKUP($J24,IndDomain_Wide!$A$2:$BI$24,37,FALSE))</f>
        <v/>
      </c>
      <c r="EE24" s="12" t="str">
        <f>IF($J24="","", VLOOKUP($J24,Indicator_Wide!$A$2:$BI$24,37,FALSE))</f>
        <v/>
      </c>
      <c r="EF24" s="12" t="str">
        <f t="shared" si="107"/>
        <v/>
      </c>
      <c r="EG24" s="12" t="str">
        <f>IF($J24="","",VLOOKUP($J24,IndDomain_Wide!$A$2:$BI$24,38,FALSE))</f>
        <v/>
      </c>
      <c r="EH24" s="12" t="str">
        <f>IF($J24="","", VLOOKUP($J24,Indicator_Wide!$A$2:$BI$24,38,FALSE))</f>
        <v/>
      </c>
      <c r="EI24" s="12" t="str">
        <f t="shared" si="108"/>
        <v/>
      </c>
      <c r="EJ24" s="12" t="str">
        <f>IF($J24="","",VLOOKUP($J24,IndDomain_Wide!$A$2:$BI$24,39,FALSE))</f>
        <v/>
      </c>
      <c r="EK24" s="12" t="str">
        <f>IF($J24="","", VLOOKUP($J24,Indicator_Wide!$A$2:$BI$24,39,FALSE))</f>
        <v/>
      </c>
      <c r="EL24" s="12" t="str">
        <f t="shared" si="109"/>
        <v/>
      </c>
      <c r="EM24" s="12" t="str">
        <f>IF($J24="","",VLOOKUP($J24,IndDomain_Wide!$A$2:$BI$24,40,FALSE))</f>
        <v/>
      </c>
      <c r="EN24" s="12" t="str">
        <f>IF($J24="","", VLOOKUP($J24,Indicator_Wide!$A$2:$BI$24,40,FALSE))</f>
        <v/>
      </c>
      <c r="EO24" s="12" t="str">
        <f t="shared" si="110"/>
        <v/>
      </c>
      <c r="EP24" s="12" t="str">
        <f>IF($J24="","",VLOOKUP($J24,IndDomain_Wide!$A$2:$BI$24,41,FALSE))</f>
        <v/>
      </c>
      <c r="EQ24" s="12" t="str">
        <f>IF($J24="","", VLOOKUP($J24,Indicator_Wide!$A$2:$BI$24,41,FALSE))</f>
        <v/>
      </c>
      <c r="ER24" s="12" t="str">
        <f t="shared" si="111"/>
        <v/>
      </c>
      <c r="ES24" s="12" t="str">
        <f>IF($J24="","",VLOOKUP($J24,IndDomain_Wide!$A$2:$BI$24,42,FALSE))</f>
        <v/>
      </c>
      <c r="ET24" s="12" t="str">
        <f>IF($J24="","", VLOOKUP($J24,Indicator_Wide!$A$2:$BI$24,42,FALSE))</f>
        <v/>
      </c>
      <c r="EU24" s="12" t="str">
        <f t="shared" si="112"/>
        <v/>
      </c>
      <c r="EV24" s="12" t="str">
        <f>IF($J24="","",VLOOKUP($J24,IndDomain_Wide!$A$2:$BI$24,43,FALSE))</f>
        <v/>
      </c>
      <c r="EW24" s="12" t="str">
        <f>IF($J24="","", VLOOKUP($J24,Indicator_Wide!$A$2:$BI$24,43,FALSE))</f>
        <v/>
      </c>
      <c r="EX24" s="12" t="str">
        <f t="shared" si="113"/>
        <v/>
      </c>
      <c r="EY24" s="12" t="str">
        <f>IF($J24="","",VLOOKUP($J24,IndDomain_Wide!$A$2:$BI$24,44,FALSE))</f>
        <v/>
      </c>
      <c r="EZ24" s="12" t="str">
        <f>IF($J24="","", VLOOKUP($J24,Indicator_Wide!$A$2:$BI$24,44,FALSE))</f>
        <v/>
      </c>
      <c r="FA24" s="12" t="str">
        <f t="shared" si="114"/>
        <v/>
      </c>
      <c r="FB24" s="12" t="str">
        <f>IF($J24="","",VLOOKUP($J24,IndDomain_Wide!$A$2:$BI$24,45,FALSE))</f>
        <v/>
      </c>
      <c r="FC24" s="12" t="str">
        <f>IF($J24="","", VLOOKUP($J24,Indicator_Wide!$A$2:$BI$24,45,FALSE))</f>
        <v/>
      </c>
      <c r="FD24" s="12" t="str">
        <f t="shared" si="115"/>
        <v/>
      </c>
      <c r="FE24" s="12" t="str">
        <f>IF($J24="","",VLOOKUP($J24,IndDomain_Wide!$A$2:$BI$24,46,FALSE))</f>
        <v/>
      </c>
      <c r="FF24" s="12" t="str">
        <f>IF($J24="","", VLOOKUP($J24,Indicator_Wide!$A$2:$BI$24,46,FALSE))</f>
        <v/>
      </c>
      <c r="FG24" s="12" t="str">
        <f t="shared" si="116"/>
        <v/>
      </c>
      <c r="FH24" s="12" t="str">
        <f>IF($J24="","",VLOOKUP($J24,IndDomain_Wide!$A$2:$BI$24,47,FALSE))</f>
        <v/>
      </c>
      <c r="FI24" s="12" t="str">
        <f>IF($J24="","", VLOOKUP($J24,Indicator_Wide!$A$2:$BI$24,47,FALSE))</f>
        <v/>
      </c>
      <c r="FJ24" s="12" t="str">
        <f t="shared" si="117"/>
        <v/>
      </c>
      <c r="FK24" s="12" t="str">
        <f>IF($J24="","",VLOOKUP($J24,IndDomain_Wide!$A$2:$BI$24,48,FALSE))</f>
        <v/>
      </c>
      <c r="FL24" s="12" t="str">
        <f>IF($J24="","", VLOOKUP($J24,Indicator_Wide!$A$2:$BI$24,48,FALSE))</f>
        <v/>
      </c>
      <c r="FM24" s="12" t="str">
        <f t="shared" si="118"/>
        <v/>
      </c>
      <c r="FN24" s="12" t="str">
        <f>IF($J24="","",VLOOKUP($J24,IndDomain_Wide!$A$2:$BI$24,49,FALSE))</f>
        <v/>
      </c>
      <c r="FO24" s="12" t="str">
        <f>IF($J24="","", VLOOKUP($J24,Indicator_Wide!$A$2:$BI$24,49,FALSE))</f>
        <v/>
      </c>
      <c r="FP24" s="12" t="str">
        <f t="shared" si="119"/>
        <v/>
      </c>
      <c r="FQ24" s="12" t="str">
        <f>IF($J24="","",VLOOKUP($J24,IndDomain_Wide!$A$2:$BI$24,50,FALSE))</f>
        <v/>
      </c>
      <c r="FR24" s="12" t="str">
        <f>IF($J24="","", VLOOKUP($J24,Indicator_Wide!$A$2:$BI$24,50,FALSE))</f>
        <v/>
      </c>
      <c r="FS24" s="12" t="str">
        <f t="shared" si="120"/>
        <v/>
      </c>
      <c r="FT24" s="12" t="str">
        <f>IF($J24="","",VLOOKUP($J24,IndDomain_Wide!$A$2:$BI$24,51,FALSE))</f>
        <v/>
      </c>
      <c r="FU24" s="12" t="str">
        <f>IF($J24="","", VLOOKUP($J24,Indicator_Wide!$A$2:$BI$24,51,FALSE))</f>
        <v/>
      </c>
      <c r="FV24" s="12" t="str">
        <f t="shared" si="121"/>
        <v/>
      </c>
      <c r="FW24" s="12" t="str">
        <f>IF($J24="","",VLOOKUP($J24,IndDomain_Wide!$A$2:$BI$24,52,FALSE))</f>
        <v/>
      </c>
      <c r="FX24" s="12" t="str">
        <f>IF($J24="","", VLOOKUP($J24,Indicator_Wide!$A$2:$BI$24,52,FALSE))</f>
        <v/>
      </c>
      <c r="FY24" s="12" t="str">
        <f t="shared" si="122"/>
        <v/>
      </c>
      <c r="FZ24" s="12" t="str">
        <f>IF($J24="","",VLOOKUP($J24,IndDomain_Wide!$A$2:$BI$24,53,FALSE))</f>
        <v/>
      </c>
      <c r="GA24" s="12" t="str">
        <f>IF($J24="","", VLOOKUP($J24,Indicator_Wide!$A$2:$BI$24,53,FALSE))</f>
        <v/>
      </c>
      <c r="GB24" s="12" t="str">
        <f t="shared" si="123"/>
        <v/>
      </c>
      <c r="GC24" s="12" t="str">
        <f>IF($J24="","",VLOOKUP($J24,IndDomain_Wide!$A$2:$BI$24,54,FALSE))</f>
        <v/>
      </c>
      <c r="GD24" s="12" t="str">
        <f>IF($J24="","", VLOOKUP($J24,Indicator_Wide!$A$2:$BI$24,54,FALSE))</f>
        <v/>
      </c>
      <c r="GE24" s="12" t="str">
        <f t="shared" si="124"/>
        <v/>
      </c>
      <c r="GF24" s="12" t="str">
        <f>IF($J24="","",VLOOKUP($J24,IndDomain_Wide!$A$2:$BI$24,55,FALSE))</f>
        <v/>
      </c>
      <c r="GG24" s="12" t="str">
        <f>IF($J24="","", VLOOKUP($J24,Indicator_Wide!$A$2:$BI$24,55,FALSE))</f>
        <v/>
      </c>
      <c r="GH24" s="12" t="str">
        <f t="shared" si="125"/>
        <v/>
      </c>
      <c r="GI24" s="12" t="str">
        <f>IF($J24="","",VLOOKUP($J24,IndDomain_Wide!$A$2:$BI$24,56,FALSE))</f>
        <v/>
      </c>
      <c r="GJ24" s="12" t="str">
        <f>IF($J24="","", VLOOKUP($J24,Indicator_Wide!$A$2:$BI$24,56,FALSE))</f>
        <v/>
      </c>
      <c r="GK24" s="12" t="str">
        <f t="shared" si="126"/>
        <v/>
      </c>
      <c r="GL24" s="12" t="str">
        <f>IF($J24="","",VLOOKUP($J24,IndDomain_Wide!$A$2:$BI$24,57,FALSE))</f>
        <v/>
      </c>
      <c r="GM24" s="12" t="str">
        <f>IF($J24="","", VLOOKUP($J24,Indicator_Wide!$A$2:$BI$24,57,FALSE))</f>
        <v/>
      </c>
      <c r="GN24" s="12" t="str">
        <f t="shared" si="127"/>
        <v/>
      </c>
      <c r="GO24" s="12" t="str">
        <f>IF($J24="","",VLOOKUP($J24,IndDomain_Wide!$A$2:$BI$24,58,FALSE))</f>
        <v/>
      </c>
      <c r="GP24" s="12" t="str">
        <f>IF($J24="","", VLOOKUP($J24,Indicator_Wide!$A$2:$BI$24,58,FALSE))</f>
        <v/>
      </c>
      <c r="GQ24" s="12" t="str">
        <f t="shared" si="128"/>
        <v/>
      </c>
      <c r="GR24" s="12" t="str">
        <f>IF($J24="","",VLOOKUP($J24,IndDomain_Wide!$A$2:$BI$24,59,FALSE))</f>
        <v/>
      </c>
      <c r="GS24" s="12" t="str">
        <f>IF($J24="","", VLOOKUP($J24,Indicator_Wide!$A$2:$BI$24,59,FALSE))</f>
        <v/>
      </c>
      <c r="GT24" s="12" t="str">
        <f t="shared" si="129"/>
        <v/>
      </c>
      <c r="GU24" s="12" t="str">
        <f>IF($J24="","",VLOOKUP($J24,IndDomain_Wide!$A$2:$BI$24,60,FALSE))</f>
        <v/>
      </c>
      <c r="GV24" s="12" t="str">
        <f>IF($J24="","", VLOOKUP($J24,Indicator_Wide!$A$2:$BI$24,60,FALSE))</f>
        <v/>
      </c>
      <c r="GW24" s="12" t="str">
        <f t="shared" si="130"/>
        <v/>
      </c>
      <c r="GX24" s="12" t="str">
        <f>IF($J24="","",VLOOKUP($J24,IndDomain_Wide!$A$2:$BI$24,61,FALSE))</f>
        <v/>
      </c>
      <c r="GY24" s="12" t="str">
        <f>IF($J24="","", VLOOKUP($J24,Indicator_Wide!$A$2:$BI$24,61,FALSE))</f>
        <v/>
      </c>
      <c r="GZ24" s="12" t="str">
        <f t="shared" si="131"/>
        <v/>
      </c>
      <c r="HA24" s="11"/>
      <c r="HB24" s="11"/>
    </row>
    <row r="25" spans="1:210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2" t="str">
        <f>IF($J25="","", VLOOKUP($J25,Domain_Wide!$A$2:$M$24,2,FALSE))</f>
        <v/>
      </c>
      <c r="L25" s="12" t="str">
        <f>IF($J25="","", VLOOKUP($J25,Domain_Wide!$A$2:$M$24,3,FALSE))</f>
        <v/>
      </c>
      <c r="M25" s="12" t="str">
        <f t="shared" si="66"/>
        <v/>
      </c>
      <c r="N25" s="12" t="str">
        <f>IF($J25="","", VLOOKUP($J25,Domain_Wide!$A$2:$M$24,4,FALSE))</f>
        <v/>
      </c>
      <c r="O25" s="12" t="str">
        <f>IF($J25="","", VLOOKUP($J25,Domain_Wide!$A$2:$M$24,5,FALSE))</f>
        <v/>
      </c>
      <c r="P25" s="12" t="str">
        <f t="shared" si="67"/>
        <v/>
      </c>
      <c r="Q25" s="12" t="str">
        <f>IF($J25="","", VLOOKUP($J25,Domain_Wide!$A$2:$M$24,6,FALSE))</f>
        <v/>
      </c>
      <c r="R25" s="12" t="str">
        <f>IF($J25="","", VLOOKUP($J25,Domain_Wide!$A$2:$M$24,7,FALSE))</f>
        <v/>
      </c>
      <c r="S25" s="12" t="str">
        <f t="shared" si="68"/>
        <v/>
      </c>
      <c r="T25" s="12" t="str">
        <f>IF($J25="","", VLOOKUP($J25,Domain_Wide!$A$2:$M$24,8,FALSE))</f>
        <v/>
      </c>
      <c r="U25" s="12" t="str">
        <f>IF($J25="","", VLOOKUP($J25,Domain_Wide!$A$2:$M$24,9,FALSE))</f>
        <v/>
      </c>
      <c r="V25" s="12" t="str">
        <f t="shared" si="69"/>
        <v/>
      </c>
      <c r="W25" s="12" t="str">
        <f>IF($J25="","", VLOOKUP($J25,Domain_Wide!$A$2:$M$24,10,FALSE))</f>
        <v/>
      </c>
      <c r="X25" s="12" t="str">
        <f>IF($J25="","", VLOOKUP($J25,Domain_Wide!$A$2:$M$24,11,FALSE))</f>
        <v/>
      </c>
      <c r="Y25" s="12" t="str">
        <f t="shared" si="70"/>
        <v/>
      </c>
      <c r="Z25" s="12" t="str">
        <f>IF($J25="","", VLOOKUP($J25,Domain_Wide!$A$2:$M$24,12,FALSE))</f>
        <v/>
      </c>
      <c r="AA25" s="12" t="str">
        <f>IF($J25="","", VLOOKUP($J25,Domain_Wide!$A$2:$M$24,13,FALSE))</f>
        <v/>
      </c>
      <c r="AB25" s="12" t="str">
        <f t="shared" si="71"/>
        <v/>
      </c>
      <c r="AC25" s="12" t="str">
        <f>IF($J25="","",VLOOKUP($J25,IndDomain_Wide!$A$2:$BI$24,2,FALSE))</f>
        <v/>
      </c>
      <c r="AD25" s="12" t="str">
        <f>IF($J25="","",VLOOKUP($J25,Indicator_Wide!$A$2:$BI$24,2,FALSE))</f>
        <v/>
      </c>
      <c r="AE25" s="12" t="str">
        <f t="shared" si="72"/>
        <v/>
      </c>
      <c r="AF25" s="12" t="str">
        <f>IF($J25="","",VLOOKUP($J25,IndDomain_Wide!$A$2:$BI$24,3,FALSE))</f>
        <v/>
      </c>
      <c r="AG25" s="12" t="str">
        <f>IF($J25="","", VLOOKUP($J25,Indicator_Wide!$A$2:$BI$24,3,FALSE))</f>
        <v/>
      </c>
      <c r="AH25" s="12" t="str">
        <f t="shared" si="73"/>
        <v/>
      </c>
      <c r="AI25" s="12" t="str">
        <f>IF($J25="","",VLOOKUP($J25,IndDomain_Wide!$A$2:$BI$24,4,FALSE))</f>
        <v/>
      </c>
      <c r="AJ25" s="12" t="str">
        <f>IF($J25="","", VLOOKUP($J25,Indicator_Wide!$A$2:$BI$24,4,FALSE))</f>
        <v/>
      </c>
      <c r="AK25" s="12" t="str">
        <f t="shared" si="74"/>
        <v/>
      </c>
      <c r="AL25" s="12" t="str">
        <f>IF($J25="","",VLOOKUP($J25,IndDomain_Wide!$A$2:$BI$24,5,FALSE))</f>
        <v/>
      </c>
      <c r="AM25" s="12" t="str">
        <f>IF($J25="","", VLOOKUP($J25,Indicator_Wide!$A$2:$BI$24,5,FALSE))</f>
        <v/>
      </c>
      <c r="AN25" s="12" t="str">
        <f t="shared" si="75"/>
        <v/>
      </c>
      <c r="AO25" s="12" t="str">
        <f>IF($J25="","",VLOOKUP($J25,IndDomain_Wide!$A$2:$BI$24,6,FALSE))</f>
        <v/>
      </c>
      <c r="AP25" s="12" t="str">
        <f>IF($J25="","", VLOOKUP($J25,Indicator_Wide!$A$2:$BI$24,6,FALSE))</f>
        <v/>
      </c>
      <c r="AQ25" s="12" t="str">
        <f t="shared" si="76"/>
        <v/>
      </c>
      <c r="AR25" s="12" t="str">
        <f>IF($J25="","",VLOOKUP($J25,IndDomain_Wide!$A$2:$BI$24,7,FALSE))</f>
        <v/>
      </c>
      <c r="AS25" s="12" t="str">
        <f>IF($J25="","", VLOOKUP($J25,Indicator_Wide!$A$2:$BI$24,7,FALSE))</f>
        <v/>
      </c>
      <c r="AT25" s="12" t="str">
        <f t="shared" si="77"/>
        <v/>
      </c>
      <c r="AU25" s="12" t="str">
        <f>IF($J25="","",VLOOKUP($J25,IndDomain_Wide!$A$2:$BI$24,8,FALSE))</f>
        <v/>
      </c>
      <c r="AV25" s="12" t="str">
        <f>IF($J25="","", VLOOKUP($J25,Indicator_Wide!$A$2:$BI$24,8,FALSE))</f>
        <v/>
      </c>
      <c r="AW25" s="12" t="str">
        <f t="shared" si="78"/>
        <v/>
      </c>
      <c r="AX25" s="12" t="str">
        <f>IF($J25="","",VLOOKUP($J25,IndDomain_Wide!$A$2:$BI$26,9,FALSE))</f>
        <v/>
      </c>
      <c r="AY25" s="12" t="str">
        <f>IF($J25="","", VLOOKUP($J25,Indicator_Wide!$A$2:$BI$24,9,FALSE))</f>
        <v/>
      </c>
      <c r="AZ25" s="12" t="str">
        <f t="shared" si="79"/>
        <v/>
      </c>
      <c r="BA25" s="12" t="str">
        <f>IF($J25="","",VLOOKUP($J25,IndDomain_Wide!$A$2:$BI$24,10,FALSE))</f>
        <v/>
      </c>
      <c r="BB25" s="12" t="str">
        <f>IF($J25="","", VLOOKUP($J25,Indicator_Wide!$A$2:$BI$24,10,FALSE))</f>
        <v/>
      </c>
      <c r="BC25" s="12" t="str">
        <f t="shared" si="80"/>
        <v/>
      </c>
      <c r="BD25" s="12" t="str">
        <f>IF($J25="","",VLOOKUP($J25,IndDomain_Wide!$A$2:$BI$24,11,FALSE))</f>
        <v/>
      </c>
      <c r="BE25" s="12" t="str">
        <f>IF($J25="","", VLOOKUP($J25,Indicator_Wide!$A$2:$BI$24,11,FALSE))</f>
        <v/>
      </c>
      <c r="BF25" s="12" t="str">
        <f t="shared" si="81"/>
        <v/>
      </c>
      <c r="BG25" s="12" t="str">
        <f>IF($J25="","",VLOOKUP($J25,IndDomain_Wide!$A$2:$BI$24,12,FALSE))</f>
        <v/>
      </c>
      <c r="BH25" s="12" t="str">
        <f>IF($J25="","", VLOOKUP($J25,Indicator_Wide!$A$2:$BI$24,12,FALSE))</f>
        <v/>
      </c>
      <c r="BI25" s="12" t="str">
        <f t="shared" si="82"/>
        <v/>
      </c>
      <c r="BJ25" s="12" t="str">
        <f>IF($J25="","",VLOOKUP($J25,IndDomain_Wide!$A$2:$BI$24,13,FALSE))</f>
        <v/>
      </c>
      <c r="BK25" s="12" t="str">
        <f>IF($J25="","", VLOOKUP($J25,Indicator_Wide!$A$2:$BI$24,13,FALSE))</f>
        <v/>
      </c>
      <c r="BL25" s="12" t="str">
        <f t="shared" si="83"/>
        <v/>
      </c>
      <c r="BM25" s="12" t="str">
        <f>IF($J25="","",VLOOKUP($J25,IndDomain_Wide!$A$2:$BI$24,14,FALSE))</f>
        <v/>
      </c>
      <c r="BN25" s="12" t="str">
        <f>IF($J25="","", VLOOKUP($J25,Indicator_Wide!$A$2:$BI$24,14,FALSE))</f>
        <v/>
      </c>
      <c r="BO25" s="12" t="str">
        <f t="shared" si="84"/>
        <v/>
      </c>
      <c r="BP25" s="12" t="str">
        <f>IF($J25="","",VLOOKUP($J25,IndDomain_Wide!$A$2:$BI$24,15,FALSE))</f>
        <v/>
      </c>
      <c r="BQ25" s="12" t="str">
        <f>IF($J25="","", VLOOKUP($J25,Indicator_Wide!$A$2:$BI$24,15,FALSE))</f>
        <v/>
      </c>
      <c r="BR25" s="12" t="str">
        <f t="shared" si="85"/>
        <v/>
      </c>
      <c r="BS25" s="12" t="str">
        <f>IF($J25="","",VLOOKUP($J25,IndDomain_Wide!$A$2:$BI$24,16,FALSE))</f>
        <v/>
      </c>
      <c r="BT25" s="12" t="str">
        <f>IF($J25="","", VLOOKUP($J25,Indicator_Wide!$A$2:$BI$24,16,FALSE))</f>
        <v/>
      </c>
      <c r="BU25" s="12" t="str">
        <f t="shared" si="86"/>
        <v/>
      </c>
      <c r="BV25" s="12" t="str">
        <f>IF($J25="","",VLOOKUP($J25,IndDomain_Wide!$A$2:$BI$24,17,FALSE))</f>
        <v/>
      </c>
      <c r="BW25" s="12" t="str">
        <f>IF($J25="","", VLOOKUP($J25,Indicator_Wide!$A$2:$BI$24,17,FALSE))</f>
        <v/>
      </c>
      <c r="BX25" s="12" t="str">
        <f t="shared" si="87"/>
        <v/>
      </c>
      <c r="BY25" s="12" t="str">
        <f>IF($J25="","",VLOOKUP($J25,IndDomain_Wide!$A$2:$BI$24,18,FALSE))</f>
        <v/>
      </c>
      <c r="BZ25" s="12" t="str">
        <f>IF($J25="","", VLOOKUP($J25,Indicator_Wide!$A$2:$BI$24,18,FALSE))</f>
        <v/>
      </c>
      <c r="CA25" s="12" t="str">
        <f t="shared" si="88"/>
        <v/>
      </c>
      <c r="CB25" s="12" t="str">
        <f>IF($J25="","",VLOOKUP($J25,IndDomain_Wide!$A$2:$BI$24,19,FALSE))</f>
        <v/>
      </c>
      <c r="CC25" s="12" t="str">
        <f>IF($J25="","", VLOOKUP($J25,Indicator_Wide!$A$2:$BI$24,19,FALSE))</f>
        <v/>
      </c>
      <c r="CD25" s="12" t="str">
        <f t="shared" si="89"/>
        <v/>
      </c>
      <c r="CE25" s="12" t="str">
        <f>IF($J25="","",VLOOKUP($J25,IndDomain_Wide!$A$2:$BI$24,20,FALSE))</f>
        <v/>
      </c>
      <c r="CF25" s="12" t="str">
        <f>IF($J25="","", VLOOKUP($J25,Indicator_Wide!$A$2:$BI$24,20,FALSE))</f>
        <v/>
      </c>
      <c r="CG25" s="12" t="str">
        <f t="shared" si="90"/>
        <v/>
      </c>
      <c r="CH25" s="12" t="str">
        <f>IF($J25="","",VLOOKUP($J25,IndDomain_Wide!$A$2:$BI$24,21,FALSE))</f>
        <v/>
      </c>
      <c r="CI25" s="12" t="str">
        <f>IF($J25="","", VLOOKUP($J25,Indicator_Wide!$A$2:$BI$24,21,FALSE))</f>
        <v/>
      </c>
      <c r="CJ25" s="12" t="str">
        <f t="shared" si="91"/>
        <v/>
      </c>
      <c r="CK25" s="12" t="str">
        <f>IF($J25="","",VLOOKUP($J25,IndDomain_Wide!$A$2:$BI$24,22,FALSE))</f>
        <v/>
      </c>
      <c r="CL25" s="12" t="str">
        <f>IF($J25="","", VLOOKUP($J25,Indicator_Wide!$A$2:$BI$24,22,FALSE))</f>
        <v/>
      </c>
      <c r="CM25" s="12" t="str">
        <f t="shared" si="92"/>
        <v/>
      </c>
      <c r="CN25" s="12" t="str">
        <f>IF($J25="","",VLOOKUP($J25,IndDomain_Wide!$A$2:$BI$24,23,FALSE))</f>
        <v/>
      </c>
      <c r="CO25" s="12" t="str">
        <f>IF($J25="","", VLOOKUP($J25,Indicator_Wide!$A$2:$BI$24,23,FALSE))</f>
        <v/>
      </c>
      <c r="CP25" s="12" t="str">
        <f t="shared" si="93"/>
        <v/>
      </c>
      <c r="CQ25" s="12" t="str">
        <f>IF($J25="","",VLOOKUP($J25,IndDomain_Wide!$A$2:$BI$24,24,FALSE))</f>
        <v/>
      </c>
      <c r="CR25" s="12" t="str">
        <f>IF($J25="","", VLOOKUP($J25,Indicator_Wide!$A$2:$BI$24,24,FALSE))</f>
        <v/>
      </c>
      <c r="CS25" s="12" t="str">
        <f t="shared" si="94"/>
        <v/>
      </c>
      <c r="CT25" s="12" t="str">
        <f>IF($J25="","",VLOOKUP($J25,IndDomain_Wide!$A$2:$BI$24,25,FALSE))</f>
        <v/>
      </c>
      <c r="CU25" s="12" t="str">
        <f>IF($J25="","", VLOOKUP($J25,Indicator_Wide!$A$2:$BI$24,25,FALSE))</f>
        <v/>
      </c>
      <c r="CV25" s="12" t="str">
        <f t="shared" si="95"/>
        <v/>
      </c>
      <c r="CW25" s="12" t="str">
        <f>IF($J25="","",VLOOKUP($J25,IndDomain_Wide!$A$2:$BI$24,26,FALSE))</f>
        <v/>
      </c>
      <c r="CX25" s="12" t="str">
        <f>IF($J25="","", VLOOKUP($J25,Indicator_Wide!$A$2:$BI$24,26,FALSE))</f>
        <v/>
      </c>
      <c r="CY25" s="12" t="str">
        <f t="shared" si="96"/>
        <v/>
      </c>
      <c r="CZ25" s="12" t="str">
        <f>IF($J25="","",VLOOKUP($J25,IndDomain_Wide!$A$2:$BI$24,27,FALSE))</f>
        <v/>
      </c>
      <c r="DA25" s="12" t="str">
        <f>IF($J25="","", VLOOKUP($J25,Indicator_Wide!$A$2:$BI$17,27,FALSE))</f>
        <v/>
      </c>
      <c r="DB25" s="12" t="str">
        <f t="shared" si="97"/>
        <v/>
      </c>
      <c r="DC25" s="12" t="str">
        <f>IF($J25="","",VLOOKUP($J25,IndDomain_Wide!$A$2:$BI$24,28,FALSE))</f>
        <v/>
      </c>
      <c r="DD25" s="12" t="str">
        <f>IF($J25="","", VLOOKUP($J25,Indicator_Wide!$A$2:$BI$17,28,FALSE))</f>
        <v/>
      </c>
      <c r="DE25" s="12" t="str">
        <f t="shared" si="98"/>
        <v/>
      </c>
      <c r="DF25" s="12" t="str">
        <f>IF($J25="","",VLOOKUP($J25,IndDomain_Wide!$A$2:$BI$24,29,FALSE))</f>
        <v/>
      </c>
      <c r="DG25" s="12" t="str">
        <f>IF($J25="","", VLOOKUP($J25,Indicator_Wide!$A$2:$BI$24,29,FALSE))</f>
        <v/>
      </c>
      <c r="DH25" s="12" t="str">
        <f t="shared" si="99"/>
        <v/>
      </c>
      <c r="DI25" s="12" t="str">
        <f>IF($J25="","",VLOOKUP($J25,IndDomain_Wide!$A$2:$BI$24,30,FALSE))</f>
        <v/>
      </c>
      <c r="DJ25" s="12" t="str">
        <f>IF($J25="","", VLOOKUP($J25,Indicator_Wide!$A$2:$BI$24,30,FALSE))</f>
        <v/>
      </c>
      <c r="DK25" s="12" t="str">
        <f t="shared" si="100"/>
        <v/>
      </c>
      <c r="DL25" s="12" t="str">
        <f>IF($J25="","",VLOOKUP($J25,IndDomain_Wide!$A$2:$BI$24,31,FALSE))</f>
        <v/>
      </c>
      <c r="DM25" s="12" t="str">
        <f>IF($J25="","", VLOOKUP($J25,Indicator_Wide!$A$2:$BI$24,31,FALSE))</f>
        <v/>
      </c>
      <c r="DN25" s="12" t="str">
        <f t="shared" si="101"/>
        <v/>
      </c>
      <c r="DO25" s="12" t="str">
        <f>IF($J25="","",VLOOKUP($J25,IndDomain_Wide!$A$2:$BI$24,32,FALSE))</f>
        <v/>
      </c>
      <c r="DP25" s="12" t="str">
        <f>IF($J25="","", VLOOKUP($J25,Indicator_Wide!$A$2:$BI$24,32,FALSE))</f>
        <v/>
      </c>
      <c r="DQ25" s="12" t="str">
        <f t="shared" si="102"/>
        <v/>
      </c>
      <c r="DR25" s="12" t="str">
        <f>IF($J25="","",VLOOKUP($J25,IndDomain_Wide!$A$2:$BI$24,33,FALSE))</f>
        <v/>
      </c>
      <c r="DS25" s="12" t="str">
        <f>IF($J25="","", VLOOKUP($J25,Indicator_Wide!$A$2:$BI$24,33,FALSE))</f>
        <v/>
      </c>
      <c r="DT25" s="12" t="str">
        <f t="shared" si="103"/>
        <v/>
      </c>
      <c r="DU25" s="12" t="str">
        <f>IF($J25="","",VLOOKUP($J25,IndDomain_Wide!$A$2:$BI$24,34,FALSE))</f>
        <v/>
      </c>
      <c r="DV25" s="12" t="str">
        <f>IF($J25="","", VLOOKUP($J25,Indicator_Wide!$A$2:$BI$24,34,FALSE))</f>
        <v/>
      </c>
      <c r="DW25" s="12" t="str">
        <f t="shared" si="104"/>
        <v/>
      </c>
      <c r="DX25" s="12" t="str">
        <f>IF($J25="","",VLOOKUP($J25,IndDomain_Wide!$A$2:$BI$24,35,FALSE))</f>
        <v/>
      </c>
      <c r="DY25" s="12" t="str">
        <f>IF($J25="","", VLOOKUP($J25,Indicator_Wide!$A$2:$BI$24,35,FALSE))</f>
        <v/>
      </c>
      <c r="DZ25" s="12" t="str">
        <f t="shared" si="105"/>
        <v/>
      </c>
      <c r="EA25" s="12" t="str">
        <f>IF($J25="","",VLOOKUP($J25,IndDomain_Wide!$A$2:$BI$24,36,FALSE))</f>
        <v/>
      </c>
      <c r="EB25" s="12" t="str">
        <f>IF($J25="","", VLOOKUP($J25,Indicator_Wide!$A$2:$BI$24,36,FALSE))</f>
        <v/>
      </c>
      <c r="EC25" s="12" t="str">
        <f t="shared" si="106"/>
        <v/>
      </c>
      <c r="ED25" s="12" t="str">
        <f>IF($J25="","",VLOOKUP($J25,IndDomain_Wide!$A$2:$BI$24,37,FALSE))</f>
        <v/>
      </c>
      <c r="EE25" s="12" t="str">
        <f>IF($J25="","", VLOOKUP($J25,Indicator_Wide!$A$2:$BI$24,37,FALSE))</f>
        <v/>
      </c>
      <c r="EF25" s="12" t="str">
        <f t="shared" si="107"/>
        <v/>
      </c>
      <c r="EG25" s="12" t="str">
        <f>IF($J25="","",VLOOKUP($J25,IndDomain_Wide!$A$2:$BI$24,38,FALSE))</f>
        <v/>
      </c>
      <c r="EH25" s="12" t="str">
        <f>IF($J25="","", VLOOKUP($J25,Indicator_Wide!$A$2:$BI$24,38,FALSE))</f>
        <v/>
      </c>
      <c r="EI25" s="12" t="str">
        <f t="shared" si="108"/>
        <v/>
      </c>
      <c r="EJ25" s="12" t="str">
        <f>IF($J25="","",VLOOKUP($J25,IndDomain_Wide!$A$2:$BI$24,39,FALSE))</f>
        <v/>
      </c>
      <c r="EK25" s="12" t="str">
        <f>IF($J25="","", VLOOKUP($J25,Indicator_Wide!$A$2:$BI$24,39,FALSE))</f>
        <v/>
      </c>
      <c r="EL25" s="12" t="str">
        <f t="shared" si="109"/>
        <v/>
      </c>
      <c r="EM25" s="12" t="str">
        <f>IF($J25="","",VLOOKUP($J25,IndDomain_Wide!$A$2:$BI$24,40,FALSE))</f>
        <v/>
      </c>
      <c r="EN25" s="12" t="str">
        <f>IF($J25="","", VLOOKUP($J25,Indicator_Wide!$A$2:$BI$24,40,FALSE))</f>
        <v/>
      </c>
      <c r="EO25" s="12" t="str">
        <f t="shared" si="110"/>
        <v/>
      </c>
      <c r="EP25" s="12" t="str">
        <f>IF($J25="","",VLOOKUP($J25,IndDomain_Wide!$A$2:$BI$24,41,FALSE))</f>
        <v/>
      </c>
      <c r="EQ25" s="12" t="str">
        <f>IF($J25="","", VLOOKUP($J25,Indicator_Wide!$A$2:$BI$24,41,FALSE))</f>
        <v/>
      </c>
      <c r="ER25" s="12" t="str">
        <f t="shared" si="111"/>
        <v/>
      </c>
      <c r="ES25" s="12" t="str">
        <f>IF($J25="","",VLOOKUP($J25,IndDomain_Wide!$A$2:$BI$24,42,FALSE))</f>
        <v/>
      </c>
      <c r="ET25" s="12" t="str">
        <f>IF($J25="","", VLOOKUP($J25,Indicator_Wide!$A$2:$BI$24,42,FALSE))</f>
        <v/>
      </c>
      <c r="EU25" s="12" t="str">
        <f t="shared" si="112"/>
        <v/>
      </c>
      <c r="EV25" s="12" t="str">
        <f>IF($J25="","",VLOOKUP($J25,IndDomain_Wide!$A$2:$BI$24,43,FALSE))</f>
        <v/>
      </c>
      <c r="EW25" s="12" t="str">
        <f>IF($J25="","", VLOOKUP($J25,Indicator_Wide!$A$2:$BI$24,43,FALSE))</f>
        <v/>
      </c>
      <c r="EX25" s="12" t="str">
        <f t="shared" si="113"/>
        <v/>
      </c>
      <c r="EY25" s="12" t="str">
        <f>IF($J25="","",VLOOKUP($J25,IndDomain_Wide!$A$2:$BI$24,44,FALSE))</f>
        <v/>
      </c>
      <c r="EZ25" s="12" t="str">
        <f>IF($J25="","", VLOOKUP($J25,Indicator_Wide!$A$2:$BI$24,44,FALSE))</f>
        <v/>
      </c>
      <c r="FA25" s="12" t="str">
        <f t="shared" si="114"/>
        <v/>
      </c>
      <c r="FB25" s="12" t="str">
        <f>IF($J25="","",VLOOKUP($J25,IndDomain_Wide!$A$2:$BI$24,45,FALSE))</f>
        <v/>
      </c>
      <c r="FC25" s="12" t="str">
        <f>IF($J25="","", VLOOKUP($J25,Indicator_Wide!$A$2:$BI$24,45,FALSE))</f>
        <v/>
      </c>
      <c r="FD25" s="12" t="str">
        <f t="shared" si="115"/>
        <v/>
      </c>
      <c r="FE25" s="12" t="str">
        <f>IF($J25="","",VLOOKUP($J25,IndDomain_Wide!$A$2:$BI$24,46,FALSE))</f>
        <v/>
      </c>
      <c r="FF25" s="12" t="str">
        <f>IF($J25="","", VLOOKUP($J25,Indicator_Wide!$A$2:$BI$24,46,FALSE))</f>
        <v/>
      </c>
      <c r="FG25" s="12" t="str">
        <f t="shared" si="116"/>
        <v/>
      </c>
      <c r="FH25" s="12" t="str">
        <f>IF($J25="","",VLOOKUP($J25,IndDomain_Wide!$A$2:$BI$24,47,FALSE))</f>
        <v/>
      </c>
      <c r="FI25" s="12" t="str">
        <f>IF($J25="","", VLOOKUP($J25,Indicator_Wide!$A$2:$BI$24,47,FALSE))</f>
        <v/>
      </c>
      <c r="FJ25" s="12" t="str">
        <f t="shared" si="117"/>
        <v/>
      </c>
      <c r="FK25" s="12" t="str">
        <f>IF($J25="","",VLOOKUP($J25,IndDomain_Wide!$A$2:$BI$24,48,FALSE))</f>
        <v/>
      </c>
      <c r="FL25" s="12" t="str">
        <f>IF($J25="","", VLOOKUP($J25,Indicator_Wide!$A$2:$BI$24,48,FALSE))</f>
        <v/>
      </c>
      <c r="FM25" s="12" t="str">
        <f t="shared" si="118"/>
        <v/>
      </c>
      <c r="FN25" s="12" t="str">
        <f>IF($J25="","",VLOOKUP($J25,IndDomain_Wide!$A$2:$BI$24,49,FALSE))</f>
        <v/>
      </c>
      <c r="FO25" s="12" t="str">
        <f>IF($J25="","", VLOOKUP($J25,Indicator_Wide!$A$2:$BI$24,49,FALSE))</f>
        <v/>
      </c>
      <c r="FP25" s="12" t="str">
        <f t="shared" si="119"/>
        <v/>
      </c>
      <c r="FQ25" s="12" t="str">
        <f>IF($J25="","",VLOOKUP($J25,IndDomain_Wide!$A$2:$BI$24,50,FALSE))</f>
        <v/>
      </c>
      <c r="FR25" s="12" t="str">
        <f>IF($J25="","", VLOOKUP($J25,Indicator_Wide!$A$2:$BI$24,50,FALSE))</f>
        <v/>
      </c>
      <c r="FS25" s="12" t="str">
        <f t="shared" si="120"/>
        <v/>
      </c>
      <c r="FT25" s="12" t="str">
        <f>IF($J25="","",VLOOKUP($J25,IndDomain_Wide!$A$2:$BI$24,51,FALSE))</f>
        <v/>
      </c>
      <c r="FU25" s="12" t="str">
        <f>IF($J25="","", VLOOKUP($J25,Indicator_Wide!$A$2:$BI$24,51,FALSE))</f>
        <v/>
      </c>
      <c r="FV25" s="12" t="str">
        <f t="shared" si="121"/>
        <v/>
      </c>
      <c r="FW25" s="12" t="str">
        <f>IF($J25="","",VLOOKUP($J25,IndDomain_Wide!$A$2:$BI$24,52,FALSE))</f>
        <v/>
      </c>
      <c r="FX25" s="12" t="str">
        <f>IF($J25="","", VLOOKUP($J25,Indicator_Wide!$A$2:$BI$24,52,FALSE))</f>
        <v/>
      </c>
      <c r="FY25" s="12" t="str">
        <f t="shared" si="122"/>
        <v/>
      </c>
      <c r="FZ25" s="12" t="str">
        <f>IF($J25="","",VLOOKUP($J25,IndDomain_Wide!$A$2:$BI$24,53,FALSE))</f>
        <v/>
      </c>
      <c r="GA25" s="12" t="str">
        <f>IF($J25="","", VLOOKUP($J25,Indicator_Wide!$A$2:$BI$24,53,FALSE))</f>
        <v/>
      </c>
      <c r="GB25" s="12" t="str">
        <f t="shared" si="123"/>
        <v/>
      </c>
      <c r="GC25" s="12" t="str">
        <f>IF($J25="","",VLOOKUP($J25,IndDomain_Wide!$A$2:$BI$24,54,FALSE))</f>
        <v/>
      </c>
      <c r="GD25" s="12" t="str">
        <f>IF($J25="","", VLOOKUP($J25,Indicator_Wide!$A$2:$BI$24,54,FALSE))</f>
        <v/>
      </c>
      <c r="GE25" s="12" t="str">
        <f t="shared" si="124"/>
        <v/>
      </c>
      <c r="GF25" s="12" t="str">
        <f>IF($J25="","",VLOOKUP($J25,IndDomain_Wide!$A$2:$BI$24,55,FALSE))</f>
        <v/>
      </c>
      <c r="GG25" s="12" t="str">
        <f>IF($J25="","", VLOOKUP($J25,Indicator_Wide!$A$2:$BI$24,55,FALSE))</f>
        <v/>
      </c>
      <c r="GH25" s="12" t="str">
        <f t="shared" si="125"/>
        <v/>
      </c>
      <c r="GI25" s="12" t="str">
        <f>IF($J25="","",VLOOKUP($J25,IndDomain_Wide!$A$2:$BI$24,56,FALSE))</f>
        <v/>
      </c>
      <c r="GJ25" s="12" t="str">
        <f>IF($J25="","", VLOOKUP($J25,Indicator_Wide!$A$2:$BI$24,56,FALSE))</f>
        <v/>
      </c>
      <c r="GK25" s="12" t="str">
        <f t="shared" si="126"/>
        <v/>
      </c>
      <c r="GL25" s="12" t="str">
        <f>IF($J25="","",VLOOKUP($J25,IndDomain_Wide!$A$2:$BI$24,57,FALSE))</f>
        <v/>
      </c>
      <c r="GM25" s="12" t="str">
        <f>IF($J25="","", VLOOKUP($J25,Indicator_Wide!$A$2:$BI$24,57,FALSE))</f>
        <v/>
      </c>
      <c r="GN25" s="12" t="str">
        <f t="shared" si="127"/>
        <v/>
      </c>
      <c r="GO25" s="12" t="str">
        <f>IF($J25="","",VLOOKUP($J25,IndDomain_Wide!$A$2:$BI$24,58,FALSE))</f>
        <v/>
      </c>
      <c r="GP25" s="12" t="str">
        <f>IF($J25="","", VLOOKUP($J25,Indicator_Wide!$A$2:$BI$24,58,FALSE))</f>
        <v/>
      </c>
      <c r="GQ25" s="12" t="str">
        <f t="shared" si="128"/>
        <v/>
      </c>
      <c r="GR25" s="12" t="str">
        <f>IF($J25="","",VLOOKUP($J25,IndDomain_Wide!$A$2:$BI$24,59,FALSE))</f>
        <v/>
      </c>
      <c r="GS25" s="12" t="str">
        <f>IF($J25="","", VLOOKUP($J25,Indicator_Wide!$A$2:$BI$24,59,FALSE))</f>
        <v/>
      </c>
      <c r="GT25" s="12" t="str">
        <f t="shared" si="129"/>
        <v/>
      </c>
      <c r="GU25" s="12" t="str">
        <f>IF($J25="","",VLOOKUP($J25,IndDomain_Wide!$A$2:$BI$24,60,FALSE))</f>
        <v/>
      </c>
      <c r="GV25" s="12" t="str">
        <f>IF($J25="","", VLOOKUP($J25,Indicator_Wide!$A$2:$BI$24,60,FALSE))</f>
        <v/>
      </c>
      <c r="GW25" s="12" t="str">
        <f t="shared" si="130"/>
        <v/>
      </c>
      <c r="GX25" s="12" t="str">
        <f>IF($J25="","",VLOOKUP($J25,IndDomain_Wide!$A$2:$BI$24,61,FALSE))</f>
        <v/>
      </c>
      <c r="GY25" s="12" t="str">
        <f>IF($J25="","", VLOOKUP($J25,Indicator_Wide!$A$2:$BI$24,61,FALSE))</f>
        <v/>
      </c>
      <c r="GZ25" s="12" t="str">
        <f t="shared" si="131"/>
        <v/>
      </c>
      <c r="HA25" s="11"/>
      <c r="HB25" s="11"/>
    </row>
    <row r="26" spans="1:210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2" t="str">
        <f>IF($J26="","", VLOOKUP($J26,Domain_Wide!$A$2:$M$24,2,FALSE))</f>
        <v/>
      </c>
      <c r="L26" s="12" t="str">
        <f>IF($J26="","", VLOOKUP($J26,Domain_Wide!$A$2:$M$24,3,FALSE))</f>
        <v/>
      </c>
      <c r="M26" s="12" t="str">
        <f t="shared" si="66"/>
        <v/>
      </c>
      <c r="N26" s="12" t="str">
        <f>IF($J26="","", VLOOKUP($J26,Domain_Wide!$A$2:$M$24,4,FALSE))</f>
        <v/>
      </c>
      <c r="O26" s="12" t="str">
        <f>IF($J26="","", VLOOKUP($J26,Domain_Wide!$A$2:$M$24,5,FALSE))</f>
        <v/>
      </c>
      <c r="P26" s="12" t="str">
        <f t="shared" si="67"/>
        <v/>
      </c>
      <c r="Q26" s="12" t="str">
        <f>IF($J26="","", VLOOKUP($J26,Domain_Wide!$A$2:$M$24,6,FALSE))</f>
        <v/>
      </c>
      <c r="R26" s="12" t="str">
        <f>IF($J26="","", VLOOKUP($J26,Domain_Wide!$A$2:$M$24,7,FALSE))</f>
        <v/>
      </c>
      <c r="S26" s="12" t="str">
        <f t="shared" si="68"/>
        <v/>
      </c>
      <c r="T26" s="12" t="str">
        <f>IF($J26="","", VLOOKUP($J26,Domain_Wide!$A$2:$M$24,8,FALSE))</f>
        <v/>
      </c>
      <c r="U26" s="12" t="str">
        <f>IF($J26="","", VLOOKUP($J26,Domain_Wide!$A$2:$M$24,9,FALSE))</f>
        <v/>
      </c>
      <c r="V26" s="12" t="str">
        <f t="shared" si="69"/>
        <v/>
      </c>
      <c r="W26" s="12" t="str">
        <f>IF($J26="","", VLOOKUP($J26,Domain_Wide!$A$2:$M$24,10,FALSE))</f>
        <v/>
      </c>
      <c r="X26" s="12" t="str">
        <f>IF($J26="","", VLOOKUP($J26,Domain_Wide!$A$2:$M$24,11,FALSE))</f>
        <v/>
      </c>
      <c r="Y26" s="12" t="str">
        <f t="shared" si="70"/>
        <v/>
      </c>
      <c r="Z26" s="12" t="str">
        <f>IF($J26="","", VLOOKUP($J26,Domain_Wide!$A$2:$M$24,12,FALSE))</f>
        <v/>
      </c>
      <c r="AA26" s="12" t="str">
        <f>IF($J26="","", VLOOKUP($J26,Domain_Wide!$A$2:$M$24,13,FALSE))</f>
        <v/>
      </c>
      <c r="AB26" s="12" t="str">
        <f t="shared" si="71"/>
        <v/>
      </c>
      <c r="AC26" s="12" t="str">
        <f>IF($J26="","",VLOOKUP($J26,IndDomain_Wide!$A$2:$BI$24,2,FALSE))</f>
        <v/>
      </c>
      <c r="AD26" s="12" t="str">
        <f>IF($J26="","",VLOOKUP($J26,Indicator_Wide!$A$2:$BI$24,2,FALSE))</f>
        <v/>
      </c>
      <c r="AE26" s="12" t="str">
        <f t="shared" si="72"/>
        <v/>
      </c>
      <c r="AF26" s="12" t="str">
        <f>IF($J26="","",VLOOKUP($J26,IndDomain_Wide!$A$2:$BI$24,3,FALSE))</f>
        <v/>
      </c>
      <c r="AG26" s="12" t="str">
        <f>IF($J26="","", VLOOKUP($J26,Indicator_Wide!$A$2:$BI$24,3,FALSE))</f>
        <v/>
      </c>
      <c r="AH26" s="12" t="str">
        <f t="shared" si="73"/>
        <v/>
      </c>
      <c r="AI26" s="12" t="str">
        <f>IF($J26="","",VLOOKUP($J26,IndDomain_Wide!$A$2:$BI$24,4,FALSE))</f>
        <v/>
      </c>
      <c r="AJ26" s="12" t="str">
        <f>IF($J26="","", VLOOKUP($J26,Indicator_Wide!$A$2:$BI$24,4,FALSE))</f>
        <v/>
      </c>
      <c r="AK26" s="12" t="str">
        <f t="shared" si="74"/>
        <v/>
      </c>
      <c r="AL26" s="12" t="str">
        <f>IF($J26="","",VLOOKUP($J26,IndDomain_Wide!$A$2:$BI$24,5,FALSE))</f>
        <v/>
      </c>
      <c r="AM26" s="12" t="str">
        <f>IF($J26="","", VLOOKUP($J26,Indicator_Wide!$A$2:$BI$24,5,FALSE))</f>
        <v/>
      </c>
      <c r="AN26" s="12" t="str">
        <f t="shared" si="75"/>
        <v/>
      </c>
      <c r="AO26" s="12" t="str">
        <f>IF($J26="","",VLOOKUP($J26,IndDomain_Wide!$A$2:$BI$24,6,FALSE))</f>
        <v/>
      </c>
      <c r="AP26" s="12" t="str">
        <f>IF($J26="","", VLOOKUP($J26,Indicator_Wide!$A$2:$BI$24,6,FALSE))</f>
        <v/>
      </c>
      <c r="AQ26" s="12" t="str">
        <f t="shared" si="76"/>
        <v/>
      </c>
      <c r="AR26" s="12" t="str">
        <f>IF($J26="","",VLOOKUP($J26,IndDomain_Wide!$A$2:$BI$24,7,FALSE))</f>
        <v/>
      </c>
      <c r="AS26" s="12" t="str">
        <f>IF($J26="","", VLOOKUP($J26,Indicator_Wide!$A$2:$BI$24,7,FALSE))</f>
        <v/>
      </c>
      <c r="AT26" s="12" t="str">
        <f t="shared" si="77"/>
        <v/>
      </c>
      <c r="AU26" s="12" t="str">
        <f>IF($J26="","",VLOOKUP($J26,IndDomain_Wide!$A$2:$BI$24,8,FALSE))</f>
        <v/>
      </c>
      <c r="AV26" s="12" t="str">
        <f>IF($J26="","", VLOOKUP($J26,Indicator_Wide!$A$2:$BI$24,8,FALSE))</f>
        <v/>
      </c>
      <c r="AW26" s="12" t="str">
        <f t="shared" si="78"/>
        <v/>
      </c>
      <c r="AX26" s="12" t="str">
        <f>IF($J26="","",VLOOKUP($J26,IndDomain_Wide!$A$2:$BI$26,9,FALSE))</f>
        <v/>
      </c>
      <c r="AY26" s="12" t="str">
        <f>IF($J26="","", VLOOKUP($J26,Indicator_Wide!$A$2:$BI$24,9,FALSE))</f>
        <v/>
      </c>
      <c r="AZ26" s="12" t="str">
        <f t="shared" si="79"/>
        <v/>
      </c>
      <c r="BA26" s="12" t="str">
        <f>IF($J26="","",VLOOKUP($J26,IndDomain_Wide!$A$2:$BI$24,10,FALSE))</f>
        <v/>
      </c>
      <c r="BB26" s="12" t="str">
        <f>IF($J26="","", VLOOKUP($J26,Indicator_Wide!$A$2:$BI$24,10,FALSE))</f>
        <v/>
      </c>
      <c r="BC26" s="12" t="str">
        <f t="shared" si="80"/>
        <v/>
      </c>
      <c r="BD26" s="12" t="str">
        <f>IF($J26="","",VLOOKUP($J26,IndDomain_Wide!$A$2:$BI$24,11,FALSE))</f>
        <v/>
      </c>
      <c r="BE26" s="12" t="str">
        <f>IF($J26="","", VLOOKUP($J26,Indicator_Wide!$A$2:$BI$24,11,FALSE))</f>
        <v/>
      </c>
      <c r="BF26" s="12" t="str">
        <f t="shared" si="81"/>
        <v/>
      </c>
      <c r="BG26" s="12" t="str">
        <f>IF($J26="","",VLOOKUP($J26,IndDomain_Wide!$A$2:$BI$24,12,FALSE))</f>
        <v/>
      </c>
      <c r="BH26" s="12" t="str">
        <f>IF($J26="","", VLOOKUP($J26,Indicator_Wide!$A$2:$BI$24,12,FALSE))</f>
        <v/>
      </c>
      <c r="BI26" s="12" t="str">
        <f t="shared" si="82"/>
        <v/>
      </c>
      <c r="BJ26" s="12" t="str">
        <f>IF($J26="","",VLOOKUP($J26,IndDomain_Wide!$A$2:$BI$24,13,FALSE))</f>
        <v/>
      </c>
      <c r="BK26" s="12" t="str">
        <f>IF($J26="","", VLOOKUP($J26,Indicator_Wide!$A$2:$BI$24,13,FALSE))</f>
        <v/>
      </c>
      <c r="BL26" s="12" t="str">
        <f t="shared" si="83"/>
        <v/>
      </c>
      <c r="BM26" s="12" t="str">
        <f>IF($J26="","",VLOOKUP($J26,IndDomain_Wide!$A$2:$BI$24,14,FALSE))</f>
        <v/>
      </c>
      <c r="BN26" s="12" t="str">
        <f>IF($J26="","", VLOOKUP($J26,Indicator_Wide!$A$2:$BI$24,14,FALSE))</f>
        <v/>
      </c>
      <c r="BO26" s="12" t="str">
        <f t="shared" si="84"/>
        <v/>
      </c>
      <c r="BP26" s="12" t="str">
        <f>IF($J26="","",VLOOKUP($J26,IndDomain_Wide!$A$2:$BI$24,15,FALSE))</f>
        <v/>
      </c>
      <c r="BQ26" s="12" t="str">
        <f>IF($J26="","", VLOOKUP($J26,Indicator_Wide!$A$2:$BI$24,15,FALSE))</f>
        <v/>
      </c>
      <c r="BR26" s="12" t="str">
        <f t="shared" si="85"/>
        <v/>
      </c>
      <c r="BS26" s="12" t="str">
        <f>IF($J26="","",VLOOKUP($J26,IndDomain_Wide!$A$2:$BI$24,16,FALSE))</f>
        <v/>
      </c>
      <c r="BT26" s="12" t="str">
        <f>IF($J26="","", VLOOKUP($J26,Indicator_Wide!$A$2:$BI$24,16,FALSE))</f>
        <v/>
      </c>
      <c r="BU26" s="12" t="str">
        <f t="shared" si="86"/>
        <v/>
      </c>
      <c r="BV26" s="12" t="str">
        <f>IF($J26="","",VLOOKUP($J26,IndDomain_Wide!$A$2:$BI$24,17,FALSE))</f>
        <v/>
      </c>
      <c r="BW26" s="12" t="str">
        <f>IF($J26="","", VLOOKUP($J26,Indicator_Wide!$A$2:$BI$24,17,FALSE))</f>
        <v/>
      </c>
      <c r="BX26" s="12" t="str">
        <f t="shared" si="87"/>
        <v/>
      </c>
      <c r="BY26" s="12" t="str">
        <f>IF($J26="","",VLOOKUP($J26,IndDomain_Wide!$A$2:$BI$24,18,FALSE))</f>
        <v/>
      </c>
      <c r="BZ26" s="12" t="str">
        <f>IF($J26="","", VLOOKUP($J26,Indicator_Wide!$A$2:$BI$24,18,FALSE))</f>
        <v/>
      </c>
      <c r="CA26" s="12" t="str">
        <f t="shared" si="88"/>
        <v/>
      </c>
      <c r="CB26" s="12" t="str">
        <f>IF($J26="","",VLOOKUP($J26,IndDomain_Wide!$A$2:$BI$24,19,FALSE))</f>
        <v/>
      </c>
      <c r="CC26" s="12" t="str">
        <f>IF($J26="","", VLOOKUP($J26,Indicator_Wide!$A$2:$BI$24,19,FALSE))</f>
        <v/>
      </c>
      <c r="CD26" s="12" t="str">
        <f t="shared" si="89"/>
        <v/>
      </c>
      <c r="CE26" s="12" t="str">
        <f>IF($J26="","",VLOOKUP($J26,IndDomain_Wide!$A$2:$BI$24,20,FALSE))</f>
        <v/>
      </c>
      <c r="CF26" s="12" t="str">
        <f>IF($J26="","", VLOOKUP($J26,Indicator_Wide!$A$2:$BI$24,20,FALSE))</f>
        <v/>
      </c>
      <c r="CG26" s="12" t="str">
        <f t="shared" si="90"/>
        <v/>
      </c>
      <c r="CH26" s="12" t="str">
        <f>IF($J26="","",VLOOKUP($J26,IndDomain_Wide!$A$2:$BI$24,21,FALSE))</f>
        <v/>
      </c>
      <c r="CI26" s="12" t="str">
        <f>IF($J26="","", VLOOKUP($J26,Indicator_Wide!$A$2:$BI$24,21,FALSE))</f>
        <v/>
      </c>
      <c r="CJ26" s="12" t="str">
        <f t="shared" si="91"/>
        <v/>
      </c>
      <c r="CK26" s="12" t="str">
        <f>IF($J26="","",VLOOKUP($J26,IndDomain_Wide!$A$2:$BI$24,22,FALSE))</f>
        <v/>
      </c>
      <c r="CL26" s="12" t="str">
        <f>IF($J26="","", VLOOKUP($J26,Indicator_Wide!$A$2:$BI$24,22,FALSE))</f>
        <v/>
      </c>
      <c r="CM26" s="12" t="str">
        <f t="shared" si="92"/>
        <v/>
      </c>
      <c r="CN26" s="12" t="str">
        <f>IF($J26="","",VLOOKUP($J26,IndDomain_Wide!$A$2:$BI$24,23,FALSE))</f>
        <v/>
      </c>
      <c r="CO26" s="12" t="str">
        <f>IF($J26="","", VLOOKUP($J26,Indicator_Wide!$A$2:$BI$24,23,FALSE))</f>
        <v/>
      </c>
      <c r="CP26" s="12" t="str">
        <f t="shared" si="93"/>
        <v/>
      </c>
      <c r="CQ26" s="12" t="str">
        <f>IF($J26="","",VLOOKUP($J26,IndDomain_Wide!$A$2:$BI$24,24,FALSE))</f>
        <v/>
      </c>
      <c r="CR26" s="12" t="str">
        <f>IF($J26="","", VLOOKUP($J26,Indicator_Wide!$A$2:$BI$24,24,FALSE))</f>
        <v/>
      </c>
      <c r="CS26" s="12" t="str">
        <f t="shared" si="94"/>
        <v/>
      </c>
      <c r="CT26" s="12" t="str">
        <f>IF($J26="","",VLOOKUP($J26,IndDomain_Wide!$A$2:$BI$24,25,FALSE))</f>
        <v/>
      </c>
      <c r="CU26" s="12" t="str">
        <f>IF($J26="","", VLOOKUP($J26,Indicator_Wide!$A$2:$BI$24,25,FALSE))</f>
        <v/>
      </c>
      <c r="CV26" s="12" t="str">
        <f t="shared" si="95"/>
        <v/>
      </c>
      <c r="CW26" s="12" t="str">
        <f>IF($J26="","",VLOOKUP($J26,IndDomain_Wide!$A$2:$BI$24,26,FALSE))</f>
        <v/>
      </c>
      <c r="CX26" s="12" t="str">
        <f>IF($J26="","", VLOOKUP($J26,Indicator_Wide!$A$2:$BI$24,26,FALSE))</f>
        <v/>
      </c>
      <c r="CY26" s="12" t="str">
        <f t="shared" si="96"/>
        <v/>
      </c>
      <c r="CZ26" s="12" t="str">
        <f>IF($J26="","",VLOOKUP($J26,IndDomain_Wide!$A$2:$BI$24,27,FALSE))</f>
        <v/>
      </c>
      <c r="DA26" s="12" t="str">
        <f>IF($J26="","", VLOOKUP($J26,Indicator_Wide!$A$2:$BI$17,27,FALSE))</f>
        <v/>
      </c>
      <c r="DB26" s="12" t="str">
        <f t="shared" si="97"/>
        <v/>
      </c>
      <c r="DC26" s="12" t="str">
        <f>IF($J26="","",VLOOKUP($J26,IndDomain_Wide!$A$2:$BI$24,28,FALSE))</f>
        <v/>
      </c>
      <c r="DD26" s="12" t="str">
        <f>IF($J26="","", VLOOKUP($J26,Indicator_Wide!$A$2:$BI$17,28,FALSE))</f>
        <v/>
      </c>
      <c r="DE26" s="12" t="str">
        <f t="shared" si="98"/>
        <v/>
      </c>
      <c r="DF26" s="12" t="str">
        <f>IF($J26="","",VLOOKUP($J26,IndDomain_Wide!$A$2:$BI$24,29,FALSE))</f>
        <v/>
      </c>
      <c r="DG26" s="12" t="str">
        <f>IF($J26="","", VLOOKUP($J26,Indicator_Wide!$A$2:$BI$24,29,FALSE))</f>
        <v/>
      </c>
      <c r="DH26" s="12" t="str">
        <f t="shared" si="99"/>
        <v/>
      </c>
      <c r="DI26" s="12" t="str">
        <f>IF($J26="","",VLOOKUP($J26,IndDomain_Wide!$A$2:$BI$24,30,FALSE))</f>
        <v/>
      </c>
      <c r="DJ26" s="12" t="str">
        <f>IF($J26="","", VLOOKUP($J26,Indicator_Wide!$A$2:$BI$24,30,FALSE))</f>
        <v/>
      </c>
      <c r="DK26" s="12" t="str">
        <f t="shared" si="100"/>
        <v/>
      </c>
      <c r="DL26" s="12" t="str">
        <f>IF($J26="","",VLOOKUP($J26,IndDomain_Wide!$A$2:$BI$24,31,FALSE))</f>
        <v/>
      </c>
      <c r="DM26" s="12" t="str">
        <f>IF($J26="","", VLOOKUP($J26,Indicator_Wide!$A$2:$BI$24,31,FALSE))</f>
        <v/>
      </c>
      <c r="DN26" s="12" t="str">
        <f t="shared" si="101"/>
        <v/>
      </c>
      <c r="DO26" s="12" t="str">
        <f>IF($J26="","",VLOOKUP($J26,IndDomain_Wide!$A$2:$BI$24,32,FALSE))</f>
        <v/>
      </c>
      <c r="DP26" s="12" t="str">
        <f>IF($J26="","", VLOOKUP($J26,Indicator_Wide!$A$2:$BI$24,32,FALSE))</f>
        <v/>
      </c>
      <c r="DQ26" s="12" t="str">
        <f t="shared" si="102"/>
        <v/>
      </c>
      <c r="DR26" s="12" t="str">
        <f>IF($J26="","",VLOOKUP($J26,IndDomain_Wide!$A$2:$BI$24,33,FALSE))</f>
        <v/>
      </c>
      <c r="DS26" s="12" t="str">
        <f>IF($J26="","", VLOOKUP($J26,Indicator_Wide!$A$2:$BI$24,33,FALSE))</f>
        <v/>
      </c>
      <c r="DT26" s="12" t="str">
        <f t="shared" si="103"/>
        <v/>
      </c>
      <c r="DU26" s="12" t="str">
        <f>IF($J26="","",VLOOKUP($J26,IndDomain_Wide!$A$2:$BI$24,34,FALSE))</f>
        <v/>
      </c>
      <c r="DV26" s="12" t="str">
        <f>IF($J26="","", VLOOKUP($J26,Indicator_Wide!$A$2:$BI$24,34,FALSE))</f>
        <v/>
      </c>
      <c r="DW26" s="12" t="str">
        <f t="shared" si="104"/>
        <v/>
      </c>
      <c r="DX26" s="12" t="str">
        <f>IF($J26="","",VLOOKUP($J26,IndDomain_Wide!$A$2:$BI$24,35,FALSE))</f>
        <v/>
      </c>
      <c r="DY26" s="12" t="str">
        <f>IF($J26="","", VLOOKUP($J26,Indicator_Wide!$A$2:$BI$24,35,FALSE))</f>
        <v/>
      </c>
      <c r="DZ26" s="12" t="str">
        <f t="shared" si="105"/>
        <v/>
      </c>
      <c r="EA26" s="12" t="str">
        <f>IF($J26="","",VLOOKUP($J26,IndDomain_Wide!$A$2:$BI$24,36,FALSE))</f>
        <v/>
      </c>
      <c r="EB26" s="12" t="str">
        <f>IF($J26="","", VLOOKUP($J26,Indicator_Wide!$A$2:$BI$24,36,FALSE))</f>
        <v/>
      </c>
      <c r="EC26" s="12" t="str">
        <f t="shared" si="106"/>
        <v/>
      </c>
      <c r="ED26" s="12" t="str">
        <f>IF($J26="","",VLOOKUP($J26,IndDomain_Wide!$A$2:$BI$24,37,FALSE))</f>
        <v/>
      </c>
      <c r="EE26" s="12" t="str">
        <f>IF($J26="","", VLOOKUP($J26,Indicator_Wide!$A$2:$BI$24,37,FALSE))</f>
        <v/>
      </c>
      <c r="EF26" s="12" t="str">
        <f t="shared" si="107"/>
        <v/>
      </c>
      <c r="EG26" s="12" t="str">
        <f>IF($J26="","",VLOOKUP($J26,IndDomain_Wide!$A$2:$BI$24,38,FALSE))</f>
        <v/>
      </c>
      <c r="EH26" s="12" t="str">
        <f>IF($J26="","", VLOOKUP($J26,Indicator_Wide!$A$2:$BI$24,38,FALSE))</f>
        <v/>
      </c>
      <c r="EI26" s="12" t="str">
        <f t="shared" si="108"/>
        <v/>
      </c>
      <c r="EJ26" s="12" t="str">
        <f>IF($J26="","",VLOOKUP($J26,IndDomain_Wide!$A$2:$BI$24,39,FALSE))</f>
        <v/>
      </c>
      <c r="EK26" s="12" t="str">
        <f>IF($J26="","", VLOOKUP($J26,Indicator_Wide!$A$2:$BI$24,39,FALSE))</f>
        <v/>
      </c>
      <c r="EL26" s="12" t="str">
        <f t="shared" si="109"/>
        <v/>
      </c>
      <c r="EM26" s="12" t="str">
        <f>IF($J26="","",VLOOKUP($J26,IndDomain_Wide!$A$2:$BI$24,40,FALSE))</f>
        <v/>
      </c>
      <c r="EN26" s="12" t="str">
        <f>IF($J26="","", VLOOKUP($J26,Indicator_Wide!$A$2:$BI$24,40,FALSE))</f>
        <v/>
      </c>
      <c r="EO26" s="12" t="str">
        <f t="shared" si="110"/>
        <v/>
      </c>
      <c r="EP26" s="12" t="str">
        <f>IF($J26="","",VLOOKUP($J26,IndDomain_Wide!$A$2:$BI$24,41,FALSE))</f>
        <v/>
      </c>
      <c r="EQ26" s="12" t="str">
        <f>IF($J26="","", VLOOKUP($J26,Indicator_Wide!$A$2:$BI$24,41,FALSE))</f>
        <v/>
      </c>
      <c r="ER26" s="12" t="str">
        <f t="shared" si="111"/>
        <v/>
      </c>
      <c r="ES26" s="12" t="str">
        <f>IF($J26="","",VLOOKUP($J26,IndDomain_Wide!$A$2:$BI$24,42,FALSE))</f>
        <v/>
      </c>
      <c r="ET26" s="12" t="str">
        <f>IF($J26="","", VLOOKUP($J26,Indicator_Wide!$A$2:$BI$24,42,FALSE))</f>
        <v/>
      </c>
      <c r="EU26" s="12" t="str">
        <f t="shared" si="112"/>
        <v/>
      </c>
      <c r="EV26" s="12" t="str">
        <f>IF($J26="","",VLOOKUP($J26,IndDomain_Wide!$A$2:$BI$24,43,FALSE))</f>
        <v/>
      </c>
      <c r="EW26" s="12" t="str">
        <f>IF($J26="","", VLOOKUP($J26,Indicator_Wide!$A$2:$BI$24,43,FALSE))</f>
        <v/>
      </c>
      <c r="EX26" s="12" t="str">
        <f t="shared" si="113"/>
        <v/>
      </c>
      <c r="EY26" s="12" t="str">
        <f>IF($J26="","",VLOOKUP($J26,IndDomain_Wide!$A$2:$BI$24,44,FALSE))</f>
        <v/>
      </c>
      <c r="EZ26" s="12" t="str">
        <f>IF($J26="","", VLOOKUP($J26,Indicator_Wide!$A$2:$BI$24,44,FALSE))</f>
        <v/>
      </c>
      <c r="FA26" s="12" t="str">
        <f t="shared" si="114"/>
        <v/>
      </c>
      <c r="FB26" s="12" t="str">
        <f>IF($J26="","",VLOOKUP($J26,IndDomain_Wide!$A$2:$BI$24,45,FALSE))</f>
        <v/>
      </c>
      <c r="FC26" s="12" t="str">
        <f>IF($J26="","", VLOOKUP($J26,Indicator_Wide!$A$2:$BI$24,45,FALSE))</f>
        <v/>
      </c>
      <c r="FD26" s="12" t="str">
        <f t="shared" si="115"/>
        <v/>
      </c>
      <c r="FE26" s="12" t="str">
        <f>IF($J26="","",VLOOKUP($J26,IndDomain_Wide!$A$2:$BI$24,46,FALSE))</f>
        <v/>
      </c>
      <c r="FF26" s="12" t="str">
        <f>IF($J26="","", VLOOKUP($J26,Indicator_Wide!$A$2:$BI$24,46,FALSE))</f>
        <v/>
      </c>
      <c r="FG26" s="12" t="str">
        <f t="shared" si="116"/>
        <v/>
      </c>
      <c r="FH26" s="12" t="str">
        <f>IF($J26="","",VLOOKUP($J26,IndDomain_Wide!$A$2:$BI$24,47,FALSE))</f>
        <v/>
      </c>
      <c r="FI26" s="12" t="str">
        <f>IF($J26="","", VLOOKUP($J26,Indicator_Wide!$A$2:$BI$24,47,FALSE))</f>
        <v/>
      </c>
      <c r="FJ26" s="12" t="str">
        <f t="shared" si="117"/>
        <v/>
      </c>
      <c r="FK26" s="12" t="str">
        <f>IF($J26="","",VLOOKUP($J26,IndDomain_Wide!$A$2:$BI$24,48,FALSE))</f>
        <v/>
      </c>
      <c r="FL26" s="12" t="str">
        <f>IF($J26="","", VLOOKUP($J26,Indicator_Wide!$A$2:$BI$24,48,FALSE))</f>
        <v/>
      </c>
      <c r="FM26" s="12" t="str">
        <f t="shared" si="118"/>
        <v/>
      </c>
      <c r="FN26" s="12" t="str">
        <f>IF($J26="","",VLOOKUP($J26,IndDomain_Wide!$A$2:$BI$24,49,FALSE))</f>
        <v/>
      </c>
      <c r="FO26" s="12" t="str">
        <f>IF($J26="","", VLOOKUP($J26,Indicator_Wide!$A$2:$BI$24,49,FALSE))</f>
        <v/>
      </c>
      <c r="FP26" s="12" t="str">
        <f t="shared" si="119"/>
        <v/>
      </c>
      <c r="FQ26" s="12" t="str">
        <f>IF($J26="","",VLOOKUP($J26,IndDomain_Wide!$A$2:$BI$24,50,FALSE))</f>
        <v/>
      </c>
      <c r="FR26" s="12" t="str">
        <f>IF($J26="","", VLOOKUP($J26,Indicator_Wide!$A$2:$BI$24,50,FALSE))</f>
        <v/>
      </c>
      <c r="FS26" s="12" t="str">
        <f t="shared" si="120"/>
        <v/>
      </c>
      <c r="FT26" s="12" t="str">
        <f>IF($J26="","",VLOOKUP($J26,IndDomain_Wide!$A$2:$BI$24,51,FALSE))</f>
        <v/>
      </c>
      <c r="FU26" s="12" t="str">
        <f>IF($J26="","", VLOOKUP($J26,Indicator_Wide!$A$2:$BI$24,51,FALSE))</f>
        <v/>
      </c>
      <c r="FV26" s="12" t="str">
        <f t="shared" si="121"/>
        <v/>
      </c>
      <c r="FW26" s="12" t="str">
        <f>IF($J26="","",VLOOKUP($J26,IndDomain_Wide!$A$2:$BI$24,52,FALSE))</f>
        <v/>
      </c>
      <c r="FX26" s="12" t="str">
        <f>IF($J26="","", VLOOKUP($J26,Indicator_Wide!$A$2:$BI$24,52,FALSE))</f>
        <v/>
      </c>
      <c r="FY26" s="12" t="str">
        <f t="shared" si="122"/>
        <v/>
      </c>
      <c r="FZ26" s="12" t="str">
        <f>IF($J26="","",VLOOKUP($J26,IndDomain_Wide!$A$2:$BI$24,53,FALSE))</f>
        <v/>
      </c>
      <c r="GA26" s="12" t="str">
        <f>IF($J26="","", VLOOKUP($J26,Indicator_Wide!$A$2:$BI$24,53,FALSE))</f>
        <v/>
      </c>
      <c r="GB26" s="12" t="str">
        <f t="shared" si="123"/>
        <v/>
      </c>
      <c r="GC26" s="12" t="str">
        <f>IF($J26="","",VLOOKUP($J26,IndDomain_Wide!$A$2:$BI$24,54,FALSE))</f>
        <v/>
      </c>
      <c r="GD26" s="12" t="str">
        <f>IF($J26="","", VLOOKUP($J26,Indicator_Wide!$A$2:$BI$24,54,FALSE))</f>
        <v/>
      </c>
      <c r="GE26" s="12" t="str">
        <f t="shared" si="124"/>
        <v/>
      </c>
      <c r="GF26" s="12" t="str">
        <f>IF($J26="","",VLOOKUP($J26,IndDomain_Wide!$A$2:$BI$24,55,FALSE))</f>
        <v/>
      </c>
      <c r="GG26" s="12" t="str">
        <f>IF($J26="","", VLOOKUP($J26,Indicator_Wide!$A$2:$BI$24,55,FALSE))</f>
        <v/>
      </c>
      <c r="GH26" s="12" t="str">
        <f t="shared" si="125"/>
        <v/>
      </c>
      <c r="GI26" s="12" t="str">
        <f>IF($J26="","",VLOOKUP($J26,IndDomain_Wide!$A$2:$BI$24,56,FALSE))</f>
        <v/>
      </c>
      <c r="GJ26" s="12" t="str">
        <f>IF($J26="","", VLOOKUP($J26,Indicator_Wide!$A$2:$BI$24,56,FALSE))</f>
        <v/>
      </c>
      <c r="GK26" s="12" t="str">
        <f t="shared" si="126"/>
        <v/>
      </c>
      <c r="GL26" s="12" t="str">
        <f>IF($J26="","",VLOOKUP($J26,IndDomain_Wide!$A$2:$BI$24,57,FALSE))</f>
        <v/>
      </c>
      <c r="GM26" s="12" t="str">
        <f>IF($J26="","", VLOOKUP($J26,Indicator_Wide!$A$2:$BI$24,57,FALSE))</f>
        <v/>
      </c>
      <c r="GN26" s="12" t="str">
        <f t="shared" si="127"/>
        <v/>
      </c>
      <c r="GO26" s="12" t="str">
        <f>IF($J26="","",VLOOKUP($J26,IndDomain_Wide!$A$2:$BI$24,58,FALSE))</f>
        <v/>
      </c>
      <c r="GP26" s="12" t="str">
        <f>IF($J26="","", VLOOKUP($J26,Indicator_Wide!$A$2:$BI$24,58,FALSE))</f>
        <v/>
      </c>
      <c r="GQ26" s="12" t="str">
        <f t="shared" si="128"/>
        <v/>
      </c>
      <c r="GR26" s="12" t="str">
        <f>IF($J26="","",VLOOKUP($J26,IndDomain_Wide!$A$2:$BI$24,59,FALSE))</f>
        <v/>
      </c>
      <c r="GS26" s="12" t="str">
        <f>IF($J26="","", VLOOKUP($J26,Indicator_Wide!$A$2:$BI$24,59,FALSE))</f>
        <v/>
      </c>
      <c r="GT26" s="12" t="str">
        <f t="shared" si="129"/>
        <v/>
      </c>
      <c r="GU26" s="12" t="str">
        <f>IF($J26="","",VLOOKUP($J26,IndDomain_Wide!$A$2:$BI$24,60,FALSE))</f>
        <v/>
      </c>
      <c r="GV26" s="12" t="str">
        <f>IF($J26="","", VLOOKUP($J26,Indicator_Wide!$A$2:$BI$24,60,FALSE))</f>
        <v/>
      </c>
      <c r="GW26" s="12" t="str">
        <f t="shared" si="130"/>
        <v/>
      </c>
      <c r="GX26" s="12" t="str">
        <f>IF($J26="","",VLOOKUP($J26,IndDomain_Wide!$A$2:$BI$24,61,FALSE))</f>
        <v/>
      </c>
      <c r="GY26" s="12" t="str">
        <f>IF($J26="","", VLOOKUP($J26,Indicator_Wide!$A$2:$BI$24,61,FALSE))</f>
        <v/>
      </c>
      <c r="GZ26" s="12" t="str">
        <f t="shared" si="131"/>
        <v/>
      </c>
      <c r="HA26" s="11"/>
      <c r="HB26" s="11"/>
    </row>
    <row r="27" spans="1:210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2" t="str">
        <f>IF($J27="","", VLOOKUP($J27,Domain_Wide!$A$2:$M$24,2,FALSE))</f>
        <v/>
      </c>
      <c r="L27" s="12" t="str">
        <f>IF($J27="","", VLOOKUP($J27,Domain_Wide!$A$2:$M$24,3,FALSE))</f>
        <v/>
      </c>
      <c r="M27" s="12" t="str">
        <f t="shared" si="66"/>
        <v/>
      </c>
      <c r="N27" s="12" t="str">
        <f>IF($J27="","", VLOOKUP($J27,Domain_Wide!$A$2:$M$24,4,FALSE))</f>
        <v/>
      </c>
      <c r="O27" s="12" t="str">
        <f>IF($J27="","", VLOOKUP($J27,Domain_Wide!$A$2:$M$24,5,FALSE))</f>
        <v/>
      </c>
      <c r="P27" s="12" t="str">
        <f t="shared" si="67"/>
        <v/>
      </c>
      <c r="Q27" s="12" t="str">
        <f>IF($J27="","", VLOOKUP($J27,Domain_Wide!$A$2:$M$24,6,FALSE))</f>
        <v/>
      </c>
      <c r="R27" s="12" t="str">
        <f>IF($J27="","", VLOOKUP($J27,Domain_Wide!$A$2:$M$24,7,FALSE))</f>
        <v/>
      </c>
      <c r="S27" s="12" t="str">
        <f t="shared" si="68"/>
        <v/>
      </c>
      <c r="T27" s="12" t="str">
        <f>IF($J27="","", VLOOKUP($J27,Domain_Wide!$A$2:$M$24,8,FALSE))</f>
        <v/>
      </c>
      <c r="U27" s="12" t="str">
        <f>IF($J27="","", VLOOKUP($J27,Domain_Wide!$A$2:$M$24,9,FALSE))</f>
        <v/>
      </c>
      <c r="V27" s="12" t="str">
        <f t="shared" si="69"/>
        <v/>
      </c>
      <c r="W27" s="12" t="str">
        <f>IF($J27="","", VLOOKUP($J27,Domain_Wide!$A$2:$M$24,10,FALSE))</f>
        <v/>
      </c>
      <c r="X27" s="12" t="str">
        <f>IF($J27="","", VLOOKUP($J27,Domain_Wide!$A$2:$M$24,11,FALSE))</f>
        <v/>
      </c>
      <c r="Y27" s="12" t="str">
        <f t="shared" si="70"/>
        <v/>
      </c>
      <c r="Z27" s="12" t="str">
        <f>IF($J27="","", VLOOKUP($J27,Domain_Wide!$A$2:$M$24,12,FALSE))</f>
        <v/>
      </c>
      <c r="AA27" s="12" t="str">
        <f>IF($J27="","", VLOOKUP($J27,Domain_Wide!$A$2:$M$24,13,FALSE))</f>
        <v/>
      </c>
      <c r="AB27" s="12" t="str">
        <f t="shared" si="71"/>
        <v/>
      </c>
      <c r="AC27" s="12" t="str">
        <f>IF($J27="","",VLOOKUP($J27,IndDomain_Wide!$A$2:$BI$24,2,FALSE))</f>
        <v/>
      </c>
      <c r="AD27" s="12" t="str">
        <f>IF($J27="","",VLOOKUP($J27,Indicator_Wide!$A$2:$BI$24,2,FALSE))</f>
        <v/>
      </c>
      <c r="AE27" s="12" t="str">
        <f t="shared" si="72"/>
        <v/>
      </c>
      <c r="AF27" s="12" t="str">
        <f>IF($J27="","",VLOOKUP($J27,IndDomain_Wide!$A$2:$BI$24,3,FALSE))</f>
        <v/>
      </c>
      <c r="AG27" s="12" t="str">
        <f>IF($J27="","", VLOOKUP($J27,Indicator_Wide!$A$2:$BI$24,3,FALSE))</f>
        <v/>
      </c>
      <c r="AH27" s="12" t="str">
        <f t="shared" si="73"/>
        <v/>
      </c>
      <c r="AI27" s="12" t="str">
        <f>IF($J27="","",VLOOKUP($J27,IndDomain_Wide!$A$2:$BI$24,4,FALSE))</f>
        <v/>
      </c>
      <c r="AJ27" s="12" t="str">
        <f>IF($J27="","", VLOOKUP($J27,Indicator_Wide!$A$2:$BI$24,4,FALSE))</f>
        <v/>
      </c>
      <c r="AK27" s="12" t="str">
        <f t="shared" si="74"/>
        <v/>
      </c>
      <c r="AL27" s="12" t="str">
        <f>IF($J27="","",VLOOKUP($J27,IndDomain_Wide!$A$2:$BI$24,5,FALSE))</f>
        <v/>
      </c>
      <c r="AM27" s="12" t="str">
        <f>IF($J27="","", VLOOKUP($J27,Indicator_Wide!$A$2:$BI$24,5,FALSE))</f>
        <v/>
      </c>
      <c r="AN27" s="12" t="str">
        <f t="shared" si="75"/>
        <v/>
      </c>
      <c r="AO27" s="12" t="str">
        <f>IF($J27="","",VLOOKUP($J27,IndDomain_Wide!$A$2:$BI$24,6,FALSE))</f>
        <v/>
      </c>
      <c r="AP27" s="12" t="str">
        <f>IF($J27="","", VLOOKUP($J27,Indicator_Wide!$A$2:$BI$24,6,FALSE))</f>
        <v/>
      </c>
      <c r="AQ27" s="12" t="str">
        <f t="shared" si="76"/>
        <v/>
      </c>
      <c r="AR27" s="12" t="str">
        <f>IF($J27="","",VLOOKUP($J27,IndDomain_Wide!$A$2:$BI$24,7,FALSE))</f>
        <v/>
      </c>
      <c r="AS27" s="12" t="str">
        <f>IF($J27="","", VLOOKUP($J27,Indicator_Wide!$A$2:$BI$24,7,FALSE))</f>
        <v/>
      </c>
      <c r="AT27" s="12" t="str">
        <f t="shared" si="77"/>
        <v/>
      </c>
      <c r="AU27" s="12" t="str">
        <f>IF($J27="","",VLOOKUP($J27,IndDomain_Wide!$A$2:$BI$24,8,FALSE))</f>
        <v/>
      </c>
      <c r="AV27" s="12" t="str">
        <f>IF($J27="","", VLOOKUP($J27,Indicator_Wide!$A$2:$BI$24,8,FALSE))</f>
        <v/>
      </c>
      <c r="AW27" s="12" t="str">
        <f t="shared" si="78"/>
        <v/>
      </c>
      <c r="AX27" s="12" t="str">
        <f>IF($J27="","",VLOOKUP($J27,IndDomain_Wide!$A$2:$BI$26,9,FALSE))</f>
        <v/>
      </c>
      <c r="AY27" s="12" t="str">
        <f>IF($J27="","", VLOOKUP($J27,Indicator_Wide!$A$2:$BI$24,9,FALSE))</f>
        <v/>
      </c>
      <c r="AZ27" s="12" t="str">
        <f t="shared" si="79"/>
        <v/>
      </c>
      <c r="BA27" s="12" t="str">
        <f>IF($J27="","",VLOOKUP($J27,IndDomain_Wide!$A$2:$BI$24,10,FALSE))</f>
        <v/>
      </c>
      <c r="BB27" s="12" t="str">
        <f>IF($J27="","", VLOOKUP($J27,Indicator_Wide!$A$2:$BI$24,10,FALSE))</f>
        <v/>
      </c>
      <c r="BC27" s="12" t="str">
        <f t="shared" si="80"/>
        <v/>
      </c>
      <c r="BD27" s="12" t="str">
        <f>IF($J27="","",VLOOKUP($J27,IndDomain_Wide!$A$2:$BI$24,11,FALSE))</f>
        <v/>
      </c>
      <c r="BE27" s="12" t="str">
        <f>IF($J27="","", VLOOKUP($J27,Indicator_Wide!$A$2:$BI$24,11,FALSE))</f>
        <v/>
      </c>
      <c r="BF27" s="12" t="str">
        <f t="shared" si="81"/>
        <v/>
      </c>
      <c r="BG27" s="12" t="str">
        <f>IF($J27="","",VLOOKUP($J27,IndDomain_Wide!$A$2:$BI$24,12,FALSE))</f>
        <v/>
      </c>
      <c r="BH27" s="12" t="str">
        <f>IF($J27="","", VLOOKUP($J27,Indicator_Wide!$A$2:$BI$24,12,FALSE))</f>
        <v/>
      </c>
      <c r="BI27" s="12" t="str">
        <f t="shared" si="82"/>
        <v/>
      </c>
      <c r="BJ27" s="12" t="str">
        <f>IF($J27="","",VLOOKUP($J27,IndDomain_Wide!$A$2:$BI$24,13,FALSE))</f>
        <v/>
      </c>
      <c r="BK27" s="12" t="str">
        <f>IF($J27="","", VLOOKUP($J27,Indicator_Wide!$A$2:$BI$24,13,FALSE))</f>
        <v/>
      </c>
      <c r="BL27" s="12" t="str">
        <f t="shared" si="83"/>
        <v/>
      </c>
      <c r="BM27" s="12" t="str">
        <f>IF($J27="","",VLOOKUP($J27,IndDomain_Wide!$A$2:$BI$24,14,FALSE))</f>
        <v/>
      </c>
      <c r="BN27" s="12" t="str">
        <f>IF($J27="","", VLOOKUP($J27,Indicator_Wide!$A$2:$BI$24,14,FALSE))</f>
        <v/>
      </c>
      <c r="BO27" s="12" t="str">
        <f t="shared" si="84"/>
        <v/>
      </c>
      <c r="BP27" s="12" t="str">
        <f>IF($J27="","",VLOOKUP($J27,IndDomain_Wide!$A$2:$BI$24,15,FALSE))</f>
        <v/>
      </c>
      <c r="BQ27" s="12" t="str">
        <f>IF($J27="","", VLOOKUP($J27,Indicator_Wide!$A$2:$BI$24,15,FALSE))</f>
        <v/>
      </c>
      <c r="BR27" s="12" t="str">
        <f t="shared" si="85"/>
        <v/>
      </c>
      <c r="BS27" s="12" t="str">
        <f>IF($J27="","",VLOOKUP($J27,IndDomain_Wide!$A$2:$BI$24,16,FALSE))</f>
        <v/>
      </c>
      <c r="BT27" s="12" t="str">
        <f>IF($J27="","", VLOOKUP($J27,Indicator_Wide!$A$2:$BI$24,16,FALSE))</f>
        <v/>
      </c>
      <c r="BU27" s="12" t="str">
        <f t="shared" si="86"/>
        <v/>
      </c>
      <c r="BV27" s="12" t="str">
        <f>IF($J27="","",VLOOKUP($J27,IndDomain_Wide!$A$2:$BI$24,17,FALSE))</f>
        <v/>
      </c>
      <c r="BW27" s="12" t="str">
        <f>IF($J27="","", VLOOKUP($J27,Indicator_Wide!$A$2:$BI$24,17,FALSE))</f>
        <v/>
      </c>
      <c r="BX27" s="12" t="str">
        <f t="shared" si="87"/>
        <v/>
      </c>
      <c r="BY27" s="12" t="str">
        <f>IF($J27="","",VLOOKUP($J27,IndDomain_Wide!$A$2:$BI$24,18,FALSE))</f>
        <v/>
      </c>
      <c r="BZ27" s="12" t="str">
        <f>IF($J27="","", VLOOKUP($J27,Indicator_Wide!$A$2:$BI$24,18,FALSE))</f>
        <v/>
      </c>
      <c r="CA27" s="12" t="str">
        <f t="shared" si="88"/>
        <v/>
      </c>
      <c r="CB27" s="12" t="str">
        <f>IF($J27="","",VLOOKUP($J27,IndDomain_Wide!$A$2:$BI$24,19,FALSE))</f>
        <v/>
      </c>
      <c r="CC27" s="12" t="str">
        <f>IF($J27="","", VLOOKUP($J27,Indicator_Wide!$A$2:$BI$24,19,FALSE))</f>
        <v/>
      </c>
      <c r="CD27" s="12" t="str">
        <f t="shared" si="89"/>
        <v/>
      </c>
      <c r="CE27" s="12" t="str">
        <f>IF($J27="","",VLOOKUP($J27,IndDomain_Wide!$A$2:$BI$24,20,FALSE))</f>
        <v/>
      </c>
      <c r="CF27" s="12" t="str">
        <f>IF($J27="","", VLOOKUP($J27,Indicator_Wide!$A$2:$BI$24,20,FALSE))</f>
        <v/>
      </c>
      <c r="CG27" s="12" t="str">
        <f t="shared" si="90"/>
        <v/>
      </c>
      <c r="CH27" s="12" t="str">
        <f>IF($J27="","",VLOOKUP($J27,IndDomain_Wide!$A$2:$BI$24,21,FALSE))</f>
        <v/>
      </c>
      <c r="CI27" s="12" t="str">
        <f>IF($J27="","", VLOOKUP($J27,Indicator_Wide!$A$2:$BI$24,21,FALSE))</f>
        <v/>
      </c>
      <c r="CJ27" s="12" t="str">
        <f t="shared" si="91"/>
        <v/>
      </c>
      <c r="CK27" s="12" t="str">
        <f>IF($J27="","",VLOOKUP($J27,IndDomain_Wide!$A$2:$BI$24,22,FALSE))</f>
        <v/>
      </c>
      <c r="CL27" s="12" t="str">
        <f>IF($J27="","", VLOOKUP($J27,Indicator_Wide!$A$2:$BI$24,22,FALSE))</f>
        <v/>
      </c>
      <c r="CM27" s="12" t="str">
        <f t="shared" si="92"/>
        <v/>
      </c>
      <c r="CN27" s="12" t="str">
        <f>IF($J27="","",VLOOKUP($J27,IndDomain_Wide!$A$2:$BI$24,23,FALSE))</f>
        <v/>
      </c>
      <c r="CO27" s="12" t="str">
        <f>IF($J27="","", VLOOKUP($J27,Indicator_Wide!$A$2:$BI$24,23,FALSE))</f>
        <v/>
      </c>
      <c r="CP27" s="12" t="str">
        <f t="shared" si="93"/>
        <v/>
      </c>
      <c r="CQ27" s="12" t="str">
        <f>IF($J27="","",VLOOKUP($J27,IndDomain_Wide!$A$2:$BI$24,24,FALSE))</f>
        <v/>
      </c>
      <c r="CR27" s="12" t="str">
        <f>IF($J27="","", VLOOKUP($J27,Indicator_Wide!$A$2:$BI$24,24,FALSE))</f>
        <v/>
      </c>
      <c r="CS27" s="12" t="str">
        <f t="shared" si="94"/>
        <v/>
      </c>
      <c r="CT27" s="12" t="str">
        <f>IF($J27="","",VLOOKUP($J27,IndDomain_Wide!$A$2:$BI$24,25,FALSE))</f>
        <v/>
      </c>
      <c r="CU27" s="12" t="str">
        <f>IF($J27="","", VLOOKUP($J27,Indicator_Wide!$A$2:$BI$24,25,FALSE))</f>
        <v/>
      </c>
      <c r="CV27" s="12" t="str">
        <f t="shared" si="95"/>
        <v/>
      </c>
      <c r="CW27" s="12" t="str">
        <f>IF($J27="","",VLOOKUP($J27,IndDomain_Wide!$A$2:$BI$24,26,FALSE))</f>
        <v/>
      </c>
      <c r="CX27" s="12" t="str">
        <f>IF($J27="","", VLOOKUP($J27,Indicator_Wide!$A$2:$BI$24,26,FALSE))</f>
        <v/>
      </c>
      <c r="CY27" s="12" t="str">
        <f t="shared" si="96"/>
        <v/>
      </c>
      <c r="CZ27" s="12" t="str">
        <f>IF($J27="","",VLOOKUP($J27,IndDomain_Wide!$A$2:$BI$24,27,FALSE))</f>
        <v/>
      </c>
      <c r="DA27" s="12" t="str">
        <f>IF($J27="","", VLOOKUP($J27,Indicator_Wide!$A$2:$BI$17,27,FALSE))</f>
        <v/>
      </c>
      <c r="DB27" s="12" t="str">
        <f t="shared" si="97"/>
        <v/>
      </c>
      <c r="DC27" s="12" t="str">
        <f>IF($J27="","",VLOOKUP($J27,IndDomain_Wide!$A$2:$BI$24,28,FALSE))</f>
        <v/>
      </c>
      <c r="DD27" s="12" t="str">
        <f>IF($J27="","", VLOOKUP($J27,Indicator_Wide!$A$2:$BI$17,28,FALSE))</f>
        <v/>
      </c>
      <c r="DE27" s="12" t="str">
        <f t="shared" si="98"/>
        <v/>
      </c>
      <c r="DF27" s="12" t="str">
        <f>IF($J27="","",VLOOKUP($J27,IndDomain_Wide!$A$2:$BI$24,29,FALSE))</f>
        <v/>
      </c>
      <c r="DG27" s="12" t="str">
        <f>IF($J27="","", VLOOKUP($J27,Indicator_Wide!$A$2:$BI$24,29,FALSE))</f>
        <v/>
      </c>
      <c r="DH27" s="12" t="str">
        <f t="shared" si="99"/>
        <v/>
      </c>
      <c r="DI27" s="12" t="str">
        <f>IF($J27="","",VLOOKUP($J27,IndDomain_Wide!$A$2:$BI$24,30,FALSE))</f>
        <v/>
      </c>
      <c r="DJ27" s="12" t="str">
        <f>IF($J27="","", VLOOKUP($J27,Indicator_Wide!$A$2:$BI$24,30,FALSE))</f>
        <v/>
      </c>
      <c r="DK27" s="12" t="str">
        <f t="shared" si="100"/>
        <v/>
      </c>
      <c r="DL27" s="12" t="str">
        <f>IF($J27="","",VLOOKUP($J27,IndDomain_Wide!$A$2:$BI$24,31,FALSE))</f>
        <v/>
      </c>
      <c r="DM27" s="12" t="str">
        <f>IF($J27="","", VLOOKUP($J27,Indicator_Wide!$A$2:$BI$24,31,FALSE))</f>
        <v/>
      </c>
      <c r="DN27" s="12" t="str">
        <f t="shared" si="101"/>
        <v/>
      </c>
      <c r="DO27" s="12" t="str">
        <f>IF($J27="","",VLOOKUP($J27,IndDomain_Wide!$A$2:$BI$24,32,FALSE))</f>
        <v/>
      </c>
      <c r="DP27" s="12" t="str">
        <f>IF($J27="","", VLOOKUP($J27,Indicator_Wide!$A$2:$BI$24,32,FALSE))</f>
        <v/>
      </c>
      <c r="DQ27" s="12" t="str">
        <f t="shared" si="102"/>
        <v/>
      </c>
      <c r="DR27" s="12" t="str">
        <f>IF($J27="","",VLOOKUP($J27,IndDomain_Wide!$A$2:$BI$24,33,FALSE))</f>
        <v/>
      </c>
      <c r="DS27" s="12" t="str">
        <f>IF($J27="","", VLOOKUP($J27,Indicator_Wide!$A$2:$BI$24,33,FALSE))</f>
        <v/>
      </c>
      <c r="DT27" s="12" t="str">
        <f t="shared" si="103"/>
        <v/>
      </c>
      <c r="DU27" s="12" t="str">
        <f>IF($J27="","",VLOOKUP($J27,IndDomain_Wide!$A$2:$BI$24,34,FALSE))</f>
        <v/>
      </c>
      <c r="DV27" s="12" t="str">
        <f>IF($J27="","", VLOOKUP($J27,Indicator_Wide!$A$2:$BI$24,34,FALSE))</f>
        <v/>
      </c>
      <c r="DW27" s="12" t="str">
        <f t="shared" si="104"/>
        <v/>
      </c>
      <c r="DX27" s="12" t="str">
        <f>IF($J27="","",VLOOKUP($J27,IndDomain_Wide!$A$2:$BI$24,35,FALSE))</f>
        <v/>
      </c>
      <c r="DY27" s="12" t="str">
        <f>IF($J27="","", VLOOKUP($J27,Indicator_Wide!$A$2:$BI$24,35,FALSE))</f>
        <v/>
      </c>
      <c r="DZ27" s="12" t="str">
        <f t="shared" si="105"/>
        <v/>
      </c>
      <c r="EA27" s="12" t="str">
        <f>IF($J27="","",VLOOKUP($J27,IndDomain_Wide!$A$2:$BI$24,36,FALSE))</f>
        <v/>
      </c>
      <c r="EB27" s="12" t="str">
        <f>IF($J27="","", VLOOKUP($J27,Indicator_Wide!$A$2:$BI$24,36,FALSE))</f>
        <v/>
      </c>
      <c r="EC27" s="12" t="str">
        <f t="shared" si="106"/>
        <v/>
      </c>
      <c r="ED27" s="12" t="str">
        <f>IF($J27="","",VLOOKUP($J27,IndDomain_Wide!$A$2:$BI$24,37,FALSE))</f>
        <v/>
      </c>
      <c r="EE27" s="12" t="str">
        <f>IF($J27="","", VLOOKUP($J27,Indicator_Wide!$A$2:$BI$24,37,FALSE))</f>
        <v/>
      </c>
      <c r="EF27" s="12" t="str">
        <f t="shared" si="107"/>
        <v/>
      </c>
      <c r="EG27" s="12" t="str">
        <f>IF($J27="","",VLOOKUP($J27,IndDomain_Wide!$A$2:$BI$24,38,FALSE))</f>
        <v/>
      </c>
      <c r="EH27" s="12" t="str">
        <f>IF($J27="","", VLOOKUP($J27,Indicator_Wide!$A$2:$BI$24,38,FALSE))</f>
        <v/>
      </c>
      <c r="EI27" s="12" t="str">
        <f t="shared" si="108"/>
        <v/>
      </c>
      <c r="EJ27" s="12" t="str">
        <f>IF($J27="","",VLOOKUP($J27,IndDomain_Wide!$A$2:$BI$24,39,FALSE))</f>
        <v/>
      </c>
      <c r="EK27" s="12" t="str">
        <f>IF($J27="","", VLOOKUP($J27,Indicator_Wide!$A$2:$BI$24,39,FALSE))</f>
        <v/>
      </c>
      <c r="EL27" s="12" t="str">
        <f t="shared" si="109"/>
        <v/>
      </c>
      <c r="EM27" s="12" t="str">
        <f>IF($J27="","",VLOOKUP($J27,IndDomain_Wide!$A$2:$BI$24,40,FALSE))</f>
        <v/>
      </c>
      <c r="EN27" s="12" t="str">
        <f>IF($J27="","", VLOOKUP($J27,Indicator_Wide!$A$2:$BI$24,40,FALSE))</f>
        <v/>
      </c>
      <c r="EO27" s="12" t="str">
        <f t="shared" si="110"/>
        <v/>
      </c>
      <c r="EP27" s="12" t="str">
        <f>IF($J27="","",VLOOKUP($J27,IndDomain_Wide!$A$2:$BI$24,41,FALSE))</f>
        <v/>
      </c>
      <c r="EQ27" s="12" t="str">
        <f>IF($J27="","", VLOOKUP($J27,Indicator_Wide!$A$2:$BI$24,41,FALSE))</f>
        <v/>
      </c>
      <c r="ER27" s="12" t="str">
        <f t="shared" si="111"/>
        <v/>
      </c>
      <c r="ES27" s="12" t="str">
        <f>IF($J27="","",VLOOKUP($J27,IndDomain_Wide!$A$2:$BI$24,42,FALSE))</f>
        <v/>
      </c>
      <c r="ET27" s="12" t="str">
        <f>IF($J27="","", VLOOKUP($J27,Indicator_Wide!$A$2:$BI$24,42,FALSE))</f>
        <v/>
      </c>
      <c r="EU27" s="12" t="str">
        <f t="shared" si="112"/>
        <v/>
      </c>
      <c r="EV27" s="12" t="str">
        <f>IF($J27="","",VLOOKUP($J27,IndDomain_Wide!$A$2:$BI$24,43,FALSE))</f>
        <v/>
      </c>
      <c r="EW27" s="12" t="str">
        <f>IF($J27="","", VLOOKUP($J27,Indicator_Wide!$A$2:$BI$24,43,FALSE))</f>
        <v/>
      </c>
      <c r="EX27" s="12" t="str">
        <f t="shared" si="113"/>
        <v/>
      </c>
      <c r="EY27" s="12" t="str">
        <f>IF($J27="","",VLOOKUP($J27,IndDomain_Wide!$A$2:$BI$24,44,FALSE))</f>
        <v/>
      </c>
      <c r="EZ27" s="12" t="str">
        <f>IF($J27="","", VLOOKUP($J27,Indicator_Wide!$A$2:$BI$24,44,FALSE))</f>
        <v/>
      </c>
      <c r="FA27" s="12" t="str">
        <f t="shared" si="114"/>
        <v/>
      </c>
      <c r="FB27" s="12" t="str">
        <f>IF($J27="","",VLOOKUP($J27,IndDomain_Wide!$A$2:$BI$24,45,FALSE))</f>
        <v/>
      </c>
      <c r="FC27" s="12" t="str">
        <f>IF($J27="","", VLOOKUP($J27,Indicator_Wide!$A$2:$BI$24,45,FALSE))</f>
        <v/>
      </c>
      <c r="FD27" s="12" t="str">
        <f t="shared" si="115"/>
        <v/>
      </c>
      <c r="FE27" s="12" t="str">
        <f>IF($J27="","",VLOOKUP($J27,IndDomain_Wide!$A$2:$BI$24,46,FALSE))</f>
        <v/>
      </c>
      <c r="FF27" s="12" t="str">
        <f>IF($J27="","", VLOOKUP($J27,Indicator_Wide!$A$2:$BI$24,46,FALSE))</f>
        <v/>
      </c>
      <c r="FG27" s="12" t="str">
        <f t="shared" si="116"/>
        <v/>
      </c>
      <c r="FH27" s="12" t="str">
        <f>IF($J27="","",VLOOKUP($J27,IndDomain_Wide!$A$2:$BI$24,47,FALSE))</f>
        <v/>
      </c>
      <c r="FI27" s="12" t="str">
        <f>IF($J27="","", VLOOKUP($J27,Indicator_Wide!$A$2:$BI$24,47,FALSE))</f>
        <v/>
      </c>
      <c r="FJ27" s="12" t="str">
        <f t="shared" si="117"/>
        <v/>
      </c>
      <c r="FK27" s="12" t="str">
        <f>IF($J27="","",VLOOKUP($J27,IndDomain_Wide!$A$2:$BI$24,48,FALSE))</f>
        <v/>
      </c>
      <c r="FL27" s="12" t="str">
        <f>IF($J27="","", VLOOKUP($J27,Indicator_Wide!$A$2:$BI$24,48,FALSE))</f>
        <v/>
      </c>
      <c r="FM27" s="12" t="str">
        <f t="shared" si="118"/>
        <v/>
      </c>
      <c r="FN27" s="12" t="str">
        <f>IF($J27="","",VLOOKUP($J27,IndDomain_Wide!$A$2:$BI$24,49,FALSE))</f>
        <v/>
      </c>
      <c r="FO27" s="12" t="str">
        <f>IF($J27="","", VLOOKUP($J27,Indicator_Wide!$A$2:$BI$24,49,FALSE))</f>
        <v/>
      </c>
      <c r="FP27" s="12" t="str">
        <f t="shared" si="119"/>
        <v/>
      </c>
      <c r="FQ27" s="12" t="str">
        <f>IF($J27="","",VLOOKUP($J27,IndDomain_Wide!$A$2:$BI$24,50,FALSE))</f>
        <v/>
      </c>
      <c r="FR27" s="12" t="str">
        <f>IF($J27="","", VLOOKUP($J27,Indicator_Wide!$A$2:$BI$24,50,FALSE))</f>
        <v/>
      </c>
      <c r="FS27" s="12" t="str">
        <f t="shared" si="120"/>
        <v/>
      </c>
      <c r="FT27" s="12" t="str">
        <f>IF($J27="","",VLOOKUP($J27,IndDomain_Wide!$A$2:$BI$24,51,FALSE))</f>
        <v/>
      </c>
      <c r="FU27" s="12" t="str">
        <f>IF($J27="","", VLOOKUP($J27,Indicator_Wide!$A$2:$BI$24,51,FALSE))</f>
        <v/>
      </c>
      <c r="FV27" s="12" t="str">
        <f t="shared" si="121"/>
        <v/>
      </c>
      <c r="FW27" s="12" t="str">
        <f>IF($J27="","",VLOOKUP($J27,IndDomain_Wide!$A$2:$BI$24,52,FALSE))</f>
        <v/>
      </c>
      <c r="FX27" s="12" t="str">
        <f>IF($J27="","", VLOOKUP($J27,Indicator_Wide!$A$2:$BI$24,52,FALSE))</f>
        <v/>
      </c>
      <c r="FY27" s="12" t="str">
        <f t="shared" si="122"/>
        <v/>
      </c>
      <c r="FZ27" s="12" t="str">
        <f>IF($J27="","",VLOOKUP($J27,IndDomain_Wide!$A$2:$BI$24,53,FALSE))</f>
        <v/>
      </c>
      <c r="GA27" s="12" t="str">
        <f>IF($J27="","", VLOOKUP($J27,Indicator_Wide!$A$2:$BI$24,53,FALSE))</f>
        <v/>
      </c>
      <c r="GB27" s="12" t="str">
        <f t="shared" si="123"/>
        <v/>
      </c>
      <c r="GC27" s="12" t="str">
        <f>IF($J27="","",VLOOKUP($J27,IndDomain_Wide!$A$2:$BI$24,54,FALSE))</f>
        <v/>
      </c>
      <c r="GD27" s="12" t="str">
        <f>IF($J27="","", VLOOKUP($J27,Indicator_Wide!$A$2:$BI$24,54,FALSE))</f>
        <v/>
      </c>
      <c r="GE27" s="12" t="str">
        <f t="shared" si="124"/>
        <v/>
      </c>
      <c r="GF27" s="12" t="str">
        <f>IF($J27="","",VLOOKUP($J27,IndDomain_Wide!$A$2:$BI$24,55,FALSE))</f>
        <v/>
      </c>
      <c r="GG27" s="12" t="str">
        <f>IF($J27="","", VLOOKUP($J27,Indicator_Wide!$A$2:$BI$24,55,FALSE))</f>
        <v/>
      </c>
      <c r="GH27" s="12" t="str">
        <f t="shared" si="125"/>
        <v/>
      </c>
      <c r="GI27" s="12" t="str">
        <f>IF($J27="","",VLOOKUP($J27,IndDomain_Wide!$A$2:$BI$24,56,FALSE))</f>
        <v/>
      </c>
      <c r="GJ27" s="12" t="str">
        <f>IF($J27="","", VLOOKUP($J27,Indicator_Wide!$A$2:$BI$24,56,FALSE))</f>
        <v/>
      </c>
      <c r="GK27" s="12" t="str">
        <f t="shared" si="126"/>
        <v/>
      </c>
      <c r="GL27" s="12" t="str">
        <f>IF($J27="","",VLOOKUP($J27,IndDomain_Wide!$A$2:$BI$24,57,FALSE))</f>
        <v/>
      </c>
      <c r="GM27" s="12" t="str">
        <f>IF($J27="","", VLOOKUP($J27,Indicator_Wide!$A$2:$BI$24,57,FALSE))</f>
        <v/>
      </c>
      <c r="GN27" s="12" t="str">
        <f t="shared" si="127"/>
        <v/>
      </c>
      <c r="GO27" s="12" t="str">
        <f>IF($J27="","",VLOOKUP($J27,IndDomain_Wide!$A$2:$BI$24,58,FALSE))</f>
        <v/>
      </c>
      <c r="GP27" s="12" t="str">
        <f>IF($J27="","", VLOOKUP($J27,Indicator_Wide!$A$2:$BI$24,58,FALSE))</f>
        <v/>
      </c>
      <c r="GQ27" s="12" t="str">
        <f t="shared" si="128"/>
        <v/>
      </c>
      <c r="GR27" s="12" t="str">
        <f>IF($J27="","",VLOOKUP($J27,IndDomain_Wide!$A$2:$BI$24,59,FALSE))</f>
        <v/>
      </c>
      <c r="GS27" s="12" t="str">
        <f>IF($J27="","", VLOOKUP($J27,Indicator_Wide!$A$2:$BI$24,59,FALSE))</f>
        <v/>
      </c>
      <c r="GT27" s="12" t="str">
        <f t="shared" si="129"/>
        <v/>
      </c>
      <c r="GU27" s="12" t="str">
        <f>IF($J27="","",VLOOKUP($J27,IndDomain_Wide!$A$2:$BI$24,60,FALSE))</f>
        <v/>
      </c>
      <c r="GV27" s="12" t="str">
        <f>IF($J27="","", VLOOKUP($J27,Indicator_Wide!$A$2:$BI$24,60,FALSE))</f>
        <v/>
      </c>
      <c r="GW27" s="12" t="str">
        <f t="shared" si="130"/>
        <v/>
      </c>
      <c r="GX27" s="12" t="str">
        <f>IF($J27="","",VLOOKUP($J27,IndDomain_Wide!$A$2:$BI$24,61,FALSE))</f>
        <v/>
      </c>
      <c r="GY27" s="12" t="str">
        <f>IF($J27="","", VLOOKUP($J27,Indicator_Wide!$A$2:$BI$24,61,FALSE))</f>
        <v/>
      </c>
      <c r="GZ27" s="12" t="str">
        <f t="shared" si="131"/>
        <v/>
      </c>
      <c r="HA27" s="11"/>
      <c r="HB27" s="11"/>
    </row>
    <row r="28" spans="1:210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2" t="str">
        <f>IF($J28="","", VLOOKUP($J28,Domain_Wide!$A$2:$M$24,2,FALSE))</f>
        <v/>
      </c>
      <c r="L28" s="12" t="str">
        <f>IF($J28="","", VLOOKUP($J28,Domain_Wide!$A$2:$M$24,3,FALSE))</f>
        <v/>
      </c>
      <c r="M28" s="12" t="str">
        <f t="shared" si="66"/>
        <v/>
      </c>
      <c r="N28" s="12" t="str">
        <f>IF($J28="","", VLOOKUP($J28,Domain_Wide!$A$2:$M$24,4,FALSE))</f>
        <v/>
      </c>
      <c r="O28" s="12" t="str">
        <f>IF($J28="","", VLOOKUP($J28,Domain_Wide!$A$2:$M$24,5,FALSE))</f>
        <v/>
      </c>
      <c r="P28" s="12" t="str">
        <f t="shared" si="67"/>
        <v/>
      </c>
      <c r="Q28" s="12" t="str">
        <f>IF($J28="","", VLOOKUP($J28,Domain_Wide!$A$2:$M$24,6,FALSE))</f>
        <v/>
      </c>
      <c r="R28" s="12" t="str">
        <f>IF($J28="","", VLOOKUP($J28,Domain_Wide!$A$2:$M$24,7,FALSE))</f>
        <v/>
      </c>
      <c r="S28" s="12" t="str">
        <f t="shared" si="68"/>
        <v/>
      </c>
      <c r="T28" s="12" t="str">
        <f>IF($J28="","", VLOOKUP($J28,Domain_Wide!$A$2:$M$24,8,FALSE))</f>
        <v/>
      </c>
      <c r="U28" s="12" t="str">
        <f>IF($J28="","", VLOOKUP($J28,Domain_Wide!$A$2:$M$24,9,FALSE))</f>
        <v/>
      </c>
      <c r="V28" s="12" t="str">
        <f t="shared" si="69"/>
        <v/>
      </c>
      <c r="W28" s="12" t="str">
        <f>IF($J28="","", VLOOKUP($J28,Domain_Wide!$A$2:$M$24,10,FALSE))</f>
        <v/>
      </c>
      <c r="X28" s="12" t="str">
        <f>IF($J28="","", VLOOKUP($J28,Domain_Wide!$A$2:$M$24,11,FALSE))</f>
        <v/>
      </c>
      <c r="Y28" s="12" t="str">
        <f t="shared" si="70"/>
        <v/>
      </c>
      <c r="Z28" s="12" t="str">
        <f>IF($J28="","", VLOOKUP($J28,Domain_Wide!$A$2:$M$24,12,FALSE))</f>
        <v/>
      </c>
      <c r="AA28" s="12" t="str">
        <f>IF($J28="","", VLOOKUP($J28,Domain_Wide!$A$2:$M$24,13,FALSE))</f>
        <v/>
      </c>
      <c r="AB28" s="12" t="str">
        <f t="shared" si="71"/>
        <v/>
      </c>
      <c r="AC28" s="12" t="str">
        <f>IF($J28="","",VLOOKUP($J28,IndDomain_Wide!$A$2:$BI$24,2,FALSE))</f>
        <v/>
      </c>
      <c r="AD28" s="12" t="str">
        <f>IF($J28="","",VLOOKUP($J28,Indicator_Wide!$A$2:$BI$24,2,FALSE))</f>
        <v/>
      </c>
      <c r="AE28" s="12" t="str">
        <f t="shared" si="72"/>
        <v/>
      </c>
      <c r="AF28" s="12" t="str">
        <f>IF($J28="","",VLOOKUP($J28,IndDomain_Wide!$A$2:$BI$24,3,FALSE))</f>
        <v/>
      </c>
      <c r="AG28" s="12" t="str">
        <f>IF($J28="","", VLOOKUP($J28,Indicator_Wide!$A$2:$BI$24,3,FALSE))</f>
        <v/>
      </c>
      <c r="AH28" s="12" t="str">
        <f t="shared" si="73"/>
        <v/>
      </c>
      <c r="AI28" s="12" t="str">
        <f>IF($J28="","",VLOOKUP($J28,IndDomain_Wide!$A$2:$BI$24,4,FALSE))</f>
        <v/>
      </c>
      <c r="AJ28" s="12" t="str">
        <f>IF($J28="","", VLOOKUP($J28,Indicator_Wide!$A$2:$BI$24,4,FALSE))</f>
        <v/>
      </c>
      <c r="AK28" s="12" t="str">
        <f t="shared" si="74"/>
        <v/>
      </c>
      <c r="AL28" s="12" t="str">
        <f>IF($J28="","",VLOOKUP($J28,IndDomain_Wide!$A$2:$BI$24,5,FALSE))</f>
        <v/>
      </c>
      <c r="AM28" s="12" t="str">
        <f>IF($J28="","", VLOOKUP($J28,Indicator_Wide!$A$2:$BI$24,5,FALSE))</f>
        <v/>
      </c>
      <c r="AN28" s="12" t="str">
        <f t="shared" si="75"/>
        <v/>
      </c>
      <c r="AO28" s="12" t="str">
        <f>IF($J28="","",VLOOKUP($J28,IndDomain_Wide!$A$2:$BI$24,6,FALSE))</f>
        <v/>
      </c>
      <c r="AP28" s="12" t="str">
        <f>IF($J28="","", VLOOKUP($J28,Indicator_Wide!$A$2:$BI$24,6,FALSE))</f>
        <v/>
      </c>
      <c r="AQ28" s="12" t="str">
        <f t="shared" si="76"/>
        <v/>
      </c>
      <c r="AR28" s="12" t="str">
        <f>IF($J28="","",VLOOKUP($J28,IndDomain_Wide!$A$2:$BI$24,7,FALSE))</f>
        <v/>
      </c>
      <c r="AS28" s="12" t="str">
        <f>IF($J28="","", VLOOKUP($J28,Indicator_Wide!$A$2:$BI$24,7,FALSE))</f>
        <v/>
      </c>
      <c r="AT28" s="12" t="str">
        <f t="shared" si="77"/>
        <v/>
      </c>
      <c r="AU28" s="12" t="str">
        <f>IF($J28="","",VLOOKUP($J28,IndDomain_Wide!$A$2:$BI$24,8,FALSE))</f>
        <v/>
      </c>
      <c r="AV28" s="12" t="str">
        <f>IF($J28="","", VLOOKUP($J28,Indicator_Wide!$A$2:$BI$24,8,FALSE))</f>
        <v/>
      </c>
      <c r="AW28" s="12" t="str">
        <f t="shared" si="78"/>
        <v/>
      </c>
      <c r="AX28" s="12" t="str">
        <f>IF($J28="","",VLOOKUP($J28,IndDomain_Wide!$A$2:$BI$26,9,FALSE))</f>
        <v/>
      </c>
      <c r="AY28" s="12" t="str">
        <f>IF($J28="","", VLOOKUP($J28,Indicator_Wide!$A$2:$BI$24,9,FALSE))</f>
        <v/>
      </c>
      <c r="AZ28" s="12" t="str">
        <f t="shared" si="79"/>
        <v/>
      </c>
      <c r="BA28" s="12" t="str">
        <f>IF($J28="","",VLOOKUP($J28,IndDomain_Wide!$A$2:$BI$24,10,FALSE))</f>
        <v/>
      </c>
      <c r="BB28" s="12" t="str">
        <f>IF($J28="","", VLOOKUP($J28,Indicator_Wide!$A$2:$BI$24,10,FALSE))</f>
        <v/>
      </c>
      <c r="BC28" s="12" t="str">
        <f t="shared" si="80"/>
        <v/>
      </c>
      <c r="BD28" s="12" t="str">
        <f>IF($J28="","",VLOOKUP($J28,IndDomain_Wide!$A$2:$BI$24,11,FALSE))</f>
        <v/>
      </c>
      <c r="BE28" s="12" t="str">
        <f>IF($J28="","", VLOOKUP($J28,Indicator_Wide!$A$2:$BI$24,11,FALSE))</f>
        <v/>
      </c>
      <c r="BF28" s="12" t="str">
        <f t="shared" si="81"/>
        <v/>
      </c>
      <c r="BG28" s="12" t="str">
        <f>IF($J28="","",VLOOKUP($J28,IndDomain_Wide!$A$2:$BI$24,12,FALSE))</f>
        <v/>
      </c>
      <c r="BH28" s="12" t="str">
        <f>IF($J28="","", VLOOKUP($J28,Indicator_Wide!$A$2:$BI$24,12,FALSE))</f>
        <v/>
      </c>
      <c r="BI28" s="12" t="str">
        <f t="shared" si="82"/>
        <v/>
      </c>
      <c r="BJ28" s="12" t="str">
        <f>IF($J28="","",VLOOKUP($J28,IndDomain_Wide!$A$2:$BI$24,13,FALSE))</f>
        <v/>
      </c>
      <c r="BK28" s="12" t="str">
        <f>IF($J28="","", VLOOKUP($J28,Indicator_Wide!$A$2:$BI$24,13,FALSE))</f>
        <v/>
      </c>
      <c r="BL28" s="12" t="str">
        <f t="shared" si="83"/>
        <v/>
      </c>
      <c r="BM28" s="12" t="str">
        <f>IF($J28="","",VLOOKUP($J28,IndDomain_Wide!$A$2:$BI$24,14,FALSE))</f>
        <v/>
      </c>
      <c r="BN28" s="12" t="str">
        <f>IF($J28="","", VLOOKUP($J28,Indicator_Wide!$A$2:$BI$24,14,FALSE))</f>
        <v/>
      </c>
      <c r="BO28" s="12" t="str">
        <f t="shared" si="84"/>
        <v/>
      </c>
      <c r="BP28" s="12" t="str">
        <f>IF($J28="","",VLOOKUP($J28,IndDomain_Wide!$A$2:$BI$24,15,FALSE))</f>
        <v/>
      </c>
      <c r="BQ28" s="12" t="str">
        <f>IF($J28="","", VLOOKUP($J28,Indicator_Wide!$A$2:$BI$24,15,FALSE))</f>
        <v/>
      </c>
      <c r="BR28" s="12" t="str">
        <f t="shared" si="85"/>
        <v/>
      </c>
      <c r="BS28" s="12" t="str">
        <f>IF($J28="","",VLOOKUP($J28,IndDomain_Wide!$A$2:$BI$24,16,FALSE))</f>
        <v/>
      </c>
      <c r="BT28" s="12" t="str">
        <f>IF($J28="","", VLOOKUP($J28,Indicator_Wide!$A$2:$BI$24,16,FALSE))</f>
        <v/>
      </c>
      <c r="BU28" s="12" t="str">
        <f t="shared" si="86"/>
        <v/>
      </c>
      <c r="BV28" s="12" t="str">
        <f>IF($J28="","",VLOOKUP($J28,IndDomain_Wide!$A$2:$BI$24,17,FALSE))</f>
        <v/>
      </c>
      <c r="BW28" s="12" t="str">
        <f>IF($J28="","", VLOOKUP($J28,Indicator_Wide!$A$2:$BI$24,17,FALSE))</f>
        <v/>
      </c>
      <c r="BX28" s="12" t="str">
        <f t="shared" si="87"/>
        <v/>
      </c>
      <c r="BY28" s="12" t="str">
        <f>IF($J28="","",VLOOKUP($J28,IndDomain_Wide!$A$2:$BI$24,18,FALSE))</f>
        <v/>
      </c>
      <c r="BZ28" s="12" t="str">
        <f>IF($J28="","", VLOOKUP($J28,Indicator_Wide!$A$2:$BI$24,18,FALSE))</f>
        <v/>
      </c>
      <c r="CA28" s="12" t="str">
        <f t="shared" si="88"/>
        <v/>
      </c>
      <c r="CB28" s="12" t="str">
        <f>IF($J28="","",VLOOKUP($J28,IndDomain_Wide!$A$2:$BI$24,19,FALSE))</f>
        <v/>
      </c>
      <c r="CC28" s="12" t="str">
        <f>IF($J28="","", VLOOKUP($J28,Indicator_Wide!$A$2:$BI$24,19,FALSE))</f>
        <v/>
      </c>
      <c r="CD28" s="12" t="str">
        <f t="shared" si="89"/>
        <v/>
      </c>
      <c r="CE28" s="12" t="str">
        <f>IF($J28="","",VLOOKUP($J28,IndDomain_Wide!$A$2:$BI$24,20,FALSE))</f>
        <v/>
      </c>
      <c r="CF28" s="12" t="str">
        <f>IF($J28="","", VLOOKUP($J28,Indicator_Wide!$A$2:$BI$24,20,FALSE))</f>
        <v/>
      </c>
      <c r="CG28" s="12" t="str">
        <f t="shared" si="90"/>
        <v/>
      </c>
      <c r="CH28" s="12" t="str">
        <f>IF($J28="","",VLOOKUP($J28,IndDomain_Wide!$A$2:$BI$24,21,FALSE))</f>
        <v/>
      </c>
      <c r="CI28" s="12" t="str">
        <f>IF($J28="","", VLOOKUP($J28,Indicator_Wide!$A$2:$BI$24,21,FALSE))</f>
        <v/>
      </c>
      <c r="CJ28" s="12" t="str">
        <f t="shared" si="91"/>
        <v/>
      </c>
      <c r="CK28" s="12" t="str">
        <f>IF($J28="","",VLOOKUP($J28,IndDomain_Wide!$A$2:$BI$24,22,FALSE))</f>
        <v/>
      </c>
      <c r="CL28" s="12" t="str">
        <f>IF($J28="","", VLOOKUP($J28,Indicator_Wide!$A$2:$BI$24,22,FALSE))</f>
        <v/>
      </c>
      <c r="CM28" s="12" t="str">
        <f t="shared" si="92"/>
        <v/>
      </c>
      <c r="CN28" s="12" t="str">
        <f>IF($J28="","",VLOOKUP($J28,IndDomain_Wide!$A$2:$BI$24,23,FALSE))</f>
        <v/>
      </c>
      <c r="CO28" s="12" t="str">
        <f>IF($J28="","", VLOOKUP($J28,Indicator_Wide!$A$2:$BI$24,23,FALSE))</f>
        <v/>
      </c>
      <c r="CP28" s="12" t="str">
        <f t="shared" si="93"/>
        <v/>
      </c>
      <c r="CQ28" s="12" t="str">
        <f>IF($J28="","",VLOOKUP($J28,IndDomain_Wide!$A$2:$BI$24,24,FALSE))</f>
        <v/>
      </c>
      <c r="CR28" s="12" t="str">
        <f>IF($J28="","", VLOOKUP($J28,Indicator_Wide!$A$2:$BI$24,24,FALSE))</f>
        <v/>
      </c>
      <c r="CS28" s="12" t="str">
        <f t="shared" si="94"/>
        <v/>
      </c>
      <c r="CT28" s="12" t="str">
        <f>IF($J28="","",VLOOKUP($J28,IndDomain_Wide!$A$2:$BI$24,25,FALSE))</f>
        <v/>
      </c>
      <c r="CU28" s="12" t="str">
        <f>IF($J28="","", VLOOKUP($J28,Indicator_Wide!$A$2:$BI$24,25,FALSE))</f>
        <v/>
      </c>
      <c r="CV28" s="12" t="str">
        <f t="shared" si="95"/>
        <v/>
      </c>
      <c r="CW28" s="12" t="str">
        <f>IF($J28="","",VLOOKUP($J28,IndDomain_Wide!$A$2:$BI$24,26,FALSE))</f>
        <v/>
      </c>
      <c r="CX28" s="12" t="str">
        <f>IF($J28="","", VLOOKUP($J28,Indicator_Wide!$A$2:$BI$24,26,FALSE))</f>
        <v/>
      </c>
      <c r="CY28" s="12" t="str">
        <f t="shared" si="96"/>
        <v/>
      </c>
      <c r="CZ28" s="12" t="str">
        <f>IF($J28="","",VLOOKUP($J28,IndDomain_Wide!$A$2:$BI$24,27,FALSE))</f>
        <v/>
      </c>
      <c r="DA28" s="12" t="str">
        <f>IF($J28="","", VLOOKUP($J28,Indicator_Wide!$A$2:$BI$17,27,FALSE))</f>
        <v/>
      </c>
      <c r="DB28" s="12" t="str">
        <f t="shared" si="97"/>
        <v/>
      </c>
      <c r="DC28" s="12" t="str">
        <f>IF($J28="","",VLOOKUP($J28,IndDomain_Wide!$A$2:$BI$24,28,FALSE))</f>
        <v/>
      </c>
      <c r="DD28" s="12" t="str">
        <f>IF($J28="","", VLOOKUP($J28,Indicator_Wide!$A$2:$BI$17,28,FALSE))</f>
        <v/>
      </c>
      <c r="DE28" s="12" t="str">
        <f t="shared" si="98"/>
        <v/>
      </c>
      <c r="DF28" s="12" t="str">
        <f>IF($J28="","",VLOOKUP($J28,IndDomain_Wide!$A$2:$BI$24,29,FALSE))</f>
        <v/>
      </c>
      <c r="DG28" s="12" t="str">
        <f>IF($J28="","", VLOOKUP($J28,Indicator_Wide!$A$2:$BI$24,29,FALSE))</f>
        <v/>
      </c>
      <c r="DH28" s="12" t="str">
        <f t="shared" si="99"/>
        <v/>
      </c>
      <c r="DI28" s="12" t="str">
        <f>IF($J28="","",VLOOKUP($J28,IndDomain_Wide!$A$2:$BI$24,30,FALSE))</f>
        <v/>
      </c>
      <c r="DJ28" s="12" t="str">
        <f>IF($J28="","", VLOOKUP($J28,Indicator_Wide!$A$2:$BI$24,30,FALSE))</f>
        <v/>
      </c>
      <c r="DK28" s="12" t="str">
        <f t="shared" si="100"/>
        <v/>
      </c>
      <c r="DL28" s="12" t="str">
        <f>IF($J28="","",VLOOKUP($J28,IndDomain_Wide!$A$2:$BI$24,31,FALSE))</f>
        <v/>
      </c>
      <c r="DM28" s="12" t="str">
        <f>IF($J28="","", VLOOKUP($J28,Indicator_Wide!$A$2:$BI$24,31,FALSE))</f>
        <v/>
      </c>
      <c r="DN28" s="12" t="str">
        <f t="shared" si="101"/>
        <v/>
      </c>
      <c r="DO28" s="12" t="str">
        <f>IF($J28="","",VLOOKUP($J28,IndDomain_Wide!$A$2:$BI$24,32,FALSE))</f>
        <v/>
      </c>
      <c r="DP28" s="12" t="str">
        <f>IF($J28="","", VLOOKUP($J28,Indicator_Wide!$A$2:$BI$24,32,FALSE))</f>
        <v/>
      </c>
      <c r="DQ28" s="12" t="str">
        <f t="shared" si="102"/>
        <v/>
      </c>
      <c r="DR28" s="12" t="str">
        <f>IF($J28="","",VLOOKUP($J28,IndDomain_Wide!$A$2:$BI$24,33,FALSE))</f>
        <v/>
      </c>
      <c r="DS28" s="12" t="str">
        <f>IF($J28="","", VLOOKUP($J28,Indicator_Wide!$A$2:$BI$24,33,FALSE))</f>
        <v/>
      </c>
      <c r="DT28" s="12" t="str">
        <f t="shared" si="103"/>
        <v/>
      </c>
      <c r="DU28" s="12" t="str">
        <f>IF($J28="","",VLOOKUP($J28,IndDomain_Wide!$A$2:$BI$24,34,FALSE))</f>
        <v/>
      </c>
      <c r="DV28" s="12" t="str">
        <f>IF($J28="","", VLOOKUP($J28,Indicator_Wide!$A$2:$BI$24,34,FALSE))</f>
        <v/>
      </c>
      <c r="DW28" s="12" t="str">
        <f t="shared" si="104"/>
        <v/>
      </c>
      <c r="DX28" s="12" t="str">
        <f>IF($J28="","",VLOOKUP($J28,IndDomain_Wide!$A$2:$BI$24,35,FALSE))</f>
        <v/>
      </c>
      <c r="DY28" s="12" t="str">
        <f>IF($J28="","", VLOOKUP($J28,Indicator_Wide!$A$2:$BI$24,35,FALSE))</f>
        <v/>
      </c>
      <c r="DZ28" s="12" t="str">
        <f t="shared" si="105"/>
        <v/>
      </c>
      <c r="EA28" s="12" t="str">
        <f>IF($J28="","",VLOOKUP($J28,IndDomain_Wide!$A$2:$BI$24,36,FALSE))</f>
        <v/>
      </c>
      <c r="EB28" s="12" t="str">
        <f>IF($J28="","", VLOOKUP($J28,Indicator_Wide!$A$2:$BI$24,36,FALSE))</f>
        <v/>
      </c>
      <c r="EC28" s="12" t="str">
        <f t="shared" si="106"/>
        <v/>
      </c>
      <c r="ED28" s="12" t="str">
        <f>IF($J28="","",VLOOKUP($J28,IndDomain_Wide!$A$2:$BI$24,37,FALSE))</f>
        <v/>
      </c>
      <c r="EE28" s="12" t="str">
        <f>IF($J28="","", VLOOKUP($J28,Indicator_Wide!$A$2:$BI$24,37,FALSE))</f>
        <v/>
      </c>
      <c r="EF28" s="12" t="str">
        <f t="shared" si="107"/>
        <v/>
      </c>
      <c r="EG28" s="12" t="str">
        <f>IF($J28="","",VLOOKUP($J28,IndDomain_Wide!$A$2:$BI$24,38,FALSE))</f>
        <v/>
      </c>
      <c r="EH28" s="12" t="str">
        <f>IF($J28="","", VLOOKUP($J28,Indicator_Wide!$A$2:$BI$24,38,FALSE))</f>
        <v/>
      </c>
      <c r="EI28" s="12" t="str">
        <f t="shared" si="108"/>
        <v/>
      </c>
      <c r="EJ28" s="12" t="str">
        <f>IF($J28="","",VLOOKUP($J28,IndDomain_Wide!$A$2:$BI$24,39,FALSE))</f>
        <v/>
      </c>
      <c r="EK28" s="12" t="str">
        <f>IF($J28="","", VLOOKUP($J28,Indicator_Wide!$A$2:$BI$24,39,FALSE))</f>
        <v/>
      </c>
      <c r="EL28" s="12" t="str">
        <f t="shared" si="109"/>
        <v/>
      </c>
      <c r="EM28" s="12" t="str">
        <f>IF($J28="","",VLOOKUP($J28,IndDomain_Wide!$A$2:$BI$24,40,FALSE))</f>
        <v/>
      </c>
      <c r="EN28" s="12" t="str">
        <f>IF($J28="","", VLOOKUP($J28,Indicator_Wide!$A$2:$BI$24,40,FALSE))</f>
        <v/>
      </c>
      <c r="EO28" s="12" t="str">
        <f t="shared" si="110"/>
        <v/>
      </c>
      <c r="EP28" s="12" t="str">
        <f>IF($J28="","",VLOOKUP($J28,IndDomain_Wide!$A$2:$BI$24,41,FALSE))</f>
        <v/>
      </c>
      <c r="EQ28" s="12" t="str">
        <f>IF($J28="","", VLOOKUP($J28,Indicator_Wide!$A$2:$BI$24,41,FALSE))</f>
        <v/>
      </c>
      <c r="ER28" s="12" t="str">
        <f t="shared" si="111"/>
        <v/>
      </c>
      <c r="ES28" s="12" t="str">
        <f>IF($J28="","",VLOOKUP($J28,IndDomain_Wide!$A$2:$BI$24,42,FALSE))</f>
        <v/>
      </c>
      <c r="ET28" s="12" t="str">
        <f>IF($J28="","", VLOOKUP($J28,Indicator_Wide!$A$2:$BI$24,42,FALSE))</f>
        <v/>
      </c>
      <c r="EU28" s="12" t="str">
        <f t="shared" si="112"/>
        <v/>
      </c>
      <c r="EV28" s="12" t="str">
        <f>IF($J28="","",VLOOKUP($J28,IndDomain_Wide!$A$2:$BI$24,43,FALSE))</f>
        <v/>
      </c>
      <c r="EW28" s="12" t="str">
        <f>IF($J28="","", VLOOKUP($J28,Indicator_Wide!$A$2:$BI$24,43,FALSE))</f>
        <v/>
      </c>
      <c r="EX28" s="12" t="str">
        <f t="shared" si="113"/>
        <v/>
      </c>
      <c r="EY28" s="12" t="str">
        <f>IF($J28="","",VLOOKUP($J28,IndDomain_Wide!$A$2:$BI$24,44,FALSE))</f>
        <v/>
      </c>
      <c r="EZ28" s="12" t="str">
        <f>IF($J28="","", VLOOKUP($J28,Indicator_Wide!$A$2:$BI$24,44,FALSE))</f>
        <v/>
      </c>
      <c r="FA28" s="12" t="str">
        <f t="shared" si="114"/>
        <v/>
      </c>
      <c r="FB28" s="12" t="str">
        <f>IF($J28="","",VLOOKUP($J28,IndDomain_Wide!$A$2:$BI$24,45,FALSE))</f>
        <v/>
      </c>
      <c r="FC28" s="12" t="str">
        <f>IF($J28="","", VLOOKUP($J28,Indicator_Wide!$A$2:$BI$24,45,FALSE))</f>
        <v/>
      </c>
      <c r="FD28" s="12" t="str">
        <f t="shared" si="115"/>
        <v/>
      </c>
      <c r="FE28" s="12" t="str">
        <f>IF($J28="","",VLOOKUP($J28,IndDomain_Wide!$A$2:$BI$24,46,FALSE))</f>
        <v/>
      </c>
      <c r="FF28" s="12" t="str">
        <f>IF($J28="","", VLOOKUP($J28,Indicator_Wide!$A$2:$BI$24,46,FALSE))</f>
        <v/>
      </c>
      <c r="FG28" s="12" t="str">
        <f t="shared" si="116"/>
        <v/>
      </c>
      <c r="FH28" s="12" t="str">
        <f>IF($J28="","",VLOOKUP($J28,IndDomain_Wide!$A$2:$BI$24,47,FALSE))</f>
        <v/>
      </c>
      <c r="FI28" s="12" t="str">
        <f>IF($J28="","", VLOOKUP($J28,Indicator_Wide!$A$2:$BI$24,47,FALSE))</f>
        <v/>
      </c>
      <c r="FJ28" s="12" t="str">
        <f t="shared" si="117"/>
        <v/>
      </c>
      <c r="FK28" s="12" t="str">
        <f>IF($J28="","",VLOOKUP($J28,IndDomain_Wide!$A$2:$BI$24,48,FALSE))</f>
        <v/>
      </c>
      <c r="FL28" s="12" t="str">
        <f>IF($J28="","", VLOOKUP($J28,Indicator_Wide!$A$2:$BI$24,48,FALSE))</f>
        <v/>
      </c>
      <c r="FM28" s="12" t="str">
        <f t="shared" si="118"/>
        <v/>
      </c>
      <c r="FN28" s="12" t="str">
        <f>IF($J28="","",VLOOKUP($J28,IndDomain_Wide!$A$2:$BI$24,49,FALSE))</f>
        <v/>
      </c>
      <c r="FO28" s="12" t="str">
        <f>IF($J28="","", VLOOKUP($J28,Indicator_Wide!$A$2:$BI$24,49,FALSE))</f>
        <v/>
      </c>
      <c r="FP28" s="12" t="str">
        <f t="shared" si="119"/>
        <v/>
      </c>
      <c r="FQ28" s="12" t="str">
        <f>IF($J28="","",VLOOKUP($J28,IndDomain_Wide!$A$2:$BI$24,50,FALSE))</f>
        <v/>
      </c>
      <c r="FR28" s="12" t="str">
        <f>IF($J28="","", VLOOKUP($J28,Indicator_Wide!$A$2:$BI$24,50,FALSE))</f>
        <v/>
      </c>
      <c r="FS28" s="12" t="str">
        <f t="shared" si="120"/>
        <v/>
      </c>
      <c r="FT28" s="12" t="str">
        <f>IF($J28="","",VLOOKUP($J28,IndDomain_Wide!$A$2:$BI$24,51,FALSE))</f>
        <v/>
      </c>
      <c r="FU28" s="12" t="str">
        <f>IF($J28="","", VLOOKUP($J28,Indicator_Wide!$A$2:$BI$24,51,FALSE))</f>
        <v/>
      </c>
      <c r="FV28" s="12" t="str">
        <f t="shared" si="121"/>
        <v/>
      </c>
      <c r="FW28" s="12" t="str">
        <f>IF($J28="","",VLOOKUP($J28,IndDomain_Wide!$A$2:$BI$24,52,FALSE))</f>
        <v/>
      </c>
      <c r="FX28" s="12" t="str">
        <f>IF($J28="","", VLOOKUP($J28,Indicator_Wide!$A$2:$BI$24,52,FALSE))</f>
        <v/>
      </c>
      <c r="FY28" s="12" t="str">
        <f t="shared" si="122"/>
        <v/>
      </c>
      <c r="FZ28" s="12" t="str">
        <f>IF($J28="","",VLOOKUP($J28,IndDomain_Wide!$A$2:$BI$24,53,FALSE))</f>
        <v/>
      </c>
      <c r="GA28" s="12" t="str">
        <f>IF($J28="","", VLOOKUP($J28,Indicator_Wide!$A$2:$BI$24,53,FALSE))</f>
        <v/>
      </c>
      <c r="GB28" s="12" t="str">
        <f t="shared" si="123"/>
        <v/>
      </c>
      <c r="GC28" s="12" t="str">
        <f>IF($J28="","",VLOOKUP($J28,IndDomain_Wide!$A$2:$BI$24,54,FALSE))</f>
        <v/>
      </c>
      <c r="GD28" s="12" t="str">
        <f>IF($J28="","", VLOOKUP($J28,Indicator_Wide!$A$2:$BI$24,54,FALSE))</f>
        <v/>
      </c>
      <c r="GE28" s="12" t="str">
        <f t="shared" si="124"/>
        <v/>
      </c>
      <c r="GF28" s="12" t="str">
        <f>IF($J28="","",VLOOKUP($J28,IndDomain_Wide!$A$2:$BI$24,55,FALSE))</f>
        <v/>
      </c>
      <c r="GG28" s="12" t="str">
        <f>IF($J28="","", VLOOKUP($J28,Indicator_Wide!$A$2:$BI$24,55,FALSE))</f>
        <v/>
      </c>
      <c r="GH28" s="12" t="str">
        <f t="shared" si="125"/>
        <v/>
      </c>
      <c r="GI28" s="12" t="str">
        <f>IF($J28="","",VLOOKUP($J28,IndDomain_Wide!$A$2:$BI$24,56,FALSE))</f>
        <v/>
      </c>
      <c r="GJ28" s="12" t="str">
        <f>IF($J28="","", VLOOKUP($J28,Indicator_Wide!$A$2:$BI$24,56,FALSE))</f>
        <v/>
      </c>
      <c r="GK28" s="12" t="str">
        <f t="shared" si="126"/>
        <v/>
      </c>
      <c r="GL28" s="12" t="str">
        <f>IF($J28="","",VLOOKUP($J28,IndDomain_Wide!$A$2:$BI$24,57,FALSE))</f>
        <v/>
      </c>
      <c r="GM28" s="12" t="str">
        <f>IF($J28="","", VLOOKUP($J28,Indicator_Wide!$A$2:$BI$24,57,FALSE))</f>
        <v/>
      </c>
      <c r="GN28" s="12" t="str">
        <f t="shared" si="127"/>
        <v/>
      </c>
      <c r="GO28" s="12" t="str">
        <f>IF($J28="","",VLOOKUP($J28,IndDomain_Wide!$A$2:$BI$24,58,FALSE))</f>
        <v/>
      </c>
      <c r="GP28" s="12" t="str">
        <f>IF($J28="","", VLOOKUP($J28,Indicator_Wide!$A$2:$BI$24,58,FALSE))</f>
        <v/>
      </c>
      <c r="GQ28" s="12" t="str">
        <f t="shared" si="128"/>
        <v/>
      </c>
      <c r="GR28" s="12" t="str">
        <f>IF($J28="","",VLOOKUP($J28,IndDomain_Wide!$A$2:$BI$24,59,FALSE))</f>
        <v/>
      </c>
      <c r="GS28" s="12" t="str">
        <f>IF($J28="","", VLOOKUP($J28,Indicator_Wide!$A$2:$BI$24,59,FALSE))</f>
        <v/>
      </c>
      <c r="GT28" s="12" t="str">
        <f t="shared" si="129"/>
        <v/>
      </c>
      <c r="GU28" s="12" t="str">
        <f>IF($J28="","",VLOOKUP($J28,IndDomain_Wide!$A$2:$BI$24,60,FALSE))</f>
        <v/>
      </c>
      <c r="GV28" s="12" t="str">
        <f>IF($J28="","", VLOOKUP($J28,Indicator_Wide!$A$2:$BI$24,60,FALSE))</f>
        <v/>
      </c>
      <c r="GW28" s="12" t="str">
        <f t="shared" si="130"/>
        <v/>
      </c>
      <c r="GX28" s="12" t="str">
        <f>IF($J28="","",VLOOKUP($J28,IndDomain_Wide!$A$2:$BI$24,61,FALSE))</f>
        <v/>
      </c>
      <c r="GY28" s="12" t="str">
        <f>IF($J28="","", VLOOKUP($J28,Indicator_Wide!$A$2:$BI$24,61,FALSE))</f>
        <v/>
      </c>
      <c r="GZ28" s="12" t="str">
        <f t="shared" si="131"/>
        <v/>
      </c>
      <c r="HA28" s="11"/>
      <c r="HB28" s="11"/>
    </row>
    <row r="29" spans="1:210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2" t="str">
        <f>IF($J29="","", VLOOKUP($J29,Domain_Wide!$A$2:$M$24,2,FALSE))</f>
        <v/>
      </c>
      <c r="L29" s="12" t="str">
        <f>IF($J29="","", VLOOKUP($J29,Domain_Wide!$A$2:$M$24,3,FALSE))</f>
        <v/>
      </c>
      <c r="M29" s="12" t="str">
        <f t="shared" si="66"/>
        <v/>
      </c>
      <c r="N29" s="12" t="str">
        <f>IF($J29="","", VLOOKUP($J29,Domain_Wide!$A$2:$M$24,4,FALSE))</f>
        <v/>
      </c>
      <c r="O29" s="12" t="str">
        <f>IF($J29="","", VLOOKUP($J29,Domain_Wide!$A$2:$M$24,5,FALSE))</f>
        <v/>
      </c>
      <c r="P29" s="12" t="str">
        <f t="shared" si="67"/>
        <v/>
      </c>
      <c r="Q29" s="12" t="str">
        <f>IF($J29="","", VLOOKUP($J29,Domain_Wide!$A$2:$M$24,6,FALSE))</f>
        <v/>
      </c>
      <c r="R29" s="12" t="str">
        <f>IF($J29="","", VLOOKUP($J29,Domain_Wide!$A$2:$M$24,7,FALSE))</f>
        <v/>
      </c>
      <c r="S29" s="12" t="str">
        <f t="shared" si="68"/>
        <v/>
      </c>
      <c r="T29" s="12" t="str">
        <f>IF($J29="","", VLOOKUP($J29,Domain_Wide!$A$2:$M$24,8,FALSE))</f>
        <v/>
      </c>
      <c r="U29" s="12" t="str">
        <f>IF($J29="","", VLOOKUP($J29,Domain_Wide!$A$2:$M$24,9,FALSE))</f>
        <v/>
      </c>
      <c r="V29" s="12" t="str">
        <f t="shared" si="69"/>
        <v/>
      </c>
      <c r="W29" s="12" t="str">
        <f>IF($J29="","", VLOOKUP($J29,Domain_Wide!$A$2:$M$24,10,FALSE))</f>
        <v/>
      </c>
      <c r="X29" s="12" t="str">
        <f>IF($J29="","", VLOOKUP($J29,Domain_Wide!$A$2:$M$24,11,FALSE))</f>
        <v/>
      </c>
      <c r="Y29" s="12" t="str">
        <f t="shared" si="70"/>
        <v/>
      </c>
      <c r="Z29" s="12" t="str">
        <f>IF($J29="","", VLOOKUP($J29,Domain_Wide!$A$2:$M$24,12,FALSE))</f>
        <v/>
      </c>
      <c r="AA29" s="12" t="str">
        <f>IF($J29="","", VLOOKUP($J29,Domain_Wide!$A$2:$M$24,13,FALSE))</f>
        <v/>
      </c>
      <c r="AB29" s="12" t="str">
        <f t="shared" si="71"/>
        <v/>
      </c>
      <c r="AC29" s="12" t="str">
        <f>IF($J29="","",VLOOKUP($J29,IndDomain_Wide!$A$2:$BI$24,2,FALSE))</f>
        <v/>
      </c>
      <c r="AD29" s="12" t="str">
        <f>IF($J29="","",VLOOKUP($J29,Indicator_Wide!$A$2:$BI$24,2,FALSE))</f>
        <v/>
      </c>
      <c r="AE29" s="12" t="str">
        <f t="shared" si="72"/>
        <v/>
      </c>
      <c r="AF29" s="12" t="str">
        <f>IF($J29="","",VLOOKUP($J29,IndDomain_Wide!$A$2:$BI$24,3,FALSE))</f>
        <v/>
      </c>
      <c r="AG29" s="12" t="str">
        <f>IF($J29="","", VLOOKUP($J29,Indicator_Wide!$A$2:$BI$24,3,FALSE))</f>
        <v/>
      </c>
      <c r="AH29" s="12" t="str">
        <f t="shared" si="73"/>
        <v/>
      </c>
      <c r="AI29" s="12" t="str">
        <f>IF($J29="","",VLOOKUP($J29,IndDomain_Wide!$A$2:$BI$24,4,FALSE))</f>
        <v/>
      </c>
      <c r="AJ29" s="12" t="str">
        <f>IF($J29="","", VLOOKUP($J29,Indicator_Wide!$A$2:$BI$24,4,FALSE))</f>
        <v/>
      </c>
      <c r="AK29" s="12" t="str">
        <f t="shared" si="74"/>
        <v/>
      </c>
      <c r="AL29" s="12" t="str">
        <f>IF($J29="","",VLOOKUP($J29,IndDomain_Wide!$A$2:$BI$24,5,FALSE))</f>
        <v/>
      </c>
      <c r="AM29" s="12" t="str">
        <f>IF($J29="","", VLOOKUP($J29,Indicator_Wide!$A$2:$BI$24,5,FALSE))</f>
        <v/>
      </c>
      <c r="AN29" s="12" t="str">
        <f t="shared" si="75"/>
        <v/>
      </c>
      <c r="AO29" s="12" t="str">
        <f>IF($J29="","",VLOOKUP($J29,IndDomain_Wide!$A$2:$BI$24,6,FALSE))</f>
        <v/>
      </c>
      <c r="AP29" s="12" t="str">
        <f>IF($J29="","", VLOOKUP($J29,Indicator_Wide!$A$2:$BI$24,6,FALSE))</f>
        <v/>
      </c>
      <c r="AQ29" s="12" t="str">
        <f t="shared" si="76"/>
        <v/>
      </c>
      <c r="AR29" s="12" t="str">
        <f>IF($J29="","",VLOOKUP($J29,IndDomain_Wide!$A$2:$BI$24,7,FALSE))</f>
        <v/>
      </c>
      <c r="AS29" s="12" t="str">
        <f>IF($J29="","", VLOOKUP($J29,Indicator_Wide!$A$2:$BI$24,7,FALSE))</f>
        <v/>
      </c>
      <c r="AT29" s="12" t="str">
        <f t="shared" si="77"/>
        <v/>
      </c>
      <c r="AU29" s="12" t="str">
        <f>IF($J29="","",VLOOKUP($J29,IndDomain_Wide!$A$2:$BI$24,8,FALSE))</f>
        <v/>
      </c>
      <c r="AV29" s="12" t="str">
        <f>IF($J29="","", VLOOKUP($J29,Indicator_Wide!$A$2:$BI$24,8,FALSE))</f>
        <v/>
      </c>
      <c r="AW29" s="12" t="str">
        <f t="shared" si="78"/>
        <v/>
      </c>
      <c r="AX29" s="12" t="str">
        <f>IF($J29="","",VLOOKUP($J29,IndDomain_Wide!$A$2:$BI$26,9,FALSE))</f>
        <v/>
      </c>
      <c r="AY29" s="12" t="str">
        <f>IF($J29="","", VLOOKUP($J29,Indicator_Wide!$A$2:$BI$24,9,FALSE))</f>
        <v/>
      </c>
      <c r="AZ29" s="12" t="str">
        <f t="shared" si="79"/>
        <v/>
      </c>
      <c r="BA29" s="12" t="str">
        <f>IF($J29="","",VLOOKUP($J29,IndDomain_Wide!$A$2:$BI$24,10,FALSE))</f>
        <v/>
      </c>
      <c r="BB29" s="12" t="str">
        <f>IF($J29="","", VLOOKUP($J29,Indicator_Wide!$A$2:$BI$24,10,FALSE))</f>
        <v/>
      </c>
      <c r="BC29" s="12" t="str">
        <f t="shared" si="80"/>
        <v/>
      </c>
      <c r="BD29" s="12" t="str">
        <f>IF($J29="","",VLOOKUP($J29,IndDomain_Wide!$A$2:$BI$24,11,FALSE))</f>
        <v/>
      </c>
      <c r="BE29" s="12" t="str">
        <f>IF($J29="","", VLOOKUP($J29,Indicator_Wide!$A$2:$BI$24,11,FALSE))</f>
        <v/>
      </c>
      <c r="BF29" s="12" t="str">
        <f t="shared" si="81"/>
        <v/>
      </c>
      <c r="BG29" s="12" t="str">
        <f>IF($J29="","",VLOOKUP($J29,IndDomain_Wide!$A$2:$BI$24,12,FALSE))</f>
        <v/>
      </c>
      <c r="BH29" s="12" t="str">
        <f>IF($J29="","", VLOOKUP($J29,Indicator_Wide!$A$2:$BI$24,12,FALSE))</f>
        <v/>
      </c>
      <c r="BI29" s="12" t="str">
        <f t="shared" si="82"/>
        <v/>
      </c>
      <c r="BJ29" s="12" t="str">
        <f>IF($J29="","",VLOOKUP($J29,IndDomain_Wide!$A$2:$BI$24,13,FALSE))</f>
        <v/>
      </c>
      <c r="BK29" s="12" t="str">
        <f>IF($J29="","", VLOOKUP($J29,Indicator_Wide!$A$2:$BI$24,13,FALSE))</f>
        <v/>
      </c>
      <c r="BL29" s="12" t="str">
        <f t="shared" si="83"/>
        <v/>
      </c>
      <c r="BM29" s="12" t="str">
        <f>IF($J29="","",VLOOKUP($J29,IndDomain_Wide!$A$2:$BI$24,14,FALSE))</f>
        <v/>
      </c>
      <c r="BN29" s="12" t="str">
        <f>IF($J29="","", VLOOKUP($J29,Indicator_Wide!$A$2:$BI$24,14,FALSE))</f>
        <v/>
      </c>
      <c r="BO29" s="12" t="str">
        <f t="shared" si="84"/>
        <v/>
      </c>
      <c r="BP29" s="12" t="str">
        <f>IF($J29="","",VLOOKUP($J29,IndDomain_Wide!$A$2:$BI$24,15,FALSE))</f>
        <v/>
      </c>
      <c r="BQ29" s="12" t="str">
        <f>IF($J29="","", VLOOKUP($J29,Indicator_Wide!$A$2:$BI$24,15,FALSE))</f>
        <v/>
      </c>
      <c r="BR29" s="12" t="str">
        <f t="shared" si="85"/>
        <v/>
      </c>
      <c r="BS29" s="12" t="str">
        <f>IF($J29="","",VLOOKUP($J29,IndDomain_Wide!$A$2:$BI$24,16,FALSE))</f>
        <v/>
      </c>
      <c r="BT29" s="12" t="str">
        <f>IF($J29="","", VLOOKUP($J29,Indicator_Wide!$A$2:$BI$24,16,FALSE))</f>
        <v/>
      </c>
      <c r="BU29" s="12" t="str">
        <f t="shared" si="86"/>
        <v/>
      </c>
      <c r="BV29" s="12" t="str">
        <f>IF($J29="","",VLOOKUP($J29,IndDomain_Wide!$A$2:$BI$24,17,FALSE))</f>
        <v/>
      </c>
      <c r="BW29" s="12" t="str">
        <f>IF($J29="","", VLOOKUP($J29,Indicator_Wide!$A$2:$BI$24,17,FALSE))</f>
        <v/>
      </c>
      <c r="BX29" s="12" t="str">
        <f t="shared" si="87"/>
        <v/>
      </c>
      <c r="BY29" s="12" t="str">
        <f>IF($J29="","",VLOOKUP($J29,IndDomain_Wide!$A$2:$BI$24,18,FALSE))</f>
        <v/>
      </c>
      <c r="BZ29" s="12" t="str">
        <f>IF($J29="","", VLOOKUP($J29,Indicator_Wide!$A$2:$BI$24,18,FALSE))</f>
        <v/>
      </c>
      <c r="CA29" s="12" t="str">
        <f t="shared" si="88"/>
        <v/>
      </c>
      <c r="CB29" s="12" t="str">
        <f>IF($J29="","",VLOOKUP($J29,IndDomain_Wide!$A$2:$BI$24,19,FALSE))</f>
        <v/>
      </c>
      <c r="CC29" s="12" t="str">
        <f>IF($J29="","", VLOOKUP($J29,Indicator_Wide!$A$2:$BI$24,19,FALSE))</f>
        <v/>
      </c>
      <c r="CD29" s="12" t="str">
        <f t="shared" si="89"/>
        <v/>
      </c>
      <c r="CE29" s="12" t="str">
        <f>IF($J29="","",VLOOKUP($J29,IndDomain_Wide!$A$2:$BI$24,20,FALSE))</f>
        <v/>
      </c>
      <c r="CF29" s="12" t="str">
        <f>IF($J29="","", VLOOKUP($J29,Indicator_Wide!$A$2:$BI$24,20,FALSE))</f>
        <v/>
      </c>
      <c r="CG29" s="12" t="str">
        <f t="shared" si="90"/>
        <v/>
      </c>
      <c r="CH29" s="12" t="str">
        <f>IF($J29="","",VLOOKUP($J29,IndDomain_Wide!$A$2:$BI$24,21,FALSE))</f>
        <v/>
      </c>
      <c r="CI29" s="12" t="str">
        <f>IF($J29="","", VLOOKUP($J29,Indicator_Wide!$A$2:$BI$24,21,FALSE))</f>
        <v/>
      </c>
      <c r="CJ29" s="12" t="str">
        <f t="shared" si="91"/>
        <v/>
      </c>
      <c r="CK29" s="12" t="str">
        <f>IF($J29="","",VLOOKUP($J29,IndDomain_Wide!$A$2:$BI$24,22,FALSE))</f>
        <v/>
      </c>
      <c r="CL29" s="12" t="str">
        <f>IF($J29="","", VLOOKUP($J29,Indicator_Wide!$A$2:$BI$24,22,FALSE))</f>
        <v/>
      </c>
      <c r="CM29" s="12" t="str">
        <f t="shared" si="92"/>
        <v/>
      </c>
      <c r="CN29" s="12" t="str">
        <f>IF($J29="","",VLOOKUP($J29,IndDomain_Wide!$A$2:$BI$24,23,FALSE))</f>
        <v/>
      </c>
      <c r="CO29" s="12" t="str">
        <f>IF($J29="","", VLOOKUP($J29,Indicator_Wide!$A$2:$BI$24,23,FALSE))</f>
        <v/>
      </c>
      <c r="CP29" s="12" t="str">
        <f t="shared" si="93"/>
        <v/>
      </c>
      <c r="CQ29" s="12" t="str">
        <f>IF($J29="","",VLOOKUP($J29,IndDomain_Wide!$A$2:$BI$24,24,FALSE))</f>
        <v/>
      </c>
      <c r="CR29" s="12" t="str">
        <f>IF($J29="","", VLOOKUP($J29,Indicator_Wide!$A$2:$BI$24,24,FALSE))</f>
        <v/>
      </c>
      <c r="CS29" s="12" t="str">
        <f t="shared" si="94"/>
        <v/>
      </c>
      <c r="CT29" s="12" t="str">
        <f>IF($J29="","",VLOOKUP($J29,IndDomain_Wide!$A$2:$BI$24,25,FALSE))</f>
        <v/>
      </c>
      <c r="CU29" s="12" t="str">
        <f>IF($J29="","", VLOOKUP($J29,Indicator_Wide!$A$2:$BI$24,25,FALSE))</f>
        <v/>
      </c>
      <c r="CV29" s="12" t="str">
        <f t="shared" si="95"/>
        <v/>
      </c>
      <c r="CW29" s="12" t="str">
        <f>IF($J29="","",VLOOKUP($J29,IndDomain_Wide!$A$2:$BI$24,26,FALSE))</f>
        <v/>
      </c>
      <c r="CX29" s="12" t="str">
        <f>IF($J29="","", VLOOKUP($J29,Indicator_Wide!$A$2:$BI$24,26,FALSE))</f>
        <v/>
      </c>
      <c r="CY29" s="12" t="str">
        <f t="shared" si="96"/>
        <v/>
      </c>
      <c r="CZ29" s="12" t="str">
        <f>IF($J29="","",VLOOKUP($J29,IndDomain_Wide!$A$2:$BI$24,27,FALSE))</f>
        <v/>
      </c>
      <c r="DA29" s="12" t="str">
        <f>IF($J29="","", VLOOKUP($J29,Indicator_Wide!$A$2:$BI$17,27,FALSE))</f>
        <v/>
      </c>
      <c r="DB29" s="12" t="str">
        <f t="shared" si="97"/>
        <v/>
      </c>
      <c r="DC29" s="12" t="str">
        <f>IF($J29="","",VLOOKUP($J29,IndDomain_Wide!$A$2:$BI$24,28,FALSE))</f>
        <v/>
      </c>
      <c r="DD29" s="12" t="str">
        <f>IF($J29="","", VLOOKUP($J29,Indicator_Wide!$A$2:$BI$17,28,FALSE))</f>
        <v/>
      </c>
      <c r="DE29" s="12" t="str">
        <f t="shared" si="98"/>
        <v/>
      </c>
      <c r="DF29" s="12" t="str">
        <f>IF($J29="","",VLOOKUP($J29,IndDomain_Wide!$A$2:$BI$24,29,FALSE))</f>
        <v/>
      </c>
      <c r="DG29" s="12" t="str">
        <f>IF($J29="","", VLOOKUP($J29,Indicator_Wide!$A$2:$BI$24,29,FALSE))</f>
        <v/>
      </c>
      <c r="DH29" s="12" t="str">
        <f t="shared" si="99"/>
        <v/>
      </c>
      <c r="DI29" s="12" t="str">
        <f>IF($J29="","",VLOOKUP($J29,IndDomain_Wide!$A$2:$BI$24,30,FALSE))</f>
        <v/>
      </c>
      <c r="DJ29" s="12" t="str">
        <f>IF($J29="","", VLOOKUP($J29,Indicator_Wide!$A$2:$BI$24,30,FALSE))</f>
        <v/>
      </c>
      <c r="DK29" s="12" t="str">
        <f t="shared" si="100"/>
        <v/>
      </c>
      <c r="DL29" s="12" t="str">
        <f>IF($J29="","",VLOOKUP($J29,IndDomain_Wide!$A$2:$BI$24,31,FALSE))</f>
        <v/>
      </c>
      <c r="DM29" s="12" t="str">
        <f>IF($J29="","", VLOOKUP($J29,Indicator_Wide!$A$2:$BI$24,31,FALSE))</f>
        <v/>
      </c>
      <c r="DN29" s="12" t="str">
        <f t="shared" si="101"/>
        <v/>
      </c>
      <c r="DO29" s="12" t="str">
        <f>IF($J29="","",VLOOKUP($J29,IndDomain_Wide!$A$2:$BI$24,32,FALSE))</f>
        <v/>
      </c>
      <c r="DP29" s="12" t="str">
        <f>IF($J29="","", VLOOKUP($J29,Indicator_Wide!$A$2:$BI$24,32,FALSE))</f>
        <v/>
      </c>
      <c r="DQ29" s="12" t="str">
        <f t="shared" si="102"/>
        <v/>
      </c>
      <c r="DR29" s="12" t="str">
        <f>IF($J29="","",VLOOKUP($J29,IndDomain_Wide!$A$2:$BI$24,33,FALSE))</f>
        <v/>
      </c>
      <c r="DS29" s="12" t="str">
        <f>IF($J29="","", VLOOKUP($J29,Indicator_Wide!$A$2:$BI$24,33,FALSE))</f>
        <v/>
      </c>
      <c r="DT29" s="12" t="str">
        <f t="shared" si="103"/>
        <v/>
      </c>
      <c r="DU29" s="12" t="str">
        <f>IF($J29="","",VLOOKUP($J29,IndDomain_Wide!$A$2:$BI$24,34,FALSE))</f>
        <v/>
      </c>
      <c r="DV29" s="12" t="str">
        <f>IF($J29="","", VLOOKUP($J29,Indicator_Wide!$A$2:$BI$24,34,FALSE))</f>
        <v/>
      </c>
      <c r="DW29" s="12" t="str">
        <f t="shared" si="104"/>
        <v/>
      </c>
      <c r="DX29" s="12" t="str">
        <f>IF($J29="","",VLOOKUP($J29,IndDomain_Wide!$A$2:$BI$24,35,FALSE))</f>
        <v/>
      </c>
      <c r="DY29" s="12" t="str">
        <f>IF($J29="","", VLOOKUP($J29,Indicator_Wide!$A$2:$BI$24,35,FALSE))</f>
        <v/>
      </c>
      <c r="DZ29" s="12" t="str">
        <f t="shared" si="105"/>
        <v/>
      </c>
      <c r="EA29" s="12" t="str">
        <f>IF($J29="","",VLOOKUP($J29,IndDomain_Wide!$A$2:$BI$24,36,FALSE))</f>
        <v/>
      </c>
      <c r="EB29" s="12" t="str">
        <f>IF($J29="","", VLOOKUP($J29,Indicator_Wide!$A$2:$BI$24,36,FALSE))</f>
        <v/>
      </c>
      <c r="EC29" s="12" t="str">
        <f t="shared" si="106"/>
        <v/>
      </c>
      <c r="ED29" s="12" t="str">
        <f>IF($J29="","",VLOOKUP($J29,IndDomain_Wide!$A$2:$BI$24,37,FALSE))</f>
        <v/>
      </c>
      <c r="EE29" s="12" t="str">
        <f>IF($J29="","", VLOOKUP($J29,Indicator_Wide!$A$2:$BI$24,37,FALSE))</f>
        <v/>
      </c>
      <c r="EF29" s="12" t="str">
        <f t="shared" si="107"/>
        <v/>
      </c>
      <c r="EG29" s="12" t="str">
        <f>IF($J29="","",VLOOKUP($J29,IndDomain_Wide!$A$2:$BI$24,38,FALSE))</f>
        <v/>
      </c>
      <c r="EH29" s="12" t="str">
        <f>IF($J29="","", VLOOKUP($J29,Indicator_Wide!$A$2:$BI$24,38,FALSE))</f>
        <v/>
      </c>
      <c r="EI29" s="12" t="str">
        <f t="shared" si="108"/>
        <v/>
      </c>
      <c r="EJ29" s="12" t="str">
        <f>IF($J29="","",VLOOKUP($J29,IndDomain_Wide!$A$2:$BI$24,39,FALSE))</f>
        <v/>
      </c>
      <c r="EK29" s="12" t="str">
        <f>IF($J29="","", VLOOKUP($J29,Indicator_Wide!$A$2:$BI$24,39,FALSE))</f>
        <v/>
      </c>
      <c r="EL29" s="12" t="str">
        <f t="shared" si="109"/>
        <v/>
      </c>
      <c r="EM29" s="12" t="str">
        <f>IF($J29="","",VLOOKUP($J29,IndDomain_Wide!$A$2:$BI$24,40,FALSE))</f>
        <v/>
      </c>
      <c r="EN29" s="12" t="str">
        <f>IF($J29="","", VLOOKUP($J29,Indicator_Wide!$A$2:$BI$24,40,FALSE))</f>
        <v/>
      </c>
      <c r="EO29" s="12" t="str">
        <f t="shared" si="110"/>
        <v/>
      </c>
      <c r="EP29" s="12" t="str">
        <f>IF($J29="","",VLOOKUP($J29,IndDomain_Wide!$A$2:$BI$24,41,FALSE))</f>
        <v/>
      </c>
      <c r="EQ29" s="12" t="str">
        <f>IF($J29="","", VLOOKUP($J29,Indicator_Wide!$A$2:$BI$24,41,FALSE))</f>
        <v/>
      </c>
      <c r="ER29" s="12" t="str">
        <f t="shared" si="111"/>
        <v/>
      </c>
      <c r="ES29" s="12" t="str">
        <f>IF($J29="","",VLOOKUP($J29,IndDomain_Wide!$A$2:$BI$24,42,FALSE))</f>
        <v/>
      </c>
      <c r="ET29" s="12" t="str">
        <f>IF($J29="","", VLOOKUP($J29,Indicator_Wide!$A$2:$BI$24,42,FALSE))</f>
        <v/>
      </c>
      <c r="EU29" s="12" t="str">
        <f t="shared" si="112"/>
        <v/>
      </c>
      <c r="EV29" s="12" t="str">
        <f>IF($J29="","",VLOOKUP($J29,IndDomain_Wide!$A$2:$BI$24,43,FALSE))</f>
        <v/>
      </c>
      <c r="EW29" s="12" t="str">
        <f>IF($J29="","", VLOOKUP($J29,Indicator_Wide!$A$2:$BI$24,43,FALSE))</f>
        <v/>
      </c>
      <c r="EX29" s="12" t="str">
        <f t="shared" si="113"/>
        <v/>
      </c>
      <c r="EY29" s="12" t="str">
        <f>IF($J29="","",VLOOKUP($J29,IndDomain_Wide!$A$2:$BI$24,44,FALSE))</f>
        <v/>
      </c>
      <c r="EZ29" s="12" t="str">
        <f>IF($J29="","", VLOOKUP($J29,Indicator_Wide!$A$2:$BI$24,44,FALSE))</f>
        <v/>
      </c>
      <c r="FA29" s="12" t="str">
        <f t="shared" si="114"/>
        <v/>
      </c>
      <c r="FB29" s="12" t="str">
        <f>IF($J29="","",VLOOKUP($J29,IndDomain_Wide!$A$2:$BI$24,45,FALSE))</f>
        <v/>
      </c>
      <c r="FC29" s="12" t="str">
        <f>IF($J29="","", VLOOKUP($J29,Indicator_Wide!$A$2:$BI$24,45,FALSE))</f>
        <v/>
      </c>
      <c r="FD29" s="12" t="str">
        <f t="shared" si="115"/>
        <v/>
      </c>
      <c r="FE29" s="12" t="str">
        <f>IF($J29="","",VLOOKUP($J29,IndDomain_Wide!$A$2:$BI$24,46,FALSE))</f>
        <v/>
      </c>
      <c r="FF29" s="12" t="str">
        <f>IF($J29="","", VLOOKUP($J29,Indicator_Wide!$A$2:$BI$24,46,FALSE))</f>
        <v/>
      </c>
      <c r="FG29" s="12" t="str">
        <f t="shared" si="116"/>
        <v/>
      </c>
      <c r="FH29" s="12" t="str">
        <f>IF($J29="","",VLOOKUP($J29,IndDomain_Wide!$A$2:$BI$24,47,FALSE))</f>
        <v/>
      </c>
      <c r="FI29" s="12" t="str">
        <f>IF($J29="","", VLOOKUP($J29,Indicator_Wide!$A$2:$BI$24,47,FALSE))</f>
        <v/>
      </c>
      <c r="FJ29" s="12" t="str">
        <f t="shared" si="117"/>
        <v/>
      </c>
      <c r="FK29" s="12" t="str">
        <f>IF($J29="","",VLOOKUP($J29,IndDomain_Wide!$A$2:$BI$24,48,FALSE))</f>
        <v/>
      </c>
      <c r="FL29" s="12" t="str">
        <f>IF($J29="","", VLOOKUP($J29,Indicator_Wide!$A$2:$BI$24,48,FALSE))</f>
        <v/>
      </c>
      <c r="FM29" s="12" t="str">
        <f t="shared" si="118"/>
        <v/>
      </c>
      <c r="FN29" s="12" t="str">
        <f>IF($J29="","",VLOOKUP($J29,IndDomain_Wide!$A$2:$BI$24,49,FALSE))</f>
        <v/>
      </c>
      <c r="FO29" s="12" t="str">
        <f>IF($J29="","", VLOOKUP($J29,Indicator_Wide!$A$2:$BI$24,49,FALSE))</f>
        <v/>
      </c>
      <c r="FP29" s="12" t="str">
        <f t="shared" si="119"/>
        <v/>
      </c>
      <c r="FQ29" s="12" t="str">
        <f>IF($J29="","",VLOOKUP($J29,IndDomain_Wide!$A$2:$BI$24,50,FALSE))</f>
        <v/>
      </c>
      <c r="FR29" s="12" t="str">
        <f>IF($J29="","", VLOOKUP($J29,Indicator_Wide!$A$2:$BI$24,50,FALSE))</f>
        <v/>
      </c>
      <c r="FS29" s="12" t="str">
        <f t="shared" si="120"/>
        <v/>
      </c>
      <c r="FT29" s="12" t="str">
        <f>IF($J29="","",VLOOKUP($J29,IndDomain_Wide!$A$2:$BI$24,51,FALSE))</f>
        <v/>
      </c>
      <c r="FU29" s="12" t="str">
        <f>IF($J29="","", VLOOKUP($J29,Indicator_Wide!$A$2:$BI$24,51,FALSE))</f>
        <v/>
      </c>
      <c r="FV29" s="12" t="str">
        <f t="shared" si="121"/>
        <v/>
      </c>
      <c r="FW29" s="12" t="str">
        <f>IF($J29="","",VLOOKUP($J29,IndDomain_Wide!$A$2:$BI$24,52,FALSE))</f>
        <v/>
      </c>
      <c r="FX29" s="12" t="str">
        <f>IF($J29="","", VLOOKUP($J29,Indicator_Wide!$A$2:$BI$24,52,FALSE))</f>
        <v/>
      </c>
      <c r="FY29" s="12" t="str">
        <f t="shared" si="122"/>
        <v/>
      </c>
      <c r="FZ29" s="12" t="str">
        <f>IF($J29="","",VLOOKUP($J29,IndDomain_Wide!$A$2:$BI$24,53,FALSE))</f>
        <v/>
      </c>
      <c r="GA29" s="12" t="str">
        <f>IF($J29="","", VLOOKUP($J29,Indicator_Wide!$A$2:$BI$24,53,FALSE))</f>
        <v/>
      </c>
      <c r="GB29" s="12" t="str">
        <f t="shared" si="123"/>
        <v/>
      </c>
      <c r="GC29" s="12" t="str">
        <f>IF($J29="","",VLOOKUP($J29,IndDomain_Wide!$A$2:$BI$24,54,FALSE))</f>
        <v/>
      </c>
      <c r="GD29" s="12" t="str">
        <f>IF($J29="","", VLOOKUP($J29,Indicator_Wide!$A$2:$BI$24,54,FALSE))</f>
        <v/>
      </c>
      <c r="GE29" s="12" t="str">
        <f t="shared" si="124"/>
        <v/>
      </c>
      <c r="GF29" s="12" t="str">
        <f>IF($J29="","",VLOOKUP($J29,IndDomain_Wide!$A$2:$BI$24,55,FALSE))</f>
        <v/>
      </c>
      <c r="GG29" s="12" t="str">
        <f>IF($J29="","", VLOOKUP($J29,Indicator_Wide!$A$2:$BI$24,55,FALSE))</f>
        <v/>
      </c>
      <c r="GH29" s="12" t="str">
        <f t="shared" si="125"/>
        <v/>
      </c>
      <c r="GI29" s="12" t="str">
        <f>IF($J29="","",VLOOKUP($J29,IndDomain_Wide!$A$2:$BI$24,56,FALSE))</f>
        <v/>
      </c>
      <c r="GJ29" s="12" t="str">
        <f>IF($J29="","", VLOOKUP($J29,Indicator_Wide!$A$2:$BI$24,56,FALSE))</f>
        <v/>
      </c>
      <c r="GK29" s="12" t="str">
        <f t="shared" si="126"/>
        <v/>
      </c>
      <c r="GL29" s="12" t="str">
        <f>IF($J29="","",VLOOKUP($J29,IndDomain_Wide!$A$2:$BI$24,57,FALSE))</f>
        <v/>
      </c>
      <c r="GM29" s="12" t="str">
        <f>IF($J29="","", VLOOKUP($J29,Indicator_Wide!$A$2:$BI$24,57,FALSE))</f>
        <v/>
      </c>
      <c r="GN29" s="12" t="str">
        <f t="shared" si="127"/>
        <v/>
      </c>
      <c r="GO29" s="12" t="str">
        <f>IF($J29="","",VLOOKUP($J29,IndDomain_Wide!$A$2:$BI$24,58,FALSE))</f>
        <v/>
      </c>
      <c r="GP29" s="12" t="str">
        <f>IF($J29="","", VLOOKUP($J29,Indicator_Wide!$A$2:$BI$24,58,FALSE))</f>
        <v/>
      </c>
      <c r="GQ29" s="12" t="str">
        <f t="shared" si="128"/>
        <v/>
      </c>
      <c r="GR29" s="12" t="str">
        <f>IF($J29="","",VLOOKUP($J29,IndDomain_Wide!$A$2:$BI$24,59,FALSE))</f>
        <v/>
      </c>
      <c r="GS29" s="12" t="str">
        <f>IF($J29="","", VLOOKUP($J29,Indicator_Wide!$A$2:$BI$24,59,FALSE))</f>
        <v/>
      </c>
      <c r="GT29" s="12" t="str">
        <f t="shared" si="129"/>
        <v/>
      </c>
      <c r="GU29" s="12" t="str">
        <f>IF($J29="","",VLOOKUP($J29,IndDomain_Wide!$A$2:$BI$24,60,FALSE))</f>
        <v/>
      </c>
      <c r="GV29" s="12" t="str">
        <f>IF($J29="","", VLOOKUP($J29,Indicator_Wide!$A$2:$BI$24,60,FALSE))</f>
        <v/>
      </c>
      <c r="GW29" s="12" t="str">
        <f t="shared" si="130"/>
        <v/>
      </c>
      <c r="GX29" s="12" t="str">
        <f>IF($J29="","",VLOOKUP($J29,IndDomain_Wide!$A$2:$BI$24,61,FALSE))</f>
        <v/>
      </c>
      <c r="GY29" s="12" t="str">
        <f>IF($J29="","", VLOOKUP($J29,Indicator_Wide!$A$2:$BI$24,61,FALSE))</f>
        <v/>
      </c>
      <c r="GZ29" s="12" t="str">
        <f t="shared" si="131"/>
        <v/>
      </c>
      <c r="HA29" s="11"/>
      <c r="HB29" s="11"/>
    </row>
    <row r="30" spans="1:210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2" t="str">
        <f>IF($J30="","", VLOOKUP($J30,Domain_Wide!$A$2:$M$24,2,FALSE))</f>
        <v/>
      </c>
      <c r="L30" s="12" t="str">
        <f>IF($J30="","", VLOOKUP($J30,Domain_Wide!$A$2:$M$24,3,FALSE))</f>
        <v/>
      </c>
      <c r="M30" s="12" t="str">
        <f t="shared" si="66"/>
        <v/>
      </c>
      <c r="N30" s="12" t="str">
        <f>IF($J30="","", VLOOKUP($J30,Domain_Wide!$A$2:$M$24,4,FALSE))</f>
        <v/>
      </c>
      <c r="O30" s="12" t="str">
        <f>IF($J30="","", VLOOKUP($J30,Domain_Wide!$A$2:$M$24,5,FALSE))</f>
        <v/>
      </c>
      <c r="P30" s="12" t="str">
        <f t="shared" si="67"/>
        <v/>
      </c>
      <c r="Q30" s="12" t="str">
        <f>IF($J30="","", VLOOKUP($J30,Domain_Wide!$A$2:$M$24,6,FALSE))</f>
        <v/>
      </c>
      <c r="R30" s="12" t="str">
        <f>IF($J30="","", VLOOKUP($J30,Domain_Wide!$A$2:$M$24,7,FALSE))</f>
        <v/>
      </c>
      <c r="S30" s="12" t="str">
        <f t="shared" si="68"/>
        <v/>
      </c>
      <c r="T30" s="12" t="str">
        <f>IF($J30="","", VLOOKUP($J30,Domain_Wide!$A$2:$M$24,8,FALSE))</f>
        <v/>
      </c>
      <c r="U30" s="12" t="str">
        <f>IF($J30="","", VLOOKUP($J30,Domain_Wide!$A$2:$M$24,9,FALSE))</f>
        <v/>
      </c>
      <c r="V30" s="12" t="str">
        <f t="shared" si="69"/>
        <v/>
      </c>
      <c r="W30" s="12" t="str">
        <f>IF($J30="","", VLOOKUP($J30,Domain_Wide!$A$2:$M$24,10,FALSE))</f>
        <v/>
      </c>
      <c r="X30" s="12" t="str">
        <f>IF($J30="","", VLOOKUP($J30,Domain_Wide!$A$2:$M$24,11,FALSE))</f>
        <v/>
      </c>
      <c r="Y30" s="12" t="str">
        <f t="shared" si="70"/>
        <v/>
      </c>
      <c r="Z30" s="12" t="str">
        <f>IF($J30="","", VLOOKUP($J30,Domain_Wide!$A$2:$M$24,12,FALSE))</f>
        <v/>
      </c>
      <c r="AA30" s="12" t="str">
        <f>IF($J30="","", VLOOKUP($J30,Domain_Wide!$A$2:$M$24,13,FALSE))</f>
        <v/>
      </c>
      <c r="AB30" s="12" t="str">
        <f t="shared" si="71"/>
        <v/>
      </c>
      <c r="AC30" s="12" t="str">
        <f>IF($J30="","",VLOOKUP($J30,IndDomain_Wide!$A$2:$BI$24,2,FALSE))</f>
        <v/>
      </c>
      <c r="AD30" s="12" t="str">
        <f>IF($J30="","",VLOOKUP($J30,Indicator_Wide!$A$2:$BI$24,2,FALSE))</f>
        <v/>
      </c>
      <c r="AE30" s="12" t="str">
        <f t="shared" si="72"/>
        <v/>
      </c>
      <c r="AF30" s="12" t="str">
        <f>IF($J30="","",VLOOKUP($J30,IndDomain_Wide!$A$2:$BI$24,3,FALSE))</f>
        <v/>
      </c>
      <c r="AG30" s="12" t="str">
        <f>IF($J30="","", VLOOKUP($J30,Indicator_Wide!$A$2:$BI$24,3,FALSE))</f>
        <v/>
      </c>
      <c r="AH30" s="12" t="str">
        <f t="shared" si="73"/>
        <v/>
      </c>
      <c r="AI30" s="12" t="str">
        <f>IF($J30="","",VLOOKUP($J30,IndDomain_Wide!$A$2:$BI$24,4,FALSE))</f>
        <v/>
      </c>
      <c r="AJ30" s="12" t="str">
        <f>IF($J30="","", VLOOKUP($J30,Indicator_Wide!$A$2:$BI$24,4,FALSE))</f>
        <v/>
      </c>
      <c r="AK30" s="12" t="str">
        <f t="shared" si="74"/>
        <v/>
      </c>
      <c r="AL30" s="12" t="str">
        <f>IF($J30="","",VLOOKUP($J30,IndDomain_Wide!$A$2:$BI$24,5,FALSE))</f>
        <v/>
      </c>
      <c r="AM30" s="12" t="str">
        <f>IF($J30="","", VLOOKUP($J30,Indicator_Wide!$A$2:$BI$24,5,FALSE))</f>
        <v/>
      </c>
      <c r="AN30" s="12" t="str">
        <f t="shared" si="75"/>
        <v/>
      </c>
      <c r="AO30" s="12" t="str">
        <f>IF($J30="","",VLOOKUP($J30,IndDomain_Wide!$A$2:$BI$24,6,FALSE))</f>
        <v/>
      </c>
      <c r="AP30" s="12" t="str">
        <f>IF($J30="","", VLOOKUP($J30,Indicator_Wide!$A$2:$BI$24,6,FALSE))</f>
        <v/>
      </c>
      <c r="AQ30" s="12" t="str">
        <f t="shared" si="76"/>
        <v/>
      </c>
      <c r="AR30" s="12" t="str">
        <f>IF($J30="","",VLOOKUP($J30,IndDomain_Wide!$A$2:$BI$24,7,FALSE))</f>
        <v/>
      </c>
      <c r="AS30" s="12" t="str">
        <f>IF($J30="","", VLOOKUP($J30,Indicator_Wide!$A$2:$BI$24,7,FALSE))</f>
        <v/>
      </c>
      <c r="AT30" s="12" t="str">
        <f t="shared" si="77"/>
        <v/>
      </c>
      <c r="AU30" s="12" t="str">
        <f>IF($J30="","",VLOOKUP($J30,IndDomain_Wide!$A$2:$BI$24,8,FALSE))</f>
        <v/>
      </c>
      <c r="AV30" s="12" t="str">
        <f>IF($J30="","", VLOOKUP($J30,Indicator_Wide!$A$2:$BI$24,8,FALSE))</f>
        <v/>
      </c>
      <c r="AW30" s="12" t="str">
        <f t="shared" si="78"/>
        <v/>
      </c>
      <c r="AX30" s="12" t="str">
        <f>IF($J30="","",VLOOKUP($J30,IndDomain_Wide!$A$2:$BI$26,9,FALSE))</f>
        <v/>
      </c>
      <c r="AY30" s="12" t="str">
        <f>IF($J30="","", VLOOKUP($J30,Indicator_Wide!$A$2:$BI$24,9,FALSE))</f>
        <v/>
      </c>
      <c r="AZ30" s="12" t="str">
        <f t="shared" si="79"/>
        <v/>
      </c>
      <c r="BA30" s="12" t="str">
        <f>IF($J30="","",VLOOKUP($J30,IndDomain_Wide!$A$2:$BI$24,10,FALSE))</f>
        <v/>
      </c>
      <c r="BB30" s="12" t="str">
        <f>IF($J30="","", VLOOKUP($J30,Indicator_Wide!$A$2:$BI$24,10,FALSE))</f>
        <v/>
      </c>
      <c r="BC30" s="12" t="str">
        <f t="shared" si="80"/>
        <v/>
      </c>
      <c r="BD30" s="12" t="str">
        <f>IF($J30="","",VLOOKUP($J30,IndDomain_Wide!$A$2:$BI$24,11,FALSE))</f>
        <v/>
      </c>
      <c r="BE30" s="12" t="str">
        <f>IF($J30="","", VLOOKUP($J30,Indicator_Wide!$A$2:$BI$24,11,FALSE))</f>
        <v/>
      </c>
      <c r="BF30" s="12" t="str">
        <f t="shared" si="81"/>
        <v/>
      </c>
      <c r="BG30" s="12" t="str">
        <f>IF($J30="","",VLOOKUP($J30,IndDomain_Wide!$A$2:$BI$24,12,FALSE))</f>
        <v/>
      </c>
      <c r="BH30" s="12" t="str">
        <f>IF($J30="","", VLOOKUP($J30,Indicator_Wide!$A$2:$BI$24,12,FALSE))</f>
        <v/>
      </c>
      <c r="BI30" s="12" t="str">
        <f t="shared" si="82"/>
        <v/>
      </c>
      <c r="BJ30" s="12" t="str">
        <f>IF($J30="","",VLOOKUP($J30,IndDomain_Wide!$A$2:$BI$24,13,FALSE))</f>
        <v/>
      </c>
      <c r="BK30" s="12" t="str">
        <f>IF($J30="","", VLOOKUP($J30,Indicator_Wide!$A$2:$BI$24,13,FALSE))</f>
        <v/>
      </c>
      <c r="BL30" s="12" t="str">
        <f t="shared" si="83"/>
        <v/>
      </c>
      <c r="BM30" s="12" t="str">
        <f>IF($J30="","",VLOOKUP($J30,IndDomain_Wide!$A$2:$BI$24,14,FALSE))</f>
        <v/>
      </c>
      <c r="BN30" s="12" t="str">
        <f>IF($J30="","", VLOOKUP($J30,Indicator_Wide!$A$2:$BI$24,14,FALSE))</f>
        <v/>
      </c>
      <c r="BO30" s="12" t="str">
        <f t="shared" si="84"/>
        <v/>
      </c>
      <c r="BP30" s="12" t="str">
        <f>IF($J30="","",VLOOKUP($J30,IndDomain_Wide!$A$2:$BI$24,15,FALSE))</f>
        <v/>
      </c>
      <c r="BQ30" s="12" t="str">
        <f>IF($J30="","", VLOOKUP($J30,Indicator_Wide!$A$2:$BI$24,15,FALSE))</f>
        <v/>
      </c>
      <c r="BR30" s="12" t="str">
        <f t="shared" si="85"/>
        <v/>
      </c>
      <c r="BS30" s="12" t="str">
        <f>IF($J30="","",VLOOKUP($J30,IndDomain_Wide!$A$2:$BI$24,16,FALSE))</f>
        <v/>
      </c>
      <c r="BT30" s="12" t="str">
        <f>IF($J30="","", VLOOKUP($J30,Indicator_Wide!$A$2:$BI$24,16,FALSE))</f>
        <v/>
      </c>
      <c r="BU30" s="12" t="str">
        <f t="shared" si="86"/>
        <v/>
      </c>
      <c r="BV30" s="12" t="str">
        <f>IF($J30="","",VLOOKUP($J30,IndDomain_Wide!$A$2:$BI$24,17,FALSE))</f>
        <v/>
      </c>
      <c r="BW30" s="12" t="str">
        <f>IF($J30="","", VLOOKUP($J30,Indicator_Wide!$A$2:$BI$24,17,FALSE))</f>
        <v/>
      </c>
      <c r="BX30" s="12" t="str">
        <f t="shared" si="87"/>
        <v/>
      </c>
      <c r="BY30" s="12" t="str">
        <f>IF($J30="","",VLOOKUP($J30,IndDomain_Wide!$A$2:$BI$24,18,FALSE))</f>
        <v/>
      </c>
      <c r="BZ30" s="12" t="str">
        <f>IF($J30="","", VLOOKUP($J30,Indicator_Wide!$A$2:$BI$24,18,FALSE))</f>
        <v/>
      </c>
      <c r="CA30" s="12" t="str">
        <f t="shared" si="88"/>
        <v/>
      </c>
      <c r="CB30" s="12" t="str">
        <f>IF($J30="","",VLOOKUP($J30,IndDomain_Wide!$A$2:$BI$24,19,FALSE))</f>
        <v/>
      </c>
      <c r="CC30" s="12" t="str">
        <f>IF($J30="","", VLOOKUP($J30,Indicator_Wide!$A$2:$BI$24,19,FALSE))</f>
        <v/>
      </c>
      <c r="CD30" s="12" t="str">
        <f t="shared" si="89"/>
        <v/>
      </c>
      <c r="CE30" s="12" t="str">
        <f>IF($J30="","",VLOOKUP($J30,IndDomain_Wide!$A$2:$BI$24,20,FALSE))</f>
        <v/>
      </c>
      <c r="CF30" s="12" t="str">
        <f>IF($J30="","", VLOOKUP($J30,Indicator_Wide!$A$2:$BI$24,20,FALSE))</f>
        <v/>
      </c>
      <c r="CG30" s="12" t="str">
        <f t="shared" si="90"/>
        <v/>
      </c>
      <c r="CH30" s="12" t="str">
        <f>IF($J30="","",VLOOKUP($J30,IndDomain_Wide!$A$2:$BI$24,21,FALSE))</f>
        <v/>
      </c>
      <c r="CI30" s="12" t="str">
        <f>IF($J30="","", VLOOKUP($J30,Indicator_Wide!$A$2:$BI$24,21,FALSE))</f>
        <v/>
      </c>
      <c r="CJ30" s="12" t="str">
        <f t="shared" si="91"/>
        <v/>
      </c>
      <c r="CK30" s="12" t="str">
        <f>IF($J30="","",VLOOKUP($J30,IndDomain_Wide!$A$2:$BI$24,22,FALSE))</f>
        <v/>
      </c>
      <c r="CL30" s="12" t="str">
        <f>IF($J30="","", VLOOKUP($J30,Indicator_Wide!$A$2:$BI$24,22,FALSE))</f>
        <v/>
      </c>
      <c r="CM30" s="12" t="str">
        <f t="shared" si="92"/>
        <v/>
      </c>
      <c r="CN30" s="12" t="str">
        <f>IF($J30="","",VLOOKUP($J30,IndDomain_Wide!$A$2:$BI$24,23,FALSE))</f>
        <v/>
      </c>
      <c r="CO30" s="12" t="str">
        <f>IF($J30="","", VLOOKUP($J30,Indicator_Wide!$A$2:$BI$24,23,FALSE))</f>
        <v/>
      </c>
      <c r="CP30" s="12" t="str">
        <f t="shared" si="93"/>
        <v/>
      </c>
      <c r="CQ30" s="12" t="str">
        <f>IF($J30="","",VLOOKUP($J30,IndDomain_Wide!$A$2:$BI$24,24,FALSE))</f>
        <v/>
      </c>
      <c r="CR30" s="12" t="str">
        <f>IF($J30="","", VLOOKUP($J30,Indicator_Wide!$A$2:$BI$24,24,FALSE))</f>
        <v/>
      </c>
      <c r="CS30" s="12" t="str">
        <f t="shared" si="94"/>
        <v/>
      </c>
      <c r="CT30" s="12" t="str">
        <f>IF($J30="","",VLOOKUP($J30,IndDomain_Wide!$A$2:$BI$24,25,FALSE))</f>
        <v/>
      </c>
      <c r="CU30" s="12" t="str">
        <f>IF($J30="","", VLOOKUP($J30,Indicator_Wide!$A$2:$BI$24,25,FALSE))</f>
        <v/>
      </c>
      <c r="CV30" s="12" t="str">
        <f t="shared" si="95"/>
        <v/>
      </c>
      <c r="CW30" s="12" t="str">
        <f>IF($J30="","",VLOOKUP($J30,IndDomain_Wide!$A$2:$BI$24,26,FALSE))</f>
        <v/>
      </c>
      <c r="CX30" s="12" t="str">
        <f>IF($J30="","", VLOOKUP($J30,Indicator_Wide!$A$2:$BI$24,26,FALSE))</f>
        <v/>
      </c>
      <c r="CY30" s="12" t="str">
        <f t="shared" si="96"/>
        <v/>
      </c>
      <c r="CZ30" s="12" t="str">
        <f>IF($J30="","",VLOOKUP($J30,IndDomain_Wide!$A$2:$BI$24,27,FALSE))</f>
        <v/>
      </c>
      <c r="DA30" s="12" t="str">
        <f>IF($J30="","", VLOOKUP($J30,Indicator_Wide!$A$2:$BI$17,27,FALSE))</f>
        <v/>
      </c>
      <c r="DB30" s="12" t="str">
        <f t="shared" si="97"/>
        <v/>
      </c>
      <c r="DC30" s="12" t="str">
        <f>IF($J30="","",VLOOKUP($J30,IndDomain_Wide!$A$2:$BI$24,28,FALSE))</f>
        <v/>
      </c>
      <c r="DD30" s="12" t="str">
        <f>IF($J30="","", VLOOKUP($J30,Indicator_Wide!$A$2:$BI$17,28,FALSE))</f>
        <v/>
      </c>
      <c r="DE30" s="12" t="str">
        <f t="shared" si="98"/>
        <v/>
      </c>
      <c r="DF30" s="12" t="str">
        <f>IF($J30="","",VLOOKUP($J30,IndDomain_Wide!$A$2:$BI$24,29,FALSE))</f>
        <v/>
      </c>
      <c r="DG30" s="12" t="str">
        <f>IF($J30="","", VLOOKUP($J30,Indicator_Wide!$A$2:$BI$24,29,FALSE))</f>
        <v/>
      </c>
      <c r="DH30" s="12" t="str">
        <f t="shared" si="99"/>
        <v/>
      </c>
      <c r="DI30" s="12" t="str">
        <f>IF($J30="","",VLOOKUP($J30,IndDomain_Wide!$A$2:$BI$24,30,FALSE))</f>
        <v/>
      </c>
      <c r="DJ30" s="12" t="str">
        <f>IF($J30="","", VLOOKUP($J30,Indicator_Wide!$A$2:$BI$24,30,FALSE))</f>
        <v/>
      </c>
      <c r="DK30" s="12" t="str">
        <f t="shared" si="100"/>
        <v/>
      </c>
      <c r="DL30" s="12" t="str">
        <f>IF($J30="","",VLOOKUP($J30,IndDomain_Wide!$A$2:$BI$24,31,FALSE))</f>
        <v/>
      </c>
      <c r="DM30" s="12" t="str">
        <f>IF($J30="","", VLOOKUP($J30,Indicator_Wide!$A$2:$BI$24,31,FALSE))</f>
        <v/>
      </c>
      <c r="DN30" s="12" t="str">
        <f t="shared" si="101"/>
        <v/>
      </c>
      <c r="DO30" s="12" t="str">
        <f>IF($J30="","",VLOOKUP($J30,IndDomain_Wide!$A$2:$BI$24,32,FALSE))</f>
        <v/>
      </c>
      <c r="DP30" s="12" t="str">
        <f>IF($J30="","", VLOOKUP($J30,Indicator_Wide!$A$2:$BI$24,32,FALSE))</f>
        <v/>
      </c>
      <c r="DQ30" s="12" t="str">
        <f t="shared" si="102"/>
        <v/>
      </c>
      <c r="DR30" s="12" t="str">
        <f>IF($J30="","",VLOOKUP($J30,IndDomain_Wide!$A$2:$BI$24,33,FALSE))</f>
        <v/>
      </c>
      <c r="DS30" s="12" t="str">
        <f>IF($J30="","", VLOOKUP($J30,Indicator_Wide!$A$2:$BI$24,33,FALSE))</f>
        <v/>
      </c>
      <c r="DT30" s="12" t="str">
        <f t="shared" si="103"/>
        <v/>
      </c>
      <c r="DU30" s="12" t="str">
        <f>IF($J30="","",VLOOKUP($J30,IndDomain_Wide!$A$2:$BI$24,34,FALSE))</f>
        <v/>
      </c>
      <c r="DV30" s="12" t="str">
        <f>IF($J30="","", VLOOKUP($J30,Indicator_Wide!$A$2:$BI$24,34,FALSE))</f>
        <v/>
      </c>
      <c r="DW30" s="12" t="str">
        <f t="shared" si="104"/>
        <v/>
      </c>
      <c r="DX30" s="12" t="str">
        <f>IF($J30="","",VLOOKUP($J30,IndDomain_Wide!$A$2:$BI$24,35,FALSE))</f>
        <v/>
      </c>
      <c r="DY30" s="12" t="str">
        <f>IF($J30="","", VLOOKUP($J30,Indicator_Wide!$A$2:$BI$24,35,FALSE))</f>
        <v/>
      </c>
      <c r="DZ30" s="12" t="str">
        <f t="shared" si="105"/>
        <v/>
      </c>
      <c r="EA30" s="12" t="str">
        <f>IF($J30="","",VLOOKUP($J30,IndDomain_Wide!$A$2:$BI$24,36,FALSE))</f>
        <v/>
      </c>
      <c r="EB30" s="12" t="str">
        <f>IF($J30="","", VLOOKUP($J30,Indicator_Wide!$A$2:$BI$24,36,FALSE))</f>
        <v/>
      </c>
      <c r="EC30" s="12" t="str">
        <f t="shared" si="106"/>
        <v/>
      </c>
      <c r="ED30" s="12" t="str">
        <f>IF($J30="","",VLOOKUP($J30,IndDomain_Wide!$A$2:$BI$24,37,FALSE))</f>
        <v/>
      </c>
      <c r="EE30" s="12" t="str">
        <f>IF($J30="","", VLOOKUP($J30,Indicator_Wide!$A$2:$BI$24,37,FALSE))</f>
        <v/>
      </c>
      <c r="EF30" s="12" t="str">
        <f t="shared" si="107"/>
        <v/>
      </c>
      <c r="EG30" s="12" t="str">
        <f>IF($J30="","",VLOOKUP($J30,IndDomain_Wide!$A$2:$BI$24,38,FALSE))</f>
        <v/>
      </c>
      <c r="EH30" s="12" t="str">
        <f>IF($J30="","", VLOOKUP($J30,Indicator_Wide!$A$2:$BI$24,38,FALSE))</f>
        <v/>
      </c>
      <c r="EI30" s="12" t="str">
        <f t="shared" si="108"/>
        <v/>
      </c>
      <c r="EJ30" s="12" t="str">
        <f>IF($J30="","",VLOOKUP($J30,IndDomain_Wide!$A$2:$BI$24,39,FALSE))</f>
        <v/>
      </c>
      <c r="EK30" s="12" t="str">
        <f>IF($J30="","", VLOOKUP($J30,Indicator_Wide!$A$2:$BI$24,39,FALSE))</f>
        <v/>
      </c>
      <c r="EL30" s="12" t="str">
        <f t="shared" si="109"/>
        <v/>
      </c>
      <c r="EM30" s="12" t="str">
        <f>IF($J30="","",VLOOKUP($J30,IndDomain_Wide!$A$2:$BI$24,40,FALSE))</f>
        <v/>
      </c>
      <c r="EN30" s="12" t="str">
        <f>IF($J30="","", VLOOKUP($J30,Indicator_Wide!$A$2:$BI$24,40,FALSE))</f>
        <v/>
      </c>
      <c r="EO30" s="12" t="str">
        <f t="shared" si="110"/>
        <v/>
      </c>
      <c r="EP30" s="12" t="str">
        <f>IF($J30="","",VLOOKUP($J30,IndDomain_Wide!$A$2:$BI$24,41,FALSE))</f>
        <v/>
      </c>
      <c r="EQ30" s="12" t="str">
        <f>IF($J30="","", VLOOKUP($J30,Indicator_Wide!$A$2:$BI$24,41,FALSE))</f>
        <v/>
      </c>
      <c r="ER30" s="12" t="str">
        <f t="shared" si="111"/>
        <v/>
      </c>
      <c r="ES30" s="12" t="str">
        <f>IF($J30="","",VLOOKUP($J30,IndDomain_Wide!$A$2:$BI$24,42,FALSE))</f>
        <v/>
      </c>
      <c r="ET30" s="12" t="str">
        <f>IF($J30="","", VLOOKUP($J30,Indicator_Wide!$A$2:$BI$24,42,FALSE))</f>
        <v/>
      </c>
      <c r="EU30" s="12" t="str">
        <f t="shared" si="112"/>
        <v/>
      </c>
      <c r="EV30" s="12" t="str">
        <f>IF($J30="","",VLOOKUP($J30,IndDomain_Wide!$A$2:$BI$24,43,FALSE))</f>
        <v/>
      </c>
      <c r="EW30" s="12" t="str">
        <f>IF($J30="","", VLOOKUP($J30,Indicator_Wide!$A$2:$BI$24,43,FALSE))</f>
        <v/>
      </c>
      <c r="EX30" s="12" t="str">
        <f t="shared" si="113"/>
        <v/>
      </c>
      <c r="EY30" s="12" t="str">
        <f>IF($J30="","",VLOOKUP($J30,IndDomain_Wide!$A$2:$BI$24,44,FALSE))</f>
        <v/>
      </c>
      <c r="EZ30" s="12" t="str">
        <f>IF($J30="","", VLOOKUP($J30,Indicator_Wide!$A$2:$BI$24,44,FALSE))</f>
        <v/>
      </c>
      <c r="FA30" s="12" t="str">
        <f t="shared" si="114"/>
        <v/>
      </c>
      <c r="FB30" s="12" t="str">
        <f>IF($J30="","",VLOOKUP($J30,IndDomain_Wide!$A$2:$BI$24,45,FALSE))</f>
        <v/>
      </c>
      <c r="FC30" s="12" t="str">
        <f>IF($J30="","", VLOOKUP($J30,Indicator_Wide!$A$2:$BI$24,45,FALSE))</f>
        <v/>
      </c>
      <c r="FD30" s="12" t="str">
        <f t="shared" si="115"/>
        <v/>
      </c>
      <c r="FE30" s="12" t="str">
        <f>IF($J30="","",VLOOKUP($J30,IndDomain_Wide!$A$2:$BI$24,46,FALSE))</f>
        <v/>
      </c>
      <c r="FF30" s="12" t="str">
        <f>IF($J30="","", VLOOKUP($J30,Indicator_Wide!$A$2:$BI$24,46,FALSE))</f>
        <v/>
      </c>
      <c r="FG30" s="12" t="str">
        <f t="shared" si="116"/>
        <v/>
      </c>
      <c r="FH30" s="12" t="str">
        <f>IF($J30="","",VLOOKUP($J30,IndDomain_Wide!$A$2:$BI$24,47,FALSE))</f>
        <v/>
      </c>
      <c r="FI30" s="12" t="str">
        <f>IF($J30="","", VLOOKUP($J30,Indicator_Wide!$A$2:$BI$24,47,FALSE))</f>
        <v/>
      </c>
      <c r="FJ30" s="12" t="str">
        <f t="shared" si="117"/>
        <v/>
      </c>
      <c r="FK30" s="12" t="str">
        <f>IF($J30="","",VLOOKUP($J30,IndDomain_Wide!$A$2:$BI$24,48,FALSE))</f>
        <v/>
      </c>
      <c r="FL30" s="12" t="str">
        <f>IF($J30="","", VLOOKUP($J30,Indicator_Wide!$A$2:$BI$24,48,FALSE))</f>
        <v/>
      </c>
      <c r="FM30" s="12" t="str">
        <f t="shared" si="118"/>
        <v/>
      </c>
      <c r="FN30" s="12" t="str">
        <f>IF($J30="","",VLOOKUP($J30,IndDomain_Wide!$A$2:$BI$24,49,FALSE))</f>
        <v/>
      </c>
      <c r="FO30" s="12" t="str">
        <f>IF($J30="","", VLOOKUP($J30,Indicator_Wide!$A$2:$BI$24,49,FALSE))</f>
        <v/>
      </c>
      <c r="FP30" s="12" t="str">
        <f t="shared" si="119"/>
        <v/>
      </c>
      <c r="FQ30" s="12" t="str">
        <f>IF($J30="","",VLOOKUP($J30,IndDomain_Wide!$A$2:$BI$24,50,FALSE))</f>
        <v/>
      </c>
      <c r="FR30" s="12" t="str">
        <f>IF($J30="","", VLOOKUP($J30,Indicator_Wide!$A$2:$BI$24,50,FALSE))</f>
        <v/>
      </c>
      <c r="FS30" s="12" t="str">
        <f t="shared" si="120"/>
        <v/>
      </c>
      <c r="FT30" s="12" t="str">
        <f>IF($J30="","",VLOOKUP($J30,IndDomain_Wide!$A$2:$BI$24,51,FALSE))</f>
        <v/>
      </c>
      <c r="FU30" s="12" t="str">
        <f>IF($J30="","", VLOOKUP($J30,Indicator_Wide!$A$2:$BI$24,51,FALSE))</f>
        <v/>
      </c>
      <c r="FV30" s="12" t="str">
        <f t="shared" si="121"/>
        <v/>
      </c>
      <c r="FW30" s="12" t="str">
        <f>IF($J30="","",VLOOKUP($J30,IndDomain_Wide!$A$2:$BI$24,52,FALSE))</f>
        <v/>
      </c>
      <c r="FX30" s="12" t="str">
        <f>IF($J30="","", VLOOKUP($J30,Indicator_Wide!$A$2:$BI$24,52,FALSE))</f>
        <v/>
      </c>
      <c r="FY30" s="12" t="str">
        <f t="shared" si="122"/>
        <v/>
      </c>
      <c r="FZ30" s="12" t="str">
        <f>IF($J30="","",VLOOKUP($J30,IndDomain_Wide!$A$2:$BI$24,53,FALSE))</f>
        <v/>
      </c>
      <c r="GA30" s="12" t="str">
        <f>IF($J30="","", VLOOKUP($J30,Indicator_Wide!$A$2:$BI$24,53,FALSE))</f>
        <v/>
      </c>
      <c r="GB30" s="12" t="str">
        <f t="shared" si="123"/>
        <v/>
      </c>
      <c r="GC30" s="12" t="str">
        <f>IF($J30="","",VLOOKUP($J30,IndDomain_Wide!$A$2:$BI$24,54,FALSE))</f>
        <v/>
      </c>
      <c r="GD30" s="12" t="str">
        <f>IF($J30="","", VLOOKUP($J30,Indicator_Wide!$A$2:$BI$24,54,FALSE))</f>
        <v/>
      </c>
      <c r="GE30" s="12" t="str">
        <f t="shared" si="124"/>
        <v/>
      </c>
      <c r="GF30" s="12" t="str">
        <f>IF($J30="","",VLOOKUP($J30,IndDomain_Wide!$A$2:$BI$24,55,FALSE))</f>
        <v/>
      </c>
      <c r="GG30" s="12" t="str">
        <f>IF($J30="","", VLOOKUP($J30,Indicator_Wide!$A$2:$BI$24,55,FALSE))</f>
        <v/>
      </c>
      <c r="GH30" s="12" t="str">
        <f t="shared" si="125"/>
        <v/>
      </c>
      <c r="GI30" s="12" t="str">
        <f>IF($J30="","",VLOOKUP($J30,IndDomain_Wide!$A$2:$BI$24,56,FALSE))</f>
        <v/>
      </c>
      <c r="GJ30" s="12" t="str">
        <f>IF($J30="","", VLOOKUP($J30,Indicator_Wide!$A$2:$BI$24,56,FALSE))</f>
        <v/>
      </c>
      <c r="GK30" s="12" t="str">
        <f t="shared" si="126"/>
        <v/>
      </c>
      <c r="GL30" s="12" t="str">
        <f>IF($J30="","",VLOOKUP($J30,IndDomain_Wide!$A$2:$BI$24,57,FALSE))</f>
        <v/>
      </c>
      <c r="GM30" s="12" t="str">
        <f>IF($J30="","", VLOOKUP($J30,Indicator_Wide!$A$2:$BI$24,57,FALSE))</f>
        <v/>
      </c>
      <c r="GN30" s="12" t="str">
        <f t="shared" si="127"/>
        <v/>
      </c>
      <c r="GO30" s="12" t="str">
        <f>IF($J30="","",VLOOKUP($J30,IndDomain_Wide!$A$2:$BI$24,58,FALSE))</f>
        <v/>
      </c>
      <c r="GP30" s="12" t="str">
        <f>IF($J30="","", VLOOKUP($J30,Indicator_Wide!$A$2:$BI$24,58,FALSE))</f>
        <v/>
      </c>
      <c r="GQ30" s="12" t="str">
        <f t="shared" si="128"/>
        <v/>
      </c>
      <c r="GR30" s="12" t="str">
        <f>IF($J30="","",VLOOKUP($J30,IndDomain_Wide!$A$2:$BI$24,59,FALSE))</f>
        <v/>
      </c>
      <c r="GS30" s="12" t="str">
        <f>IF($J30="","", VLOOKUP($J30,Indicator_Wide!$A$2:$BI$24,59,FALSE))</f>
        <v/>
      </c>
      <c r="GT30" s="12" t="str">
        <f t="shared" si="129"/>
        <v/>
      </c>
      <c r="GU30" s="12" t="str">
        <f>IF($J30="","",VLOOKUP($J30,IndDomain_Wide!$A$2:$BI$24,60,FALSE))</f>
        <v/>
      </c>
      <c r="GV30" s="12" t="str">
        <f>IF($J30="","", VLOOKUP($J30,Indicator_Wide!$A$2:$BI$24,60,FALSE))</f>
        <v/>
      </c>
      <c r="GW30" s="12" t="str">
        <f t="shared" si="130"/>
        <v/>
      </c>
      <c r="GX30" s="12" t="str">
        <f>IF($J30="","",VLOOKUP($J30,IndDomain_Wide!$A$2:$BI$24,61,FALSE))</f>
        <v/>
      </c>
      <c r="GY30" s="12" t="str">
        <f>IF($J30="","", VLOOKUP($J30,Indicator_Wide!$A$2:$BI$24,61,FALSE))</f>
        <v/>
      </c>
      <c r="GZ30" s="12" t="str">
        <f t="shared" si="131"/>
        <v/>
      </c>
      <c r="HA30" s="11"/>
      <c r="HB30" s="11"/>
    </row>
    <row r="31" spans="1:210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2" t="str">
        <f>IF($J31="","", VLOOKUP($J31,Domain_Wide!$A$2:$M$24,2,FALSE))</f>
        <v/>
      </c>
      <c r="L31" s="12" t="str">
        <f>IF($J31="","", VLOOKUP($J31,Domain_Wide!$A$2:$M$24,3,FALSE))</f>
        <v/>
      </c>
      <c r="M31" s="12" t="str">
        <f t="shared" si="66"/>
        <v/>
      </c>
      <c r="N31" s="12" t="str">
        <f>IF($J31="","", VLOOKUP($J31,Domain_Wide!$A$2:$M$24,4,FALSE))</f>
        <v/>
      </c>
      <c r="O31" s="12" t="str">
        <f>IF($J31="","", VLOOKUP($J31,Domain_Wide!$A$2:$M$24,5,FALSE))</f>
        <v/>
      </c>
      <c r="P31" s="12" t="str">
        <f t="shared" si="67"/>
        <v/>
      </c>
      <c r="Q31" s="12" t="str">
        <f>IF($J31="","", VLOOKUP($J31,Domain_Wide!$A$2:$M$24,6,FALSE))</f>
        <v/>
      </c>
      <c r="R31" s="12" t="str">
        <f>IF($J31="","", VLOOKUP($J31,Domain_Wide!$A$2:$M$24,7,FALSE))</f>
        <v/>
      </c>
      <c r="S31" s="12" t="str">
        <f t="shared" si="68"/>
        <v/>
      </c>
      <c r="T31" s="12" t="str">
        <f>IF($J31="","", VLOOKUP($J31,Domain_Wide!$A$2:$M$24,8,FALSE))</f>
        <v/>
      </c>
      <c r="U31" s="12" t="str">
        <f>IF($J31="","", VLOOKUP($J31,Domain_Wide!$A$2:$M$24,9,FALSE))</f>
        <v/>
      </c>
      <c r="V31" s="12" t="str">
        <f t="shared" si="69"/>
        <v/>
      </c>
      <c r="W31" s="12" t="str">
        <f>IF($J31="","", VLOOKUP($J31,Domain_Wide!$A$2:$M$24,10,FALSE))</f>
        <v/>
      </c>
      <c r="X31" s="12" t="str">
        <f>IF($J31="","", VLOOKUP($J31,Domain_Wide!$A$2:$M$24,11,FALSE))</f>
        <v/>
      </c>
      <c r="Y31" s="12" t="str">
        <f t="shared" si="70"/>
        <v/>
      </c>
      <c r="Z31" s="12" t="str">
        <f>IF($J31="","", VLOOKUP($J31,Domain_Wide!$A$2:$M$24,12,FALSE))</f>
        <v/>
      </c>
      <c r="AA31" s="12" t="str">
        <f>IF($J31="","", VLOOKUP($J31,Domain_Wide!$A$2:$M$24,13,FALSE))</f>
        <v/>
      </c>
      <c r="AB31" s="12" t="str">
        <f t="shared" si="71"/>
        <v/>
      </c>
      <c r="AC31" s="12" t="str">
        <f>IF($J31="","",VLOOKUP($J31,IndDomain_Wide!$A$2:$BI$24,2,FALSE))</f>
        <v/>
      </c>
      <c r="AD31" s="12" t="str">
        <f>IF($J31="","",VLOOKUP($J31,Indicator_Wide!$A$2:$BI$24,2,FALSE))</f>
        <v/>
      </c>
      <c r="AE31" s="12" t="str">
        <f t="shared" si="72"/>
        <v/>
      </c>
      <c r="AF31" s="12" t="str">
        <f>IF($J31="","",VLOOKUP($J31,IndDomain_Wide!$A$2:$BI$24,3,FALSE))</f>
        <v/>
      </c>
      <c r="AG31" s="12" t="str">
        <f>IF($J31="","", VLOOKUP($J31,Indicator_Wide!$A$2:$BI$24,3,FALSE))</f>
        <v/>
      </c>
      <c r="AH31" s="12" t="str">
        <f t="shared" si="73"/>
        <v/>
      </c>
      <c r="AI31" s="12" t="str">
        <f>IF($J31="","",VLOOKUP($J31,IndDomain_Wide!$A$2:$BI$24,4,FALSE))</f>
        <v/>
      </c>
      <c r="AJ31" s="12" t="str">
        <f>IF($J31="","", VLOOKUP($J31,Indicator_Wide!$A$2:$BI$24,4,FALSE))</f>
        <v/>
      </c>
      <c r="AK31" s="12" t="str">
        <f t="shared" si="74"/>
        <v/>
      </c>
      <c r="AL31" s="12" t="str">
        <f>IF($J31="","",VLOOKUP($J31,IndDomain_Wide!$A$2:$BI$24,5,FALSE))</f>
        <v/>
      </c>
      <c r="AM31" s="12" t="str">
        <f>IF($J31="","", VLOOKUP($J31,Indicator_Wide!$A$2:$BI$24,5,FALSE))</f>
        <v/>
      </c>
      <c r="AN31" s="12" t="str">
        <f t="shared" si="75"/>
        <v/>
      </c>
      <c r="AO31" s="12" t="str">
        <f>IF($J31="","",VLOOKUP($J31,IndDomain_Wide!$A$2:$BI$24,6,FALSE))</f>
        <v/>
      </c>
      <c r="AP31" s="12" t="str">
        <f>IF($J31="","", VLOOKUP($J31,Indicator_Wide!$A$2:$BI$24,6,FALSE))</f>
        <v/>
      </c>
      <c r="AQ31" s="12" t="str">
        <f t="shared" si="76"/>
        <v/>
      </c>
      <c r="AR31" s="12" t="str">
        <f>IF($J31="","",VLOOKUP($J31,IndDomain_Wide!$A$2:$BI$24,7,FALSE))</f>
        <v/>
      </c>
      <c r="AS31" s="12" t="str">
        <f>IF($J31="","", VLOOKUP($J31,Indicator_Wide!$A$2:$BI$24,7,FALSE))</f>
        <v/>
      </c>
      <c r="AT31" s="12" t="str">
        <f t="shared" si="77"/>
        <v/>
      </c>
      <c r="AU31" s="12" t="str">
        <f>IF($J31="","",VLOOKUP($J31,IndDomain_Wide!$A$2:$BI$24,8,FALSE))</f>
        <v/>
      </c>
      <c r="AV31" s="12" t="str">
        <f>IF($J31="","", VLOOKUP($J31,Indicator_Wide!$A$2:$BI$24,8,FALSE))</f>
        <v/>
      </c>
      <c r="AW31" s="12" t="str">
        <f t="shared" si="78"/>
        <v/>
      </c>
      <c r="AX31" s="12" t="str">
        <f>IF($J31="","",VLOOKUP($J31,IndDomain_Wide!$A$2:$BI$26,9,FALSE))</f>
        <v/>
      </c>
      <c r="AY31" s="12" t="str">
        <f>IF($J31="","", VLOOKUP($J31,Indicator_Wide!$A$2:$BI$24,9,FALSE))</f>
        <v/>
      </c>
      <c r="AZ31" s="12" t="str">
        <f t="shared" si="79"/>
        <v/>
      </c>
      <c r="BA31" s="12" t="str">
        <f>IF($J31="","",VLOOKUP($J31,IndDomain_Wide!$A$2:$BI$24,10,FALSE))</f>
        <v/>
      </c>
      <c r="BB31" s="12" t="str">
        <f>IF($J31="","", VLOOKUP($J31,Indicator_Wide!$A$2:$BI$24,10,FALSE))</f>
        <v/>
      </c>
      <c r="BC31" s="12" t="str">
        <f t="shared" si="80"/>
        <v/>
      </c>
      <c r="BD31" s="12" t="str">
        <f>IF($J31="","",VLOOKUP($J31,IndDomain_Wide!$A$2:$BI$24,11,FALSE))</f>
        <v/>
      </c>
      <c r="BE31" s="12" t="str">
        <f>IF($J31="","", VLOOKUP($J31,Indicator_Wide!$A$2:$BI$24,11,FALSE))</f>
        <v/>
      </c>
      <c r="BF31" s="12" t="str">
        <f t="shared" si="81"/>
        <v/>
      </c>
      <c r="BG31" s="12" t="str">
        <f>IF($J31="","",VLOOKUP($J31,IndDomain_Wide!$A$2:$BI$24,12,FALSE))</f>
        <v/>
      </c>
      <c r="BH31" s="12" t="str">
        <f>IF($J31="","", VLOOKUP($J31,Indicator_Wide!$A$2:$BI$24,12,FALSE))</f>
        <v/>
      </c>
      <c r="BI31" s="12" t="str">
        <f t="shared" si="82"/>
        <v/>
      </c>
      <c r="BJ31" s="12" t="str">
        <f>IF($J31="","",VLOOKUP($J31,IndDomain_Wide!$A$2:$BI$24,13,FALSE))</f>
        <v/>
      </c>
      <c r="BK31" s="12" t="str">
        <f>IF($J31="","", VLOOKUP($J31,Indicator_Wide!$A$2:$BI$24,13,FALSE))</f>
        <v/>
      </c>
      <c r="BL31" s="12" t="str">
        <f t="shared" si="83"/>
        <v/>
      </c>
      <c r="BM31" s="12" t="str">
        <f>IF($J31="","",VLOOKUP($J31,IndDomain_Wide!$A$2:$BI$24,14,FALSE))</f>
        <v/>
      </c>
      <c r="BN31" s="12" t="str">
        <f>IF($J31="","", VLOOKUP($J31,Indicator_Wide!$A$2:$BI$24,14,FALSE))</f>
        <v/>
      </c>
      <c r="BO31" s="12" t="str">
        <f t="shared" si="84"/>
        <v/>
      </c>
      <c r="BP31" s="12" t="str">
        <f>IF($J31="","",VLOOKUP($J31,IndDomain_Wide!$A$2:$BI$24,15,FALSE))</f>
        <v/>
      </c>
      <c r="BQ31" s="12" t="str">
        <f>IF($J31="","", VLOOKUP($J31,Indicator_Wide!$A$2:$BI$24,15,FALSE))</f>
        <v/>
      </c>
      <c r="BR31" s="12" t="str">
        <f t="shared" si="85"/>
        <v/>
      </c>
      <c r="BS31" s="12" t="str">
        <f>IF($J31="","",VLOOKUP($J31,IndDomain_Wide!$A$2:$BI$24,16,FALSE))</f>
        <v/>
      </c>
      <c r="BT31" s="12" t="str">
        <f>IF($J31="","", VLOOKUP($J31,Indicator_Wide!$A$2:$BI$24,16,FALSE))</f>
        <v/>
      </c>
      <c r="BU31" s="12" t="str">
        <f t="shared" si="86"/>
        <v/>
      </c>
      <c r="BV31" s="12" t="str">
        <f>IF($J31="","",VLOOKUP($J31,IndDomain_Wide!$A$2:$BI$24,17,FALSE))</f>
        <v/>
      </c>
      <c r="BW31" s="12" t="str">
        <f>IF($J31="","", VLOOKUP($J31,Indicator_Wide!$A$2:$BI$24,17,FALSE))</f>
        <v/>
      </c>
      <c r="BX31" s="12" t="str">
        <f t="shared" si="87"/>
        <v/>
      </c>
      <c r="BY31" s="12" t="str">
        <f>IF($J31="","",VLOOKUP($J31,IndDomain_Wide!$A$2:$BI$24,18,FALSE))</f>
        <v/>
      </c>
      <c r="BZ31" s="12" t="str">
        <f>IF($J31="","", VLOOKUP($J31,Indicator_Wide!$A$2:$BI$24,18,FALSE))</f>
        <v/>
      </c>
      <c r="CA31" s="12" t="str">
        <f t="shared" si="88"/>
        <v/>
      </c>
      <c r="CB31" s="12" t="str">
        <f>IF($J31="","",VLOOKUP($J31,IndDomain_Wide!$A$2:$BI$24,19,FALSE))</f>
        <v/>
      </c>
      <c r="CC31" s="12" t="str">
        <f>IF($J31="","", VLOOKUP($J31,Indicator_Wide!$A$2:$BI$24,19,FALSE))</f>
        <v/>
      </c>
      <c r="CD31" s="12" t="str">
        <f t="shared" si="89"/>
        <v/>
      </c>
      <c r="CE31" s="12" t="str">
        <f>IF($J31="","",VLOOKUP($J31,IndDomain_Wide!$A$2:$BI$24,20,FALSE))</f>
        <v/>
      </c>
      <c r="CF31" s="12" t="str">
        <f>IF($J31="","", VLOOKUP($J31,Indicator_Wide!$A$2:$BI$24,20,FALSE))</f>
        <v/>
      </c>
      <c r="CG31" s="12" t="str">
        <f t="shared" si="90"/>
        <v/>
      </c>
      <c r="CH31" s="12" t="str">
        <f>IF($J31="","",VLOOKUP($J31,IndDomain_Wide!$A$2:$BI$24,21,FALSE))</f>
        <v/>
      </c>
      <c r="CI31" s="12" t="str">
        <f>IF($J31="","", VLOOKUP($J31,Indicator_Wide!$A$2:$BI$24,21,FALSE))</f>
        <v/>
      </c>
      <c r="CJ31" s="12" t="str">
        <f t="shared" si="91"/>
        <v/>
      </c>
      <c r="CK31" s="12" t="str">
        <f>IF($J31="","",VLOOKUP($J31,IndDomain_Wide!$A$2:$BI$24,22,FALSE))</f>
        <v/>
      </c>
      <c r="CL31" s="12" t="str">
        <f>IF($J31="","", VLOOKUP($J31,Indicator_Wide!$A$2:$BI$24,22,FALSE))</f>
        <v/>
      </c>
      <c r="CM31" s="12" t="str">
        <f t="shared" si="92"/>
        <v/>
      </c>
      <c r="CN31" s="12" t="str">
        <f>IF($J31="","",VLOOKUP($J31,IndDomain_Wide!$A$2:$BI$24,23,FALSE))</f>
        <v/>
      </c>
      <c r="CO31" s="12" t="str">
        <f>IF($J31="","", VLOOKUP($J31,Indicator_Wide!$A$2:$BI$24,23,FALSE))</f>
        <v/>
      </c>
      <c r="CP31" s="12" t="str">
        <f t="shared" si="93"/>
        <v/>
      </c>
      <c r="CQ31" s="12" t="str">
        <f>IF($J31="","",VLOOKUP($J31,IndDomain_Wide!$A$2:$BI$24,24,FALSE))</f>
        <v/>
      </c>
      <c r="CR31" s="12" t="str">
        <f>IF($J31="","", VLOOKUP($J31,Indicator_Wide!$A$2:$BI$24,24,FALSE))</f>
        <v/>
      </c>
      <c r="CS31" s="12" t="str">
        <f t="shared" si="94"/>
        <v/>
      </c>
      <c r="CT31" s="12" t="str">
        <f>IF($J31="","",VLOOKUP($J31,IndDomain_Wide!$A$2:$BI$24,25,FALSE))</f>
        <v/>
      </c>
      <c r="CU31" s="12" t="str">
        <f>IF($J31="","", VLOOKUP($J31,Indicator_Wide!$A$2:$BI$24,25,FALSE))</f>
        <v/>
      </c>
      <c r="CV31" s="12" t="str">
        <f t="shared" si="95"/>
        <v/>
      </c>
      <c r="CW31" s="12" t="str">
        <f>IF($J31="","",VLOOKUP($J31,IndDomain_Wide!$A$2:$BI$24,26,FALSE))</f>
        <v/>
      </c>
      <c r="CX31" s="12" t="str">
        <f>IF($J31="","", VLOOKUP($J31,Indicator_Wide!$A$2:$BI$24,26,FALSE))</f>
        <v/>
      </c>
      <c r="CY31" s="12" t="str">
        <f t="shared" si="96"/>
        <v/>
      </c>
      <c r="CZ31" s="12" t="str">
        <f>IF($J31="","",VLOOKUP($J31,IndDomain_Wide!$A$2:$BI$24,27,FALSE))</f>
        <v/>
      </c>
      <c r="DA31" s="12" t="str">
        <f>IF($J31="","", VLOOKUP($J31,Indicator_Wide!$A$2:$BI$17,27,FALSE))</f>
        <v/>
      </c>
      <c r="DB31" s="12" t="str">
        <f t="shared" si="97"/>
        <v/>
      </c>
      <c r="DC31" s="12" t="str">
        <f>IF($J31="","",VLOOKUP($J31,IndDomain_Wide!$A$2:$BI$24,28,FALSE))</f>
        <v/>
      </c>
      <c r="DD31" s="12" t="str">
        <f>IF($J31="","", VLOOKUP($J31,Indicator_Wide!$A$2:$BI$17,28,FALSE))</f>
        <v/>
      </c>
      <c r="DE31" s="12" t="str">
        <f t="shared" si="98"/>
        <v/>
      </c>
      <c r="DF31" s="12" t="str">
        <f>IF($J31="","",VLOOKUP($J31,IndDomain_Wide!$A$2:$BI$24,29,FALSE))</f>
        <v/>
      </c>
      <c r="DG31" s="12" t="str">
        <f>IF($J31="","", VLOOKUP($J31,Indicator_Wide!$A$2:$BI$24,29,FALSE))</f>
        <v/>
      </c>
      <c r="DH31" s="12" t="str">
        <f t="shared" si="99"/>
        <v/>
      </c>
      <c r="DI31" s="12" t="str">
        <f>IF($J31="","",VLOOKUP($J31,IndDomain_Wide!$A$2:$BI$24,30,FALSE))</f>
        <v/>
      </c>
      <c r="DJ31" s="12" t="str">
        <f>IF($J31="","", VLOOKUP($J31,Indicator_Wide!$A$2:$BI$24,30,FALSE))</f>
        <v/>
      </c>
      <c r="DK31" s="12" t="str">
        <f t="shared" si="100"/>
        <v/>
      </c>
      <c r="DL31" s="12" t="str">
        <f>IF($J31="","",VLOOKUP($J31,IndDomain_Wide!$A$2:$BI$24,31,FALSE))</f>
        <v/>
      </c>
      <c r="DM31" s="12" t="str">
        <f>IF($J31="","", VLOOKUP($J31,Indicator_Wide!$A$2:$BI$24,31,FALSE))</f>
        <v/>
      </c>
      <c r="DN31" s="12" t="str">
        <f t="shared" si="101"/>
        <v/>
      </c>
      <c r="DO31" s="12" t="str">
        <f>IF($J31="","",VLOOKUP($J31,IndDomain_Wide!$A$2:$BI$24,32,FALSE))</f>
        <v/>
      </c>
      <c r="DP31" s="12" t="str">
        <f>IF($J31="","", VLOOKUP($J31,Indicator_Wide!$A$2:$BI$24,32,FALSE))</f>
        <v/>
      </c>
      <c r="DQ31" s="12" t="str">
        <f t="shared" si="102"/>
        <v/>
      </c>
      <c r="DR31" s="12" t="str">
        <f>IF($J31="","",VLOOKUP($J31,IndDomain_Wide!$A$2:$BI$24,33,FALSE))</f>
        <v/>
      </c>
      <c r="DS31" s="12" t="str">
        <f>IF($J31="","", VLOOKUP($J31,Indicator_Wide!$A$2:$BI$24,33,FALSE))</f>
        <v/>
      </c>
      <c r="DT31" s="12" t="str">
        <f t="shared" si="103"/>
        <v/>
      </c>
      <c r="DU31" s="12" t="str">
        <f>IF($J31="","",VLOOKUP($J31,IndDomain_Wide!$A$2:$BI$24,34,FALSE))</f>
        <v/>
      </c>
      <c r="DV31" s="12" t="str">
        <f>IF($J31="","", VLOOKUP($J31,Indicator_Wide!$A$2:$BI$24,34,FALSE))</f>
        <v/>
      </c>
      <c r="DW31" s="12" t="str">
        <f t="shared" si="104"/>
        <v/>
      </c>
      <c r="DX31" s="12" t="str">
        <f>IF($J31="","",VLOOKUP($J31,IndDomain_Wide!$A$2:$BI$24,35,FALSE))</f>
        <v/>
      </c>
      <c r="DY31" s="12" t="str">
        <f>IF($J31="","", VLOOKUP($J31,Indicator_Wide!$A$2:$BI$24,35,FALSE))</f>
        <v/>
      </c>
      <c r="DZ31" s="12" t="str">
        <f t="shared" si="105"/>
        <v/>
      </c>
      <c r="EA31" s="12" t="str">
        <f>IF($J31="","",VLOOKUP($J31,IndDomain_Wide!$A$2:$BI$24,36,FALSE))</f>
        <v/>
      </c>
      <c r="EB31" s="12" t="str">
        <f>IF($J31="","", VLOOKUP($J31,Indicator_Wide!$A$2:$BI$24,36,FALSE))</f>
        <v/>
      </c>
      <c r="EC31" s="12" t="str">
        <f t="shared" si="106"/>
        <v/>
      </c>
      <c r="ED31" s="12" t="str">
        <f>IF($J31="","",VLOOKUP($J31,IndDomain_Wide!$A$2:$BI$24,37,FALSE))</f>
        <v/>
      </c>
      <c r="EE31" s="12" t="str">
        <f>IF($J31="","", VLOOKUP($J31,Indicator_Wide!$A$2:$BI$24,37,FALSE))</f>
        <v/>
      </c>
      <c r="EF31" s="12" t="str">
        <f t="shared" si="107"/>
        <v/>
      </c>
      <c r="EG31" s="12" t="str">
        <f>IF($J31="","",VLOOKUP($J31,IndDomain_Wide!$A$2:$BI$24,38,FALSE))</f>
        <v/>
      </c>
      <c r="EH31" s="12" t="str">
        <f>IF($J31="","", VLOOKUP($J31,Indicator_Wide!$A$2:$BI$24,38,FALSE))</f>
        <v/>
      </c>
      <c r="EI31" s="12" t="str">
        <f t="shared" si="108"/>
        <v/>
      </c>
      <c r="EJ31" s="12" t="str">
        <f>IF($J31="","",VLOOKUP($J31,IndDomain_Wide!$A$2:$BI$24,39,FALSE))</f>
        <v/>
      </c>
      <c r="EK31" s="12" t="str">
        <f>IF($J31="","", VLOOKUP($J31,Indicator_Wide!$A$2:$BI$24,39,FALSE))</f>
        <v/>
      </c>
      <c r="EL31" s="12" t="str">
        <f t="shared" si="109"/>
        <v/>
      </c>
      <c r="EM31" s="12" t="str">
        <f>IF($J31="","",VLOOKUP($J31,IndDomain_Wide!$A$2:$BI$24,40,FALSE))</f>
        <v/>
      </c>
      <c r="EN31" s="12" t="str">
        <f>IF($J31="","", VLOOKUP($J31,Indicator_Wide!$A$2:$BI$24,40,FALSE))</f>
        <v/>
      </c>
      <c r="EO31" s="12" t="str">
        <f t="shared" si="110"/>
        <v/>
      </c>
      <c r="EP31" s="12" t="str">
        <f>IF($J31="","",VLOOKUP($J31,IndDomain_Wide!$A$2:$BI$24,41,FALSE))</f>
        <v/>
      </c>
      <c r="EQ31" s="12" t="str">
        <f>IF($J31="","", VLOOKUP($J31,Indicator_Wide!$A$2:$BI$24,41,FALSE))</f>
        <v/>
      </c>
      <c r="ER31" s="12" t="str">
        <f t="shared" si="111"/>
        <v/>
      </c>
      <c r="ES31" s="12" t="str">
        <f>IF($J31="","",VLOOKUP($J31,IndDomain_Wide!$A$2:$BI$24,42,FALSE))</f>
        <v/>
      </c>
      <c r="ET31" s="12" t="str">
        <f>IF($J31="","", VLOOKUP($J31,Indicator_Wide!$A$2:$BI$24,42,FALSE))</f>
        <v/>
      </c>
      <c r="EU31" s="12" t="str">
        <f t="shared" si="112"/>
        <v/>
      </c>
      <c r="EV31" s="12" t="str">
        <f>IF($J31="","",VLOOKUP($J31,IndDomain_Wide!$A$2:$BI$24,43,FALSE))</f>
        <v/>
      </c>
      <c r="EW31" s="12" t="str">
        <f>IF($J31="","", VLOOKUP($J31,Indicator_Wide!$A$2:$BI$24,43,FALSE))</f>
        <v/>
      </c>
      <c r="EX31" s="12" t="str">
        <f t="shared" si="113"/>
        <v/>
      </c>
      <c r="EY31" s="12" t="str">
        <f>IF($J31="","",VLOOKUP($J31,IndDomain_Wide!$A$2:$BI$24,44,FALSE))</f>
        <v/>
      </c>
      <c r="EZ31" s="12" t="str">
        <f>IF($J31="","", VLOOKUP($J31,Indicator_Wide!$A$2:$BI$24,44,FALSE))</f>
        <v/>
      </c>
      <c r="FA31" s="12" t="str">
        <f t="shared" si="114"/>
        <v/>
      </c>
      <c r="FB31" s="12" t="str">
        <f>IF($J31="","",VLOOKUP($J31,IndDomain_Wide!$A$2:$BI$24,45,FALSE))</f>
        <v/>
      </c>
      <c r="FC31" s="12" t="str">
        <f>IF($J31="","", VLOOKUP($J31,Indicator_Wide!$A$2:$BI$24,45,FALSE))</f>
        <v/>
      </c>
      <c r="FD31" s="12" t="str">
        <f t="shared" si="115"/>
        <v/>
      </c>
      <c r="FE31" s="12" t="str">
        <f>IF($J31="","",VLOOKUP($J31,IndDomain_Wide!$A$2:$BI$24,46,FALSE))</f>
        <v/>
      </c>
      <c r="FF31" s="12" t="str">
        <f>IF($J31="","", VLOOKUP($J31,Indicator_Wide!$A$2:$BI$24,46,FALSE))</f>
        <v/>
      </c>
      <c r="FG31" s="12" t="str">
        <f t="shared" si="116"/>
        <v/>
      </c>
      <c r="FH31" s="12" t="str">
        <f>IF($J31="","",VLOOKUP($J31,IndDomain_Wide!$A$2:$BI$24,47,FALSE))</f>
        <v/>
      </c>
      <c r="FI31" s="12" t="str">
        <f>IF($J31="","", VLOOKUP($J31,Indicator_Wide!$A$2:$BI$24,47,FALSE))</f>
        <v/>
      </c>
      <c r="FJ31" s="12" t="str">
        <f t="shared" si="117"/>
        <v/>
      </c>
      <c r="FK31" s="12" t="str">
        <f>IF($J31="","",VLOOKUP($J31,IndDomain_Wide!$A$2:$BI$24,48,FALSE))</f>
        <v/>
      </c>
      <c r="FL31" s="12" t="str">
        <f>IF($J31="","", VLOOKUP($J31,Indicator_Wide!$A$2:$BI$24,48,FALSE))</f>
        <v/>
      </c>
      <c r="FM31" s="12" t="str">
        <f t="shared" si="118"/>
        <v/>
      </c>
      <c r="FN31" s="12" t="str">
        <f>IF($J31="","",VLOOKUP($J31,IndDomain_Wide!$A$2:$BI$24,49,FALSE))</f>
        <v/>
      </c>
      <c r="FO31" s="12" t="str">
        <f>IF($J31="","", VLOOKUP($J31,Indicator_Wide!$A$2:$BI$24,49,FALSE))</f>
        <v/>
      </c>
      <c r="FP31" s="12" t="str">
        <f t="shared" si="119"/>
        <v/>
      </c>
      <c r="FQ31" s="12" t="str">
        <f>IF($J31="","",VLOOKUP($J31,IndDomain_Wide!$A$2:$BI$24,50,FALSE))</f>
        <v/>
      </c>
      <c r="FR31" s="12" t="str">
        <f>IF($J31="","", VLOOKUP($J31,Indicator_Wide!$A$2:$BI$24,50,FALSE))</f>
        <v/>
      </c>
      <c r="FS31" s="12" t="str">
        <f t="shared" si="120"/>
        <v/>
      </c>
      <c r="FT31" s="12" t="str">
        <f>IF($J31="","",VLOOKUP($J31,IndDomain_Wide!$A$2:$BI$24,51,FALSE))</f>
        <v/>
      </c>
      <c r="FU31" s="12" t="str">
        <f>IF($J31="","", VLOOKUP($J31,Indicator_Wide!$A$2:$BI$24,51,FALSE))</f>
        <v/>
      </c>
      <c r="FV31" s="12" t="str">
        <f t="shared" si="121"/>
        <v/>
      </c>
      <c r="FW31" s="12" t="str">
        <f>IF($J31="","",VLOOKUP($J31,IndDomain_Wide!$A$2:$BI$24,52,FALSE))</f>
        <v/>
      </c>
      <c r="FX31" s="12" t="str">
        <f>IF($J31="","", VLOOKUP($J31,Indicator_Wide!$A$2:$BI$24,52,FALSE))</f>
        <v/>
      </c>
      <c r="FY31" s="12" t="str">
        <f t="shared" si="122"/>
        <v/>
      </c>
      <c r="FZ31" s="12" t="str">
        <f>IF($J31="","",VLOOKUP($J31,IndDomain_Wide!$A$2:$BI$24,53,FALSE))</f>
        <v/>
      </c>
      <c r="GA31" s="12" t="str">
        <f>IF($J31="","", VLOOKUP($J31,Indicator_Wide!$A$2:$BI$24,53,FALSE))</f>
        <v/>
      </c>
      <c r="GB31" s="12" t="str">
        <f t="shared" si="123"/>
        <v/>
      </c>
      <c r="GC31" s="12" t="str">
        <f>IF($J31="","",VLOOKUP($J31,IndDomain_Wide!$A$2:$BI$24,54,FALSE))</f>
        <v/>
      </c>
      <c r="GD31" s="12" t="str">
        <f>IF($J31="","", VLOOKUP($J31,Indicator_Wide!$A$2:$BI$24,54,FALSE))</f>
        <v/>
      </c>
      <c r="GE31" s="12" t="str">
        <f t="shared" si="124"/>
        <v/>
      </c>
      <c r="GF31" s="12" t="str">
        <f>IF($J31="","",VLOOKUP($J31,IndDomain_Wide!$A$2:$BI$24,55,FALSE))</f>
        <v/>
      </c>
      <c r="GG31" s="12" t="str">
        <f>IF($J31="","", VLOOKUP($J31,Indicator_Wide!$A$2:$BI$24,55,FALSE))</f>
        <v/>
      </c>
      <c r="GH31" s="12" t="str">
        <f t="shared" si="125"/>
        <v/>
      </c>
      <c r="GI31" s="12" t="str">
        <f>IF($J31="","",VLOOKUP($J31,IndDomain_Wide!$A$2:$BI$24,56,FALSE))</f>
        <v/>
      </c>
      <c r="GJ31" s="12" t="str">
        <f>IF($J31="","", VLOOKUP($J31,Indicator_Wide!$A$2:$BI$24,56,FALSE))</f>
        <v/>
      </c>
      <c r="GK31" s="12" t="str">
        <f t="shared" si="126"/>
        <v/>
      </c>
      <c r="GL31" s="12" t="str">
        <f>IF($J31="","",VLOOKUP($J31,IndDomain_Wide!$A$2:$BI$24,57,FALSE))</f>
        <v/>
      </c>
      <c r="GM31" s="12" t="str">
        <f>IF($J31="","", VLOOKUP($J31,Indicator_Wide!$A$2:$BI$24,57,FALSE))</f>
        <v/>
      </c>
      <c r="GN31" s="12" t="str">
        <f t="shared" si="127"/>
        <v/>
      </c>
      <c r="GO31" s="12" t="str">
        <f>IF($J31="","",VLOOKUP($J31,IndDomain_Wide!$A$2:$BI$24,58,FALSE))</f>
        <v/>
      </c>
      <c r="GP31" s="12" t="str">
        <f>IF($J31="","", VLOOKUP($J31,Indicator_Wide!$A$2:$BI$24,58,FALSE))</f>
        <v/>
      </c>
      <c r="GQ31" s="12" t="str">
        <f t="shared" si="128"/>
        <v/>
      </c>
      <c r="GR31" s="12" t="str">
        <f>IF($J31="","",VLOOKUP($J31,IndDomain_Wide!$A$2:$BI$24,59,FALSE))</f>
        <v/>
      </c>
      <c r="GS31" s="12" t="str">
        <f>IF($J31="","", VLOOKUP($J31,Indicator_Wide!$A$2:$BI$24,59,FALSE))</f>
        <v/>
      </c>
      <c r="GT31" s="12" t="str">
        <f t="shared" si="129"/>
        <v/>
      </c>
      <c r="GU31" s="12" t="str">
        <f>IF($J31="","",VLOOKUP($J31,IndDomain_Wide!$A$2:$BI$24,60,FALSE))</f>
        <v/>
      </c>
      <c r="GV31" s="12" t="str">
        <f>IF($J31="","", VLOOKUP($J31,Indicator_Wide!$A$2:$BI$24,60,FALSE))</f>
        <v/>
      </c>
      <c r="GW31" s="12" t="str">
        <f t="shared" si="130"/>
        <v/>
      </c>
      <c r="GX31" s="12" t="str">
        <f>IF($J31="","",VLOOKUP($J31,IndDomain_Wide!$A$2:$BI$24,61,FALSE))</f>
        <v/>
      </c>
      <c r="GY31" s="12" t="str">
        <f>IF($J31="","", VLOOKUP($J31,Indicator_Wide!$A$2:$BI$24,61,FALSE))</f>
        <v/>
      </c>
      <c r="GZ31" s="12" t="str">
        <f t="shared" si="131"/>
        <v/>
      </c>
      <c r="HA31" s="11"/>
      <c r="HB31" s="11"/>
    </row>
    <row r="32" spans="1:210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2" t="str">
        <f>IF($J32="","", VLOOKUP($J32,Domain_Wide!$A$2:$M$24,2,FALSE))</f>
        <v/>
      </c>
      <c r="L32" s="12" t="str">
        <f>IF($J32="","", VLOOKUP($J32,Domain_Wide!$A$2:$M$24,3,FALSE))</f>
        <v/>
      </c>
      <c r="M32" s="12" t="str">
        <f t="shared" si="66"/>
        <v/>
      </c>
      <c r="N32" s="12" t="str">
        <f>IF($J32="","", VLOOKUP($J32,Domain_Wide!$A$2:$M$24,4,FALSE))</f>
        <v/>
      </c>
      <c r="O32" s="12" t="str">
        <f>IF($J32="","", VLOOKUP($J32,Domain_Wide!$A$2:$M$24,5,FALSE))</f>
        <v/>
      </c>
      <c r="P32" s="12" t="str">
        <f t="shared" si="67"/>
        <v/>
      </c>
      <c r="Q32" s="12" t="str">
        <f>IF($J32="","", VLOOKUP($J32,Domain_Wide!$A$2:$M$24,6,FALSE))</f>
        <v/>
      </c>
      <c r="R32" s="12" t="str">
        <f>IF($J32="","", VLOOKUP($J32,Domain_Wide!$A$2:$M$24,7,FALSE))</f>
        <v/>
      </c>
      <c r="S32" s="12" t="str">
        <f t="shared" si="68"/>
        <v/>
      </c>
      <c r="T32" s="12" t="str">
        <f>IF($J32="","", VLOOKUP($J32,Domain_Wide!$A$2:$M$24,8,FALSE))</f>
        <v/>
      </c>
      <c r="U32" s="12" t="str">
        <f>IF($J32="","", VLOOKUP($J32,Domain_Wide!$A$2:$M$24,9,FALSE))</f>
        <v/>
      </c>
      <c r="V32" s="12" t="str">
        <f t="shared" si="69"/>
        <v/>
      </c>
      <c r="W32" s="12" t="str">
        <f>IF($J32="","", VLOOKUP($J32,Domain_Wide!$A$2:$M$24,10,FALSE))</f>
        <v/>
      </c>
      <c r="X32" s="12" t="str">
        <f>IF($J32="","", VLOOKUP($J32,Domain_Wide!$A$2:$M$24,11,FALSE))</f>
        <v/>
      </c>
      <c r="Y32" s="12" t="str">
        <f t="shared" si="70"/>
        <v/>
      </c>
      <c r="Z32" s="12" t="str">
        <f>IF($J32="","", VLOOKUP($J32,Domain_Wide!$A$2:$M$24,12,FALSE))</f>
        <v/>
      </c>
      <c r="AA32" s="12" t="str">
        <f>IF($J32="","", VLOOKUP($J32,Domain_Wide!$A$2:$M$24,13,FALSE))</f>
        <v/>
      </c>
      <c r="AB32" s="12" t="str">
        <f t="shared" si="71"/>
        <v/>
      </c>
      <c r="AC32" s="12" t="str">
        <f>IF($J32="","",VLOOKUP($J32,IndDomain_Wide!$A$2:$BI$24,2,FALSE))</f>
        <v/>
      </c>
      <c r="AD32" s="12" t="str">
        <f>IF($J32="","",VLOOKUP($J32,Indicator_Wide!$A$2:$BI$24,2,FALSE))</f>
        <v/>
      </c>
      <c r="AE32" s="12" t="str">
        <f t="shared" si="72"/>
        <v/>
      </c>
      <c r="AF32" s="12" t="str">
        <f>IF($J32="","",VLOOKUP($J32,IndDomain_Wide!$A$2:$BI$24,3,FALSE))</f>
        <v/>
      </c>
      <c r="AG32" s="12" t="str">
        <f>IF($J32="","", VLOOKUP($J32,Indicator_Wide!$A$2:$BI$24,3,FALSE))</f>
        <v/>
      </c>
      <c r="AH32" s="12" t="str">
        <f t="shared" si="73"/>
        <v/>
      </c>
      <c r="AI32" s="12" t="str">
        <f>IF($J32="","",VLOOKUP($J32,IndDomain_Wide!$A$2:$BI$24,4,FALSE))</f>
        <v/>
      </c>
      <c r="AJ32" s="12" t="str">
        <f>IF($J32="","", VLOOKUP($J32,Indicator_Wide!$A$2:$BI$24,4,FALSE))</f>
        <v/>
      </c>
      <c r="AK32" s="12" t="str">
        <f t="shared" si="74"/>
        <v/>
      </c>
      <c r="AL32" s="12" t="str">
        <f>IF($J32="","",VLOOKUP($J32,IndDomain_Wide!$A$2:$BI$24,5,FALSE))</f>
        <v/>
      </c>
      <c r="AM32" s="12" t="str">
        <f>IF($J32="","", VLOOKUP($J32,Indicator_Wide!$A$2:$BI$24,5,FALSE))</f>
        <v/>
      </c>
      <c r="AN32" s="12" t="str">
        <f t="shared" si="75"/>
        <v/>
      </c>
      <c r="AO32" s="12" t="str">
        <f>IF($J32="","",VLOOKUP($J32,IndDomain_Wide!$A$2:$BI$24,6,FALSE))</f>
        <v/>
      </c>
      <c r="AP32" s="12" t="str">
        <f>IF($J32="","", VLOOKUP($J32,Indicator_Wide!$A$2:$BI$24,6,FALSE))</f>
        <v/>
      </c>
      <c r="AQ32" s="12" t="str">
        <f t="shared" si="76"/>
        <v/>
      </c>
      <c r="AR32" s="12" t="str">
        <f>IF($J32="","",VLOOKUP($J32,IndDomain_Wide!$A$2:$BI$24,7,FALSE))</f>
        <v/>
      </c>
      <c r="AS32" s="12" t="str">
        <f>IF($J32="","", VLOOKUP($J32,Indicator_Wide!$A$2:$BI$24,7,FALSE))</f>
        <v/>
      </c>
      <c r="AT32" s="12" t="str">
        <f t="shared" si="77"/>
        <v/>
      </c>
      <c r="AU32" s="12" t="str">
        <f>IF($J32="","",VLOOKUP($J32,IndDomain_Wide!$A$2:$BI$24,8,FALSE))</f>
        <v/>
      </c>
      <c r="AV32" s="12" t="str">
        <f>IF($J32="","", VLOOKUP($J32,Indicator_Wide!$A$2:$BI$24,8,FALSE))</f>
        <v/>
      </c>
      <c r="AW32" s="12" t="str">
        <f t="shared" si="78"/>
        <v/>
      </c>
      <c r="AX32" s="12" t="str">
        <f>IF($J32="","",VLOOKUP($J32,IndDomain_Wide!$A$2:$BI$26,9,FALSE))</f>
        <v/>
      </c>
      <c r="AY32" s="12" t="str">
        <f>IF($J32="","", VLOOKUP($J32,Indicator_Wide!$A$2:$BI$24,9,FALSE))</f>
        <v/>
      </c>
      <c r="AZ32" s="12" t="str">
        <f t="shared" si="79"/>
        <v/>
      </c>
      <c r="BA32" s="12" t="str">
        <f>IF($J32="","",VLOOKUP($J32,IndDomain_Wide!$A$2:$BI$24,10,FALSE))</f>
        <v/>
      </c>
      <c r="BB32" s="12" t="str">
        <f>IF($J32="","", VLOOKUP($J32,Indicator_Wide!$A$2:$BI$24,10,FALSE))</f>
        <v/>
      </c>
      <c r="BC32" s="12" t="str">
        <f t="shared" si="80"/>
        <v/>
      </c>
      <c r="BD32" s="12" t="str">
        <f>IF($J32="","",VLOOKUP($J32,IndDomain_Wide!$A$2:$BI$24,11,FALSE))</f>
        <v/>
      </c>
      <c r="BE32" s="12" t="str">
        <f>IF($J32="","", VLOOKUP($J32,Indicator_Wide!$A$2:$BI$24,11,FALSE))</f>
        <v/>
      </c>
      <c r="BF32" s="12" t="str">
        <f t="shared" si="81"/>
        <v/>
      </c>
      <c r="BG32" s="12" t="str">
        <f>IF($J32="","",VLOOKUP($J32,IndDomain_Wide!$A$2:$BI$24,12,FALSE))</f>
        <v/>
      </c>
      <c r="BH32" s="12" t="str">
        <f>IF($J32="","", VLOOKUP($J32,Indicator_Wide!$A$2:$BI$24,12,FALSE))</f>
        <v/>
      </c>
      <c r="BI32" s="12" t="str">
        <f t="shared" si="82"/>
        <v/>
      </c>
      <c r="BJ32" s="12" t="str">
        <f>IF($J32="","",VLOOKUP($J32,IndDomain_Wide!$A$2:$BI$24,13,FALSE))</f>
        <v/>
      </c>
      <c r="BK32" s="12" t="str">
        <f>IF($J32="","", VLOOKUP($J32,Indicator_Wide!$A$2:$BI$24,13,FALSE))</f>
        <v/>
      </c>
      <c r="BL32" s="12" t="str">
        <f t="shared" si="83"/>
        <v/>
      </c>
      <c r="BM32" s="12" t="str">
        <f>IF($J32="","",VLOOKUP($J32,IndDomain_Wide!$A$2:$BI$24,14,FALSE))</f>
        <v/>
      </c>
      <c r="BN32" s="12" t="str">
        <f>IF($J32="","", VLOOKUP($J32,Indicator_Wide!$A$2:$BI$24,14,FALSE))</f>
        <v/>
      </c>
      <c r="BO32" s="12" t="str">
        <f t="shared" si="84"/>
        <v/>
      </c>
      <c r="BP32" s="12" t="str">
        <f>IF($J32="","",VLOOKUP($J32,IndDomain_Wide!$A$2:$BI$24,15,FALSE))</f>
        <v/>
      </c>
      <c r="BQ32" s="12" t="str">
        <f>IF($J32="","", VLOOKUP($J32,Indicator_Wide!$A$2:$BI$24,15,FALSE))</f>
        <v/>
      </c>
      <c r="BR32" s="12" t="str">
        <f t="shared" si="85"/>
        <v/>
      </c>
      <c r="BS32" s="12" t="str">
        <f>IF($J32="","",VLOOKUP($J32,IndDomain_Wide!$A$2:$BI$24,16,FALSE))</f>
        <v/>
      </c>
      <c r="BT32" s="12" t="str">
        <f>IF($J32="","", VLOOKUP($J32,Indicator_Wide!$A$2:$BI$24,16,FALSE))</f>
        <v/>
      </c>
      <c r="BU32" s="12" t="str">
        <f t="shared" si="86"/>
        <v/>
      </c>
      <c r="BV32" s="12" t="str">
        <f>IF($J32="","",VLOOKUP($J32,IndDomain_Wide!$A$2:$BI$24,17,FALSE))</f>
        <v/>
      </c>
      <c r="BW32" s="12" t="str">
        <f>IF($J32="","", VLOOKUP($J32,Indicator_Wide!$A$2:$BI$24,17,FALSE))</f>
        <v/>
      </c>
      <c r="BX32" s="12" t="str">
        <f t="shared" si="87"/>
        <v/>
      </c>
      <c r="BY32" s="12" t="str">
        <f>IF($J32="","",VLOOKUP($J32,IndDomain_Wide!$A$2:$BI$24,18,FALSE))</f>
        <v/>
      </c>
      <c r="BZ32" s="12" t="str">
        <f>IF($J32="","", VLOOKUP($J32,Indicator_Wide!$A$2:$BI$24,18,FALSE))</f>
        <v/>
      </c>
      <c r="CA32" s="12" t="str">
        <f t="shared" si="88"/>
        <v/>
      </c>
      <c r="CB32" s="12" t="str">
        <f>IF($J32="","",VLOOKUP($J32,IndDomain_Wide!$A$2:$BI$24,19,FALSE))</f>
        <v/>
      </c>
      <c r="CC32" s="12" t="str">
        <f>IF($J32="","", VLOOKUP($J32,Indicator_Wide!$A$2:$BI$24,19,FALSE))</f>
        <v/>
      </c>
      <c r="CD32" s="12" t="str">
        <f t="shared" si="89"/>
        <v/>
      </c>
      <c r="CE32" s="12" t="str">
        <f>IF($J32="","",VLOOKUP($J32,IndDomain_Wide!$A$2:$BI$24,20,FALSE))</f>
        <v/>
      </c>
      <c r="CF32" s="12" t="str">
        <f>IF($J32="","", VLOOKUP($J32,Indicator_Wide!$A$2:$BI$24,20,FALSE))</f>
        <v/>
      </c>
      <c r="CG32" s="12" t="str">
        <f t="shared" si="90"/>
        <v/>
      </c>
      <c r="CH32" s="12" t="str">
        <f>IF($J32="","",VLOOKUP($J32,IndDomain_Wide!$A$2:$BI$24,21,FALSE))</f>
        <v/>
      </c>
      <c r="CI32" s="12" t="str">
        <f>IF($J32="","", VLOOKUP($J32,Indicator_Wide!$A$2:$BI$24,21,FALSE))</f>
        <v/>
      </c>
      <c r="CJ32" s="12" t="str">
        <f t="shared" si="91"/>
        <v/>
      </c>
      <c r="CK32" s="12" t="str">
        <f>IF($J32="","",VLOOKUP($J32,IndDomain_Wide!$A$2:$BI$24,22,FALSE))</f>
        <v/>
      </c>
      <c r="CL32" s="12" t="str">
        <f>IF($J32="","", VLOOKUP($J32,Indicator_Wide!$A$2:$BI$24,22,FALSE))</f>
        <v/>
      </c>
      <c r="CM32" s="12" t="str">
        <f t="shared" si="92"/>
        <v/>
      </c>
      <c r="CN32" s="12" t="str">
        <f>IF($J32="","",VLOOKUP($J32,IndDomain_Wide!$A$2:$BI$24,23,FALSE))</f>
        <v/>
      </c>
      <c r="CO32" s="12" t="str">
        <f>IF($J32="","", VLOOKUP($J32,Indicator_Wide!$A$2:$BI$24,23,FALSE))</f>
        <v/>
      </c>
      <c r="CP32" s="12" t="str">
        <f t="shared" si="93"/>
        <v/>
      </c>
      <c r="CQ32" s="12" t="str">
        <f>IF($J32="","",VLOOKUP($J32,IndDomain_Wide!$A$2:$BI$24,24,FALSE))</f>
        <v/>
      </c>
      <c r="CR32" s="12" t="str">
        <f>IF($J32="","", VLOOKUP($J32,Indicator_Wide!$A$2:$BI$24,24,FALSE))</f>
        <v/>
      </c>
      <c r="CS32" s="12" t="str">
        <f t="shared" si="94"/>
        <v/>
      </c>
      <c r="CT32" s="12" t="str">
        <f>IF($J32="","",VLOOKUP($J32,IndDomain_Wide!$A$2:$BI$24,25,FALSE))</f>
        <v/>
      </c>
      <c r="CU32" s="12" t="str">
        <f>IF($J32="","", VLOOKUP($J32,Indicator_Wide!$A$2:$BI$24,25,FALSE))</f>
        <v/>
      </c>
      <c r="CV32" s="12" t="str">
        <f t="shared" si="95"/>
        <v/>
      </c>
      <c r="CW32" s="12" t="str">
        <f>IF($J32="","",VLOOKUP($J32,IndDomain_Wide!$A$2:$BI$24,26,FALSE))</f>
        <v/>
      </c>
      <c r="CX32" s="12" t="str">
        <f>IF($J32="","", VLOOKUP($J32,Indicator_Wide!$A$2:$BI$24,26,FALSE))</f>
        <v/>
      </c>
      <c r="CY32" s="12" t="str">
        <f t="shared" si="96"/>
        <v/>
      </c>
      <c r="CZ32" s="12" t="str">
        <f>IF($J32="","",VLOOKUP($J32,IndDomain_Wide!$A$2:$BI$24,27,FALSE))</f>
        <v/>
      </c>
      <c r="DA32" s="12" t="str">
        <f>IF($J32="","", VLOOKUP($J32,Indicator_Wide!$A$2:$BI$17,27,FALSE))</f>
        <v/>
      </c>
      <c r="DB32" s="12" t="str">
        <f t="shared" si="97"/>
        <v/>
      </c>
      <c r="DC32" s="12" t="str">
        <f>IF($J32="","",VLOOKUP($J32,IndDomain_Wide!$A$2:$BI$24,28,FALSE))</f>
        <v/>
      </c>
      <c r="DD32" s="12" t="str">
        <f>IF($J32="","", VLOOKUP($J32,Indicator_Wide!$A$2:$BI$17,28,FALSE))</f>
        <v/>
      </c>
      <c r="DE32" s="12" t="str">
        <f t="shared" si="98"/>
        <v/>
      </c>
      <c r="DF32" s="12" t="str">
        <f>IF($J32="","",VLOOKUP($J32,IndDomain_Wide!$A$2:$BI$24,29,FALSE))</f>
        <v/>
      </c>
      <c r="DG32" s="12" t="str">
        <f>IF($J32="","", VLOOKUP($J32,Indicator_Wide!$A$2:$BI$24,29,FALSE))</f>
        <v/>
      </c>
      <c r="DH32" s="12" t="str">
        <f t="shared" si="99"/>
        <v/>
      </c>
      <c r="DI32" s="12" t="str">
        <f>IF($J32="","",VLOOKUP($J32,IndDomain_Wide!$A$2:$BI$24,30,FALSE))</f>
        <v/>
      </c>
      <c r="DJ32" s="12" t="str">
        <f>IF($J32="","", VLOOKUP($J32,Indicator_Wide!$A$2:$BI$24,30,FALSE))</f>
        <v/>
      </c>
      <c r="DK32" s="12" t="str">
        <f t="shared" si="100"/>
        <v/>
      </c>
      <c r="DL32" s="12" t="str">
        <f>IF($J32="","",VLOOKUP($J32,IndDomain_Wide!$A$2:$BI$24,31,FALSE))</f>
        <v/>
      </c>
      <c r="DM32" s="12" t="str">
        <f>IF($J32="","", VLOOKUP($J32,Indicator_Wide!$A$2:$BI$24,31,FALSE))</f>
        <v/>
      </c>
      <c r="DN32" s="12" t="str">
        <f t="shared" si="101"/>
        <v/>
      </c>
      <c r="DO32" s="12" t="str">
        <f>IF($J32="","",VLOOKUP($J32,IndDomain_Wide!$A$2:$BI$24,32,FALSE))</f>
        <v/>
      </c>
      <c r="DP32" s="12" t="str">
        <f>IF($J32="","", VLOOKUP($J32,Indicator_Wide!$A$2:$BI$24,32,FALSE))</f>
        <v/>
      </c>
      <c r="DQ32" s="12" t="str">
        <f t="shared" si="102"/>
        <v/>
      </c>
      <c r="DR32" s="12" t="str">
        <f>IF($J32="","",VLOOKUP($J32,IndDomain_Wide!$A$2:$BI$24,33,FALSE))</f>
        <v/>
      </c>
      <c r="DS32" s="12" t="str">
        <f>IF($J32="","", VLOOKUP($J32,Indicator_Wide!$A$2:$BI$24,33,FALSE))</f>
        <v/>
      </c>
      <c r="DT32" s="12" t="str">
        <f t="shared" si="103"/>
        <v/>
      </c>
      <c r="DU32" s="12" t="str">
        <f>IF($J32="","",VLOOKUP($J32,IndDomain_Wide!$A$2:$BI$24,34,FALSE))</f>
        <v/>
      </c>
      <c r="DV32" s="12" t="str">
        <f>IF($J32="","", VLOOKUP($J32,Indicator_Wide!$A$2:$BI$24,34,FALSE))</f>
        <v/>
      </c>
      <c r="DW32" s="12" t="str">
        <f t="shared" si="104"/>
        <v/>
      </c>
      <c r="DX32" s="12" t="str">
        <f>IF($J32="","",VLOOKUP($J32,IndDomain_Wide!$A$2:$BI$24,35,FALSE))</f>
        <v/>
      </c>
      <c r="DY32" s="12" t="str">
        <f>IF($J32="","", VLOOKUP($J32,Indicator_Wide!$A$2:$BI$24,35,FALSE))</f>
        <v/>
      </c>
      <c r="DZ32" s="12" t="str">
        <f t="shared" si="105"/>
        <v/>
      </c>
      <c r="EA32" s="12" t="str">
        <f>IF($J32="","",VLOOKUP($J32,IndDomain_Wide!$A$2:$BI$24,36,FALSE))</f>
        <v/>
      </c>
      <c r="EB32" s="12" t="str">
        <f>IF($J32="","", VLOOKUP($J32,Indicator_Wide!$A$2:$BI$24,36,FALSE))</f>
        <v/>
      </c>
      <c r="EC32" s="12" t="str">
        <f t="shared" si="106"/>
        <v/>
      </c>
      <c r="ED32" s="12" t="str">
        <f>IF($J32="","",VLOOKUP($J32,IndDomain_Wide!$A$2:$BI$24,37,FALSE))</f>
        <v/>
      </c>
      <c r="EE32" s="12" t="str">
        <f>IF($J32="","", VLOOKUP($J32,Indicator_Wide!$A$2:$BI$24,37,FALSE))</f>
        <v/>
      </c>
      <c r="EF32" s="12" t="str">
        <f t="shared" si="107"/>
        <v/>
      </c>
      <c r="EG32" s="12" t="str">
        <f>IF($J32="","",VLOOKUP($J32,IndDomain_Wide!$A$2:$BI$24,38,FALSE))</f>
        <v/>
      </c>
      <c r="EH32" s="12" t="str">
        <f>IF($J32="","", VLOOKUP($J32,Indicator_Wide!$A$2:$BI$24,38,FALSE))</f>
        <v/>
      </c>
      <c r="EI32" s="12" t="str">
        <f t="shared" si="108"/>
        <v/>
      </c>
      <c r="EJ32" s="12" t="str">
        <f>IF($J32="","",VLOOKUP($J32,IndDomain_Wide!$A$2:$BI$24,39,FALSE))</f>
        <v/>
      </c>
      <c r="EK32" s="12" t="str">
        <f>IF($J32="","", VLOOKUP($J32,Indicator_Wide!$A$2:$BI$24,39,FALSE))</f>
        <v/>
      </c>
      <c r="EL32" s="12" t="str">
        <f t="shared" si="109"/>
        <v/>
      </c>
      <c r="EM32" s="12" t="str">
        <f>IF($J32="","",VLOOKUP($J32,IndDomain_Wide!$A$2:$BI$24,40,FALSE))</f>
        <v/>
      </c>
      <c r="EN32" s="12" t="str">
        <f>IF($J32="","", VLOOKUP($J32,Indicator_Wide!$A$2:$BI$24,40,FALSE))</f>
        <v/>
      </c>
      <c r="EO32" s="12" t="str">
        <f t="shared" si="110"/>
        <v/>
      </c>
      <c r="EP32" s="12" t="str">
        <f>IF($J32="","",VLOOKUP($J32,IndDomain_Wide!$A$2:$BI$24,41,FALSE))</f>
        <v/>
      </c>
      <c r="EQ32" s="12" t="str">
        <f>IF($J32="","", VLOOKUP($J32,Indicator_Wide!$A$2:$BI$24,41,FALSE))</f>
        <v/>
      </c>
      <c r="ER32" s="12" t="str">
        <f t="shared" si="111"/>
        <v/>
      </c>
      <c r="ES32" s="12" t="str">
        <f>IF($J32="","",VLOOKUP($J32,IndDomain_Wide!$A$2:$BI$24,42,FALSE))</f>
        <v/>
      </c>
      <c r="ET32" s="12" t="str">
        <f>IF($J32="","", VLOOKUP($J32,Indicator_Wide!$A$2:$BI$24,42,FALSE))</f>
        <v/>
      </c>
      <c r="EU32" s="12" t="str">
        <f t="shared" si="112"/>
        <v/>
      </c>
      <c r="EV32" s="12" t="str">
        <f>IF($J32="","",VLOOKUP($J32,IndDomain_Wide!$A$2:$BI$24,43,FALSE))</f>
        <v/>
      </c>
      <c r="EW32" s="12" t="str">
        <f>IF($J32="","", VLOOKUP($J32,Indicator_Wide!$A$2:$BI$24,43,FALSE))</f>
        <v/>
      </c>
      <c r="EX32" s="12" t="str">
        <f t="shared" si="113"/>
        <v/>
      </c>
      <c r="EY32" s="12" t="str">
        <f>IF($J32="","",VLOOKUP($J32,IndDomain_Wide!$A$2:$BI$24,44,FALSE))</f>
        <v/>
      </c>
      <c r="EZ32" s="12" t="str">
        <f>IF($J32="","", VLOOKUP($J32,Indicator_Wide!$A$2:$BI$24,44,FALSE))</f>
        <v/>
      </c>
      <c r="FA32" s="12" t="str">
        <f t="shared" si="114"/>
        <v/>
      </c>
      <c r="FB32" s="12" t="str">
        <f>IF($J32="","",VLOOKUP($J32,IndDomain_Wide!$A$2:$BI$24,45,FALSE))</f>
        <v/>
      </c>
      <c r="FC32" s="12" t="str">
        <f>IF($J32="","", VLOOKUP($J32,Indicator_Wide!$A$2:$BI$24,45,FALSE))</f>
        <v/>
      </c>
      <c r="FD32" s="12" t="str">
        <f t="shared" si="115"/>
        <v/>
      </c>
      <c r="FE32" s="12" t="str">
        <f>IF($J32="","",VLOOKUP($J32,IndDomain_Wide!$A$2:$BI$24,46,FALSE))</f>
        <v/>
      </c>
      <c r="FF32" s="12" t="str">
        <f>IF($J32="","", VLOOKUP($J32,Indicator_Wide!$A$2:$BI$24,46,FALSE))</f>
        <v/>
      </c>
      <c r="FG32" s="12" t="str">
        <f t="shared" si="116"/>
        <v/>
      </c>
      <c r="FH32" s="12" t="str">
        <f>IF($J32="","",VLOOKUP($J32,IndDomain_Wide!$A$2:$BI$24,47,FALSE))</f>
        <v/>
      </c>
      <c r="FI32" s="12" t="str">
        <f>IF($J32="","", VLOOKUP($J32,Indicator_Wide!$A$2:$BI$24,47,FALSE))</f>
        <v/>
      </c>
      <c r="FJ32" s="12" t="str">
        <f t="shared" si="117"/>
        <v/>
      </c>
      <c r="FK32" s="12" t="str">
        <f>IF($J32="","",VLOOKUP($J32,IndDomain_Wide!$A$2:$BI$24,48,FALSE))</f>
        <v/>
      </c>
      <c r="FL32" s="12" t="str">
        <f>IF($J32="","", VLOOKUP($J32,Indicator_Wide!$A$2:$BI$24,48,FALSE))</f>
        <v/>
      </c>
      <c r="FM32" s="12" t="str">
        <f t="shared" si="118"/>
        <v/>
      </c>
      <c r="FN32" s="12" t="str">
        <f>IF($J32="","",VLOOKUP($J32,IndDomain_Wide!$A$2:$BI$24,49,FALSE))</f>
        <v/>
      </c>
      <c r="FO32" s="12" t="str">
        <f>IF($J32="","", VLOOKUP($J32,Indicator_Wide!$A$2:$BI$24,49,FALSE))</f>
        <v/>
      </c>
      <c r="FP32" s="12" t="str">
        <f t="shared" si="119"/>
        <v/>
      </c>
      <c r="FQ32" s="12" t="str">
        <f>IF($J32="","",VLOOKUP($J32,IndDomain_Wide!$A$2:$BI$24,50,FALSE))</f>
        <v/>
      </c>
      <c r="FR32" s="12" t="str">
        <f>IF($J32="","", VLOOKUP($J32,Indicator_Wide!$A$2:$BI$24,50,FALSE))</f>
        <v/>
      </c>
      <c r="FS32" s="12" t="str">
        <f t="shared" si="120"/>
        <v/>
      </c>
      <c r="FT32" s="12" t="str">
        <f>IF($J32="","",VLOOKUP($J32,IndDomain_Wide!$A$2:$BI$24,51,FALSE))</f>
        <v/>
      </c>
      <c r="FU32" s="12" t="str">
        <f>IF($J32="","", VLOOKUP($J32,Indicator_Wide!$A$2:$BI$24,51,FALSE))</f>
        <v/>
      </c>
      <c r="FV32" s="12" t="str">
        <f t="shared" si="121"/>
        <v/>
      </c>
      <c r="FW32" s="12" t="str">
        <f>IF($J32="","",VLOOKUP($J32,IndDomain_Wide!$A$2:$BI$24,52,FALSE))</f>
        <v/>
      </c>
      <c r="FX32" s="12" t="str">
        <f>IF($J32="","", VLOOKUP($J32,Indicator_Wide!$A$2:$BI$24,52,FALSE))</f>
        <v/>
      </c>
      <c r="FY32" s="12" t="str">
        <f t="shared" si="122"/>
        <v/>
      </c>
      <c r="FZ32" s="12" t="str">
        <f>IF($J32="","",VLOOKUP($J32,IndDomain_Wide!$A$2:$BI$24,53,FALSE))</f>
        <v/>
      </c>
      <c r="GA32" s="12" t="str">
        <f>IF($J32="","", VLOOKUP($J32,Indicator_Wide!$A$2:$BI$24,53,FALSE))</f>
        <v/>
      </c>
      <c r="GB32" s="12" t="str">
        <f t="shared" si="123"/>
        <v/>
      </c>
      <c r="GC32" s="12" t="str">
        <f>IF($J32="","",VLOOKUP($J32,IndDomain_Wide!$A$2:$BI$24,54,FALSE))</f>
        <v/>
      </c>
      <c r="GD32" s="12" t="str">
        <f>IF($J32="","", VLOOKUP($J32,Indicator_Wide!$A$2:$BI$24,54,FALSE))</f>
        <v/>
      </c>
      <c r="GE32" s="12" t="str">
        <f t="shared" si="124"/>
        <v/>
      </c>
      <c r="GF32" s="12" t="str">
        <f>IF($J32="","",VLOOKUP($J32,IndDomain_Wide!$A$2:$BI$24,55,FALSE))</f>
        <v/>
      </c>
      <c r="GG32" s="12" t="str">
        <f>IF($J32="","", VLOOKUP($J32,Indicator_Wide!$A$2:$BI$24,55,FALSE))</f>
        <v/>
      </c>
      <c r="GH32" s="12" t="str">
        <f t="shared" si="125"/>
        <v/>
      </c>
      <c r="GI32" s="12" t="str">
        <f>IF($J32="","",VLOOKUP($J32,IndDomain_Wide!$A$2:$BI$24,56,FALSE))</f>
        <v/>
      </c>
      <c r="GJ32" s="12" t="str">
        <f>IF($J32="","", VLOOKUP($J32,Indicator_Wide!$A$2:$BI$24,56,FALSE))</f>
        <v/>
      </c>
      <c r="GK32" s="12" t="str">
        <f t="shared" si="126"/>
        <v/>
      </c>
      <c r="GL32" s="12" t="str">
        <f>IF($J32="","",VLOOKUP($J32,IndDomain_Wide!$A$2:$BI$24,57,FALSE))</f>
        <v/>
      </c>
      <c r="GM32" s="12" t="str">
        <f>IF($J32="","", VLOOKUP($J32,Indicator_Wide!$A$2:$BI$24,57,FALSE))</f>
        <v/>
      </c>
      <c r="GN32" s="12" t="str">
        <f t="shared" si="127"/>
        <v/>
      </c>
      <c r="GO32" s="12" t="str">
        <f>IF($J32="","",VLOOKUP($J32,IndDomain_Wide!$A$2:$BI$24,58,FALSE))</f>
        <v/>
      </c>
      <c r="GP32" s="12" t="str">
        <f>IF($J32="","", VLOOKUP($J32,Indicator_Wide!$A$2:$BI$24,58,FALSE))</f>
        <v/>
      </c>
      <c r="GQ32" s="12" t="str">
        <f t="shared" si="128"/>
        <v/>
      </c>
      <c r="GR32" s="12" t="str">
        <f>IF($J32="","",VLOOKUP($J32,IndDomain_Wide!$A$2:$BI$24,59,FALSE))</f>
        <v/>
      </c>
      <c r="GS32" s="12" t="str">
        <f>IF($J32="","", VLOOKUP($J32,Indicator_Wide!$A$2:$BI$24,59,FALSE))</f>
        <v/>
      </c>
      <c r="GT32" s="12" t="str">
        <f t="shared" si="129"/>
        <v/>
      </c>
      <c r="GU32" s="12" t="str">
        <f>IF($J32="","",VLOOKUP($J32,IndDomain_Wide!$A$2:$BI$24,60,FALSE))</f>
        <v/>
      </c>
      <c r="GV32" s="12" t="str">
        <f>IF($J32="","", VLOOKUP($J32,Indicator_Wide!$A$2:$BI$24,60,FALSE))</f>
        <v/>
      </c>
      <c r="GW32" s="12" t="str">
        <f t="shared" si="130"/>
        <v/>
      </c>
      <c r="GX32" s="12" t="str">
        <f>IF($J32="","",VLOOKUP($J32,IndDomain_Wide!$A$2:$BI$24,61,FALSE))</f>
        <v/>
      </c>
      <c r="GY32" s="12" t="str">
        <f>IF($J32="","", VLOOKUP($J32,Indicator_Wide!$A$2:$BI$24,61,FALSE))</f>
        <v/>
      </c>
      <c r="GZ32" s="12" t="str">
        <f t="shared" si="131"/>
        <v/>
      </c>
      <c r="HA32" s="11"/>
      <c r="HB32" s="11"/>
    </row>
    <row r="33" spans="1:210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2" t="str">
        <f>IF($J33="","", VLOOKUP($J33,Domain_Wide!$A$2:$M$24,2,FALSE))</f>
        <v/>
      </c>
      <c r="L33" s="12" t="str">
        <f>IF($J33="","", VLOOKUP($J33,Domain_Wide!$A$2:$M$24,3,FALSE))</f>
        <v/>
      </c>
      <c r="M33" s="12" t="str">
        <f t="shared" si="66"/>
        <v/>
      </c>
      <c r="N33" s="12" t="str">
        <f>IF($J33="","", VLOOKUP($J33,Domain_Wide!$A$2:$M$24,4,FALSE))</f>
        <v/>
      </c>
      <c r="O33" s="12" t="str">
        <f>IF($J33="","", VLOOKUP($J33,Domain_Wide!$A$2:$M$24,5,FALSE))</f>
        <v/>
      </c>
      <c r="P33" s="12" t="str">
        <f t="shared" si="67"/>
        <v/>
      </c>
      <c r="Q33" s="12" t="str">
        <f>IF($J33="","", VLOOKUP($J33,Domain_Wide!$A$2:$M$24,6,FALSE))</f>
        <v/>
      </c>
      <c r="R33" s="12" t="str">
        <f>IF($J33="","", VLOOKUP($J33,Domain_Wide!$A$2:$M$24,7,FALSE))</f>
        <v/>
      </c>
      <c r="S33" s="12" t="str">
        <f t="shared" si="68"/>
        <v/>
      </c>
      <c r="T33" s="12" t="str">
        <f>IF($J33="","", VLOOKUP($J33,Domain_Wide!$A$2:$M$24,8,FALSE))</f>
        <v/>
      </c>
      <c r="U33" s="12" t="str">
        <f>IF($J33="","", VLOOKUP($J33,Domain_Wide!$A$2:$M$24,9,FALSE))</f>
        <v/>
      </c>
      <c r="V33" s="12" t="str">
        <f t="shared" si="69"/>
        <v/>
      </c>
      <c r="W33" s="12" t="str">
        <f>IF($J33="","", VLOOKUP($J33,Domain_Wide!$A$2:$M$24,10,FALSE))</f>
        <v/>
      </c>
      <c r="X33" s="12" t="str">
        <f>IF($J33="","", VLOOKUP($J33,Domain_Wide!$A$2:$M$24,11,FALSE))</f>
        <v/>
      </c>
      <c r="Y33" s="12" t="str">
        <f t="shared" si="70"/>
        <v/>
      </c>
      <c r="Z33" s="12" t="str">
        <f>IF($J33="","", VLOOKUP($J33,Domain_Wide!$A$2:$M$24,12,FALSE))</f>
        <v/>
      </c>
      <c r="AA33" s="12" t="str">
        <f>IF($J33="","", VLOOKUP($J33,Domain_Wide!$A$2:$M$24,13,FALSE))</f>
        <v/>
      </c>
      <c r="AB33" s="12" t="str">
        <f t="shared" si="71"/>
        <v/>
      </c>
      <c r="AC33" s="12" t="str">
        <f>IF($J33="","",VLOOKUP($J33,IndDomain_Wide!$A$2:$BI$24,2,FALSE))</f>
        <v/>
      </c>
      <c r="AD33" s="12" t="str">
        <f>IF($J33="","",VLOOKUP($J33,Indicator_Wide!$A$2:$BI$24,2,FALSE))</f>
        <v/>
      </c>
      <c r="AE33" s="12" t="str">
        <f t="shared" si="72"/>
        <v/>
      </c>
      <c r="AF33" s="12" t="str">
        <f>IF($J33="","",VLOOKUP($J33,IndDomain_Wide!$A$2:$BI$24,3,FALSE))</f>
        <v/>
      </c>
      <c r="AG33" s="12" t="str">
        <f>IF($J33="","", VLOOKUP($J33,Indicator_Wide!$A$2:$BI$24,3,FALSE))</f>
        <v/>
      </c>
      <c r="AH33" s="12" t="str">
        <f t="shared" si="73"/>
        <v/>
      </c>
      <c r="AI33" s="12" t="str">
        <f>IF($J33="","",VLOOKUP($J33,IndDomain_Wide!$A$2:$BI$24,4,FALSE))</f>
        <v/>
      </c>
      <c r="AJ33" s="12" t="str">
        <f>IF($J33="","", VLOOKUP($J33,Indicator_Wide!$A$2:$BI$24,4,FALSE))</f>
        <v/>
      </c>
      <c r="AK33" s="12" t="str">
        <f t="shared" si="74"/>
        <v/>
      </c>
      <c r="AL33" s="12" t="str">
        <f>IF($J33="","",VLOOKUP($J33,IndDomain_Wide!$A$2:$BI$24,5,FALSE))</f>
        <v/>
      </c>
      <c r="AM33" s="12" t="str">
        <f>IF($J33="","", VLOOKUP($J33,Indicator_Wide!$A$2:$BI$24,5,FALSE))</f>
        <v/>
      </c>
      <c r="AN33" s="12" t="str">
        <f t="shared" si="75"/>
        <v/>
      </c>
      <c r="AO33" s="12" t="str">
        <f>IF($J33="","",VLOOKUP($J33,IndDomain_Wide!$A$2:$BI$24,6,FALSE))</f>
        <v/>
      </c>
      <c r="AP33" s="12" t="str">
        <f>IF($J33="","", VLOOKUP($J33,Indicator_Wide!$A$2:$BI$24,6,FALSE))</f>
        <v/>
      </c>
      <c r="AQ33" s="12" t="str">
        <f t="shared" si="76"/>
        <v/>
      </c>
      <c r="AR33" s="12" t="str">
        <f>IF($J33="","",VLOOKUP($J33,IndDomain_Wide!$A$2:$BI$24,7,FALSE))</f>
        <v/>
      </c>
      <c r="AS33" s="12" t="str">
        <f>IF($J33="","", VLOOKUP($J33,Indicator_Wide!$A$2:$BI$24,7,FALSE))</f>
        <v/>
      </c>
      <c r="AT33" s="12" t="str">
        <f t="shared" si="77"/>
        <v/>
      </c>
      <c r="AU33" s="12" t="str">
        <f>IF($J33="","",VLOOKUP($J33,IndDomain_Wide!$A$2:$BI$24,8,FALSE))</f>
        <v/>
      </c>
      <c r="AV33" s="12" t="str">
        <f>IF($J33="","", VLOOKUP($J33,Indicator_Wide!$A$2:$BI$24,8,FALSE))</f>
        <v/>
      </c>
      <c r="AW33" s="12" t="str">
        <f t="shared" si="78"/>
        <v/>
      </c>
      <c r="AX33" s="12" t="str">
        <f>IF($J33="","",VLOOKUP($J33,IndDomain_Wide!$A$2:$BI$26,9,FALSE))</f>
        <v/>
      </c>
      <c r="AY33" s="12" t="str">
        <f>IF($J33="","", VLOOKUP($J33,Indicator_Wide!$A$2:$BI$24,9,FALSE))</f>
        <v/>
      </c>
      <c r="AZ33" s="12" t="str">
        <f t="shared" si="79"/>
        <v/>
      </c>
      <c r="BA33" s="12" t="str">
        <f>IF($J33="","",VLOOKUP($J33,IndDomain_Wide!$A$2:$BI$24,10,FALSE))</f>
        <v/>
      </c>
      <c r="BB33" s="12" t="str">
        <f>IF($J33="","", VLOOKUP($J33,Indicator_Wide!$A$2:$BI$24,10,FALSE))</f>
        <v/>
      </c>
      <c r="BC33" s="12" t="str">
        <f t="shared" si="80"/>
        <v/>
      </c>
      <c r="BD33" s="12" t="str">
        <f>IF($J33="","",VLOOKUP($J33,IndDomain_Wide!$A$2:$BI$24,11,FALSE))</f>
        <v/>
      </c>
      <c r="BE33" s="12" t="str">
        <f>IF($J33="","", VLOOKUP($J33,Indicator_Wide!$A$2:$BI$24,11,FALSE))</f>
        <v/>
      </c>
      <c r="BF33" s="12" t="str">
        <f t="shared" si="81"/>
        <v/>
      </c>
      <c r="BG33" s="12" t="str">
        <f>IF($J33="","",VLOOKUP($J33,IndDomain_Wide!$A$2:$BI$24,12,FALSE))</f>
        <v/>
      </c>
      <c r="BH33" s="12" t="str">
        <f>IF($J33="","", VLOOKUP($J33,Indicator_Wide!$A$2:$BI$24,12,FALSE))</f>
        <v/>
      </c>
      <c r="BI33" s="12" t="str">
        <f t="shared" si="82"/>
        <v/>
      </c>
      <c r="BJ33" s="12" t="str">
        <f>IF($J33="","",VLOOKUP($J33,IndDomain_Wide!$A$2:$BI$24,13,FALSE))</f>
        <v/>
      </c>
      <c r="BK33" s="12" t="str">
        <f>IF($J33="","", VLOOKUP($J33,Indicator_Wide!$A$2:$BI$24,13,FALSE))</f>
        <v/>
      </c>
      <c r="BL33" s="12" t="str">
        <f t="shared" si="83"/>
        <v/>
      </c>
      <c r="BM33" s="12" t="str">
        <f>IF($J33="","",VLOOKUP($J33,IndDomain_Wide!$A$2:$BI$24,14,FALSE))</f>
        <v/>
      </c>
      <c r="BN33" s="12" t="str">
        <f>IF($J33="","", VLOOKUP($J33,Indicator_Wide!$A$2:$BI$24,14,FALSE))</f>
        <v/>
      </c>
      <c r="BO33" s="12" t="str">
        <f t="shared" si="84"/>
        <v/>
      </c>
      <c r="BP33" s="12" t="str">
        <f>IF($J33="","",VLOOKUP($J33,IndDomain_Wide!$A$2:$BI$24,15,FALSE))</f>
        <v/>
      </c>
      <c r="BQ33" s="12" t="str">
        <f>IF($J33="","", VLOOKUP($J33,Indicator_Wide!$A$2:$BI$24,15,FALSE))</f>
        <v/>
      </c>
      <c r="BR33" s="12" t="str">
        <f t="shared" si="85"/>
        <v/>
      </c>
      <c r="BS33" s="12" t="str">
        <f>IF($J33="","",VLOOKUP($J33,IndDomain_Wide!$A$2:$BI$24,16,FALSE))</f>
        <v/>
      </c>
      <c r="BT33" s="12" t="str">
        <f>IF($J33="","", VLOOKUP($J33,Indicator_Wide!$A$2:$BI$24,16,FALSE))</f>
        <v/>
      </c>
      <c r="BU33" s="12" t="str">
        <f t="shared" si="86"/>
        <v/>
      </c>
      <c r="BV33" s="12" t="str">
        <f>IF($J33="","",VLOOKUP($J33,IndDomain_Wide!$A$2:$BI$24,17,FALSE))</f>
        <v/>
      </c>
      <c r="BW33" s="12" t="str">
        <f>IF($J33="","", VLOOKUP($J33,Indicator_Wide!$A$2:$BI$24,17,FALSE))</f>
        <v/>
      </c>
      <c r="BX33" s="12" t="str">
        <f t="shared" si="87"/>
        <v/>
      </c>
      <c r="BY33" s="12" t="str">
        <f>IF($J33="","",VLOOKUP($J33,IndDomain_Wide!$A$2:$BI$24,18,FALSE))</f>
        <v/>
      </c>
      <c r="BZ33" s="12" t="str">
        <f>IF($J33="","", VLOOKUP($J33,Indicator_Wide!$A$2:$BI$24,18,FALSE))</f>
        <v/>
      </c>
      <c r="CA33" s="12" t="str">
        <f t="shared" si="88"/>
        <v/>
      </c>
      <c r="CB33" s="12" t="str">
        <f>IF($J33="","",VLOOKUP($J33,IndDomain_Wide!$A$2:$BI$24,19,FALSE))</f>
        <v/>
      </c>
      <c r="CC33" s="12" t="str">
        <f>IF($J33="","", VLOOKUP($J33,Indicator_Wide!$A$2:$BI$24,19,FALSE))</f>
        <v/>
      </c>
      <c r="CD33" s="12" t="str">
        <f t="shared" si="89"/>
        <v/>
      </c>
      <c r="CE33" s="12" t="str">
        <f>IF($J33="","",VLOOKUP($J33,IndDomain_Wide!$A$2:$BI$24,20,FALSE))</f>
        <v/>
      </c>
      <c r="CF33" s="12" t="str">
        <f>IF($J33="","", VLOOKUP($J33,Indicator_Wide!$A$2:$BI$24,20,FALSE))</f>
        <v/>
      </c>
      <c r="CG33" s="12" t="str">
        <f t="shared" si="90"/>
        <v/>
      </c>
      <c r="CH33" s="12" t="str">
        <f>IF($J33="","",VLOOKUP($J33,IndDomain_Wide!$A$2:$BI$24,21,FALSE))</f>
        <v/>
      </c>
      <c r="CI33" s="12" t="str">
        <f>IF($J33="","", VLOOKUP($J33,Indicator_Wide!$A$2:$BI$24,21,FALSE))</f>
        <v/>
      </c>
      <c r="CJ33" s="12" t="str">
        <f t="shared" si="91"/>
        <v/>
      </c>
      <c r="CK33" s="12" t="str">
        <f>IF($J33="","",VLOOKUP($J33,IndDomain_Wide!$A$2:$BI$24,22,FALSE))</f>
        <v/>
      </c>
      <c r="CL33" s="12" t="str">
        <f>IF($J33="","", VLOOKUP($J33,Indicator_Wide!$A$2:$BI$24,22,FALSE))</f>
        <v/>
      </c>
      <c r="CM33" s="12" t="str">
        <f t="shared" si="92"/>
        <v/>
      </c>
      <c r="CN33" s="12" t="str">
        <f>IF($J33="","",VLOOKUP($J33,IndDomain_Wide!$A$2:$BI$24,23,FALSE))</f>
        <v/>
      </c>
      <c r="CO33" s="12" t="str">
        <f>IF($J33="","", VLOOKUP($J33,Indicator_Wide!$A$2:$BI$24,23,FALSE))</f>
        <v/>
      </c>
      <c r="CP33" s="12" t="str">
        <f t="shared" si="93"/>
        <v/>
      </c>
      <c r="CQ33" s="12" t="str">
        <f>IF($J33="","",VLOOKUP($J33,IndDomain_Wide!$A$2:$BI$24,24,FALSE))</f>
        <v/>
      </c>
      <c r="CR33" s="12" t="str">
        <f>IF($J33="","", VLOOKUP($J33,Indicator_Wide!$A$2:$BI$24,24,FALSE))</f>
        <v/>
      </c>
      <c r="CS33" s="12" t="str">
        <f t="shared" si="94"/>
        <v/>
      </c>
      <c r="CT33" s="12" t="str">
        <f>IF($J33="","",VLOOKUP($J33,IndDomain_Wide!$A$2:$BI$24,25,FALSE))</f>
        <v/>
      </c>
      <c r="CU33" s="12" t="str">
        <f>IF($J33="","", VLOOKUP($J33,Indicator_Wide!$A$2:$BI$24,25,FALSE))</f>
        <v/>
      </c>
      <c r="CV33" s="12" t="str">
        <f t="shared" si="95"/>
        <v/>
      </c>
      <c r="CW33" s="12" t="str">
        <f>IF($J33="","",VLOOKUP($J33,IndDomain_Wide!$A$2:$BI$24,26,FALSE))</f>
        <v/>
      </c>
      <c r="CX33" s="12" t="str">
        <f>IF($J33="","", VLOOKUP($J33,Indicator_Wide!$A$2:$BI$24,26,FALSE))</f>
        <v/>
      </c>
      <c r="CY33" s="12" t="str">
        <f t="shared" si="96"/>
        <v/>
      </c>
      <c r="CZ33" s="12" t="str">
        <f>IF($J33="","",VLOOKUP($J33,IndDomain_Wide!$A$2:$BI$24,27,FALSE))</f>
        <v/>
      </c>
      <c r="DA33" s="12" t="str">
        <f>IF($J33="","", VLOOKUP($J33,Indicator_Wide!$A$2:$BI$17,27,FALSE))</f>
        <v/>
      </c>
      <c r="DB33" s="12" t="str">
        <f t="shared" si="97"/>
        <v/>
      </c>
      <c r="DC33" s="12" t="str">
        <f>IF($J33="","",VLOOKUP($J33,IndDomain_Wide!$A$2:$BI$24,28,FALSE))</f>
        <v/>
      </c>
      <c r="DD33" s="12" t="str">
        <f>IF($J33="","", VLOOKUP($J33,Indicator_Wide!$A$2:$BI$17,28,FALSE))</f>
        <v/>
      </c>
      <c r="DE33" s="12" t="str">
        <f t="shared" si="98"/>
        <v/>
      </c>
      <c r="DF33" s="12" t="str">
        <f>IF($J33="","",VLOOKUP($J33,IndDomain_Wide!$A$2:$BI$24,29,FALSE))</f>
        <v/>
      </c>
      <c r="DG33" s="12" t="str">
        <f>IF($J33="","", VLOOKUP($J33,Indicator_Wide!$A$2:$BI$24,29,FALSE))</f>
        <v/>
      </c>
      <c r="DH33" s="12" t="str">
        <f t="shared" si="99"/>
        <v/>
      </c>
      <c r="DI33" s="12" t="str">
        <f>IF($J33="","",VLOOKUP($J33,IndDomain_Wide!$A$2:$BI$24,30,FALSE))</f>
        <v/>
      </c>
      <c r="DJ33" s="12" t="str">
        <f>IF($J33="","", VLOOKUP($J33,Indicator_Wide!$A$2:$BI$24,30,FALSE))</f>
        <v/>
      </c>
      <c r="DK33" s="12" t="str">
        <f t="shared" si="100"/>
        <v/>
      </c>
      <c r="DL33" s="12" t="str">
        <f>IF($J33="","",VLOOKUP($J33,IndDomain_Wide!$A$2:$BI$24,31,FALSE))</f>
        <v/>
      </c>
      <c r="DM33" s="12" t="str">
        <f>IF($J33="","", VLOOKUP($J33,Indicator_Wide!$A$2:$BI$24,31,FALSE))</f>
        <v/>
      </c>
      <c r="DN33" s="12" t="str">
        <f t="shared" si="101"/>
        <v/>
      </c>
      <c r="DO33" s="12" t="str">
        <f>IF($J33="","",VLOOKUP($J33,IndDomain_Wide!$A$2:$BI$24,32,FALSE))</f>
        <v/>
      </c>
      <c r="DP33" s="12" t="str">
        <f>IF($J33="","", VLOOKUP($J33,Indicator_Wide!$A$2:$BI$24,32,FALSE))</f>
        <v/>
      </c>
      <c r="DQ33" s="12" t="str">
        <f t="shared" si="102"/>
        <v/>
      </c>
      <c r="DR33" s="12" t="str">
        <f>IF($J33="","",VLOOKUP($J33,IndDomain_Wide!$A$2:$BI$24,33,FALSE))</f>
        <v/>
      </c>
      <c r="DS33" s="12" t="str">
        <f>IF($J33="","", VLOOKUP($J33,Indicator_Wide!$A$2:$BI$24,33,FALSE))</f>
        <v/>
      </c>
      <c r="DT33" s="12" t="str">
        <f t="shared" si="103"/>
        <v/>
      </c>
      <c r="DU33" s="12" t="str">
        <f>IF($J33="","",VLOOKUP($J33,IndDomain_Wide!$A$2:$BI$24,34,FALSE))</f>
        <v/>
      </c>
      <c r="DV33" s="12" t="str">
        <f>IF($J33="","", VLOOKUP($J33,Indicator_Wide!$A$2:$BI$24,34,FALSE))</f>
        <v/>
      </c>
      <c r="DW33" s="12" t="str">
        <f t="shared" si="104"/>
        <v/>
      </c>
      <c r="DX33" s="12" t="str">
        <f>IF($J33="","",VLOOKUP($J33,IndDomain_Wide!$A$2:$BI$24,35,FALSE))</f>
        <v/>
      </c>
      <c r="DY33" s="12" t="str">
        <f>IF($J33="","", VLOOKUP($J33,Indicator_Wide!$A$2:$BI$24,35,FALSE))</f>
        <v/>
      </c>
      <c r="DZ33" s="12" t="str">
        <f t="shared" si="105"/>
        <v/>
      </c>
      <c r="EA33" s="12" t="str">
        <f>IF($J33="","",VLOOKUP($J33,IndDomain_Wide!$A$2:$BI$24,36,FALSE))</f>
        <v/>
      </c>
      <c r="EB33" s="12" t="str">
        <f>IF($J33="","", VLOOKUP($J33,Indicator_Wide!$A$2:$BI$24,36,FALSE))</f>
        <v/>
      </c>
      <c r="EC33" s="12" t="str">
        <f t="shared" si="106"/>
        <v/>
      </c>
      <c r="ED33" s="12" t="str">
        <f>IF($J33="","",VLOOKUP($J33,IndDomain_Wide!$A$2:$BI$24,37,FALSE))</f>
        <v/>
      </c>
      <c r="EE33" s="12" t="str">
        <f>IF($J33="","", VLOOKUP($J33,Indicator_Wide!$A$2:$BI$24,37,FALSE))</f>
        <v/>
      </c>
      <c r="EF33" s="12" t="str">
        <f t="shared" si="107"/>
        <v/>
      </c>
      <c r="EG33" s="12" t="str">
        <f>IF($J33="","",VLOOKUP($J33,IndDomain_Wide!$A$2:$BI$24,38,FALSE))</f>
        <v/>
      </c>
      <c r="EH33" s="12" t="str">
        <f>IF($J33="","", VLOOKUP($J33,Indicator_Wide!$A$2:$BI$24,38,FALSE))</f>
        <v/>
      </c>
      <c r="EI33" s="12" t="str">
        <f t="shared" si="108"/>
        <v/>
      </c>
      <c r="EJ33" s="12" t="str">
        <f>IF($J33="","",VLOOKUP($J33,IndDomain_Wide!$A$2:$BI$24,39,FALSE))</f>
        <v/>
      </c>
      <c r="EK33" s="12" t="str">
        <f>IF($J33="","", VLOOKUP($J33,Indicator_Wide!$A$2:$BI$24,39,FALSE))</f>
        <v/>
      </c>
      <c r="EL33" s="12" t="str">
        <f t="shared" si="109"/>
        <v/>
      </c>
      <c r="EM33" s="12" t="str">
        <f>IF($J33="","",VLOOKUP($J33,IndDomain_Wide!$A$2:$BI$24,40,FALSE))</f>
        <v/>
      </c>
      <c r="EN33" s="12" t="str">
        <f>IF($J33="","", VLOOKUP($J33,Indicator_Wide!$A$2:$BI$24,40,FALSE))</f>
        <v/>
      </c>
      <c r="EO33" s="12" t="str">
        <f t="shared" si="110"/>
        <v/>
      </c>
      <c r="EP33" s="12" t="str">
        <f>IF($J33="","",VLOOKUP($J33,IndDomain_Wide!$A$2:$BI$24,41,FALSE))</f>
        <v/>
      </c>
      <c r="EQ33" s="12" t="str">
        <f>IF($J33="","", VLOOKUP($J33,Indicator_Wide!$A$2:$BI$24,41,FALSE))</f>
        <v/>
      </c>
      <c r="ER33" s="12" t="str">
        <f t="shared" si="111"/>
        <v/>
      </c>
      <c r="ES33" s="12" t="str">
        <f>IF($J33="","",VLOOKUP($J33,IndDomain_Wide!$A$2:$BI$24,42,FALSE))</f>
        <v/>
      </c>
      <c r="ET33" s="12" t="str">
        <f>IF($J33="","", VLOOKUP($J33,Indicator_Wide!$A$2:$BI$24,42,FALSE))</f>
        <v/>
      </c>
      <c r="EU33" s="12" t="str">
        <f t="shared" si="112"/>
        <v/>
      </c>
      <c r="EV33" s="12" t="str">
        <f>IF($J33="","",VLOOKUP($J33,IndDomain_Wide!$A$2:$BI$24,43,FALSE))</f>
        <v/>
      </c>
      <c r="EW33" s="12" t="str">
        <f>IF($J33="","", VLOOKUP($J33,Indicator_Wide!$A$2:$BI$24,43,FALSE))</f>
        <v/>
      </c>
      <c r="EX33" s="12" t="str">
        <f t="shared" si="113"/>
        <v/>
      </c>
      <c r="EY33" s="12" t="str">
        <f>IF($J33="","",VLOOKUP($J33,IndDomain_Wide!$A$2:$BI$24,44,FALSE))</f>
        <v/>
      </c>
      <c r="EZ33" s="12" t="str">
        <f>IF($J33="","", VLOOKUP($J33,Indicator_Wide!$A$2:$BI$24,44,FALSE))</f>
        <v/>
      </c>
      <c r="FA33" s="12" t="str">
        <f t="shared" si="114"/>
        <v/>
      </c>
      <c r="FB33" s="12" t="str">
        <f>IF($J33="","",VLOOKUP($J33,IndDomain_Wide!$A$2:$BI$24,45,FALSE))</f>
        <v/>
      </c>
      <c r="FC33" s="12" t="str">
        <f>IF($J33="","", VLOOKUP($J33,Indicator_Wide!$A$2:$BI$24,45,FALSE))</f>
        <v/>
      </c>
      <c r="FD33" s="12" t="str">
        <f t="shared" si="115"/>
        <v/>
      </c>
      <c r="FE33" s="12" t="str">
        <f>IF($J33="","",VLOOKUP($J33,IndDomain_Wide!$A$2:$BI$24,46,FALSE))</f>
        <v/>
      </c>
      <c r="FF33" s="12" t="str">
        <f>IF($J33="","", VLOOKUP($J33,Indicator_Wide!$A$2:$BI$24,46,FALSE))</f>
        <v/>
      </c>
      <c r="FG33" s="12" t="str">
        <f t="shared" si="116"/>
        <v/>
      </c>
      <c r="FH33" s="12" t="str">
        <f>IF($J33="","",VLOOKUP($J33,IndDomain_Wide!$A$2:$BI$24,47,FALSE))</f>
        <v/>
      </c>
      <c r="FI33" s="12" t="str">
        <f>IF($J33="","", VLOOKUP($J33,Indicator_Wide!$A$2:$BI$24,47,FALSE))</f>
        <v/>
      </c>
      <c r="FJ33" s="12" t="str">
        <f t="shared" si="117"/>
        <v/>
      </c>
      <c r="FK33" s="12" t="str">
        <f>IF($J33="","",VLOOKUP($J33,IndDomain_Wide!$A$2:$BI$24,48,FALSE))</f>
        <v/>
      </c>
      <c r="FL33" s="12" t="str">
        <f>IF($J33="","", VLOOKUP($J33,Indicator_Wide!$A$2:$BI$24,48,FALSE))</f>
        <v/>
      </c>
      <c r="FM33" s="12" t="str">
        <f t="shared" si="118"/>
        <v/>
      </c>
      <c r="FN33" s="12" t="str">
        <f>IF($J33="","",VLOOKUP($J33,IndDomain_Wide!$A$2:$BI$24,49,FALSE))</f>
        <v/>
      </c>
      <c r="FO33" s="12" t="str">
        <f>IF($J33="","", VLOOKUP($J33,Indicator_Wide!$A$2:$BI$24,49,FALSE))</f>
        <v/>
      </c>
      <c r="FP33" s="12" t="str">
        <f t="shared" si="119"/>
        <v/>
      </c>
      <c r="FQ33" s="12" t="str">
        <f>IF($J33="","",VLOOKUP($J33,IndDomain_Wide!$A$2:$BI$24,50,FALSE))</f>
        <v/>
      </c>
      <c r="FR33" s="12" t="str">
        <f>IF($J33="","", VLOOKUP($J33,Indicator_Wide!$A$2:$BI$24,50,FALSE))</f>
        <v/>
      </c>
      <c r="FS33" s="12" t="str">
        <f t="shared" si="120"/>
        <v/>
      </c>
      <c r="FT33" s="12" t="str">
        <f>IF($J33="","",VLOOKUP($J33,IndDomain_Wide!$A$2:$BI$24,51,FALSE))</f>
        <v/>
      </c>
      <c r="FU33" s="12" t="str">
        <f>IF($J33="","", VLOOKUP($J33,Indicator_Wide!$A$2:$BI$24,51,FALSE))</f>
        <v/>
      </c>
      <c r="FV33" s="12" t="str">
        <f t="shared" si="121"/>
        <v/>
      </c>
      <c r="FW33" s="12" t="str">
        <f>IF($J33="","",VLOOKUP($J33,IndDomain_Wide!$A$2:$BI$24,52,FALSE))</f>
        <v/>
      </c>
      <c r="FX33" s="12" t="str">
        <f>IF($J33="","", VLOOKUP($J33,Indicator_Wide!$A$2:$BI$24,52,FALSE))</f>
        <v/>
      </c>
      <c r="FY33" s="12" t="str">
        <f t="shared" si="122"/>
        <v/>
      </c>
      <c r="FZ33" s="12" t="str">
        <f>IF($J33="","",VLOOKUP($J33,IndDomain_Wide!$A$2:$BI$24,53,FALSE))</f>
        <v/>
      </c>
      <c r="GA33" s="12" t="str">
        <f>IF($J33="","", VLOOKUP($J33,Indicator_Wide!$A$2:$BI$24,53,FALSE))</f>
        <v/>
      </c>
      <c r="GB33" s="12" t="str">
        <f t="shared" si="123"/>
        <v/>
      </c>
      <c r="GC33" s="12" t="str">
        <f>IF($J33="","",VLOOKUP($J33,IndDomain_Wide!$A$2:$BI$24,54,FALSE))</f>
        <v/>
      </c>
      <c r="GD33" s="12" t="str">
        <f>IF($J33="","", VLOOKUP($J33,Indicator_Wide!$A$2:$BI$24,54,FALSE))</f>
        <v/>
      </c>
      <c r="GE33" s="12" t="str">
        <f t="shared" si="124"/>
        <v/>
      </c>
      <c r="GF33" s="12" t="str">
        <f>IF($J33="","",VLOOKUP($J33,IndDomain_Wide!$A$2:$BI$24,55,FALSE))</f>
        <v/>
      </c>
      <c r="GG33" s="12" t="str">
        <f>IF($J33="","", VLOOKUP($J33,Indicator_Wide!$A$2:$BI$24,55,FALSE))</f>
        <v/>
      </c>
      <c r="GH33" s="12" t="str">
        <f t="shared" si="125"/>
        <v/>
      </c>
      <c r="GI33" s="12" t="str">
        <f>IF($J33="","",VLOOKUP($J33,IndDomain_Wide!$A$2:$BI$24,56,FALSE))</f>
        <v/>
      </c>
      <c r="GJ33" s="12" t="str">
        <f>IF($J33="","", VLOOKUP($J33,Indicator_Wide!$A$2:$BI$24,56,FALSE))</f>
        <v/>
      </c>
      <c r="GK33" s="12" t="str">
        <f t="shared" si="126"/>
        <v/>
      </c>
      <c r="GL33" s="12" t="str">
        <f>IF($J33="","",VLOOKUP($J33,IndDomain_Wide!$A$2:$BI$24,57,FALSE))</f>
        <v/>
      </c>
      <c r="GM33" s="12" t="str">
        <f>IF($J33="","", VLOOKUP($J33,Indicator_Wide!$A$2:$BI$24,57,FALSE))</f>
        <v/>
      </c>
      <c r="GN33" s="12" t="str">
        <f t="shared" si="127"/>
        <v/>
      </c>
      <c r="GO33" s="12" t="str">
        <f>IF($J33="","",VLOOKUP($J33,IndDomain_Wide!$A$2:$BI$24,58,FALSE))</f>
        <v/>
      </c>
      <c r="GP33" s="12" t="str">
        <f>IF($J33="","", VLOOKUP($J33,Indicator_Wide!$A$2:$BI$24,58,FALSE))</f>
        <v/>
      </c>
      <c r="GQ33" s="12" t="str">
        <f t="shared" si="128"/>
        <v/>
      </c>
      <c r="GR33" s="12" t="str">
        <f>IF($J33="","",VLOOKUP($J33,IndDomain_Wide!$A$2:$BI$24,59,FALSE))</f>
        <v/>
      </c>
      <c r="GS33" s="12" t="str">
        <f>IF($J33="","", VLOOKUP($J33,Indicator_Wide!$A$2:$BI$24,59,FALSE))</f>
        <v/>
      </c>
      <c r="GT33" s="12" t="str">
        <f t="shared" si="129"/>
        <v/>
      </c>
      <c r="GU33" s="12" t="str">
        <f>IF($J33="","",VLOOKUP($J33,IndDomain_Wide!$A$2:$BI$24,60,FALSE))</f>
        <v/>
      </c>
      <c r="GV33" s="12" t="str">
        <f>IF($J33="","", VLOOKUP($J33,Indicator_Wide!$A$2:$BI$24,60,FALSE))</f>
        <v/>
      </c>
      <c r="GW33" s="12" t="str">
        <f t="shared" si="130"/>
        <v/>
      </c>
      <c r="GX33" s="12" t="str">
        <f>IF($J33="","",VLOOKUP($J33,IndDomain_Wide!$A$2:$BI$24,61,FALSE))</f>
        <v/>
      </c>
      <c r="GY33" s="12" t="str">
        <f>IF($J33="","", VLOOKUP($J33,Indicator_Wide!$A$2:$BI$24,61,FALSE))</f>
        <v/>
      </c>
      <c r="GZ33" s="12" t="str">
        <f t="shared" si="131"/>
        <v/>
      </c>
      <c r="HA33" s="11"/>
      <c r="HB33" s="11"/>
    </row>
    <row r="34" spans="1:210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2" t="str">
        <f>IF($J34="","", VLOOKUP($J34,Domain_Wide!$A$2:$M$24,2,FALSE))</f>
        <v/>
      </c>
      <c r="L34" s="12" t="str">
        <f>IF($J34="","", VLOOKUP($J34,Domain_Wide!$A$2:$M$24,3,FALSE))</f>
        <v/>
      </c>
      <c r="M34" s="12" t="str">
        <f t="shared" si="66"/>
        <v/>
      </c>
      <c r="N34" s="12" t="str">
        <f>IF($J34="","", VLOOKUP($J34,Domain_Wide!$A$2:$M$24,4,FALSE))</f>
        <v/>
      </c>
      <c r="O34" s="12" t="str">
        <f>IF($J34="","", VLOOKUP($J34,Domain_Wide!$A$2:$M$24,5,FALSE))</f>
        <v/>
      </c>
      <c r="P34" s="12" t="str">
        <f t="shared" si="67"/>
        <v/>
      </c>
      <c r="Q34" s="12" t="str">
        <f>IF($J34="","", VLOOKUP($J34,Domain_Wide!$A$2:$M$24,6,FALSE))</f>
        <v/>
      </c>
      <c r="R34" s="12" t="str">
        <f>IF($J34="","", VLOOKUP($J34,Domain_Wide!$A$2:$M$24,7,FALSE))</f>
        <v/>
      </c>
      <c r="S34" s="12" t="str">
        <f t="shared" si="68"/>
        <v/>
      </c>
      <c r="T34" s="12" t="str">
        <f>IF($J34="","", VLOOKUP($J34,Domain_Wide!$A$2:$M$24,8,FALSE))</f>
        <v/>
      </c>
      <c r="U34" s="12" t="str">
        <f>IF($J34="","", VLOOKUP($J34,Domain_Wide!$A$2:$M$24,9,FALSE))</f>
        <v/>
      </c>
      <c r="V34" s="12" t="str">
        <f t="shared" si="69"/>
        <v/>
      </c>
      <c r="W34" s="12" t="str">
        <f>IF($J34="","", VLOOKUP($J34,Domain_Wide!$A$2:$M$24,10,FALSE))</f>
        <v/>
      </c>
      <c r="X34" s="12" t="str">
        <f>IF($J34="","", VLOOKUP($J34,Domain_Wide!$A$2:$M$24,11,FALSE))</f>
        <v/>
      </c>
      <c r="Y34" s="12" t="str">
        <f t="shared" si="70"/>
        <v/>
      </c>
      <c r="Z34" s="12" t="str">
        <f>IF($J34="","", VLOOKUP($J34,Domain_Wide!$A$2:$M$24,12,FALSE))</f>
        <v/>
      </c>
      <c r="AA34" s="12" t="str">
        <f>IF($J34="","", VLOOKUP($J34,Domain_Wide!$A$2:$M$24,13,FALSE))</f>
        <v/>
      </c>
      <c r="AB34" s="12" t="str">
        <f t="shared" si="71"/>
        <v/>
      </c>
      <c r="AC34" s="12" t="str">
        <f>IF($J34="","",VLOOKUP($J34,IndDomain_Wide!$A$2:$BI$24,2,FALSE))</f>
        <v/>
      </c>
      <c r="AD34" s="12" t="str">
        <f>IF($J34="","",VLOOKUP($J34,Indicator_Wide!$A$2:$BI$24,2,FALSE))</f>
        <v/>
      </c>
      <c r="AE34" s="12" t="str">
        <f t="shared" si="72"/>
        <v/>
      </c>
      <c r="AF34" s="12" t="str">
        <f>IF($J34="","",VLOOKUP($J34,IndDomain_Wide!$A$2:$BI$24,3,FALSE))</f>
        <v/>
      </c>
      <c r="AG34" s="12" t="str">
        <f>IF($J34="","", VLOOKUP($J34,Indicator_Wide!$A$2:$BI$24,3,FALSE))</f>
        <v/>
      </c>
      <c r="AH34" s="12" t="str">
        <f t="shared" si="73"/>
        <v/>
      </c>
      <c r="AI34" s="12" t="str">
        <f>IF($J34="","",VLOOKUP($J34,IndDomain_Wide!$A$2:$BI$24,4,FALSE))</f>
        <v/>
      </c>
      <c r="AJ34" s="12" t="str">
        <f>IF($J34="","", VLOOKUP($J34,Indicator_Wide!$A$2:$BI$24,4,FALSE))</f>
        <v/>
      </c>
      <c r="AK34" s="12" t="str">
        <f t="shared" si="74"/>
        <v/>
      </c>
      <c r="AL34" s="12" t="str">
        <f>IF($J34="","",VLOOKUP($J34,IndDomain_Wide!$A$2:$BI$24,5,FALSE))</f>
        <v/>
      </c>
      <c r="AM34" s="12" t="str">
        <f>IF($J34="","", VLOOKUP($J34,Indicator_Wide!$A$2:$BI$24,5,FALSE))</f>
        <v/>
      </c>
      <c r="AN34" s="12" t="str">
        <f t="shared" si="75"/>
        <v/>
      </c>
      <c r="AO34" s="12" t="str">
        <f>IF($J34="","",VLOOKUP($J34,IndDomain_Wide!$A$2:$BI$24,6,FALSE))</f>
        <v/>
      </c>
      <c r="AP34" s="12" t="str">
        <f>IF($J34="","", VLOOKUP($J34,Indicator_Wide!$A$2:$BI$24,6,FALSE))</f>
        <v/>
      </c>
      <c r="AQ34" s="12" t="str">
        <f t="shared" si="76"/>
        <v/>
      </c>
      <c r="AR34" s="12" t="str">
        <f>IF($J34="","",VLOOKUP($J34,IndDomain_Wide!$A$2:$BI$24,7,FALSE))</f>
        <v/>
      </c>
      <c r="AS34" s="12" t="str">
        <f>IF($J34="","", VLOOKUP($J34,Indicator_Wide!$A$2:$BI$24,7,FALSE))</f>
        <v/>
      </c>
      <c r="AT34" s="12" t="str">
        <f t="shared" si="77"/>
        <v/>
      </c>
      <c r="AU34" s="12" t="str">
        <f>IF($J34="","",VLOOKUP($J34,IndDomain_Wide!$A$2:$BI$24,8,FALSE))</f>
        <v/>
      </c>
      <c r="AV34" s="12" t="str">
        <f>IF($J34="","", VLOOKUP($J34,Indicator_Wide!$A$2:$BI$24,8,FALSE))</f>
        <v/>
      </c>
      <c r="AW34" s="12" t="str">
        <f t="shared" si="78"/>
        <v/>
      </c>
      <c r="AX34" s="12" t="str">
        <f>IF($J34="","",VLOOKUP($J34,IndDomain_Wide!$A$2:$BI$26,9,FALSE))</f>
        <v/>
      </c>
      <c r="AY34" s="12" t="str">
        <f>IF($J34="","", VLOOKUP($J34,Indicator_Wide!$A$2:$BI$24,9,FALSE))</f>
        <v/>
      </c>
      <c r="AZ34" s="12" t="str">
        <f t="shared" si="79"/>
        <v/>
      </c>
      <c r="BA34" s="12" t="str">
        <f>IF($J34="","",VLOOKUP($J34,IndDomain_Wide!$A$2:$BI$24,10,FALSE))</f>
        <v/>
      </c>
      <c r="BB34" s="12" t="str">
        <f>IF($J34="","", VLOOKUP($J34,Indicator_Wide!$A$2:$BI$24,10,FALSE))</f>
        <v/>
      </c>
      <c r="BC34" s="12" t="str">
        <f t="shared" si="80"/>
        <v/>
      </c>
      <c r="BD34" s="12" t="str">
        <f>IF($J34="","",VLOOKUP($J34,IndDomain_Wide!$A$2:$BI$24,11,FALSE))</f>
        <v/>
      </c>
      <c r="BE34" s="12" t="str">
        <f>IF($J34="","", VLOOKUP($J34,Indicator_Wide!$A$2:$BI$24,11,FALSE))</f>
        <v/>
      </c>
      <c r="BF34" s="12" t="str">
        <f t="shared" si="81"/>
        <v/>
      </c>
      <c r="BG34" s="12" t="str">
        <f>IF($J34="","",VLOOKUP($J34,IndDomain_Wide!$A$2:$BI$24,12,FALSE))</f>
        <v/>
      </c>
      <c r="BH34" s="12" t="str">
        <f>IF($J34="","", VLOOKUP($J34,Indicator_Wide!$A$2:$BI$24,12,FALSE))</f>
        <v/>
      </c>
      <c r="BI34" s="12" t="str">
        <f t="shared" si="82"/>
        <v/>
      </c>
      <c r="BJ34" s="12" t="str">
        <f>IF($J34="","",VLOOKUP($J34,IndDomain_Wide!$A$2:$BI$24,13,FALSE))</f>
        <v/>
      </c>
      <c r="BK34" s="12" t="str">
        <f>IF($J34="","", VLOOKUP($J34,Indicator_Wide!$A$2:$BI$24,13,FALSE))</f>
        <v/>
      </c>
      <c r="BL34" s="12" t="str">
        <f t="shared" si="83"/>
        <v/>
      </c>
      <c r="BM34" s="12" t="str">
        <f>IF($J34="","",VLOOKUP($J34,IndDomain_Wide!$A$2:$BI$24,14,FALSE))</f>
        <v/>
      </c>
      <c r="BN34" s="12" t="str">
        <f>IF($J34="","", VLOOKUP($J34,Indicator_Wide!$A$2:$BI$24,14,FALSE))</f>
        <v/>
      </c>
      <c r="BO34" s="12" t="str">
        <f t="shared" si="84"/>
        <v/>
      </c>
      <c r="BP34" s="12" t="str">
        <f>IF($J34="","",VLOOKUP($J34,IndDomain_Wide!$A$2:$BI$24,15,FALSE))</f>
        <v/>
      </c>
      <c r="BQ34" s="12" t="str">
        <f>IF($J34="","", VLOOKUP($J34,Indicator_Wide!$A$2:$BI$24,15,FALSE))</f>
        <v/>
      </c>
      <c r="BR34" s="12" t="str">
        <f t="shared" si="85"/>
        <v/>
      </c>
      <c r="BS34" s="12" t="str">
        <f>IF($J34="","",VLOOKUP($J34,IndDomain_Wide!$A$2:$BI$24,16,FALSE))</f>
        <v/>
      </c>
      <c r="BT34" s="12" t="str">
        <f>IF($J34="","", VLOOKUP($J34,Indicator_Wide!$A$2:$BI$24,16,FALSE))</f>
        <v/>
      </c>
      <c r="BU34" s="12" t="str">
        <f t="shared" si="86"/>
        <v/>
      </c>
      <c r="BV34" s="12" t="str">
        <f>IF($J34="","",VLOOKUP($J34,IndDomain_Wide!$A$2:$BI$24,17,FALSE))</f>
        <v/>
      </c>
      <c r="BW34" s="12" t="str">
        <f>IF($J34="","", VLOOKUP($J34,Indicator_Wide!$A$2:$BI$24,17,FALSE))</f>
        <v/>
      </c>
      <c r="BX34" s="12" t="str">
        <f t="shared" si="87"/>
        <v/>
      </c>
      <c r="BY34" s="12" t="str">
        <f>IF($J34="","",VLOOKUP($J34,IndDomain_Wide!$A$2:$BI$24,18,FALSE))</f>
        <v/>
      </c>
      <c r="BZ34" s="12" t="str">
        <f>IF($J34="","", VLOOKUP($J34,Indicator_Wide!$A$2:$BI$24,18,FALSE))</f>
        <v/>
      </c>
      <c r="CA34" s="12" t="str">
        <f t="shared" si="88"/>
        <v/>
      </c>
      <c r="CB34" s="12" t="str">
        <f>IF($J34="","",VLOOKUP($J34,IndDomain_Wide!$A$2:$BI$24,19,FALSE))</f>
        <v/>
      </c>
      <c r="CC34" s="12" t="str">
        <f>IF($J34="","", VLOOKUP($J34,Indicator_Wide!$A$2:$BI$24,19,FALSE))</f>
        <v/>
      </c>
      <c r="CD34" s="12" t="str">
        <f t="shared" si="89"/>
        <v/>
      </c>
      <c r="CE34" s="12" t="str">
        <f>IF($J34="","",VLOOKUP($J34,IndDomain_Wide!$A$2:$BI$24,20,FALSE))</f>
        <v/>
      </c>
      <c r="CF34" s="12" t="str">
        <f>IF($J34="","", VLOOKUP($J34,Indicator_Wide!$A$2:$BI$24,20,FALSE))</f>
        <v/>
      </c>
      <c r="CG34" s="12" t="str">
        <f t="shared" si="90"/>
        <v/>
      </c>
      <c r="CH34" s="12" t="str">
        <f>IF($J34="","",VLOOKUP($J34,IndDomain_Wide!$A$2:$BI$24,21,FALSE))</f>
        <v/>
      </c>
      <c r="CI34" s="12" t="str">
        <f>IF($J34="","", VLOOKUP($J34,Indicator_Wide!$A$2:$BI$24,21,FALSE))</f>
        <v/>
      </c>
      <c r="CJ34" s="12" t="str">
        <f t="shared" si="91"/>
        <v/>
      </c>
      <c r="CK34" s="12" t="str">
        <f>IF($J34="","",VLOOKUP($J34,IndDomain_Wide!$A$2:$BI$24,22,FALSE))</f>
        <v/>
      </c>
      <c r="CL34" s="12" t="str">
        <f>IF($J34="","", VLOOKUP($J34,Indicator_Wide!$A$2:$BI$24,22,FALSE))</f>
        <v/>
      </c>
      <c r="CM34" s="12" t="str">
        <f t="shared" si="92"/>
        <v/>
      </c>
      <c r="CN34" s="12" t="str">
        <f>IF($J34="","",VLOOKUP($J34,IndDomain_Wide!$A$2:$BI$24,23,FALSE))</f>
        <v/>
      </c>
      <c r="CO34" s="12" t="str">
        <f>IF($J34="","", VLOOKUP($J34,Indicator_Wide!$A$2:$BI$24,23,FALSE))</f>
        <v/>
      </c>
      <c r="CP34" s="12" t="str">
        <f t="shared" si="93"/>
        <v/>
      </c>
      <c r="CQ34" s="12" t="str">
        <f>IF($J34="","",VLOOKUP($J34,IndDomain_Wide!$A$2:$BI$24,24,FALSE))</f>
        <v/>
      </c>
      <c r="CR34" s="12" t="str">
        <f>IF($J34="","", VLOOKUP($J34,Indicator_Wide!$A$2:$BI$24,24,FALSE))</f>
        <v/>
      </c>
      <c r="CS34" s="12" t="str">
        <f t="shared" si="94"/>
        <v/>
      </c>
      <c r="CT34" s="12" t="str">
        <f>IF($J34="","",VLOOKUP($J34,IndDomain_Wide!$A$2:$BI$24,25,FALSE))</f>
        <v/>
      </c>
      <c r="CU34" s="12" t="str">
        <f>IF($J34="","", VLOOKUP($J34,Indicator_Wide!$A$2:$BI$24,25,FALSE))</f>
        <v/>
      </c>
      <c r="CV34" s="12" t="str">
        <f t="shared" si="95"/>
        <v/>
      </c>
      <c r="CW34" s="12" t="str">
        <f>IF($J34="","",VLOOKUP($J34,IndDomain_Wide!$A$2:$BI$24,26,FALSE))</f>
        <v/>
      </c>
      <c r="CX34" s="12" t="str">
        <f>IF($J34="","", VLOOKUP($J34,Indicator_Wide!$A$2:$BI$24,26,FALSE))</f>
        <v/>
      </c>
      <c r="CY34" s="12" t="str">
        <f t="shared" si="96"/>
        <v/>
      </c>
      <c r="CZ34" s="12" t="str">
        <f>IF($J34="","",VLOOKUP($J34,IndDomain_Wide!$A$2:$BI$24,27,FALSE))</f>
        <v/>
      </c>
      <c r="DA34" s="12" t="str">
        <f>IF($J34="","", VLOOKUP($J34,Indicator_Wide!$A$2:$BI$17,27,FALSE))</f>
        <v/>
      </c>
      <c r="DB34" s="12" t="str">
        <f t="shared" si="97"/>
        <v/>
      </c>
      <c r="DC34" s="12" t="str">
        <f>IF($J34="","",VLOOKUP($J34,IndDomain_Wide!$A$2:$BI$24,28,FALSE))</f>
        <v/>
      </c>
      <c r="DD34" s="12" t="str">
        <f>IF($J34="","", VLOOKUP($J34,Indicator_Wide!$A$2:$BI$17,28,FALSE))</f>
        <v/>
      </c>
      <c r="DE34" s="12" t="str">
        <f t="shared" si="98"/>
        <v/>
      </c>
      <c r="DF34" s="12" t="str">
        <f>IF($J34="","",VLOOKUP($J34,IndDomain_Wide!$A$2:$BI$24,29,FALSE))</f>
        <v/>
      </c>
      <c r="DG34" s="12" t="str">
        <f>IF($J34="","", VLOOKUP($J34,Indicator_Wide!$A$2:$BI$24,29,FALSE))</f>
        <v/>
      </c>
      <c r="DH34" s="12" t="str">
        <f t="shared" si="99"/>
        <v/>
      </c>
      <c r="DI34" s="12" t="str">
        <f>IF($J34="","",VLOOKUP($J34,IndDomain_Wide!$A$2:$BI$24,30,FALSE))</f>
        <v/>
      </c>
      <c r="DJ34" s="12" t="str">
        <f>IF($J34="","", VLOOKUP($J34,Indicator_Wide!$A$2:$BI$24,30,FALSE))</f>
        <v/>
      </c>
      <c r="DK34" s="12" t="str">
        <f t="shared" si="100"/>
        <v/>
      </c>
      <c r="DL34" s="12" t="str">
        <f>IF($J34="","",VLOOKUP($J34,IndDomain_Wide!$A$2:$BI$24,31,FALSE))</f>
        <v/>
      </c>
      <c r="DM34" s="12" t="str">
        <f>IF($J34="","", VLOOKUP($J34,Indicator_Wide!$A$2:$BI$24,31,FALSE))</f>
        <v/>
      </c>
      <c r="DN34" s="12" t="str">
        <f t="shared" si="101"/>
        <v/>
      </c>
      <c r="DO34" s="12" t="str">
        <f>IF($J34="","",VLOOKUP($J34,IndDomain_Wide!$A$2:$BI$24,32,FALSE))</f>
        <v/>
      </c>
      <c r="DP34" s="12" t="str">
        <f>IF($J34="","", VLOOKUP($J34,Indicator_Wide!$A$2:$BI$24,32,FALSE))</f>
        <v/>
      </c>
      <c r="DQ34" s="12" t="str">
        <f t="shared" si="102"/>
        <v/>
      </c>
      <c r="DR34" s="12" t="str">
        <f>IF($J34="","",VLOOKUP($J34,IndDomain_Wide!$A$2:$BI$24,33,FALSE))</f>
        <v/>
      </c>
      <c r="DS34" s="12" t="str">
        <f>IF($J34="","", VLOOKUP($J34,Indicator_Wide!$A$2:$BI$24,33,FALSE))</f>
        <v/>
      </c>
      <c r="DT34" s="12" t="str">
        <f t="shared" si="103"/>
        <v/>
      </c>
      <c r="DU34" s="12" t="str">
        <f>IF($J34="","",VLOOKUP($J34,IndDomain_Wide!$A$2:$BI$24,34,FALSE))</f>
        <v/>
      </c>
      <c r="DV34" s="12" t="str">
        <f>IF($J34="","", VLOOKUP($J34,Indicator_Wide!$A$2:$BI$24,34,FALSE))</f>
        <v/>
      </c>
      <c r="DW34" s="12" t="str">
        <f t="shared" si="104"/>
        <v/>
      </c>
      <c r="DX34" s="12" t="str">
        <f>IF($J34="","",VLOOKUP($J34,IndDomain_Wide!$A$2:$BI$24,35,FALSE))</f>
        <v/>
      </c>
      <c r="DY34" s="12" t="str">
        <f>IF($J34="","", VLOOKUP($J34,Indicator_Wide!$A$2:$BI$24,35,FALSE))</f>
        <v/>
      </c>
      <c r="DZ34" s="12" t="str">
        <f t="shared" si="105"/>
        <v/>
      </c>
      <c r="EA34" s="12" t="str">
        <f>IF($J34="","",VLOOKUP($J34,IndDomain_Wide!$A$2:$BI$24,36,FALSE))</f>
        <v/>
      </c>
      <c r="EB34" s="12" t="str">
        <f>IF($J34="","", VLOOKUP($J34,Indicator_Wide!$A$2:$BI$24,36,FALSE))</f>
        <v/>
      </c>
      <c r="EC34" s="12" t="str">
        <f t="shared" si="106"/>
        <v/>
      </c>
      <c r="ED34" s="12" t="str">
        <f>IF($J34="","",VLOOKUP($J34,IndDomain_Wide!$A$2:$BI$24,37,FALSE))</f>
        <v/>
      </c>
      <c r="EE34" s="12" t="str">
        <f>IF($J34="","", VLOOKUP($J34,Indicator_Wide!$A$2:$BI$24,37,FALSE))</f>
        <v/>
      </c>
      <c r="EF34" s="12" t="str">
        <f t="shared" si="107"/>
        <v/>
      </c>
      <c r="EG34" s="12" t="str">
        <f>IF($J34="","",VLOOKUP($J34,IndDomain_Wide!$A$2:$BI$24,38,FALSE))</f>
        <v/>
      </c>
      <c r="EH34" s="12" t="str">
        <f>IF($J34="","", VLOOKUP($J34,Indicator_Wide!$A$2:$BI$24,38,FALSE))</f>
        <v/>
      </c>
      <c r="EI34" s="12" t="str">
        <f t="shared" si="108"/>
        <v/>
      </c>
      <c r="EJ34" s="12" t="str">
        <f>IF($J34="","",VLOOKUP($J34,IndDomain_Wide!$A$2:$BI$24,39,FALSE))</f>
        <v/>
      </c>
      <c r="EK34" s="12" t="str">
        <f>IF($J34="","", VLOOKUP($J34,Indicator_Wide!$A$2:$BI$24,39,FALSE))</f>
        <v/>
      </c>
      <c r="EL34" s="12" t="str">
        <f t="shared" si="109"/>
        <v/>
      </c>
      <c r="EM34" s="12" t="str">
        <f>IF($J34="","",VLOOKUP($J34,IndDomain_Wide!$A$2:$BI$24,40,FALSE))</f>
        <v/>
      </c>
      <c r="EN34" s="12" t="str">
        <f>IF($J34="","", VLOOKUP($J34,Indicator_Wide!$A$2:$BI$24,40,FALSE))</f>
        <v/>
      </c>
      <c r="EO34" s="12" t="str">
        <f t="shared" si="110"/>
        <v/>
      </c>
      <c r="EP34" s="12" t="str">
        <f>IF($J34="","",VLOOKUP($J34,IndDomain_Wide!$A$2:$BI$24,41,FALSE))</f>
        <v/>
      </c>
      <c r="EQ34" s="12" t="str">
        <f>IF($J34="","", VLOOKUP($J34,Indicator_Wide!$A$2:$BI$24,41,FALSE))</f>
        <v/>
      </c>
      <c r="ER34" s="12" t="str">
        <f t="shared" si="111"/>
        <v/>
      </c>
      <c r="ES34" s="12" t="str">
        <f>IF($J34="","",VLOOKUP($J34,IndDomain_Wide!$A$2:$BI$24,42,FALSE))</f>
        <v/>
      </c>
      <c r="ET34" s="12" t="str">
        <f>IF($J34="","", VLOOKUP($J34,Indicator_Wide!$A$2:$BI$24,42,FALSE))</f>
        <v/>
      </c>
      <c r="EU34" s="12" t="str">
        <f t="shared" si="112"/>
        <v/>
      </c>
      <c r="EV34" s="12" t="str">
        <f>IF($J34="","",VLOOKUP($J34,IndDomain_Wide!$A$2:$BI$24,43,FALSE))</f>
        <v/>
      </c>
      <c r="EW34" s="12" t="str">
        <f>IF($J34="","", VLOOKUP($J34,Indicator_Wide!$A$2:$BI$24,43,FALSE))</f>
        <v/>
      </c>
      <c r="EX34" s="12" t="str">
        <f t="shared" si="113"/>
        <v/>
      </c>
      <c r="EY34" s="12" t="str">
        <f>IF($J34="","",VLOOKUP($J34,IndDomain_Wide!$A$2:$BI$24,44,FALSE))</f>
        <v/>
      </c>
      <c r="EZ34" s="12" t="str">
        <f>IF($J34="","", VLOOKUP($J34,Indicator_Wide!$A$2:$BI$24,44,FALSE))</f>
        <v/>
      </c>
      <c r="FA34" s="12" t="str">
        <f t="shared" si="114"/>
        <v/>
      </c>
      <c r="FB34" s="12" t="str">
        <f>IF($J34="","",VLOOKUP($J34,IndDomain_Wide!$A$2:$BI$24,45,FALSE))</f>
        <v/>
      </c>
      <c r="FC34" s="12" t="str">
        <f>IF($J34="","", VLOOKUP($J34,Indicator_Wide!$A$2:$BI$24,45,FALSE))</f>
        <v/>
      </c>
      <c r="FD34" s="12" t="str">
        <f t="shared" si="115"/>
        <v/>
      </c>
      <c r="FE34" s="12" t="str">
        <f>IF($J34="","",VLOOKUP($J34,IndDomain_Wide!$A$2:$BI$24,46,FALSE))</f>
        <v/>
      </c>
      <c r="FF34" s="12" t="str">
        <f>IF($J34="","", VLOOKUP($J34,Indicator_Wide!$A$2:$BI$24,46,FALSE))</f>
        <v/>
      </c>
      <c r="FG34" s="12" t="str">
        <f t="shared" si="116"/>
        <v/>
      </c>
      <c r="FH34" s="12" t="str">
        <f>IF($J34="","",VLOOKUP($J34,IndDomain_Wide!$A$2:$BI$24,47,FALSE))</f>
        <v/>
      </c>
      <c r="FI34" s="12" t="str">
        <f>IF($J34="","", VLOOKUP($J34,Indicator_Wide!$A$2:$BI$24,47,FALSE))</f>
        <v/>
      </c>
      <c r="FJ34" s="12" t="str">
        <f t="shared" si="117"/>
        <v/>
      </c>
      <c r="FK34" s="12" t="str">
        <f>IF($J34="","",VLOOKUP($J34,IndDomain_Wide!$A$2:$BI$24,48,FALSE))</f>
        <v/>
      </c>
      <c r="FL34" s="12" t="str">
        <f>IF($J34="","", VLOOKUP($J34,Indicator_Wide!$A$2:$BI$24,48,FALSE))</f>
        <v/>
      </c>
      <c r="FM34" s="12" t="str">
        <f t="shared" si="118"/>
        <v/>
      </c>
      <c r="FN34" s="12" t="str">
        <f>IF($J34="","",VLOOKUP($J34,IndDomain_Wide!$A$2:$BI$24,49,FALSE))</f>
        <v/>
      </c>
      <c r="FO34" s="12" t="str">
        <f>IF($J34="","", VLOOKUP($J34,Indicator_Wide!$A$2:$BI$24,49,FALSE))</f>
        <v/>
      </c>
      <c r="FP34" s="12" t="str">
        <f t="shared" si="119"/>
        <v/>
      </c>
      <c r="FQ34" s="12" t="str">
        <f>IF($J34="","",VLOOKUP($J34,IndDomain_Wide!$A$2:$BI$24,50,FALSE))</f>
        <v/>
      </c>
      <c r="FR34" s="12" t="str">
        <f>IF($J34="","", VLOOKUP($J34,Indicator_Wide!$A$2:$BI$24,50,FALSE))</f>
        <v/>
      </c>
      <c r="FS34" s="12" t="str">
        <f t="shared" si="120"/>
        <v/>
      </c>
      <c r="FT34" s="12" t="str">
        <f>IF($J34="","",VLOOKUP($J34,IndDomain_Wide!$A$2:$BI$24,51,FALSE))</f>
        <v/>
      </c>
      <c r="FU34" s="12" t="str">
        <f>IF($J34="","", VLOOKUP($J34,Indicator_Wide!$A$2:$BI$24,51,FALSE))</f>
        <v/>
      </c>
      <c r="FV34" s="12" t="str">
        <f t="shared" si="121"/>
        <v/>
      </c>
      <c r="FW34" s="12" t="str">
        <f>IF($J34="","",VLOOKUP($J34,IndDomain_Wide!$A$2:$BI$24,52,FALSE))</f>
        <v/>
      </c>
      <c r="FX34" s="12" t="str">
        <f>IF($J34="","", VLOOKUP($J34,Indicator_Wide!$A$2:$BI$24,52,FALSE))</f>
        <v/>
      </c>
      <c r="FY34" s="12" t="str">
        <f t="shared" si="122"/>
        <v/>
      </c>
      <c r="FZ34" s="12" t="str">
        <f>IF($J34="","",VLOOKUP($J34,IndDomain_Wide!$A$2:$BI$24,53,FALSE))</f>
        <v/>
      </c>
      <c r="GA34" s="12" t="str">
        <f>IF($J34="","", VLOOKUP($J34,Indicator_Wide!$A$2:$BI$24,53,FALSE))</f>
        <v/>
      </c>
      <c r="GB34" s="12" t="str">
        <f t="shared" si="123"/>
        <v/>
      </c>
      <c r="GC34" s="12" t="str">
        <f>IF($J34="","",VLOOKUP($J34,IndDomain_Wide!$A$2:$BI$24,54,FALSE))</f>
        <v/>
      </c>
      <c r="GD34" s="12" t="str">
        <f>IF($J34="","", VLOOKUP($J34,Indicator_Wide!$A$2:$BI$24,54,FALSE))</f>
        <v/>
      </c>
      <c r="GE34" s="12" t="str">
        <f t="shared" si="124"/>
        <v/>
      </c>
      <c r="GF34" s="12" t="str">
        <f>IF($J34="","",VLOOKUP($J34,IndDomain_Wide!$A$2:$BI$24,55,FALSE))</f>
        <v/>
      </c>
      <c r="GG34" s="12" t="str">
        <f>IF($J34="","", VLOOKUP($J34,Indicator_Wide!$A$2:$BI$24,55,FALSE))</f>
        <v/>
      </c>
      <c r="GH34" s="12" t="str">
        <f t="shared" si="125"/>
        <v/>
      </c>
      <c r="GI34" s="12" t="str">
        <f>IF($J34="","",VLOOKUP($J34,IndDomain_Wide!$A$2:$BI$24,56,FALSE))</f>
        <v/>
      </c>
      <c r="GJ34" s="12" t="str">
        <f>IF($J34="","", VLOOKUP($J34,Indicator_Wide!$A$2:$BI$24,56,FALSE))</f>
        <v/>
      </c>
      <c r="GK34" s="12" t="str">
        <f t="shared" si="126"/>
        <v/>
      </c>
      <c r="GL34" s="12" t="str">
        <f>IF($J34="","",VLOOKUP($J34,IndDomain_Wide!$A$2:$BI$24,57,FALSE))</f>
        <v/>
      </c>
      <c r="GM34" s="12" t="str">
        <f>IF($J34="","", VLOOKUP($J34,Indicator_Wide!$A$2:$BI$24,57,FALSE))</f>
        <v/>
      </c>
      <c r="GN34" s="12" t="str">
        <f t="shared" si="127"/>
        <v/>
      </c>
      <c r="GO34" s="12" t="str">
        <f>IF($J34="","",VLOOKUP($J34,IndDomain_Wide!$A$2:$BI$24,58,FALSE))</f>
        <v/>
      </c>
      <c r="GP34" s="12" t="str">
        <f>IF($J34="","", VLOOKUP($J34,Indicator_Wide!$A$2:$BI$24,58,FALSE))</f>
        <v/>
      </c>
      <c r="GQ34" s="12" t="str">
        <f t="shared" si="128"/>
        <v/>
      </c>
      <c r="GR34" s="12" t="str">
        <f>IF($J34="","",VLOOKUP($J34,IndDomain_Wide!$A$2:$BI$24,59,FALSE))</f>
        <v/>
      </c>
      <c r="GS34" s="12" t="str">
        <f>IF($J34="","", VLOOKUP($J34,Indicator_Wide!$A$2:$BI$24,59,FALSE))</f>
        <v/>
      </c>
      <c r="GT34" s="12" t="str">
        <f t="shared" si="129"/>
        <v/>
      </c>
      <c r="GU34" s="12" t="str">
        <f>IF($J34="","",VLOOKUP($J34,IndDomain_Wide!$A$2:$BI$24,60,FALSE))</f>
        <v/>
      </c>
      <c r="GV34" s="12" t="str">
        <f>IF($J34="","", VLOOKUP($J34,Indicator_Wide!$A$2:$BI$24,60,FALSE))</f>
        <v/>
      </c>
      <c r="GW34" s="12" t="str">
        <f t="shared" si="130"/>
        <v/>
      </c>
      <c r="GX34" s="12" t="str">
        <f>IF($J34="","",VLOOKUP($J34,IndDomain_Wide!$A$2:$BI$24,61,FALSE))</f>
        <v/>
      </c>
      <c r="GY34" s="12" t="str">
        <f>IF($J34="","", VLOOKUP($J34,Indicator_Wide!$A$2:$BI$24,61,FALSE))</f>
        <v/>
      </c>
      <c r="GZ34" s="12" t="str">
        <f t="shared" si="131"/>
        <v/>
      </c>
      <c r="HA34" s="11"/>
      <c r="HB34" s="11"/>
    </row>
    <row r="35" spans="1:210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2" t="str">
        <f>IF($J35="","", VLOOKUP($J35,Domain_Wide!$A$2:$M$24,2,FALSE))</f>
        <v/>
      </c>
      <c r="L35" s="12" t="str">
        <f>IF($J35="","", VLOOKUP($J35,Domain_Wide!$A$2:$M$24,3,FALSE))</f>
        <v/>
      </c>
      <c r="M35" s="12" t="str">
        <f t="shared" si="66"/>
        <v/>
      </c>
      <c r="N35" s="12" t="str">
        <f>IF($J35="","", VLOOKUP($J35,Domain_Wide!$A$2:$M$24,4,FALSE))</f>
        <v/>
      </c>
      <c r="O35" s="12" t="str">
        <f>IF($J35="","", VLOOKUP($J35,Domain_Wide!$A$2:$M$24,5,FALSE))</f>
        <v/>
      </c>
      <c r="P35" s="12" t="str">
        <f t="shared" si="67"/>
        <v/>
      </c>
      <c r="Q35" s="12" t="str">
        <f>IF($J35="","", VLOOKUP($J35,Domain_Wide!$A$2:$M$24,6,FALSE))</f>
        <v/>
      </c>
      <c r="R35" s="12" t="str">
        <f>IF($J35="","", VLOOKUP($J35,Domain_Wide!$A$2:$M$24,7,FALSE))</f>
        <v/>
      </c>
      <c r="S35" s="12" t="str">
        <f t="shared" si="68"/>
        <v/>
      </c>
      <c r="T35" s="12" t="str">
        <f>IF($J35="","", VLOOKUP($J35,Domain_Wide!$A$2:$M$24,8,FALSE))</f>
        <v/>
      </c>
      <c r="U35" s="12" t="str">
        <f>IF($J35="","", VLOOKUP($J35,Domain_Wide!$A$2:$M$24,9,FALSE))</f>
        <v/>
      </c>
      <c r="V35" s="12" t="str">
        <f t="shared" si="69"/>
        <v/>
      </c>
      <c r="W35" s="12" t="str">
        <f>IF($J35="","", VLOOKUP($J35,Domain_Wide!$A$2:$M$24,10,FALSE))</f>
        <v/>
      </c>
      <c r="X35" s="12" t="str">
        <f>IF($J35="","", VLOOKUP($J35,Domain_Wide!$A$2:$M$24,11,FALSE))</f>
        <v/>
      </c>
      <c r="Y35" s="12" t="str">
        <f t="shared" si="70"/>
        <v/>
      </c>
      <c r="Z35" s="12" t="str">
        <f>IF($J35="","", VLOOKUP($J35,Domain_Wide!$A$2:$M$24,12,FALSE))</f>
        <v/>
      </c>
      <c r="AA35" s="12" t="str">
        <f>IF($J35="","", VLOOKUP($J35,Domain_Wide!$A$2:$M$24,13,FALSE))</f>
        <v/>
      </c>
      <c r="AB35" s="12" t="str">
        <f t="shared" si="71"/>
        <v/>
      </c>
      <c r="AC35" s="12" t="str">
        <f>IF($J35="","",VLOOKUP($J35,IndDomain_Wide!$A$2:$BI$24,2,FALSE))</f>
        <v/>
      </c>
      <c r="AD35" s="12" t="str">
        <f>IF($J35="","",VLOOKUP($J35,Indicator_Wide!$A$2:$BI$24,2,FALSE))</f>
        <v/>
      </c>
      <c r="AE35" s="12" t="str">
        <f t="shared" si="72"/>
        <v/>
      </c>
      <c r="AF35" s="12" t="str">
        <f>IF($J35="","",VLOOKUP($J35,IndDomain_Wide!$A$2:$BI$24,3,FALSE))</f>
        <v/>
      </c>
      <c r="AG35" s="12" t="str">
        <f>IF($J35="","", VLOOKUP($J35,Indicator_Wide!$A$2:$BI$24,3,FALSE))</f>
        <v/>
      </c>
      <c r="AH35" s="12" t="str">
        <f t="shared" si="73"/>
        <v/>
      </c>
      <c r="AI35" s="12" t="str">
        <f>IF($J35="","",VLOOKUP($J35,IndDomain_Wide!$A$2:$BI$24,4,FALSE))</f>
        <v/>
      </c>
      <c r="AJ35" s="12" t="str">
        <f>IF($J35="","", VLOOKUP($J35,Indicator_Wide!$A$2:$BI$24,4,FALSE))</f>
        <v/>
      </c>
      <c r="AK35" s="12" t="str">
        <f t="shared" si="74"/>
        <v/>
      </c>
      <c r="AL35" s="12" t="str">
        <f>IF($J35="","",VLOOKUP($J35,IndDomain_Wide!$A$2:$BI$24,5,FALSE))</f>
        <v/>
      </c>
      <c r="AM35" s="12" t="str">
        <f>IF($J35="","", VLOOKUP($J35,Indicator_Wide!$A$2:$BI$24,5,FALSE))</f>
        <v/>
      </c>
      <c r="AN35" s="12" t="str">
        <f t="shared" si="75"/>
        <v/>
      </c>
      <c r="AO35" s="12" t="str">
        <f>IF($J35="","",VLOOKUP($J35,IndDomain_Wide!$A$2:$BI$24,6,FALSE))</f>
        <v/>
      </c>
      <c r="AP35" s="12" t="str">
        <f>IF($J35="","", VLOOKUP($J35,Indicator_Wide!$A$2:$BI$24,6,FALSE))</f>
        <v/>
      </c>
      <c r="AQ35" s="12" t="str">
        <f t="shared" si="76"/>
        <v/>
      </c>
      <c r="AR35" s="12" t="str">
        <f>IF($J35="","",VLOOKUP($J35,IndDomain_Wide!$A$2:$BI$24,7,FALSE))</f>
        <v/>
      </c>
      <c r="AS35" s="12" t="str">
        <f>IF($J35="","", VLOOKUP($J35,Indicator_Wide!$A$2:$BI$24,7,FALSE))</f>
        <v/>
      </c>
      <c r="AT35" s="12" t="str">
        <f t="shared" si="77"/>
        <v/>
      </c>
      <c r="AU35" s="12" t="str">
        <f>IF($J35="","",VLOOKUP($J35,IndDomain_Wide!$A$2:$BI$24,8,FALSE))</f>
        <v/>
      </c>
      <c r="AV35" s="12" t="str">
        <f>IF($J35="","", VLOOKUP($J35,Indicator_Wide!$A$2:$BI$24,8,FALSE))</f>
        <v/>
      </c>
      <c r="AW35" s="12" t="str">
        <f t="shared" si="78"/>
        <v/>
      </c>
      <c r="AX35" s="12" t="str">
        <f>IF($J35="","",VLOOKUP($J35,IndDomain_Wide!$A$2:$BI$26,9,FALSE))</f>
        <v/>
      </c>
      <c r="AY35" s="12" t="str">
        <f>IF($J35="","", VLOOKUP($J35,Indicator_Wide!$A$2:$BI$24,9,FALSE))</f>
        <v/>
      </c>
      <c r="AZ35" s="12" t="str">
        <f t="shared" si="79"/>
        <v/>
      </c>
      <c r="BA35" s="12" t="str">
        <f>IF($J35="","",VLOOKUP($J35,IndDomain_Wide!$A$2:$BI$24,10,FALSE))</f>
        <v/>
      </c>
      <c r="BB35" s="12" t="str">
        <f>IF($J35="","", VLOOKUP($J35,Indicator_Wide!$A$2:$BI$24,10,FALSE))</f>
        <v/>
      </c>
      <c r="BC35" s="12" t="str">
        <f t="shared" si="80"/>
        <v/>
      </c>
      <c r="BD35" s="12" t="str">
        <f>IF($J35="","",VLOOKUP($J35,IndDomain_Wide!$A$2:$BI$24,11,FALSE))</f>
        <v/>
      </c>
      <c r="BE35" s="12" t="str">
        <f>IF($J35="","", VLOOKUP($J35,Indicator_Wide!$A$2:$BI$24,11,FALSE))</f>
        <v/>
      </c>
      <c r="BF35" s="12" t="str">
        <f t="shared" si="81"/>
        <v/>
      </c>
      <c r="BG35" s="12" t="str">
        <f>IF($J35="","",VLOOKUP($J35,IndDomain_Wide!$A$2:$BI$24,12,FALSE))</f>
        <v/>
      </c>
      <c r="BH35" s="12" t="str">
        <f>IF($J35="","", VLOOKUP($J35,Indicator_Wide!$A$2:$BI$24,12,FALSE))</f>
        <v/>
      </c>
      <c r="BI35" s="12" t="str">
        <f t="shared" si="82"/>
        <v/>
      </c>
      <c r="BJ35" s="12" t="str">
        <f>IF($J35="","",VLOOKUP($J35,IndDomain_Wide!$A$2:$BI$24,13,FALSE))</f>
        <v/>
      </c>
      <c r="BK35" s="12" t="str">
        <f>IF($J35="","", VLOOKUP($J35,Indicator_Wide!$A$2:$BI$24,13,FALSE))</f>
        <v/>
      </c>
      <c r="BL35" s="12" t="str">
        <f t="shared" si="83"/>
        <v/>
      </c>
      <c r="BM35" s="12" t="str">
        <f>IF($J35="","",VLOOKUP($J35,IndDomain_Wide!$A$2:$BI$24,14,FALSE))</f>
        <v/>
      </c>
      <c r="BN35" s="12" t="str">
        <f>IF($J35="","", VLOOKUP($J35,Indicator_Wide!$A$2:$BI$24,14,FALSE))</f>
        <v/>
      </c>
      <c r="BO35" s="12" t="str">
        <f t="shared" si="84"/>
        <v/>
      </c>
      <c r="BP35" s="12" t="str">
        <f>IF($J35="","",VLOOKUP($J35,IndDomain_Wide!$A$2:$BI$24,15,FALSE))</f>
        <v/>
      </c>
      <c r="BQ35" s="12" t="str">
        <f>IF($J35="","", VLOOKUP($J35,Indicator_Wide!$A$2:$BI$24,15,FALSE))</f>
        <v/>
      </c>
      <c r="BR35" s="12" t="str">
        <f t="shared" si="85"/>
        <v/>
      </c>
      <c r="BS35" s="12" t="str">
        <f>IF($J35="","",VLOOKUP($J35,IndDomain_Wide!$A$2:$BI$24,16,FALSE))</f>
        <v/>
      </c>
      <c r="BT35" s="12" t="str">
        <f>IF($J35="","", VLOOKUP($J35,Indicator_Wide!$A$2:$BI$24,16,FALSE))</f>
        <v/>
      </c>
      <c r="BU35" s="12" t="str">
        <f t="shared" si="86"/>
        <v/>
      </c>
      <c r="BV35" s="12" t="str">
        <f>IF($J35="","",VLOOKUP($J35,IndDomain_Wide!$A$2:$BI$24,17,FALSE))</f>
        <v/>
      </c>
      <c r="BW35" s="12" t="str">
        <f>IF($J35="","", VLOOKUP($J35,Indicator_Wide!$A$2:$BI$24,17,FALSE))</f>
        <v/>
      </c>
      <c r="BX35" s="12" t="str">
        <f t="shared" si="87"/>
        <v/>
      </c>
      <c r="BY35" s="12" t="str">
        <f>IF($J35="","",VLOOKUP($J35,IndDomain_Wide!$A$2:$BI$24,18,FALSE))</f>
        <v/>
      </c>
      <c r="BZ35" s="12" t="str">
        <f>IF($J35="","", VLOOKUP($J35,Indicator_Wide!$A$2:$BI$24,18,FALSE))</f>
        <v/>
      </c>
      <c r="CA35" s="12" t="str">
        <f t="shared" si="88"/>
        <v/>
      </c>
      <c r="CB35" s="12" t="str">
        <f>IF($J35="","",VLOOKUP($J35,IndDomain_Wide!$A$2:$BI$24,19,FALSE))</f>
        <v/>
      </c>
      <c r="CC35" s="12" t="str">
        <f>IF($J35="","", VLOOKUP($J35,Indicator_Wide!$A$2:$BI$24,19,FALSE))</f>
        <v/>
      </c>
      <c r="CD35" s="12" t="str">
        <f t="shared" si="89"/>
        <v/>
      </c>
      <c r="CE35" s="12" t="str">
        <f>IF($J35="","",VLOOKUP($J35,IndDomain_Wide!$A$2:$BI$24,20,FALSE))</f>
        <v/>
      </c>
      <c r="CF35" s="12" t="str">
        <f>IF($J35="","", VLOOKUP($J35,Indicator_Wide!$A$2:$BI$24,20,FALSE))</f>
        <v/>
      </c>
      <c r="CG35" s="12" t="str">
        <f t="shared" si="90"/>
        <v/>
      </c>
      <c r="CH35" s="12" t="str">
        <f>IF($J35="","",VLOOKUP($J35,IndDomain_Wide!$A$2:$BI$24,21,FALSE))</f>
        <v/>
      </c>
      <c r="CI35" s="12" t="str">
        <f>IF($J35="","", VLOOKUP($J35,Indicator_Wide!$A$2:$BI$24,21,FALSE))</f>
        <v/>
      </c>
      <c r="CJ35" s="12" t="str">
        <f t="shared" si="91"/>
        <v/>
      </c>
      <c r="CK35" s="12" t="str">
        <f>IF($J35="","",VLOOKUP($J35,IndDomain_Wide!$A$2:$BI$24,22,FALSE))</f>
        <v/>
      </c>
      <c r="CL35" s="12" t="str">
        <f>IF($J35="","", VLOOKUP($J35,Indicator_Wide!$A$2:$BI$24,22,FALSE))</f>
        <v/>
      </c>
      <c r="CM35" s="12" t="str">
        <f t="shared" si="92"/>
        <v/>
      </c>
      <c r="CN35" s="12" t="str">
        <f>IF($J35="","",VLOOKUP($J35,IndDomain_Wide!$A$2:$BI$24,23,FALSE))</f>
        <v/>
      </c>
      <c r="CO35" s="12" t="str">
        <f>IF($J35="","", VLOOKUP($J35,Indicator_Wide!$A$2:$BI$24,23,FALSE))</f>
        <v/>
      </c>
      <c r="CP35" s="12" t="str">
        <f t="shared" si="93"/>
        <v/>
      </c>
      <c r="CQ35" s="12" t="str">
        <f>IF($J35="","",VLOOKUP($J35,IndDomain_Wide!$A$2:$BI$24,24,FALSE))</f>
        <v/>
      </c>
      <c r="CR35" s="12" t="str">
        <f>IF($J35="","", VLOOKUP($J35,Indicator_Wide!$A$2:$BI$24,24,FALSE))</f>
        <v/>
      </c>
      <c r="CS35" s="12" t="str">
        <f t="shared" si="94"/>
        <v/>
      </c>
      <c r="CT35" s="12" t="str">
        <f>IF($J35="","",VLOOKUP($J35,IndDomain_Wide!$A$2:$BI$24,25,FALSE))</f>
        <v/>
      </c>
      <c r="CU35" s="12" t="str">
        <f>IF($J35="","", VLOOKUP($J35,Indicator_Wide!$A$2:$BI$24,25,FALSE))</f>
        <v/>
      </c>
      <c r="CV35" s="12" t="str">
        <f t="shared" si="95"/>
        <v/>
      </c>
      <c r="CW35" s="12" t="str">
        <f>IF($J35="","",VLOOKUP($J35,IndDomain_Wide!$A$2:$BI$24,26,FALSE))</f>
        <v/>
      </c>
      <c r="CX35" s="12" t="str">
        <f>IF($J35="","", VLOOKUP($J35,Indicator_Wide!$A$2:$BI$24,26,FALSE))</f>
        <v/>
      </c>
      <c r="CY35" s="12" t="str">
        <f t="shared" si="96"/>
        <v/>
      </c>
      <c r="CZ35" s="12" t="str">
        <f>IF($J35="","",VLOOKUP($J35,IndDomain_Wide!$A$2:$BI$24,27,FALSE))</f>
        <v/>
      </c>
      <c r="DA35" s="12" t="str">
        <f>IF($J35="","", VLOOKUP($J35,Indicator_Wide!$A$2:$BI$17,27,FALSE))</f>
        <v/>
      </c>
      <c r="DB35" s="12" t="str">
        <f t="shared" si="97"/>
        <v/>
      </c>
      <c r="DC35" s="12" t="str">
        <f>IF($J35="","",VLOOKUP($J35,IndDomain_Wide!$A$2:$BI$24,28,FALSE))</f>
        <v/>
      </c>
      <c r="DD35" s="12" t="str">
        <f>IF($J35="","", VLOOKUP($J35,Indicator_Wide!$A$2:$BI$17,28,FALSE))</f>
        <v/>
      </c>
      <c r="DE35" s="12" t="str">
        <f t="shared" si="98"/>
        <v/>
      </c>
      <c r="DF35" s="12" t="str">
        <f>IF($J35="","",VLOOKUP($J35,IndDomain_Wide!$A$2:$BI$24,29,FALSE))</f>
        <v/>
      </c>
      <c r="DG35" s="12" t="str">
        <f>IF($J35="","", VLOOKUP($J35,Indicator_Wide!$A$2:$BI$24,29,FALSE))</f>
        <v/>
      </c>
      <c r="DH35" s="12" t="str">
        <f t="shared" si="99"/>
        <v/>
      </c>
      <c r="DI35" s="12" t="str">
        <f>IF($J35="","",VLOOKUP($J35,IndDomain_Wide!$A$2:$BI$24,30,FALSE))</f>
        <v/>
      </c>
      <c r="DJ35" s="12" t="str">
        <f>IF($J35="","", VLOOKUP($J35,Indicator_Wide!$A$2:$BI$24,30,FALSE))</f>
        <v/>
      </c>
      <c r="DK35" s="12" t="str">
        <f t="shared" si="100"/>
        <v/>
      </c>
      <c r="DL35" s="12" t="str">
        <f>IF($J35="","",VLOOKUP($J35,IndDomain_Wide!$A$2:$BI$24,31,FALSE))</f>
        <v/>
      </c>
      <c r="DM35" s="12" t="str">
        <f>IF($J35="","", VLOOKUP($J35,Indicator_Wide!$A$2:$BI$24,31,FALSE))</f>
        <v/>
      </c>
      <c r="DN35" s="12" t="str">
        <f t="shared" si="101"/>
        <v/>
      </c>
      <c r="DO35" s="12" t="str">
        <f>IF($J35="","",VLOOKUP($J35,IndDomain_Wide!$A$2:$BI$24,32,FALSE))</f>
        <v/>
      </c>
      <c r="DP35" s="12" t="str">
        <f>IF($J35="","", VLOOKUP($J35,Indicator_Wide!$A$2:$BI$24,32,FALSE))</f>
        <v/>
      </c>
      <c r="DQ35" s="12" t="str">
        <f t="shared" si="102"/>
        <v/>
      </c>
      <c r="DR35" s="12" t="str">
        <f>IF($J35="","",VLOOKUP($J35,IndDomain_Wide!$A$2:$BI$24,33,FALSE))</f>
        <v/>
      </c>
      <c r="DS35" s="12" t="str">
        <f>IF($J35="","", VLOOKUP($J35,Indicator_Wide!$A$2:$BI$24,33,FALSE))</f>
        <v/>
      </c>
      <c r="DT35" s="12" t="str">
        <f t="shared" si="103"/>
        <v/>
      </c>
      <c r="DU35" s="12" t="str">
        <f>IF($J35="","",VLOOKUP($J35,IndDomain_Wide!$A$2:$BI$24,34,FALSE))</f>
        <v/>
      </c>
      <c r="DV35" s="12" t="str">
        <f>IF($J35="","", VLOOKUP($J35,Indicator_Wide!$A$2:$BI$24,34,FALSE))</f>
        <v/>
      </c>
      <c r="DW35" s="12" t="str">
        <f t="shared" si="104"/>
        <v/>
      </c>
      <c r="DX35" s="12" t="str">
        <f>IF($J35="","",VLOOKUP($J35,IndDomain_Wide!$A$2:$BI$24,35,FALSE))</f>
        <v/>
      </c>
      <c r="DY35" s="12" t="str">
        <f>IF($J35="","", VLOOKUP($J35,Indicator_Wide!$A$2:$BI$24,35,FALSE))</f>
        <v/>
      </c>
      <c r="DZ35" s="12" t="str">
        <f t="shared" si="105"/>
        <v/>
      </c>
      <c r="EA35" s="12" t="str">
        <f>IF($J35="","",VLOOKUP($J35,IndDomain_Wide!$A$2:$BI$24,36,FALSE))</f>
        <v/>
      </c>
      <c r="EB35" s="12" t="str">
        <f>IF($J35="","", VLOOKUP($J35,Indicator_Wide!$A$2:$BI$24,36,FALSE))</f>
        <v/>
      </c>
      <c r="EC35" s="12" t="str">
        <f t="shared" si="106"/>
        <v/>
      </c>
      <c r="ED35" s="12" t="str">
        <f>IF($J35="","",VLOOKUP($J35,IndDomain_Wide!$A$2:$BI$24,37,FALSE))</f>
        <v/>
      </c>
      <c r="EE35" s="12" t="str">
        <f>IF($J35="","", VLOOKUP($J35,Indicator_Wide!$A$2:$BI$24,37,FALSE))</f>
        <v/>
      </c>
      <c r="EF35" s="12" t="str">
        <f t="shared" si="107"/>
        <v/>
      </c>
      <c r="EG35" s="12" t="str">
        <f>IF($J35="","",VLOOKUP($J35,IndDomain_Wide!$A$2:$BI$24,38,FALSE))</f>
        <v/>
      </c>
      <c r="EH35" s="12" t="str">
        <f>IF($J35="","", VLOOKUP($J35,Indicator_Wide!$A$2:$BI$24,38,FALSE))</f>
        <v/>
      </c>
      <c r="EI35" s="12" t="str">
        <f t="shared" si="108"/>
        <v/>
      </c>
      <c r="EJ35" s="12" t="str">
        <f>IF($J35="","",VLOOKUP($J35,IndDomain_Wide!$A$2:$BI$24,39,FALSE))</f>
        <v/>
      </c>
      <c r="EK35" s="12" t="str">
        <f>IF($J35="","", VLOOKUP($J35,Indicator_Wide!$A$2:$BI$24,39,FALSE))</f>
        <v/>
      </c>
      <c r="EL35" s="12" t="str">
        <f t="shared" si="109"/>
        <v/>
      </c>
      <c r="EM35" s="12" t="str">
        <f>IF($J35="","",VLOOKUP($J35,IndDomain_Wide!$A$2:$BI$24,40,FALSE))</f>
        <v/>
      </c>
      <c r="EN35" s="12" t="str">
        <f>IF($J35="","", VLOOKUP($J35,Indicator_Wide!$A$2:$BI$24,40,FALSE))</f>
        <v/>
      </c>
      <c r="EO35" s="12" t="str">
        <f t="shared" si="110"/>
        <v/>
      </c>
      <c r="EP35" s="12" t="str">
        <f>IF($J35="","",VLOOKUP($J35,IndDomain_Wide!$A$2:$BI$24,41,FALSE))</f>
        <v/>
      </c>
      <c r="EQ35" s="12" t="str">
        <f>IF($J35="","", VLOOKUP($J35,Indicator_Wide!$A$2:$BI$24,41,FALSE))</f>
        <v/>
      </c>
      <c r="ER35" s="12" t="str">
        <f t="shared" si="111"/>
        <v/>
      </c>
      <c r="ES35" s="12" t="str">
        <f>IF($J35="","",VLOOKUP($J35,IndDomain_Wide!$A$2:$BI$24,42,FALSE))</f>
        <v/>
      </c>
      <c r="ET35" s="12" t="str">
        <f>IF($J35="","", VLOOKUP($J35,Indicator_Wide!$A$2:$BI$24,42,FALSE))</f>
        <v/>
      </c>
      <c r="EU35" s="12" t="str">
        <f t="shared" si="112"/>
        <v/>
      </c>
      <c r="EV35" s="12" t="str">
        <f>IF($J35="","",VLOOKUP($J35,IndDomain_Wide!$A$2:$BI$24,43,FALSE))</f>
        <v/>
      </c>
      <c r="EW35" s="12" t="str">
        <f>IF($J35="","", VLOOKUP($J35,Indicator_Wide!$A$2:$BI$24,43,FALSE))</f>
        <v/>
      </c>
      <c r="EX35" s="12" t="str">
        <f t="shared" si="113"/>
        <v/>
      </c>
      <c r="EY35" s="12" t="str">
        <f>IF($J35="","",VLOOKUP($J35,IndDomain_Wide!$A$2:$BI$24,44,FALSE))</f>
        <v/>
      </c>
      <c r="EZ35" s="12" t="str">
        <f>IF($J35="","", VLOOKUP($J35,Indicator_Wide!$A$2:$BI$24,44,FALSE))</f>
        <v/>
      </c>
      <c r="FA35" s="12" t="str">
        <f t="shared" si="114"/>
        <v/>
      </c>
      <c r="FB35" s="12" t="str">
        <f>IF($J35="","",VLOOKUP($J35,IndDomain_Wide!$A$2:$BI$24,45,FALSE))</f>
        <v/>
      </c>
      <c r="FC35" s="12" t="str">
        <f>IF($J35="","", VLOOKUP($J35,Indicator_Wide!$A$2:$BI$24,45,FALSE))</f>
        <v/>
      </c>
      <c r="FD35" s="12" t="str">
        <f t="shared" si="115"/>
        <v/>
      </c>
      <c r="FE35" s="12" t="str">
        <f>IF($J35="","",VLOOKUP($J35,IndDomain_Wide!$A$2:$BI$24,46,FALSE))</f>
        <v/>
      </c>
      <c r="FF35" s="12" t="str">
        <f>IF($J35="","", VLOOKUP($J35,Indicator_Wide!$A$2:$BI$24,46,FALSE))</f>
        <v/>
      </c>
      <c r="FG35" s="12" t="str">
        <f t="shared" si="116"/>
        <v/>
      </c>
      <c r="FH35" s="12" t="str">
        <f>IF($J35="","",VLOOKUP($J35,IndDomain_Wide!$A$2:$BI$24,47,FALSE))</f>
        <v/>
      </c>
      <c r="FI35" s="12" t="str">
        <f>IF($J35="","", VLOOKUP($J35,Indicator_Wide!$A$2:$BI$24,47,FALSE))</f>
        <v/>
      </c>
      <c r="FJ35" s="12" t="str">
        <f t="shared" si="117"/>
        <v/>
      </c>
      <c r="FK35" s="12" t="str">
        <f>IF($J35="","",VLOOKUP($J35,IndDomain_Wide!$A$2:$BI$24,48,FALSE))</f>
        <v/>
      </c>
      <c r="FL35" s="12" t="str">
        <f>IF($J35="","", VLOOKUP($J35,Indicator_Wide!$A$2:$BI$24,48,FALSE))</f>
        <v/>
      </c>
      <c r="FM35" s="12" t="str">
        <f t="shared" si="118"/>
        <v/>
      </c>
      <c r="FN35" s="12" t="str">
        <f>IF($J35="","",VLOOKUP($J35,IndDomain_Wide!$A$2:$BI$24,49,FALSE))</f>
        <v/>
      </c>
      <c r="FO35" s="12" t="str">
        <f>IF($J35="","", VLOOKUP($J35,Indicator_Wide!$A$2:$BI$24,49,FALSE))</f>
        <v/>
      </c>
      <c r="FP35" s="12" t="str">
        <f t="shared" si="119"/>
        <v/>
      </c>
      <c r="FQ35" s="12" t="str">
        <f>IF($J35="","",VLOOKUP($J35,IndDomain_Wide!$A$2:$BI$24,50,FALSE))</f>
        <v/>
      </c>
      <c r="FR35" s="12" t="str">
        <f>IF($J35="","", VLOOKUP($J35,Indicator_Wide!$A$2:$BI$24,50,FALSE))</f>
        <v/>
      </c>
      <c r="FS35" s="12" t="str">
        <f t="shared" si="120"/>
        <v/>
      </c>
      <c r="FT35" s="12" t="str">
        <f>IF($J35="","",VLOOKUP($J35,IndDomain_Wide!$A$2:$BI$24,51,FALSE))</f>
        <v/>
      </c>
      <c r="FU35" s="12" t="str">
        <f>IF($J35="","", VLOOKUP($J35,Indicator_Wide!$A$2:$BI$24,51,FALSE))</f>
        <v/>
      </c>
      <c r="FV35" s="12" t="str">
        <f t="shared" si="121"/>
        <v/>
      </c>
      <c r="FW35" s="12" t="str">
        <f>IF($J35="","",VLOOKUP($J35,IndDomain_Wide!$A$2:$BI$24,52,FALSE))</f>
        <v/>
      </c>
      <c r="FX35" s="12" t="str">
        <f>IF($J35="","", VLOOKUP($J35,Indicator_Wide!$A$2:$BI$24,52,FALSE))</f>
        <v/>
      </c>
      <c r="FY35" s="12" t="str">
        <f t="shared" si="122"/>
        <v/>
      </c>
      <c r="FZ35" s="12" t="str">
        <f>IF($J35="","",VLOOKUP($J35,IndDomain_Wide!$A$2:$BI$24,53,FALSE))</f>
        <v/>
      </c>
      <c r="GA35" s="12" t="str">
        <f>IF($J35="","", VLOOKUP($J35,Indicator_Wide!$A$2:$BI$24,53,FALSE))</f>
        <v/>
      </c>
      <c r="GB35" s="12" t="str">
        <f t="shared" si="123"/>
        <v/>
      </c>
      <c r="GC35" s="12" t="str">
        <f>IF($J35="","",VLOOKUP($J35,IndDomain_Wide!$A$2:$BI$24,54,FALSE))</f>
        <v/>
      </c>
      <c r="GD35" s="12" t="str">
        <f>IF($J35="","", VLOOKUP($J35,Indicator_Wide!$A$2:$BI$24,54,FALSE))</f>
        <v/>
      </c>
      <c r="GE35" s="12" t="str">
        <f t="shared" si="124"/>
        <v/>
      </c>
      <c r="GF35" s="12" t="str">
        <f>IF($J35="","",VLOOKUP($J35,IndDomain_Wide!$A$2:$BI$24,55,FALSE))</f>
        <v/>
      </c>
      <c r="GG35" s="12" t="str">
        <f>IF($J35="","", VLOOKUP($J35,Indicator_Wide!$A$2:$BI$24,55,FALSE))</f>
        <v/>
      </c>
      <c r="GH35" s="12" t="str">
        <f t="shared" si="125"/>
        <v/>
      </c>
      <c r="GI35" s="12" t="str">
        <f>IF($J35="","",VLOOKUP($J35,IndDomain_Wide!$A$2:$BI$24,56,FALSE))</f>
        <v/>
      </c>
      <c r="GJ35" s="12" t="str">
        <f>IF($J35="","", VLOOKUP($J35,Indicator_Wide!$A$2:$BI$24,56,FALSE))</f>
        <v/>
      </c>
      <c r="GK35" s="12" t="str">
        <f t="shared" si="126"/>
        <v/>
      </c>
      <c r="GL35" s="12" t="str">
        <f>IF($J35="","",VLOOKUP($J35,IndDomain_Wide!$A$2:$BI$24,57,FALSE))</f>
        <v/>
      </c>
      <c r="GM35" s="12" t="str">
        <f>IF($J35="","", VLOOKUP($J35,Indicator_Wide!$A$2:$BI$24,57,FALSE))</f>
        <v/>
      </c>
      <c r="GN35" s="12" t="str">
        <f t="shared" si="127"/>
        <v/>
      </c>
      <c r="GO35" s="12" t="str">
        <f>IF($J35="","",VLOOKUP($J35,IndDomain_Wide!$A$2:$BI$24,58,FALSE))</f>
        <v/>
      </c>
      <c r="GP35" s="12" t="str">
        <f>IF($J35="","", VLOOKUP($J35,Indicator_Wide!$A$2:$BI$24,58,FALSE))</f>
        <v/>
      </c>
      <c r="GQ35" s="12" t="str">
        <f t="shared" si="128"/>
        <v/>
      </c>
      <c r="GR35" s="12" t="str">
        <f>IF($J35="","",VLOOKUP($J35,IndDomain_Wide!$A$2:$BI$24,59,FALSE))</f>
        <v/>
      </c>
      <c r="GS35" s="12" t="str">
        <f>IF($J35="","", VLOOKUP($J35,Indicator_Wide!$A$2:$BI$24,59,FALSE))</f>
        <v/>
      </c>
      <c r="GT35" s="12" t="str">
        <f t="shared" si="129"/>
        <v/>
      </c>
      <c r="GU35" s="12" t="str">
        <f>IF($J35="","",VLOOKUP($J35,IndDomain_Wide!$A$2:$BI$24,60,FALSE))</f>
        <v/>
      </c>
      <c r="GV35" s="12" t="str">
        <f>IF($J35="","", VLOOKUP($J35,Indicator_Wide!$A$2:$BI$24,60,FALSE))</f>
        <v/>
      </c>
      <c r="GW35" s="12" t="str">
        <f t="shared" si="130"/>
        <v/>
      </c>
      <c r="GX35" s="12" t="str">
        <f>IF($J35="","",VLOOKUP($J35,IndDomain_Wide!$A$2:$BI$24,61,FALSE))</f>
        <v/>
      </c>
      <c r="GY35" s="12" t="str">
        <f>IF($J35="","", VLOOKUP($J35,Indicator_Wide!$A$2:$BI$24,61,FALSE))</f>
        <v/>
      </c>
      <c r="GZ35" s="12" t="str">
        <f t="shared" si="131"/>
        <v/>
      </c>
      <c r="HA35" s="11"/>
      <c r="HB35" s="11"/>
    </row>
    <row r="36" spans="1:210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2" t="str">
        <f>IF($J36="","", VLOOKUP($J36,Domain_Wide!$A$2:$M$24,2,FALSE))</f>
        <v/>
      </c>
      <c r="L36" s="12" t="str">
        <f>IF($J36="","", VLOOKUP($J36,Domain_Wide!$A$2:$M$24,3,FALSE))</f>
        <v/>
      </c>
      <c r="M36" s="12" t="str">
        <f t="shared" si="66"/>
        <v/>
      </c>
      <c r="N36" s="12" t="str">
        <f>IF($J36="","", VLOOKUP($J36,Domain_Wide!$A$2:$M$24,4,FALSE))</f>
        <v/>
      </c>
      <c r="O36" s="12" t="str">
        <f>IF($J36="","", VLOOKUP($J36,Domain_Wide!$A$2:$M$24,5,FALSE))</f>
        <v/>
      </c>
      <c r="P36" s="12" t="str">
        <f t="shared" si="67"/>
        <v/>
      </c>
      <c r="Q36" s="12" t="str">
        <f>IF($J36="","", VLOOKUP($J36,Domain_Wide!$A$2:$M$24,6,FALSE))</f>
        <v/>
      </c>
      <c r="R36" s="12" t="str">
        <f>IF($J36="","", VLOOKUP($J36,Domain_Wide!$A$2:$M$24,7,FALSE))</f>
        <v/>
      </c>
      <c r="S36" s="12" t="str">
        <f t="shared" si="68"/>
        <v/>
      </c>
      <c r="T36" s="12" t="str">
        <f>IF($J36="","", VLOOKUP($J36,Domain_Wide!$A$2:$M$24,8,FALSE))</f>
        <v/>
      </c>
      <c r="U36" s="12" t="str">
        <f>IF($J36="","", VLOOKUP($J36,Domain_Wide!$A$2:$M$24,9,FALSE))</f>
        <v/>
      </c>
      <c r="V36" s="12" t="str">
        <f t="shared" si="69"/>
        <v/>
      </c>
      <c r="W36" s="12" t="str">
        <f>IF($J36="","", VLOOKUP($J36,Domain_Wide!$A$2:$M$24,10,FALSE))</f>
        <v/>
      </c>
      <c r="X36" s="12" t="str">
        <f>IF($J36="","", VLOOKUP($J36,Domain_Wide!$A$2:$M$24,11,FALSE))</f>
        <v/>
      </c>
      <c r="Y36" s="12" t="str">
        <f t="shared" si="70"/>
        <v/>
      </c>
      <c r="Z36" s="12" t="str">
        <f>IF($J36="","", VLOOKUP($J36,Domain_Wide!$A$2:$M$24,12,FALSE))</f>
        <v/>
      </c>
      <c r="AA36" s="12" t="str">
        <f>IF($J36="","", VLOOKUP($J36,Domain_Wide!$A$2:$M$24,13,FALSE))</f>
        <v/>
      </c>
      <c r="AB36" s="12" t="str">
        <f t="shared" si="71"/>
        <v/>
      </c>
      <c r="AC36" s="12" t="str">
        <f>IF($J36="","",VLOOKUP($J36,IndDomain_Wide!$A$2:$BI$24,2,FALSE))</f>
        <v/>
      </c>
      <c r="AD36" s="12" t="str">
        <f>IF($J36="","",VLOOKUP($J36,Indicator_Wide!$A$2:$BI$24,2,FALSE))</f>
        <v/>
      </c>
      <c r="AE36" s="12" t="str">
        <f t="shared" si="72"/>
        <v/>
      </c>
      <c r="AF36" s="12" t="str">
        <f>IF($J36="","",VLOOKUP($J36,IndDomain_Wide!$A$2:$BI$24,3,FALSE))</f>
        <v/>
      </c>
      <c r="AG36" s="12" t="str">
        <f>IF($J36="","", VLOOKUP($J36,Indicator_Wide!$A$2:$BI$24,3,FALSE))</f>
        <v/>
      </c>
      <c r="AH36" s="12" t="str">
        <f t="shared" si="73"/>
        <v/>
      </c>
      <c r="AI36" s="12" t="str">
        <f>IF($J36="","",VLOOKUP($J36,IndDomain_Wide!$A$2:$BI$24,4,FALSE))</f>
        <v/>
      </c>
      <c r="AJ36" s="12" t="str">
        <f>IF($J36="","", VLOOKUP($J36,Indicator_Wide!$A$2:$BI$24,4,FALSE))</f>
        <v/>
      </c>
      <c r="AK36" s="12" t="str">
        <f t="shared" si="74"/>
        <v/>
      </c>
      <c r="AL36" s="12" t="str">
        <f>IF($J36="","",VLOOKUP($J36,IndDomain_Wide!$A$2:$BI$24,5,FALSE))</f>
        <v/>
      </c>
      <c r="AM36" s="12" t="str">
        <f>IF($J36="","", VLOOKUP($J36,Indicator_Wide!$A$2:$BI$24,5,FALSE))</f>
        <v/>
      </c>
      <c r="AN36" s="12" t="str">
        <f t="shared" si="75"/>
        <v/>
      </c>
      <c r="AO36" s="12" t="str">
        <f>IF($J36="","",VLOOKUP($J36,IndDomain_Wide!$A$2:$BI$24,6,FALSE))</f>
        <v/>
      </c>
      <c r="AP36" s="12" t="str">
        <f>IF($J36="","", VLOOKUP($J36,Indicator_Wide!$A$2:$BI$24,6,FALSE))</f>
        <v/>
      </c>
      <c r="AQ36" s="12" t="str">
        <f t="shared" si="76"/>
        <v/>
      </c>
      <c r="AR36" s="12" t="str">
        <f>IF($J36="","",VLOOKUP($J36,IndDomain_Wide!$A$2:$BI$24,7,FALSE))</f>
        <v/>
      </c>
      <c r="AS36" s="12" t="str">
        <f>IF($J36="","", VLOOKUP($J36,Indicator_Wide!$A$2:$BI$24,7,FALSE))</f>
        <v/>
      </c>
      <c r="AT36" s="12" t="str">
        <f t="shared" si="77"/>
        <v/>
      </c>
      <c r="AU36" s="12" t="str">
        <f>IF($J36="","",VLOOKUP($J36,IndDomain_Wide!$A$2:$BI$24,8,FALSE))</f>
        <v/>
      </c>
      <c r="AV36" s="12" t="str">
        <f>IF($J36="","", VLOOKUP($J36,Indicator_Wide!$A$2:$BI$24,8,FALSE))</f>
        <v/>
      </c>
      <c r="AW36" s="12" t="str">
        <f t="shared" si="78"/>
        <v/>
      </c>
      <c r="AX36" s="12" t="str">
        <f>IF($J36="","",VLOOKUP($J36,IndDomain_Wide!$A$2:$BI$26,9,FALSE))</f>
        <v/>
      </c>
      <c r="AY36" s="12" t="str">
        <f>IF($J36="","", VLOOKUP($J36,Indicator_Wide!$A$2:$BI$24,9,FALSE))</f>
        <v/>
      </c>
      <c r="AZ36" s="12" t="str">
        <f t="shared" si="79"/>
        <v/>
      </c>
      <c r="BA36" s="12" t="str">
        <f>IF($J36="","",VLOOKUP($J36,IndDomain_Wide!$A$2:$BI$24,10,FALSE))</f>
        <v/>
      </c>
      <c r="BB36" s="12" t="str">
        <f>IF($J36="","", VLOOKUP($J36,Indicator_Wide!$A$2:$BI$24,10,FALSE))</f>
        <v/>
      </c>
      <c r="BC36" s="12" t="str">
        <f t="shared" si="80"/>
        <v/>
      </c>
      <c r="BD36" s="12" t="str">
        <f>IF($J36="","",VLOOKUP($J36,IndDomain_Wide!$A$2:$BI$24,11,FALSE))</f>
        <v/>
      </c>
      <c r="BE36" s="12" t="str">
        <f>IF($J36="","", VLOOKUP($J36,Indicator_Wide!$A$2:$BI$24,11,FALSE))</f>
        <v/>
      </c>
      <c r="BF36" s="12" t="str">
        <f t="shared" si="81"/>
        <v/>
      </c>
      <c r="BG36" s="12" t="str">
        <f>IF($J36="","",VLOOKUP($J36,IndDomain_Wide!$A$2:$BI$24,12,FALSE))</f>
        <v/>
      </c>
      <c r="BH36" s="12" t="str">
        <f>IF($J36="","", VLOOKUP($J36,Indicator_Wide!$A$2:$BI$24,12,FALSE))</f>
        <v/>
      </c>
      <c r="BI36" s="12" t="str">
        <f t="shared" si="82"/>
        <v/>
      </c>
      <c r="BJ36" s="12" t="str">
        <f>IF($J36="","",VLOOKUP($J36,IndDomain_Wide!$A$2:$BI$24,13,FALSE))</f>
        <v/>
      </c>
      <c r="BK36" s="12" t="str">
        <f>IF($J36="","", VLOOKUP($J36,Indicator_Wide!$A$2:$BI$24,13,FALSE))</f>
        <v/>
      </c>
      <c r="BL36" s="12" t="str">
        <f t="shared" si="83"/>
        <v/>
      </c>
      <c r="BM36" s="12" t="str">
        <f>IF($J36="","",VLOOKUP($J36,IndDomain_Wide!$A$2:$BI$24,14,FALSE))</f>
        <v/>
      </c>
      <c r="BN36" s="12" t="str">
        <f>IF($J36="","", VLOOKUP($J36,Indicator_Wide!$A$2:$BI$24,14,FALSE))</f>
        <v/>
      </c>
      <c r="BO36" s="12" t="str">
        <f t="shared" si="84"/>
        <v/>
      </c>
      <c r="BP36" s="12" t="str">
        <f>IF($J36="","",VLOOKUP($J36,IndDomain_Wide!$A$2:$BI$24,15,FALSE))</f>
        <v/>
      </c>
      <c r="BQ36" s="12" t="str">
        <f>IF($J36="","", VLOOKUP($J36,Indicator_Wide!$A$2:$BI$24,15,FALSE))</f>
        <v/>
      </c>
      <c r="BR36" s="12" t="str">
        <f t="shared" si="85"/>
        <v/>
      </c>
      <c r="BS36" s="12" t="str">
        <f>IF($J36="","",VLOOKUP($J36,IndDomain_Wide!$A$2:$BI$24,16,FALSE))</f>
        <v/>
      </c>
      <c r="BT36" s="12" t="str">
        <f>IF($J36="","", VLOOKUP($J36,Indicator_Wide!$A$2:$BI$24,16,FALSE))</f>
        <v/>
      </c>
      <c r="BU36" s="12" t="str">
        <f t="shared" si="86"/>
        <v/>
      </c>
      <c r="BV36" s="12" t="str">
        <f>IF($J36="","",VLOOKUP($J36,IndDomain_Wide!$A$2:$BI$24,17,FALSE))</f>
        <v/>
      </c>
      <c r="BW36" s="12" t="str">
        <f>IF($J36="","", VLOOKUP($J36,Indicator_Wide!$A$2:$BI$24,17,FALSE))</f>
        <v/>
      </c>
      <c r="BX36" s="12" t="str">
        <f t="shared" si="87"/>
        <v/>
      </c>
      <c r="BY36" s="12" t="str">
        <f>IF($J36="","",VLOOKUP($J36,IndDomain_Wide!$A$2:$BI$24,18,FALSE))</f>
        <v/>
      </c>
      <c r="BZ36" s="12" t="str">
        <f>IF($J36="","", VLOOKUP($J36,Indicator_Wide!$A$2:$BI$24,18,FALSE))</f>
        <v/>
      </c>
      <c r="CA36" s="12" t="str">
        <f t="shared" si="88"/>
        <v/>
      </c>
      <c r="CB36" s="12" t="str">
        <f>IF($J36="","",VLOOKUP($J36,IndDomain_Wide!$A$2:$BI$24,19,FALSE))</f>
        <v/>
      </c>
      <c r="CC36" s="12" t="str">
        <f>IF($J36="","", VLOOKUP($J36,Indicator_Wide!$A$2:$BI$24,19,FALSE))</f>
        <v/>
      </c>
      <c r="CD36" s="12" t="str">
        <f t="shared" si="89"/>
        <v/>
      </c>
      <c r="CE36" s="12" t="str">
        <f>IF($J36="","",VLOOKUP($J36,IndDomain_Wide!$A$2:$BI$24,20,FALSE))</f>
        <v/>
      </c>
      <c r="CF36" s="12" t="str">
        <f>IF($J36="","", VLOOKUP($J36,Indicator_Wide!$A$2:$BI$24,20,FALSE))</f>
        <v/>
      </c>
      <c r="CG36" s="12" t="str">
        <f t="shared" si="90"/>
        <v/>
      </c>
      <c r="CH36" s="12" t="str">
        <f>IF($J36="","",VLOOKUP($J36,IndDomain_Wide!$A$2:$BI$24,21,FALSE))</f>
        <v/>
      </c>
      <c r="CI36" s="12" t="str">
        <f>IF($J36="","", VLOOKUP($J36,Indicator_Wide!$A$2:$BI$24,21,FALSE))</f>
        <v/>
      </c>
      <c r="CJ36" s="12" t="str">
        <f t="shared" si="91"/>
        <v/>
      </c>
      <c r="CK36" s="12" t="str">
        <f>IF($J36="","",VLOOKUP($J36,IndDomain_Wide!$A$2:$BI$24,22,FALSE))</f>
        <v/>
      </c>
      <c r="CL36" s="12" t="str">
        <f>IF($J36="","", VLOOKUP($J36,Indicator_Wide!$A$2:$BI$24,22,FALSE))</f>
        <v/>
      </c>
      <c r="CM36" s="12" t="str">
        <f t="shared" si="92"/>
        <v/>
      </c>
      <c r="CN36" s="12" t="str">
        <f>IF($J36="","",VLOOKUP($J36,IndDomain_Wide!$A$2:$BI$24,23,FALSE))</f>
        <v/>
      </c>
      <c r="CO36" s="12" t="str">
        <f>IF($J36="","", VLOOKUP($J36,Indicator_Wide!$A$2:$BI$24,23,FALSE))</f>
        <v/>
      </c>
      <c r="CP36" s="12" t="str">
        <f t="shared" si="93"/>
        <v/>
      </c>
      <c r="CQ36" s="12" t="str">
        <f>IF($J36="","",VLOOKUP($J36,IndDomain_Wide!$A$2:$BI$24,24,FALSE))</f>
        <v/>
      </c>
      <c r="CR36" s="12" t="str">
        <f>IF($J36="","", VLOOKUP($J36,Indicator_Wide!$A$2:$BI$24,24,FALSE))</f>
        <v/>
      </c>
      <c r="CS36" s="12" t="str">
        <f t="shared" si="94"/>
        <v/>
      </c>
      <c r="CT36" s="12" t="str">
        <f>IF($J36="","",VLOOKUP($J36,IndDomain_Wide!$A$2:$BI$24,25,FALSE))</f>
        <v/>
      </c>
      <c r="CU36" s="12" t="str">
        <f>IF($J36="","", VLOOKUP($J36,Indicator_Wide!$A$2:$BI$24,25,FALSE))</f>
        <v/>
      </c>
      <c r="CV36" s="12" t="str">
        <f t="shared" si="95"/>
        <v/>
      </c>
      <c r="CW36" s="12" t="str">
        <f>IF($J36="","",VLOOKUP($J36,IndDomain_Wide!$A$2:$BI$24,26,FALSE))</f>
        <v/>
      </c>
      <c r="CX36" s="12" t="str">
        <f>IF($J36="","", VLOOKUP($J36,Indicator_Wide!$A$2:$BI$24,26,FALSE))</f>
        <v/>
      </c>
      <c r="CY36" s="12" t="str">
        <f t="shared" si="96"/>
        <v/>
      </c>
      <c r="CZ36" s="12" t="str">
        <f>IF($J36="","",VLOOKUP($J36,IndDomain_Wide!$A$2:$BI$24,27,FALSE))</f>
        <v/>
      </c>
      <c r="DA36" s="12" t="str">
        <f>IF($J36="","", VLOOKUP($J36,Indicator_Wide!$A$2:$BI$17,27,FALSE))</f>
        <v/>
      </c>
      <c r="DB36" s="12" t="str">
        <f t="shared" si="97"/>
        <v/>
      </c>
      <c r="DC36" s="12" t="str">
        <f>IF($J36="","",VLOOKUP($J36,IndDomain_Wide!$A$2:$BI$24,28,FALSE))</f>
        <v/>
      </c>
      <c r="DD36" s="12" t="str">
        <f>IF($J36="","", VLOOKUP($J36,Indicator_Wide!$A$2:$BI$17,28,FALSE))</f>
        <v/>
      </c>
      <c r="DE36" s="12" t="str">
        <f t="shared" si="98"/>
        <v/>
      </c>
      <c r="DF36" s="12" t="str">
        <f>IF($J36="","",VLOOKUP($J36,IndDomain_Wide!$A$2:$BI$24,29,FALSE))</f>
        <v/>
      </c>
      <c r="DG36" s="12" t="str">
        <f>IF($J36="","", VLOOKUP($J36,Indicator_Wide!$A$2:$BI$24,29,FALSE))</f>
        <v/>
      </c>
      <c r="DH36" s="12" t="str">
        <f t="shared" si="99"/>
        <v/>
      </c>
      <c r="DI36" s="12" t="str">
        <f>IF($J36="","",VLOOKUP($J36,IndDomain_Wide!$A$2:$BI$24,30,FALSE))</f>
        <v/>
      </c>
      <c r="DJ36" s="12" t="str">
        <f>IF($J36="","", VLOOKUP($J36,Indicator_Wide!$A$2:$BI$24,30,FALSE))</f>
        <v/>
      </c>
      <c r="DK36" s="12" t="str">
        <f t="shared" si="100"/>
        <v/>
      </c>
      <c r="DL36" s="12" t="str">
        <f>IF($J36="","",VLOOKUP($J36,IndDomain_Wide!$A$2:$BI$24,31,FALSE))</f>
        <v/>
      </c>
      <c r="DM36" s="12" t="str">
        <f>IF($J36="","", VLOOKUP($J36,Indicator_Wide!$A$2:$BI$24,31,FALSE))</f>
        <v/>
      </c>
      <c r="DN36" s="12" t="str">
        <f t="shared" si="101"/>
        <v/>
      </c>
      <c r="DO36" s="12" t="str">
        <f>IF($J36="","",VLOOKUP($J36,IndDomain_Wide!$A$2:$BI$24,32,FALSE))</f>
        <v/>
      </c>
      <c r="DP36" s="12" t="str">
        <f>IF($J36="","", VLOOKUP($J36,Indicator_Wide!$A$2:$BI$24,32,FALSE))</f>
        <v/>
      </c>
      <c r="DQ36" s="12" t="str">
        <f t="shared" si="102"/>
        <v/>
      </c>
      <c r="DR36" s="12" t="str">
        <f>IF($J36="","",VLOOKUP($J36,IndDomain_Wide!$A$2:$BI$24,33,FALSE))</f>
        <v/>
      </c>
      <c r="DS36" s="12" t="str">
        <f>IF($J36="","", VLOOKUP($J36,Indicator_Wide!$A$2:$BI$24,33,FALSE))</f>
        <v/>
      </c>
      <c r="DT36" s="12" t="str">
        <f t="shared" si="103"/>
        <v/>
      </c>
      <c r="DU36" s="12" t="str">
        <f>IF($J36="","",VLOOKUP($J36,IndDomain_Wide!$A$2:$BI$24,34,FALSE))</f>
        <v/>
      </c>
      <c r="DV36" s="12" t="str">
        <f>IF($J36="","", VLOOKUP($J36,Indicator_Wide!$A$2:$BI$24,34,FALSE))</f>
        <v/>
      </c>
      <c r="DW36" s="12" t="str">
        <f t="shared" si="104"/>
        <v/>
      </c>
      <c r="DX36" s="12" t="str">
        <f>IF($J36="","",VLOOKUP($J36,IndDomain_Wide!$A$2:$BI$24,35,FALSE))</f>
        <v/>
      </c>
      <c r="DY36" s="12" t="str">
        <f>IF($J36="","", VLOOKUP($J36,Indicator_Wide!$A$2:$BI$24,35,FALSE))</f>
        <v/>
      </c>
      <c r="DZ36" s="12" t="str">
        <f t="shared" si="105"/>
        <v/>
      </c>
      <c r="EA36" s="12" t="str">
        <f>IF($J36="","",VLOOKUP($J36,IndDomain_Wide!$A$2:$BI$24,36,FALSE))</f>
        <v/>
      </c>
      <c r="EB36" s="12" t="str">
        <f>IF($J36="","", VLOOKUP($J36,Indicator_Wide!$A$2:$BI$24,36,FALSE))</f>
        <v/>
      </c>
      <c r="EC36" s="12" t="str">
        <f t="shared" si="106"/>
        <v/>
      </c>
      <c r="ED36" s="12" t="str">
        <f>IF($J36="","",VLOOKUP($J36,IndDomain_Wide!$A$2:$BI$24,37,FALSE))</f>
        <v/>
      </c>
      <c r="EE36" s="12" t="str">
        <f>IF($J36="","", VLOOKUP($J36,Indicator_Wide!$A$2:$BI$24,37,FALSE))</f>
        <v/>
      </c>
      <c r="EF36" s="12" t="str">
        <f t="shared" si="107"/>
        <v/>
      </c>
      <c r="EG36" s="12" t="str">
        <f>IF($J36="","",VLOOKUP($J36,IndDomain_Wide!$A$2:$BI$24,38,FALSE))</f>
        <v/>
      </c>
      <c r="EH36" s="12" t="str">
        <f>IF($J36="","", VLOOKUP($J36,Indicator_Wide!$A$2:$BI$24,38,FALSE))</f>
        <v/>
      </c>
      <c r="EI36" s="12" t="str">
        <f t="shared" si="108"/>
        <v/>
      </c>
      <c r="EJ36" s="12" t="str">
        <f>IF($J36="","",VLOOKUP($J36,IndDomain_Wide!$A$2:$BI$24,39,FALSE))</f>
        <v/>
      </c>
      <c r="EK36" s="12" t="str">
        <f>IF($J36="","", VLOOKUP($J36,Indicator_Wide!$A$2:$BI$24,39,FALSE))</f>
        <v/>
      </c>
      <c r="EL36" s="12" t="str">
        <f t="shared" si="109"/>
        <v/>
      </c>
      <c r="EM36" s="12" t="str">
        <f>IF($J36="","",VLOOKUP($J36,IndDomain_Wide!$A$2:$BI$24,40,FALSE))</f>
        <v/>
      </c>
      <c r="EN36" s="12" t="str">
        <f>IF($J36="","", VLOOKUP($J36,Indicator_Wide!$A$2:$BI$24,40,FALSE))</f>
        <v/>
      </c>
      <c r="EO36" s="12" t="str">
        <f t="shared" si="110"/>
        <v/>
      </c>
      <c r="EP36" s="12" t="str">
        <f>IF($J36="","",VLOOKUP($J36,IndDomain_Wide!$A$2:$BI$24,41,FALSE))</f>
        <v/>
      </c>
      <c r="EQ36" s="12" t="str">
        <f>IF($J36="","", VLOOKUP($J36,Indicator_Wide!$A$2:$BI$24,41,FALSE))</f>
        <v/>
      </c>
      <c r="ER36" s="12" t="str">
        <f t="shared" si="111"/>
        <v/>
      </c>
      <c r="ES36" s="12" t="str">
        <f>IF($J36="","",VLOOKUP($J36,IndDomain_Wide!$A$2:$BI$24,42,FALSE))</f>
        <v/>
      </c>
      <c r="ET36" s="12" t="str">
        <f>IF($J36="","", VLOOKUP($J36,Indicator_Wide!$A$2:$BI$24,42,FALSE))</f>
        <v/>
      </c>
      <c r="EU36" s="12" t="str">
        <f t="shared" si="112"/>
        <v/>
      </c>
      <c r="EV36" s="12" t="str">
        <f>IF($J36="","",VLOOKUP($J36,IndDomain_Wide!$A$2:$BI$24,43,FALSE))</f>
        <v/>
      </c>
      <c r="EW36" s="12" t="str">
        <f>IF($J36="","", VLOOKUP($J36,Indicator_Wide!$A$2:$BI$24,43,FALSE))</f>
        <v/>
      </c>
      <c r="EX36" s="12" t="str">
        <f t="shared" si="113"/>
        <v/>
      </c>
      <c r="EY36" s="12" t="str">
        <f>IF($J36="","",VLOOKUP($J36,IndDomain_Wide!$A$2:$BI$24,44,FALSE))</f>
        <v/>
      </c>
      <c r="EZ36" s="12" t="str">
        <f>IF($J36="","", VLOOKUP($J36,Indicator_Wide!$A$2:$BI$24,44,FALSE))</f>
        <v/>
      </c>
      <c r="FA36" s="12" t="str">
        <f t="shared" si="114"/>
        <v/>
      </c>
      <c r="FB36" s="12" t="str">
        <f>IF($J36="","",VLOOKUP($J36,IndDomain_Wide!$A$2:$BI$24,45,FALSE))</f>
        <v/>
      </c>
      <c r="FC36" s="12" t="str">
        <f>IF($J36="","", VLOOKUP($J36,Indicator_Wide!$A$2:$BI$24,45,FALSE))</f>
        <v/>
      </c>
      <c r="FD36" s="12" t="str">
        <f t="shared" si="115"/>
        <v/>
      </c>
      <c r="FE36" s="12" t="str">
        <f>IF($J36="","",VLOOKUP($J36,IndDomain_Wide!$A$2:$BI$24,46,FALSE))</f>
        <v/>
      </c>
      <c r="FF36" s="12" t="str">
        <f>IF($J36="","", VLOOKUP($J36,Indicator_Wide!$A$2:$BI$24,46,FALSE))</f>
        <v/>
      </c>
      <c r="FG36" s="12" t="str">
        <f t="shared" si="116"/>
        <v/>
      </c>
      <c r="FH36" s="12" t="str">
        <f>IF($J36="","",VLOOKUP($J36,IndDomain_Wide!$A$2:$BI$24,47,FALSE))</f>
        <v/>
      </c>
      <c r="FI36" s="12" t="str">
        <f>IF($J36="","", VLOOKUP($J36,Indicator_Wide!$A$2:$BI$24,47,FALSE))</f>
        <v/>
      </c>
      <c r="FJ36" s="12" t="str">
        <f t="shared" si="117"/>
        <v/>
      </c>
      <c r="FK36" s="12" t="str">
        <f>IF($J36="","",VLOOKUP($J36,IndDomain_Wide!$A$2:$BI$24,48,FALSE))</f>
        <v/>
      </c>
      <c r="FL36" s="12" t="str">
        <f>IF($J36="","", VLOOKUP($J36,Indicator_Wide!$A$2:$BI$24,48,FALSE))</f>
        <v/>
      </c>
      <c r="FM36" s="12" t="str">
        <f t="shared" si="118"/>
        <v/>
      </c>
      <c r="FN36" s="12" t="str">
        <f>IF($J36="","",VLOOKUP($J36,IndDomain_Wide!$A$2:$BI$24,49,FALSE))</f>
        <v/>
      </c>
      <c r="FO36" s="12" t="str">
        <f>IF($J36="","", VLOOKUP($J36,Indicator_Wide!$A$2:$BI$24,49,FALSE))</f>
        <v/>
      </c>
      <c r="FP36" s="12" t="str">
        <f t="shared" si="119"/>
        <v/>
      </c>
      <c r="FQ36" s="12" t="str">
        <f>IF($J36="","",VLOOKUP($J36,IndDomain_Wide!$A$2:$BI$24,50,FALSE))</f>
        <v/>
      </c>
      <c r="FR36" s="12" t="str">
        <f>IF($J36="","", VLOOKUP($J36,Indicator_Wide!$A$2:$BI$24,50,FALSE))</f>
        <v/>
      </c>
      <c r="FS36" s="12" t="str">
        <f t="shared" si="120"/>
        <v/>
      </c>
      <c r="FT36" s="12" t="str">
        <f>IF($J36="","",VLOOKUP($J36,IndDomain_Wide!$A$2:$BI$24,51,FALSE))</f>
        <v/>
      </c>
      <c r="FU36" s="12" t="str">
        <f>IF($J36="","", VLOOKUP($J36,Indicator_Wide!$A$2:$BI$24,51,FALSE))</f>
        <v/>
      </c>
      <c r="FV36" s="12" t="str">
        <f t="shared" si="121"/>
        <v/>
      </c>
      <c r="FW36" s="12" t="str">
        <f>IF($J36="","",VLOOKUP($J36,IndDomain_Wide!$A$2:$BI$24,52,FALSE))</f>
        <v/>
      </c>
      <c r="FX36" s="12" t="str">
        <f>IF($J36="","", VLOOKUP($J36,Indicator_Wide!$A$2:$BI$24,52,FALSE))</f>
        <v/>
      </c>
      <c r="FY36" s="12" t="str">
        <f t="shared" si="122"/>
        <v/>
      </c>
      <c r="FZ36" s="12" t="str">
        <f>IF($J36="","",VLOOKUP($J36,IndDomain_Wide!$A$2:$BI$24,53,FALSE))</f>
        <v/>
      </c>
      <c r="GA36" s="12" t="str">
        <f>IF($J36="","", VLOOKUP($J36,Indicator_Wide!$A$2:$BI$24,53,FALSE))</f>
        <v/>
      </c>
      <c r="GB36" s="12" t="str">
        <f t="shared" si="123"/>
        <v/>
      </c>
      <c r="GC36" s="12" t="str">
        <f>IF($J36="","",VLOOKUP($J36,IndDomain_Wide!$A$2:$BI$24,54,FALSE))</f>
        <v/>
      </c>
      <c r="GD36" s="12" t="str">
        <f>IF($J36="","", VLOOKUP($J36,Indicator_Wide!$A$2:$BI$24,54,FALSE))</f>
        <v/>
      </c>
      <c r="GE36" s="12" t="str">
        <f t="shared" si="124"/>
        <v/>
      </c>
      <c r="GF36" s="12" t="str">
        <f>IF($J36="","",VLOOKUP($J36,IndDomain_Wide!$A$2:$BI$24,55,FALSE))</f>
        <v/>
      </c>
      <c r="GG36" s="12" t="str">
        <f>IF($J36="","", VLOOKUP($J36,Indicator_Wide!$A$2:$BI$24,55,FALSE))</f>
        <v/>
      </c>
      <c r="GH36" s="12" t="str">
        <f t="shared" si="125"/>
        <v/>
      </c>
      <c r="GI36" s="12" t="str">
        <f>IF($J36="","",VLOOKUP($J36,IndDomain_Wide!$A$2:$BI$24,56,FALSE))</f>
        <v/>
      </c>
      <c r="GJ36" s="12" t="str">
        <f>IF($J36="","", VLOOKUP($J36,Indicator_Wide!$A$2:$BI$24,56,FALSE))</f>
        <v/>
      </c>
      <c r="GK36" s="12" t="str">
        <f t="shared" si="126"/>
        <v/>
      </c>
      <c r="GL36" s="12" t="str">
        <f>IF($J36="","",VLOOKUP($J36,IndDomain_Wide!$A$2:$BI$24,57,FALSE))</f>
        <v/>
      </c>
      <c r="GM36" s="12" t="str">
        <f>IF($J36="","", VLOOKUP($J36,Indicator_Wide!$A$2:$BI$24,57,FALSE))</f>
        <v/>
      </c>
      <c r="GN36" s="12" t="str">
        <f t="shared" si="127"/>
        <v/>
      </c>
      <c r="GO36" s="12" t="str">
        <f>IF($J36="","",VLOOKUP($J36,IndDomain_Wide!$A$2:$BI$24,58,FALSE))</f>
        <v/>
      </c>
      <c r="GP36" s="12" t="str">
        <f>IF($J36="","", VLOOKUP($J36,Indicator_Wide!$A$2:$BI$24,58,FALSE))</f>
        <v/>
      </c>
      <c r="GQ36" s="12" t="str">
        <f t="shared" si="128"/>
        <v/>
      </c>
      <c r="GR36" s="12" t="str">
        <f>IF($J36="","",VLOOKUP($J36,IndDomain_Wide!$A$2:$BI$24,59,FALSE))</f>
        <v/>
      </c>
      <c r="GS36" s="12" t="str">
        <f>IF($J36="","", VLOOKUP($J36,Indicator_Wide!$A$2:$BI$24,59,FALSE))</f>
        <v/>
      </c>
      <c r="GT36" s="12" t="str">
        <f t="shared" si="129"/>
        <v/>
      </c>
      <c r="GU36" s="12" t="str">
        <f>IF($J36="","",VLOOKUP($J36,IndDomain_Wide!$A$2:$BI$24,60,FALSE))</f>
        <v/>
      </c>
      <c r="GV36" s="12" t="str">
        <f>IF($J36="","", VLOOKUP($J36,Indicator_Wide!$A$2:$BI$24,60,FALSE))</f>
        <v/>
      </c>
      <c r="GW36" s="12" t="str">
        <f t="shared" si="130"/>
        <v/>
      </c>
      <c r="GX36" s="12" t="str">
        <f>IF($J36="","",VLOOKUP($J36,IndDomain_Wide!$A$2:$BI$24,61,FALSE))</f>
        <v/>
      </c>
      <c r="GY36" s="12" t="str">
        <f>IF($J36="","", VLOOKUP($J36,Indicator_Wide!$A$2:$BI$24,61,FALSE))</f>
        <v/>
      </c>
      <c r="GZ36" s="12" t="str">
        <f t="shared" si="131"/>
        <v/>
      </c>
      <c r="HA36" s="11"/>
      <c r="HB36" s="11"/>
    </row>
    <row r="37" spans="1:210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2" t="str">
        <f>IF($J37="","", VLOOKUP($J37,Domain_Wide!$A$2:$M$24,2,FALSE))</f>
        <v/>
      </c>
      <c r="L37" s="12" t="str">
        <f>IF($J37="","", VLOOKUP($J37,Domain_Wide!$A$2:$M$24,3,FALSE))</f>
        <v/>
      </c>
      <c r="M37" s="12" t="str">
        <f t="shared" si="66"/>
        <v/>
      </c>
      <c r="N37" s="12" t="str">
        <f>IF($J37="","", VLOOKUP($J37,Domain_Wide!$A$2:$M$24,4,FALSE))</f>
        <v/>
      </c>
      <c r="O37" s="12" t="str">
        <f>IF($J37="","", VLOOKUP($J37,Domain_Wide!$A$2:$M$24,5,FALSE))</f>
        <v/>
      </c>
      <c r="P37" s="12" t="str">
        <f t="shared" si="67"/>
        <v/>
      </c>
      <c r="Q37" s="12" t="str">
        <f>IF($J37="","", VLOOKUP($J37,Domain_Wide!$A$2:$M$24,6,FALSE))</f>
        <v/>
      </c>
      <c r="R37" s="12" t="str">
        <f>IF($J37="","", VLOOKUP($J37,Domain_Wide!$A$2:$M$24,7,FALSE))</f>
        <v/>
      </c>
      <c r="S37" s="12" t="str">
        <f t="shared" si="68"/>
        <v/>
      </c>
      <c r="T37" s="12" t="str">
        <f>IF($J37="","", VLOOKUP($J37,Domain_Wide!$A$2:$M$24,8,FALSE))</f>
        <v/>
      </c>
      <c r="U37" s="12" t="str">
        <f>IF($J37="","", VLOOKUP($J37,Domain_Wide!$A$2:$M$24,9,FALSE))</f>
        <v/>
      </c>
      <c r="V37" s="12" t="str">
        <f t="shared" si="69"/>
        <v/>
      </c>
      <c r="W37" s="12" t="str">
        <f>IF($J37="","", VLOOKUP($J37,Domain_Wide!$A$2:$M$24,10,FALSE))</f>
        <v/>
      </c>
      <c r="X37" s="12" t="str">
        <f>IF($J37="","", VLOOKUP($J37,Domain_Wide!$A$2:$M$24,11,FALSE))</f>
        <v/>
      </c>
      <c r="Y37" s="12" t="str">
        <f t="shared" si="70"/>
        <v/>
      </c>
      <c r="Z37" s="12" t="str">
        <f>IF($J37="","", VLOOKUP($J37,Domain_Wide!$A$2:$M$24,12,FALSE))</f>
        <v/>
      </c>
      <c r="AA37" s="12" t="str">
        <f>IF($J37="","", VLOOKUP($J37,Domain_Wide!$A$2:$M$24,13,FALSE))</f>
        <v/>
      </c>
      <c r="AB37" s="12" t="str">
        <f t="shared" si="71"/>
        <v/>
      </c>
      <c r="AC37" s="12" t="str">
        <f>IF($J37="","",VLOOKUP($J37,IndDomain_Wide!$A$2:$BI$24,2,FALSE))</f>
        <v/>
      </c>
      <c r="AD37" s="12" t="str">
        <f>IF($J37="","",VLOOKUP($J37,Indicator_Wide!$A$2:$BI$24,2,FALSE))</f>
        <v/>
      </c>
      <c r="AE37" s="12" t="str">
        <f t="shared" si="72"/>
        <v/>
      </c>
      <c r="AF37" s="12" t="str">
        <f>IF($J37="","",VLOOKUP($J37,IndDomain_Wide!$A$2:$BI$24,3,FALSE))</f>
        <v/>
      </c>
      <c r="AG37" s="12" t="str">
        <f>IF($J37="","", VLOOKUP($J37,Indicator_Wide!$A$2:$BI$24,3,FALSE))</f>
        <v/>
      </c>
      <c r="AH37" s="12" t="str">
        <f t="shared" si="73"/>
        <v/>
      </c>
      <c r="AI37" s="12" t="str">
        <f>IF($J37="","",VLOOKUP($J37,IndDomain_Wide!$A$2:$BI$24,4,FALSE))</f>
        <v/>
      </c>
      <c r="AJ37" s="12" t="str">
        <f>IF($J37="","", VLOOKUP($J37,Indicator_Wide!$A$2:$BI$24,4,FALSE))</f>
        <v/>
      </c>
      <c r="AK37" s="12" t="str">
        <f t="shared" si="74"/>
        <v/>
      </c>
      <c r="AL37" s="12" t="str">
        <f>IF($J37="","",VLOOKUP($J37,IndDomain_Wide!$A$2:$BI$24,5,FALSE))</f>
        <v/>
      </c>
      <c r="AM37" s="12" t="str">
        <f>IF($J37="","", VLOOKUP($J37,Indicator_Wide!$A$2:$BI$24,5,FALSE))</f>
        <v/>
      </c>
      <c r="AN37" s="12" t="str">
        <f t="shared" si="75"/>
        <v/>
      </c>
      <c r="AO37" s="12" t="str">
        <f>IF($J37="","",VLOOKUP($J37,IndDomain_Wide!$A$2:$BI$24,6,FALSE))</f>
        <v/>
      </c>
      <c r="AP37" s="12" t="str">
        <f>IF($J37="","", VLOOKUP($J37,Indicator_Wide!$A$2:$BI$24,6,FALSE))</f>
        <v/>
      </c>
      <c r="AQ37" s="12" t="str">
        <f t="shared" si="76"/>
        <v/>
      </c>
      <c r="AR37" s="12" t="str">
        <f>IF($J37="","",VLOOKUP($J37,IndDomain_Wide!$A$2:$BI$24,7,FALSE))</f>
        <v/>
      </c>
      <c r="AS37" s="12" t="str">
        <f>IF($J37="","", VLOOKUP($J37,Indicator_Wide!$A$2:$BI$24,7,FALSE))</f>
        <v/>
      </c>
      <c r="AT37" s="12" t="str">
        <f t="shared" si="77"/>
        <v/>
      </c>
      <c r="AU37" s="12" t="str">
        <f>IF($J37="","",VLOOKUP($J37,IndDomain_Wide!$A$2:$BI$24,8,FALSE))</f>
        <v/>
      </c>
      <c r="AV37" s="12" t="str">
        <f>IF($J37="","", VLOOKUP($J37,Indicator_Wide!$A$2:$BI$24,8,FALSE))</f>
        <v/>
      </c>
      <c r="AW37" s="12" t="str">
        <f t="shared" si="78"/>
        <v/>
      </c>
      <c r="AX37" s="12" t="str">
        <f>IF($J37="","",VLOOKUP($J37,IndDomain_Wide!$A$2:$BI$26,9,FALSE))</f>
        <v/>
      </c>
      <c r="AY37" s="12" t="str">
        <f>IF($J37="","", VLOOKUP($J37,Indicator_Wide!$A$2:$BI$24,9,FALSE))</f>
        <v/>
      </c>
      <c r="AZ37" s="12" t="str">
        <f t="shared" si="79"/>
        <v/>
      </c>
      <c r="BA37" s="12" t="str">
        <f>IF($J37="","",VLOOKUP($J37,IndDomain_Wide!$A$2:$BI$24,10,FALSE))</f>
        <v/>
      </c>
      <c r="BB37" s="12" t="str">
        <f>IF($J37="","", VLOOKUP($J37,Indicator_Wide!$A$2:$BI$24,10,FALSE))</f>
        <v/>
      </c>
      <c r="BC37" s="12" t="str">
        <f t="shared" si="80"/>
        <v/>
      </c>
      <c r="BD37" s="12" t="str">
        <f>IF($J37="","",VLOOKUP($J37,IndDomain_Wide!$A$2:$BI$24,11,FALSE))</f>
        <v/>
      </c>
      <c r="BE37" s="12" t="str">
        <f>IF($J37="","", VLOOKUP($J37,Indicator_Wide!$A$2:$BI$24,11,FALSE))</f>
        <v/>
      </c>
      <c r="BF37" s="12" t="str">
        <f t="shared" si="81"/>
        <v/>
      </c>
      <c r="BG37" s="12" t="str">
        <f>IF($J37="","",VLOOKUP($J37,IndDomain_Wide!$A$2:$BI$24,12,FALSE))</f>
        <v/>
      </c>
      <c r="BH37" s="12" t="str">
        <f>IF($J37="","", VLOOKUP($J37,Indicator_Wide!$A$2:$BI$24,12,FALSE))</f>
        <v/>
      </c>
      <c r="BI37" s="12" t="str">
        <f t="shared" si="82"/>
        <v/>
      </c>
      <c r="BJ37" s="12" t="str">
        <f>IF($J37="","",VLOOKUP($J37,IndDomain_Wide!$A$2:$BI$24,13,FALSE))</f>
        <v/>
      </c>
      <c r="BK37" s="12" t="str">
        <f>IF($J37="","", VLOOKUP($J37,Indicator_Wide!$A$2:$BI$24,13,FALSE))</f>
        <v/>
      </c>
      <c r="BL37" s="12" t="str">
        <f t="shared" si="83"/>
        <v/>
      </c>
      <c r="BM37" s="12" t="str">
        <f>IF($J37="","",VLOOKUP($J37,IndDomain_Wide!$A$2:$BI$24,14,FALSE))</f>
        <v/>
      </c>
      <c r="BN37" s="12" t="str">
        <f>IF($J37="","", VLOOKUP($J37,Indicator_Wide!$A$2:$BI$24,14,FALSE))</f>
        <v/>
      </c>
      <c r="BO37" s="12" t="str">
        <f t="shared" si="84"/>
        <v/>
      </c>
      <c r="BP37" s="12" t="str">
        <f>IF($J37="","",VLOOKUP($J37,IndDomain_Wide!$A$2:$BI$24,15,FALSE))</f>
        <v/>
      </c>
      <c r="BQ37" s="12" t="str">
        <f>IF($J37="","", VLOOKUP($J37,Indicator_Wide!$A$2:$BI$24,15,FALSE))</f>
        <v/>
      </c>
      <c r="BR37" s="12" t="str">
        <f t="shared" si="85"/>
        <v/>
      </c>
      <c r="BS37" s="12" t="str">
        <f>IF($J37="","",VLOOKUP($J37,IndDomain_Wide!$A$2:$BI$24,16,FALSE))</f>
        <v/>
      </c>
      <c r="BT37" s="12" t="str">
        <f>IF($J37="","", VLOOKUP($J37,Indicator_Wide!$A$2:$BI$24,16,FALSE))</f>
        <v/>
      </c>
      <c r="BU37" s="12" t="str">
        <f t="shared" si="86"/>
        <v/>
      </c>
      <c r="BV37" s="12" t="str">
        <f>IF($J37="","",VLOOKUP($J37,IndDomain_Wide!$A$2:$BI$24,17,FALSE))</f>
        <v/>
      </c>
      <c r="BW37" s="12" t="str">
        <f>IF($J37="","", VLOOKUP($J37,Indicator_Wide!$A$2:$BI$24,17,FALSE))</f>
        <v/>
      </c>
      <c r="BX37" s="12" t="str">
        <f t="shared" si="87"/>
        <v/>
      </c>
      <c r="BY37" s="12" t="str">
        <f>IF($J37="","",VLOOKUP($J37,IndDomain_Wide!$A$2:$BI$24,18,FALSE))</f>
        <v/>
      </c>
      <c r="BZ37" s="12" t="str">
        <f>IF($J37="","", VLOOKUP($J37,Indicator_Wide!$A$2:$BI$24,18,FALSE))</f>
        <v/>
      </c>
      <c r="CA37" s="12" t="str">
        <f t="shared" si="88"/>
        <v/>
      </c>
      <c r="CB37" s="12" t="str">
        <f>IF($J37="","",VLOOKUP($J37,IndDomain_Wide!$A$2:$BI$24,19,FALSE))</f>
        <v/>
      </c>
      <c r="CC37" s="12" t="str">
        <f>IF($J37="","", VLOOKUP($J37,Indicator_Wide!$A$2:$BI$24,19,FALSE))</f>
        <v/>
      </c>
      <c r="CD37" s="12" t="str">
        <f t="shared" si="89"/>
        <v/>
      </c>
      <c r="CE37" s="12" t="str">
        <f>IF($J37="","",VLOOKUP($J37,IndDomain_Wide!$A$2:$BI$24,20,FALSE))</f>
        <v/>
      </c>
      <c r="CF37" s="12" t="str">
        <f>IF($J37="","", VLOOKUP($J37,Indicator_Wide!$A$2:$BI$24,20,FALSE))</f>
        <v/>
      </c>
      <c r="CG37" s="12" t="str">
        <f t="shared" si="90"/>
        <v/>
      </c>
      <c r="CH37" s="12" t="str">
        <f>IF($J37="","",VLOOKUP($J37,IndDomain_Wide!$A$2:$BI$24,21,FALSE))</f>
        <v/>
      </c>
      <c r="CI37" s="12" t="str">
        <f>IF($J37="","", VLOOKUP($J37,Indicator_Wide!$A$2:$BI$24,21,FALSE))</f>
        <v/>
      </c>
      <c r="CJ37" s="12" t="str">
        <f t="shared" si="91"/>
        <v/>
      </c>
      <c r="CK37" s="12" t="str">
        <f>IF($J37="","",VLOOKUP($J37,IndDomain_Wide!$A$2:$BI$24,22,FALSE))</f>
        <v/>
      </c>
      <c r="CL37" s="12" t="str">
        <f>IF($J37="","", VLOOKUP($J37,Indicator_Wide!$A$2:$BI$24,22,FALSE))</f>
        <v/>
      </c>
      <c r="CM37" s="12" t="str">
        <f t="shared" si="92"/>
        <v/>
      </c>
      <c r="CN37" s="12" t="str">
        <f>IF($J37="","",VLOOKUP($J37,IndDomain_Wide!$A$2:$BI$24,23,FALSE))</f>
        <v/>
      </c>
      <c r="CO37" s="12" t="str">
        <f>IF($J37="","", VLOOKUP($J37,Indicator_Wide!$A$2:$BI$24,23,FALSE))</f>
        <v/>
      </c>
      <c r="CP37" s="12" t="str">
        <f t="shared" si="93"/>
        <v/>
      </c>
      <c r="CQ37" s="12" t="str">
        <f>IF($J37="","",VLOOKUP($J37,IndDomain_Wide!$A$2:$BI$24,24,FALSE))</f>
        <v/>
      </c>
      <c r="CR37" s="12" t="str">
        <f>IF($J37="","", VLOOKUP($J37,Indicator_Wide!$A$2:$BI$24,24,FALSE))</f>
        <v/>
      </c>
      <c r="CS37" s="12" t="str">
        <f t="shared" si="94"/>
        <v/>
      </c>
      <c r="CT37" s="12" t="str">
        <f>IF($J37="","",VLOOKUP($J37,IndDomain_Wide!$A$2:$BI$24,25,FALSE))</f>
        <v/>
      </c>
      <c r="CU37" s="12" t="str">
        <f>IF($J37="","", VLOOKUP($J37,Indicator_Wide!$A$2:$BI$24,25,FALSE))</f>
        <v/>
      </c>
      <c r="CV37" s="12" t="str">
        <f t="shared" si="95"/>
        <v/>
      </c>
      <c r="CW37" s="12" t="str">
        <f>IF($J37="","",VLOOKUP($J37,IndDomain_Wide!$A$2:$BI$24,26,FALSE))</f>
        <v/>
      </c>
      <c r="CX37" s="12" t="str">
        <f>IF($J37="","", VLOOKUP($J37,Indicator_Wide!$A$2:$BI$24,26,FALSE))</f>
        <v/>
      </c>
      <c r="CY37" s="12" t="str">
        <f t="shared" si="96"/>
        <v/>
      </c>
      <c r="CZ37" s="12" t="str">
        <f>IF($J37="","",VLOOKUP($J37,IndDomain_Wide!$A$2:$BI$24,27,FALSE))</f>
        <v/>
      </c>
      <c r="DA37" s="12" t="str">
        <f>IF($J37="","", VLOOKUP($J37,Indicator_Wide!$A$2:$BI$17,27,FALSE))</f>
        <v/>
      </c>
      <c r="DB37" s="12" t="str">
        <f t="shared" si="97"/>
        <v/>
      </c>
      <c r="DC37" s="12" t="str">
        <f>IF($J37="","",VLOOKUP($J37,IndDomain_Wide!$A$2:$BI$24,28,FALSE))</f>
        <v/>
      </c>
      <c r="DD37" s="12" t="str">
        <f>IF($J37="","", VLOOKUP($J37,Indicator_Wide!$A$2:$BI$17,28,FALSE))</f>
        <v/>
      </c>
      <c r="DE37" s="12" t="str">
        <f t="shared" si="98"/>
        <v/>
      </c>
      <c r="DF37" s="12" t="str">
        <f>IF($J37="","",VLOOKUP($J37,IndDomain_Wide!$A$2:$BI$24,29,FALSE))</f>
        <v/>
      </c>
      <c r="DG37" s="12" t="str">
        <f>IF($J37="","", VLOOKUP($J37,Indicator_Wide!$A$2:$BI$24,29,FALSE))</f>
        <v/>
      </c>
      <c r="DH37" s="12" t="str">
        <f t="shared" si="99"/>
        <v/>
      </c>
      <c r="DI37" s="12" t="str">
        <f>IF($J37="","",VLOOKUP($J37,IndDomain_Wide!$A$2:$BI$24,30,FALSE))</f>
        <v/>
      </c>
      <c r="DJ37" s="12" t="str">
        <f>IF($J37="","", VLOOKUP($J37,Indicator_Wide!$A$2:$BI$24,30,FALSE))</f>
        <v/>
      </c>
      <c r="DK37" s="12" t="str">
        <f t="shared" si="100"/>
        <v/>
      </c>
      <c r="DL37" s="12" t="str">
        <f>IF($J37="","",VLOOKUP($J37,IndDomain_Wide!$A$2:$BI$24,31,FALSE))</f>
        <v/>
      </c>
      <c r="DM37" s="12" t="str">
        <f>IF($J37="","", VLOOKUP($J37,Indicator_Wide!$A$2:$BI$24,31,FALSE))</f>
        <v/>
      </c>
      <c r="DN37" s="12" t="str">
        <f t="shared" si="101"/>
        <v/>
      </c>
      <c r="DO37" s="12" t="str">
        <f>IF($J37="","",VLOOKUP($J37,IndDomain_Wide!$A$2:$BI$24,32,FALSE))</f>
        <v/>
      </c>
      <c r="DP37" s="12" t="str">
        <f>IF($J37="","", VLOOKUP($J37,Indicator_Wide!$A$2:$BI$24,32,FALSE))</f>
        <v/>
      </c>
      <c r="DQ37" s="12" t="str">
        <f t="shared" si="102"/>
        <v/>
      </c>
      <c r="DR37" s="12" t="str">
        <f>IF($J37="","",VLOOKUP($J37,IndDomain_Wide!$A$2:$BI$24,33,FALSE))</f>
        <v/>
      </c>
      <c r="DS37" s="12" t="str">
        <f>IF($J37="","", VLOOKUP($J37,Indicator_Wide!$A$2:$BI$24,33,FALSE))</f>
        <v/>
      </c>
      <c r="DT37" s="12" t="str">
        <f t="shared" si="103"/>
        <v/>
      </c>
      <c r="DU37" s="12" t="str">
        <f>IF($J37="","",VLOOKUP($J37,IndDomain_Wide!$A$2:$BI$24,34,FALSE))</f>
        <v/>
      </c>
      <c r="DV37" s="12" t="str">
        <f>IF($J37="","", VLOOKUP($J37,Indicator_Wide!$A$2:$BI$24,34,FALSE))</f>
        <v/>
      </c>
      <c r="DW37" s="12" t="str">
        <f t="shared" si="104"/>
        <v/>
      </c>
      <c r="DX37" s="12" t="str">
        <f>IF($J37="","",VLOOKUP($J37,IndDomain_Wide!$A$2:$BI$24,35,FALSE))</f>
        <v/>
      </c>
      <c r="DY37" s="12" t="str">
        <f>IF($J37="","", VLOOKUP($J37,Indicator_Wide!$A$2:$BI$24,35,FALSE))</f>
        <v/>
      </c>
      <c r="DZ37" s="12" t="str">
        <f t="shared" si="105"/>
        <v/>
      </c>
      <c r="EA37" s="12" t="str">
        <f>IF($J37="","",VLOOKUP($J37,IndDomain_Wide!$A$2:$BI$24,36,FALSE))</f>
        <v/>
      </c>
      <c r="EB37" s="12" t="str">
        <f>IF($J37="","", VLOOKUP($J37,Indicator_Wide!$A$2:$BI$24,36,FALSE))</f>
        <v/>
      </c>
      <c r="EC37" s="12" t="str">
        <f t="shared" si="106"/>
        <v/>
      </c>
      <c r="ED37" s="12" t="str">
        <f>IF($J37="","",VLOOKUP($J37,IndDomain_Wide!$A$2:$BI$24,37,FALSE))</f>
        <v/>
      </c>
      <c r="EE37" s="12" t="str">
        <f>IF($J37="","", VLOOKUP($J37,Indicator_Wide!$A$2:$BI$24,37,FALSE))</f>
        <v/>
      </c>
      <c r="EF37" s="12" t="str">
        <f t="shared" si="107"/>
        <v/>
      </c>
      <c r="EG37" s="12" t="str">
        <f>IF($J37="","",VLOOKUP($J37,IndDomain_Wide!$A$2:$BI$24,38,FALSE))</f>
        <v/>
      </c>
      <c r="EH37" s="12" t="str">
        <f>IF($J37="","", VLOOKUP($J37,Indicator_Wide!$A$2:$BI$24,38,FALSE))</f>
        <v/>
      </c>
      <c r="EI37" s="12" t="str">
        <f t="shared" si="108"/>
        <v/>
      </c>
      <c r="EJ37" s="12" t="str">
        <f>IF($J37="","",VLOOKUP($J37,IndDomain_Wide!$A$2:$BI$24,39,FALSE))</f>
        <v/>
      </c>
      <c r="EK37" s="12" t="str">
        <f>IF($J37="","", VLOOKUP($J37,Indicator_Wide!$A$2:$BI$24,39,FALSE))</f>
        <v/>
      </c>
      <c r="EL37" s="12" t="str">
        <f t="shared" si="109"/>
        <v/>
      </c>
      <c r="EM37" s="12" t="str">
        <f>IF($J37="","",VLOOKUP($J37,IndDomain_Wide!$A$2:$BI$24,40,FALSE))</f>
        <v/>
      </c>
      <c r="EN37" s="12" t="str">
        <f>IF($J37="","", VLOOKUP($J37,Indicator_Wide!$A$2:$BI$24,40,FALSE))</f>
        <v/>
      </c>
      <c r="EO37" s="12" t="str">
        <f t="shared" si="110"/>
        <v/>
      </c>
      <c r="EP37" s="12" t="str">
        <f>IF($J37="","",VLOOKUP($J37,IndDomain_Wide!$A$2:$BI$24,41,FALSE))</f>
        <v/>
      </c>
      <c r="EQ37" s="12" t="str">
        <f>IF($J37="","", VLOOKUP($J37,Indicator_Wide!$A$2:$BI$24,41,FALSE))</f>
        <v/>
      </c>
      <c r="ER37" s="12" t="str">
        <f t="shared" si="111"/>
        <v/>
      </c>
      <c r="ES37" s="12" t="str">
        <f>IF($J37="","",VLOOKUP($J37,IndDomain_Wide!$A$2:$BI$24,42,FALSE))</f>
        <v/>
      </c>
      <c r="ET37" s="12" t="str">
        <f>IF($J37="","", VLOOKUP($J37,Indicator_Wide!$A$2:$BI$24,42,FALSE))</f>
        <v/>
      </c>
      <c r="EU37" s="12" t="str">
        <f t="shared" si="112"/>
        <v/>
      </c>
      <c r="EV37" s="12" t="str">
        <f>IF($J37="","",VLOOKUP($J37,IndDomain_Wide!$A$2:$BI$24,43,FALSE))</f>
        <v/>
      </c>
      <c r="EW37" s="12" t="str">
        <f>IF($J37="","", VLOOKUP($J37,Indicator_Wide!$A$2:$BI$24,43,FALSE))</f>
        <v/>
      </c>
      <c r="EX37" s="12" t="str">
        <f t="shared" si="113"/>
        <v/>
      </c>
      <c r="EY37" s="12" t="str">
        <f>IF($J37="","",VLOOKUP($J37,IndDomain_Wide!$A$2:$BI$24,44,FALSE))</f>
        <v/>
      </c>
      <c r="EZ37" s="12" t="str">
        <f>IF($J37="","", VLOOKUP($J37,Indicator_Wide!$A$2:$BI$24,44,FALSE))</f>
        <v/>
      </c>
      <c r="FA37" s="12" t="str">
        <f t="shared" si="114"/>
        <v/>
      </c>
      <c r="FB37" s="12" t="str">
        <f>IF($J37="","",VLOOKUP($J37,IndDomain_Wide!$A$2:$BI$24,45,FALSE))</f>
        <v/>
      </c>
      <c r="FC37" s="12" t="str">
        <f>IF($J37="","", VLOOKUP($J37,Indicator_Wide!$A$2:$BI$24,45,FALSE))</f>
        <v/>
      </c>
      <c r="FD37" s="12" t="str">
        <f t="shared" si="115"/>
        <v/>
      </c>
      <c r="FE37" s="12" t="str">
        <f>IF($J37="","",VLOOKUP($J37,IndDomain_Wide!$A$2:$BI$24,46,FALSE))</f>
        <v/>
      </c>
      <c r="FF37" s="12" t="str">
        <f>IF($J37="","", VLOOKUP($J37,Indicator_Wide!$A$2:$BI$24,46,FALSE))</f>
        <v/>
      </c>
      <c r="FG37" s="12" t="str">
        <f t="shared" si="116"/>
        <v/>
      </c>
      <c r="FH37" s="12" t="str">
        <f>IF($J37="","",VLOOKUP($J37,IndDomain_Wide!$A$2:$BI$24,47,FALSE))</f>
        <v/>
      </c>
      <c r="FI37" s="12" t="str">
        <f>IF($J37="","", VLOOKUP($J37,Indicator_Wide!$A$2:$BI$24,47,FALSE))</f>
        <v/>
      </c>
      <c r="FJ37" s="12" t="str">
        <f t="shared" si="117"/>
        <v/>
      </c>
      <c r="FK37" s="12" t="str">
        <f>IF($J37="","",VLOOKUP($J37,IndDomain_Wide!$A$2:$BI$24,48,FALSE))</f>
        <v/>
      </c>
      <c r="FL37" s="12" t="str">
        <f>IF($J37="","", VLOOKUP($J37,Indicator_Wide!$A$2:$BI$24,48,FALSE))</f>
        <v/>
      </c>
      <c r="FM37" s="12" t="str">
        <f t="shared" si="118"/>
        <v/>
      </c>
      <c r="FN37" s="12" t="str">
        <f>IF($J37="","",VLOOKUP($J37,IndDomain_Wide!$A$2:$BI$24,49,FALSE))</f>
        <v/>
      </c>
      <c r="FO37" s="12" t="str">
        <f>IF($J37="","", VLOOKUP($J37,Indicator_Wide!$A$2:$BI$24,49,FALSE))</f>
        <v/>
      </c>
      <c r="FP37" s="12" t="str">
        <f t="shared" si="119"/>
        <v/>
      </c>
      <c r="FQ37" s="12" t="str">
        <f>IF($J37="","",VLOOKUP($J37,IndDomain_Wide!$A$2:$BI$24,50,FALSE))</f>
        <v/>
      </c>
      <c r="FR37" s="12" t="str">
        <f>IF($J37="","", VLOOKUP($J37,Indicator_Wide!$A$2:$BI$24,50,FALSE))</f>
        <v/>
      </c>
      <c r="FS37" s="12" t="str">
        <f t="shared" si="120"/>
        <v/>
      </c>
      <c r="FT37" s="12" t="str">
        <f>IF($J37="","",VLOOKUP($J37,IndDomain_Wide!$A$2:$BI$24,51,FALSE))</f>
        <v/>
      </c>
      <c r="FU37" s="12" t="str">
        <f>IF($J37="","", VLOOKUP($J37,Indicator_Wide!$A$2:$BI$24,51,FALSE))</f>
        <v/>
      </c>
      <c r="FV37" s="12" t="str">
        <f t="shared" si="121"/>
        <v/>
      </c>
      <c r="FW37" s="12" t="str">
        <f>IF($J37="","",VLOOKUP($J37,IndDomain_Wide!$A$2:$BI$24,52,FALSE))</f>
        <v/>
      </c>
      <c r="FX37" s="12" t="str">
        <f>IF($J37="","", VLOOKUP($J37,Indicator_Wide!$A$2:$BI$24,52,FALSE))</f>
        <v/>
      </c>
      <c r="FY37" s="12" t="str">
        <f t="shared" si="122"/>
        <v/>
      </c>
      <c r="FZ37" s="12" t="str">
        <f>IF($J37="","",VLOOKUP($J37,IndDomain_Wide!$A$2:$BI$24,53,FALSE))</f>
        <v/>
      </c>
      <c r="GA37" s="12" t="str">
        <f>IF($J37="","", VLOOKUP($J37,Indicator_Wide!$A$2:$BI$24,53,FALSE))</f>
        <v/>
      </c>
      <c r="GB37" s="12" t="str">
        <f t="shared" si="123"/>
        <v/>
      </c>
      <c r="GC37" s="12" t="str">
        <f>IF($J37="","",VLOOKUP($J37,IndDomain_Wide!$A$2:$BI$24,54,FALSE))</f>
        <v/>
      </c>
      <c r="GD37" s="12" t="str">
        <f>IF($J37="","", VLOOKUP($J37,Indicator_Wide!$A$2:$BI$24,54,FALSE))</f>
        <v/>
      </c>
      <c r="GE37" s="12" t="str">
        <f t="shared" si="124"/>
        <v/>
      </c>
      <c r="GF37" s="12" t="str">
        <f>IF($J37="","",VLOOKUP($J37,IndDomain_Wide!$A$2:$BI$24,55,FALSE))</f>
        <v/>
      </c>
      <c r="GG37" s="12" t="str">
        <f>IF($J37="","", VLOOKUP($J37,Indicator_Wide!$A$2:$BI$24,55,FALSE))</f>
        <v/>
      </c>
      <c r="GH37" s="12" t="str">
        <f t="shared" si="125"/>
        <v/>
      </c>
      <c r="GI37" s="12" t="str">
        <f>IF($J37="","",VLOOKUP($J37,IndDomain_Wide!$A$2:$BI$24,56,FALSE))</f>
        <v/>
      </c>
      <c r="GJ37" s="12" t="str">
        <f>IF($J37="","", VLOOKUP($J37,Indicator_Wide!$A$2:$BI$24,56,FALSE))</f>
        <v/>
      </c>
      <c r="GK37" s="12" t="str">
        <f t="shared" si="126"/>
        <v/>
      </c>
      <c r="GL37" s="12" t="str">
        <f>IF($J37="","",VLOOKUP($J37,IndDomain_Wide!$A$2:$BI$24,57,FALSE))</f>
        <v/>
      </c>
      <c r="GM37" s="12" t="str">
        <f>IF($J37="","", VLOOKUP($J37,Indicator_Wide!$A$2:$BI$24,57,FALSE))</f>
        <v/>
      </c>
      <c r="GN37" s="12" t="str">
        <f t="shared" si="127"/>
        <v/>
      </c>
      <c r="GO37" s="12" t="str">
        <f>IF($J37="","",VLOOKUP($J37,IndDomain_Wide!$A$2:$BI$24,58,FALSE))</f>
        <v/>
      </c>
      <c r="GP37" s="12" t="str">
        <f>IF($J37="","", VLOOKUP($J37,Indicator_Wide!$A$2:$BI$24,58,FALSE))</f>
        <v/>
      </c>
      <c r="GQ37" s="12" t="str">
        <f t="shared" si="128"/>
        <v/>
      </c>
      <c r="GR37" s="12" t="str">
        <f>IF($J37="","",VLOOKUP($J37,IndDomain_Wide!$A$2:$BI$24,59,FALSE))</f>
        <v/>
      </c>
      <c r="GS37" s="12" t="str">
        <f>IF($J37="","", VLOOKUP($J37,Indicator_Wide!$A$2:$BI$24,59,FALSE))</f>
        <v/>
      </c>
      <c r="GT37" s="12" t="str">
        <f t="shared" si="129"/>
        <v/>
      </c>
      <c r="GU37" s="12" t="str">
        <f>IF($J37="","",VLOOKUP($J37,IndDomain_Wide!$A$2:$BI$24,60,FALSE))</f>
        <v/>
      </c>
      <c r="GV37" s="12" t="str">
        <f>IF($J37="","", VLOOKUP($J37,Indicator_Wide!$A$2:$BI$24,60,FALSE))</f>
        <v/>
      </c>
      <c r="GW37" s="12" t="str">
        <f t="shared" si="130"/>
        <v/>
      </c>
      <c r="GX37" s="12" t="str">
        <f>IF($J37="","",VLOOKUP($J37,IndDomain_Wide!$A$2:$BI$24,61,FALSE))</f>
        <v/>
      </c>
      <c r="GY37" s="12" t="str">
        <f>IF($J37="","", VLOOKUP($J37,Indicator_Wide!$A$2:$BI$24,61,FALSE))</f>
        <v/>
      </c>
      <c r="GZ37" s="12" t="str">
        <f t="shared" si="131"/>
        <v/>
      </c>
      <c r="HA37" s="11"/>
      <c r="HB37" s="11"/>
    </row>
    <row r="38" spans="1:210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2" t="str">
        <f>IF($J38="","", VLOOKUP($J38,Domain_Wide!$A$2:$M$24,2,FALSE))</f>
        <v/>
      </c>
      <c r="L38" s="12" t="str">
        <f>IF($J38="","", VLOOKUP($J38,Domain_Wide!$A$2:$M$24,3,FALSE))</f>
        <v/>
      </c>
      <c r="M38" s="12" t="str">
        <f t="shared" si="66"/>
        <v/>
      </c>
      <c r="N38" s="12" t="str">
        <f>IF($J38="","", VLOOKUP($J38,Domain_Wide!$A$2:$M$24,4,FALSE))</f>
        <v/>
      </c>
      <c r="O38" s="12" t="str">
        <f>IF($J38="","", VLOOKUP($J38,Domain_Wide!$A$2:$M$24,5,FALSE))</f>
        <v/>
      </c>
      <c r="P38" s="12" t="str">
        <f t="shared" si="67"/>
        <v/>
      </c>
      <c r="Q38" s="12" t="str">
        <f>IF($J38="","", VLOOKUP($J38,Domain_Wide!$A$2:$M$24,6,FALSE))</f>
        <v/>
      </c>
      <c r="R38" s="12" t="str">
        <f>IF($J38="","", VLOOKUP($J38,Domain_Wide!$A$2:$M$24,7,FALSE))</f>
        <v/>
      </c>
      <c r="S38" s="12" t="str">
        <f t="shared" si="68"/>
        <v/>
      </c>
      <c r="T38" s="12" t="str">
        <f>IF($J38="","", VLOOKUP($J38,Domain_Wide!$A$2:$M$24,8,FALSE))</f>
        <v/>
      </c>
      <c r="U38" s="12" t="str">
        <f>IF($J38="","", VLOOKUP($J38,Domain_Wide!$A$2:$M$24,9,FALSE))</f>
        <v/>
      </c>
      <c r="V38" s="12" t="str">
        <f t="shared" si="69"/>
        <v/>
      </c>
      <c r="W38" s="12" t="str">
        <f>IF($J38="","", VLOOKUP($J38,Domain_Wide!$A$2:$M$24,10,FALSE))</f>
        <v/>
      </c>
      <c r="X38" s="12" t="str">
        <f>IF($J38="","", VLOOKUP($J38,Domain_Wide!$A$2:$M$24,11,FALSE))</f>
        <v/>
      </c>
      <c r="Y38" s="12" t="str">
        <f t="shared" si="70"/>
        <v/>
      </c>
      <c r="Z38" s="12" t="str">
        <f>IF($J38="","", VLOOKUP($J38,Domain_Wide!$A$2:$M$24,12,FALSE))</f>
        <v/>
      </c>
      <c r="AA38" s="12" t="str">
        <f>IF($J38="","", VLOOKUP($J38,Domain_Wide!$A$2:$M$24,13,FALSE))</f>
        <v/>
      </c>
      <c r="AB38" s="12" t="str">
        <f t="shared" si="71"/>
        <v/>
      </c>
      <c r="AC38" s="12" t="str">
        <f>IF($J38="","",VLOOKUP($J38,IndDomain_Wide!$A$2:$BI$24,2,FALSE))</f>
        <v/>
      </c>
      <c r="AD38" s="12" t="str">
        <f>IF($J38="","",VLOOKUP($J38,Indicator_Wide!$A$2:$BI$24,2,FALSE))</f>
        <v/>
      </c>
      <c r="AE38" s="12" t="str">
        <f t="shared" si="72"/>
        <v/>
      </c>
      <c r="AF38" s="12" t="str">
        <f>IF($J38="","",VLOOKUP($J38,IndDomain_Wide!$A$2:$BI$24,3,FALSE))</f>
        <v/>
      </c>
      <c r="AG38" s="12" t="str">
        <f>IF($J38="","", VLOOKUP($J38,Indicator_Wide!$A$2:$BI$24,3,FALSE))</f>
        <v/>
      </c>
      <c r="AH38" s="12" t="str">
        <f t="shared" si="73"/>
        <v/>
      </c>
      <c r="AI38" s="12" t="str">
        <f>IF($J38="","",VLOOKUP($J38,IndDomain_Wide!$A$2:$BI$24,4,FALSE))</f>
        <v/>
      </c>
      <c r="AJ38" s="12" t="str">
        <f>IF($J38="","", VLOOKUP($J38,Indicator_Wide!$A$2:$BI$24,4,FALSE))</f>
        <v/>
      </c>
      <c r="AK38" s="12" t="str">
        <f t="shared" si="74"/>
        <v/>
      </c>
      <c r="AL38" s="12" t="str">
        <f>IF($J38="","",VLOOKUP($J38,IndDomain_Wide!$A$2:$BI$24,5,FALSE))</f>
        <v/>
      </c>
      <c r="AM38" s="12" t="str">
        <f>IF($J38="","", VLOOKUP($J38,Indicator_Wide!$A$2:$BI$24,5,FALSE))</f>
        <v/>
      </c>
      <c r="AN38" s="12" t="str">
        <f t="shared" si="75"/>
        <v/>
      </c>
      <c r="AO38" s="12" t="str">
        <f>IF($J38="","",VLOOKUP($J38,IndDomain_Wide!$A$2:$BI$24,6,FALSE))</f>
        <v/>
      </c>
      <c r="AP38" s="12" t="str">
        <f>IF($J38="","", VLOOKUP($J38,Indicator_Wide!$A$2:$BI$24,6,FALSE))</f>
        <v/>
      </c>
      <c r="AQ38" s="12" t="str">
        <f t="shared" si="76"/>
        <v/>
      </c>
      <c r="AR38" s="12" t="str">
        <f>IF($J38="","",VLOOKUP($J38,IndDomain_Wide!$A$2:$BI$24,7,FALSE))</f>
        <v/>
      </c>
      <c r="AS38" s="12" t="str">
        <f>IF($J38="","", VLOOKUP($J38,Indicator_Wide!$A$2:$BI$24,7,FALSE))</f>
        <v/>
      </c>
      <c r="AT38" s="12" t="str">
        <f t="shared" si="77"/>
        <v/>
      </c>
      <c r="AU38" s="12" t="str">
        <f>IF($J38="","",VLOOKUP($J38,IndDomain_Wide!$A$2:$BI$24,8,FALSE))</f>
        <v/>
      </c>
      <c r="AV38" s="12" t="str">
        <f>IF($J38="","", VLOOKUP($J38,Indicator_Wide!$A$2:$BI$24,8,FALSE))</f>
        <v/>
      </c>
      <c r="AW38" s="12" t="str">
        <f t="shared" si="78"/>
        <v/>
      </c>
      <c r="AX38" s="12" t="str">
        <f>IF($J38="","",VLOOKUP($J38,IndDomain_Wide!$A$2:$BI$26,9,FALSE))</f>
        <v/>
      </c>
      <c r="AY38" s="12" t="str">
        <f>IF($J38="","", VLOOKUP($J38,Indicator_Wide!$A$2:$BI$24,9,FALSE))</f>
        <v/>
      </c>
      <c r="AZ38" s="12" t="str">
        <f t="shared" si="79"/>
        <v/>
      </c>
      <c r="BA38" s="12" t="str">
        <f>IF($J38="","",VLOOKUP($J38,IndDomain_Wide!$A$2:$BI$24,10,FALSE))</f>
        <v/>
      </c>
      <c r="BB38" s="12" t="str">
        <f>IF($J38="","", VLOOKUP($J38,Indicator_Wide!$A$2:$BI$24,10,FALSE))</f>
        <v/>
      </c>
      <c r="BC38" s="12" t="str">
        <f t="shared" si="80"/>
        <v/>
      </c>
      <c r="BD38" s="12" t="str">
        <f>IF($J38="","",VLOOKUP($J38,IndDomain_Wide!$A$2:$BI$24,11,FALSE))</f>
        <v/>
      </c>
      <c r="BE38" s="12" t="str">
        <f>IF($J38="","", VLOOKUP($J38,Indicator_Wide!$A$2:$BI$24,11,FALSE))</f>
        <v/>
      </c>
      <c r="BF38" s="12" t="str">
        <f t="shared" si="81"/>
        <v/>
      </c>
      <c r="BG38" s="12" t="str">
        <f>IF($J38="","",VLOOKUP($J38,IndDomain_Wide!$A$2:$BI$24,12,FALSE))</f>
        <v/>
      </c>
      <c r="BH38" s="12" t="str">
        <f>IF($J38="","", VLOOKUP($J38,Indicator_Wide!$A$2:$BI$24,12,FALSE))</f>
        <v/>
      </c>
      <c r="BI38" s="12" t="str">
        <f t="shared" si="82"/>
        <v/>
      </c>
      <c r="BJ38" s="12" t="str">
        <f>IF($J38="","",VLOOKUP($J38,IndDomain_Wide!$A$2:$BI$24,13,FALSE))</f>
        <v/>
      </c>
      <c r="BK38" s="12" t="str">
        <f>IF($J38="","", VLOOKUP($J38,Indicator_Wide!$A$2:$BI$24,13,FALSE))</f>
        <v/>
      </c>
      <c r="BL38" s="12" t="str">
        <f t="shared" si="83"/>
        <v/>
      </c>
      <c r="BM38" s="12" t="str">
        <f>IF($J38="","",VLOOKUP($J38,IndDomain_Wide!$A$2:$BI$24,14,FALSE))</f>
        <v/>
      </c>
      <c r="BN38" s="12" t="str">
        <f>IF($J38="","", VLOOKUP($J38,Indicator_Wide!$A$2:$BI$24,14,FALSE))</f>
        <v/>
      </c>
      <c r="BO38" s="12" t="str">
        <f t="shared" si="84"/>
        <v/>
      </c>
      <c r="BP38" s="12" t="str">
        <f>IF($J38="","",VLOOKUP($J38,IndDomain_Wide!$A$2:$BI$24,15,FALSE))</f>
        <v/>
      </c>
      <c r="BQ38" s="12" t="str">
        <f>IF($J38="","", VLOOKUP($J38,Indicator_Wide!$A$2:$BI$24,15,FALSE))</f>
        <v/>
      </c>
      <c r="BR38" s="12" t="str">
        <f t="shared" si="85"/>
        <v/>
      </c>
      <c r="BS38" s="12" t="str">
        <f>IF($J38="","",VLOOKUP($J38,IndDomain_Wide!$A$2:$BI$24,16,FALSE))</f>
        <v/>
      </c>
      <c r="BT38" s="12" t="str">
        <f>IF($J38="","", VLOOKUP($J38,Indicator_Wide!$A$2:$BI$24,16,FALSE))</f>
        <v/>
      </c>
      <c r="BU38" s="12" t="str">
        <f t="shared" si="86"/>
        <v/>
      </c>
      <c r="BV38" s="12" t="str">
        <f>IF($J38="","",VLOOKUP($J38,IndDomain_Wide!$A$2:$BI$24,17,FALSE))</f>
        <v/>
      </c>
      <c r="BW38" s="12" t="str">
        <f>IF($J38="","", VLOOKUP($J38,Indicator_Wide!$A$2:$BI$24,17,FALSE))</f>
        <v/>
      </c>
      <c r="BX38" s="12" t="str">
        <f t="shared" si="87"/>
        <v/>
      </c>
      <c r="BY38" s="12" t="str">
        <f>IF($J38="","",VLOOKUP($J38,IndDomain_Wide!$A$2:$BI$24,18,FALSE))</f>
        <v/>
      </c>
      <c r="BZ38" s="12" t="str">
        <f>IF($J38="","", VLOOKUP($J38,Indicator_Wide!$A$2:$BI$24,18,FALSE))</f>
        <v/>
      </c>
      <c r="CA38" s="12" t="str">
        <f t="shared" si="88"/>
        <v/>
      </c>
      <c r="CB38" s="12" t="str">
        <f>IF($J38="","",VLOOKUP($J38,IndDomain_Wide!$A$2:$BI$24,19,FALSE))</f>
        <v/>
      </c>
      <c r="CC38" s="12" t="str">
        <f>IF($J38="","", VLOOKUP($J38,Indicator_Wide!$A$2:$BI$24,19,FALSE))</f>
        <v/>
      </c>
      <c r="CD38" s="12" t="str">
        <f t="shared" si="89"/>
        <v/>
      </c>
      <c r="CE38" s="12" t="str">
        <f>IF($J38="","",VLOOKUP($J38,IndDomain_Wide!$A$2:$BI$24,20,FALSE))</f>
        <v/>
      </c>
      <c r="CF38" s="12" t="str">
        <f>IF($J38="","", VLOOKUP($J38,Indicator_Wide!$A$2:$BI$24,20,FALSE))</f>
        <v/>
      </c>
      <c r="CG38" s="12" t="str">
        <f t="shared" si="90"/>
        <v/>
      </c>
      <c r="CH38" s="12" t="str">
        <f>IF($J38="","",VLOOKUP($J38,IndDomain_Wide!$A$2:$BI$24,21,FALSE))</f>
        <v/>
      </c>
      <c r="CI38" s="12" t="str">
        <f>IF($J38="","", VLOOKUP($J38,Indicator_Wide!$A$2:$BI$24,21,FALSE))</f>
        <v/>
      </c>
      <c r="CJ38" s="12" t="str">
        <f t="shared" si="91"/>
        <v/>
      </c>
      <c r="CK38" s="12" t="str">
        <f>IF($J38="","",VLOOKUP($J38,IndDomain_Wide!$A$2:$BI$24,22,FALSE))</f>
        <v/>
      </c>
      <c r="CL38" s="12" t="str">
        <f>IF($J38="","", VLOOKUP($J38,Indicator_Wide!$A$2:$BI$24,22,FALSE))</f>
        <v/>
      </c>
      <c r="CM38" s="12" t="str">
        <f t="shared" si="92"/>
        <v/>
      </c>
      <c r="CN38" s="12" t="str">
        <f>IF($J38="","",VLOOKUP($J38,IndDomain_Wide!$A$2:$BI$24,23,FALSE))</f>
        <v/>
      </c>
      <c r="CO38" s="12" t="str">
        <f>IF($J38="","", VLOOKUP($J38,Indicator_Wide!$A$2:$BI$24,23,FALSE))</f>
        <v/>
      </c>
      <c r="CP38" s="12" t="str">
        <f t="shared" si="93"/>
        <v/>
      </c>
      <c r="CQ38" s="12" t="str">
        <f>IF($J38="","",VLOOKUP($J38,IndDomain_Wide!$A$2:$BI$24,24,FALSE))</f>
        <v/>
      </c>
      <c r="CR38" s="12" t="str">
        <f>IF($J38="","", VLOOKUP($J38,Indicator_Wide!$A$2:$BI$24,24,FALSE))</f>
        <v/>
      </c>
      <c r="CS38" s="12" t="str">
        <f t="shared" si="94"/>
        <v/>
      </c>
      <c r="CT38" s="12" t="str">
        <f>IF($J38="","",VLOOKUP($J38,IndDomain_Wide!$A$2:$BI$24,25,FALSE))</f>
        <v/>
      </c>
      <c r="CU38" s="12" t="str">
        <f>IF($J38="","", VLOOKUP($J38,Indicator_Wide!$A$2:$BI$24,25,FALSE))</f>
        <v/>
      </c>
      <c r="CV38" s="12" t="str">
        <f t="shared" si="95"/>
        <v/>
      </c>
      <c r="CW38" s="12" t="str">
        <f>IF($J38="","",VLOOKUP($J38,IndDomain_Wide!$A$2:$BI$24,26,FALSE))</f>
        <v/>
      </c>
      <c r="CX38" s="12" t="str">
        <f>IF($J38="","", VLOOKUP($J38,Indicator_Wide!$A$2:$BI$24,26,FALSE))</f>
        <v/>
      </c>
      <c r="CY38" s="12" t="str">
        <f t="shared" si="96"/>
        <v/>
      </c>
      <c r="CZ38" s="12" t="str">
        <f>IF($J38="","",VLOOKUP($J38,IndDomain_Wide!$A$2:$BI$24,27,FALSE))</f>
        <v/>
      </c>
      <c r="DA38" s="12" t="str">
        <f>IF($J38="","", VLOOKUP($J38,Indicator_Wide!$A$2:$BI$17,27,FALSE))</f>
        <v/>
      </c>
      <c r="DB38" s="12" t="str">
        <f t="shared" si="97"/>
        <v/>
      </c>
      <c r="DC38" s="12" t="str">
        <f>IF($J38="","",VLOOKUP($J38,IndDomain_Wide!$A$2:$BI$24,28,FALSE))</f>
        <v/>
      </c>
      <c r="DD38" s="12" t="str">
        <f>IF($J38="","", VLOOKUP($J38,Indicator_Wide!$A$2:$BI$17,28,FALSE))</f>
        <v/>
      </c>
      <c r="DE38" s="12" t="str">
        <f t="shared" si="98"/>
        <v/>
      </c>
      <c r="DF38" s="12" t="str">
        <f>IF($J38="","",VLOOKUP($J38,IndDomain_Wide!$A$2:$BI$24,29,FALSE))</f>
        <v/>
      </c>
      <c r="DG38" s="12" t="str">
        <f>IF($J38="","", VLOOKUP($J38,Indicator_Wide!$A$2:$BI$24,29,FALSE))</f>
        <v/>
      </c>
      <c r="DH38" s="12" t="str">
        <f t="shared" si="99"/>
        <v/>
      </c>
      <c r="DI38" s="12" t="str">
        <f>IF($J38="","",VLOOKUP($J38,IndDomain_Wide!$A$2:$BI$24,30,FALSE))</f>
        <v/>
      </c>
      <c r="DJ38" s="12" t="str">
        <f>IF($J38="","", VLOOKUP($J38,Indicator_Wide!$A$2:$BI$24,30,FALSE))</f>
        <v/>
      </c>
      <c r="DK38" s="12" t="str">
        <f t="shared" si="100"/>
        <v/>
      </c>
      <c r="DL38" s="12" t="str">
        <f>IF($J38="","",VLOOKUP($J38,IndDomain_Wide!$A$2:$BI$24,31,FALSE))</f>
        <v/>
      </c>
      <c r="DM38" s="12" t="str">
        <f>IF($J38="","", VLOOKUP($J38,Indicator_Wide!$A$2:$BI$24,31,FALSE))</f>
        <v/>
      </c>
      <c r="DN38" s="12" t="str">
        <f t="shared" si="101"/>
        <v/>
      </c>
      <c r="DO38" s="12" t="str">
        <f>IF($J38="","",VLOOKUP($J38,IndDomain_Wide!$A$2:$BI$24,32,FALSE))</f>
        <v/>
      </c>
      <c r="DP38" s="12" t="str">
        <f>IF($J38="","", VLOOKUP($J38,Indicator_Wide!$A$2:$BI$24,32,FALSE))</f>
        <v/>
      </c>
      <c r="DQ38" s="12" t="str">
        <f t="shared" si="102"/>
        <v/>
      </c>
      <c r="DR38" s="12" t="str">
        <f>IF($J38="","",VLOOKUP($J38,IndDomain_Wide!$A$2:$BI$24,33,FALSE))</f>
        <v/>
      </c>
      <c r="DS38" s="12" t="str">
        <f>IF($J38="","", VLOOKUP($J38,Indicator_Wide!$A$2:$BI$24,33,FALSE))</f>
        <v/>
      </c>
      <c r="DT38" s="12" t="str">
        <f t="shared" si="103"/>
        <v/>
      </c>
      <c r="DU38" s="12" t="str">
        <f>IF($J38="","",VLOOKUP($J38,IndDomain_Wide!$A$2:$BI$24,34,FALSE))</f>
        <v/>
      </c>
      <c r="DV38" s="12" t="str">
        <f>IF($J38="","", VLOOKUP($J38,Indicator_Wide!$A$2:$BI$24,34,FALSE))</f>
        <v/>
      </c>
      <c r="DW38" s="12" t="str">
        <f t="shared" si="104"/>
        <v/>
      </c>
      <c r="DX38" s="12" t="str">
        <f>IF($J38="","",VLOOKUP($J38,IndDomain_Wide!$A$2:$BI$24,35,FALSE))</f>
        <v/>
      </c>
      <c r="DY38" s="12" t="str">
        <f>IF($J38="","", VLOOKUP($J38,Indicator_Wide!$A$2:$BI$24,35,FALSE))</f>
        <v/>
      </c>
      <c r="DZ38" s="12" t="str">
        <f t="shared" si="105"/>
        <v/>
      </c>
      <c r="EA38" s="12" t="str">
        <f>IF($J38="","",VLOOKUP($J38,IndDomain_Wide!$A$2:$BI$24,36,FALSE))</f>
        <v/>
      </c>
      <c r="EB38" s="12" t="str">
        <f>IF($J38="","", VLOOKUP($J38,Indicator_Wide!$A$2:$BI$24,36,FALSE))</f>
        <v/>
      </c>
      <c r="EC38" s="12" t="str">
        <f t="shared" si="106"/>
        <v/>
      </c>
      <c r="ED38" s="12" t="str">
        <f>IF($J38="","",VLOOKUP($J38,IndDomain_Wide!$A$2:$BI$24,37,FALSE))</f>
        <v/>
      </c>
      <c r="EE38" s="12" t="str">
        <f>IF($J38="","", VLOOKUP($J38,Indicator_Wide!$A$2:$BI$24,37,FALSE))</f>
        <v/>
      </c>
      <c r="EF38" s="12" t="str">
        <f t="shared" si="107"/>
        <v/>
      </c>
      <c r="EG38" s="12" t="str">
        <f>IF($J38="","",VLOOKUP($J38,IndDomain_Wide!$A$2:$BI$24,38,FALSE))</f>
        <v/>
      </c>
      <c r="EH38" s="12" t="str">
        <f>IF($J38="","", VLOOKUP($J38,Indicator_Wide!$A$2:$BI$24,38,FALSE))</f>
        <v/>
      </c>
      <c r="EI38" s="12" t="str">
        <f t="shared" si="108"/>
        <v/>
      </c>
      <c r="EJ38" s="12" t="str">
        <f>IF($J38="","",VLOOKUP($J38,IndDomain_Wide!$A$2:$BI$24,39,FALSE))</f>
        <v/>
      </c>
      <c r="EK38" s="12" t="str">
        <f>IF($J38="","", VLOOKUP($J38,Indicator_Wide!$A$2:$BI$24,39,FALSE))</f>
        <v/>
      </c>
      <c r="EL38" s="12" t="str">
        <f t="shared" si="109"/>
        <v/>
      </c>
      <c r="EM38" s="12" t="str">
        <f>IF($J38="","",VLOOKUP($J38,IndDomain_Wide!$A$2:$BI$24,40,FALSE))</f>
        <v/>
      </c>
      <c r="EN38" s="12" t="str">
        <f>IF($J38="","", VLOOKUP($J38,Indicator_Wide!$A$2:$BI$24,40,FALSE))</f>
        <v/>
      </c>
      <c r="EO38" s="12" t="str">
        <f t="shared" si="110"/>
        <v/>
      </c>
      <c r="EP38" s="12" t="str">
        <f>IF($J38="","",VLOOKUP($J38,IndDomain_Wide!$A$2:$BI$24,41,FALSE))</f>
        <v/>
      </c>
      <c r="EQ38" s="12" t="str">
        <f>IF($J38="","", VLOOKUP($J38,Indicator_Wide!$A$2:$BI$24,41,FALSE))</f>
        <v/>
      </c>
      <c r="ER38" s="12" t="str">
        <f t="shared" si="111"/>
        <v/>
      </c>
      <c r="ES38" s="12" t="str">
        <f>IF($J38="","",VLOOKUP($J38,IndDomain_Wide!$A$2:$BI$24,42,FALSE))</f>
        <v/>
      </c>
      <c r="ET38" s="12" t="str">
        <f>IF($J38="","", VLOOKUP($J38,Indicator_Wide!$A$2:$BI$24,42,FALSE))</f>
        <v/>
      </c>
      <c r="EU38" s="12" t="str">
        <f t="shared" si="112"/>
        <v/>
      </c>
      <c r="EV38" s="12" t="str">
        <f>IF($J38="","",VLOOKUP($J38,IndDomain_Wide!$A$2:$BI$24,43,FALSE))</f>
        <v/>
      </c>
      <c r="EW38" s="12" t="str">
        <f>IF($J38="","", VLOOKUP($J38,Indicator_Wide!$A$2:$BI$24,43,FALSE))</f>
        <v/>
      </c>
      <c r="EX38" s="12" t="str">
        <f t="shared" si="113"/>
        <v/>
      </c>
      <c r="EY38" s="12" t="str">
        <f>IF($J38="","",VLOOKUP($J38,IndDomain_Wide!$A$2:$BI$24,44,FALSE))</f>
        <v/>
      </c>
      <c r="EZ38" s="12" t="str">
        <f>IF($J38="","", VLOOKUP($J38,Indicator_Wide!$A$2:$BI$24,44,FALSE))</f>
        <v/>
      </c>
      <c r="FA38" s="12" t="str">
        <f t="shared" si="114"/>
        <v/>
      </c>
      <c r="FB38" s="12" t="str">
        <f>IF($J38="","",VLOOKUP($J38,IndDomain_Wide!$A$2:$BI$24,45,FALSE))</f>
        <v/>
      </c>
      <c r="FC38" s="12" t="str">
        <f>IF($J38="","", VLOOKUP($J38,Indicator_Wide!$A$2:$BI$24,45,FALSE))</f>
        <v/>
      </c>
      <c r="FD38" s="12" t="str">
        <f t="shared" si="115"/>
        <v/>
      </c>
      <c r="FE38" s="12" t="str">
        <f>IF($J38="","",VLOOKUP($J38,IndDomain_Wide!$A$2:$BI$24,46,FALSE))</f>
        <v/>
      </c>
      <c r="FF38" s="12" t="str">
        <f>IF($J38="","", VLOOKUP($J38,Indicator_Wide!$A$2:$BI$24,46,FALSE))</f>
        <v/>
      </c>
      <c r="FG38" s="12" t="str">
        <f t="shared" si="116"/>
        <v/>
      </c>
      <c r="FH38" s="12" t="str">
        <f>IF($J38="","",VLOOKUP($J38,IndDomain_Wide!$A$2:$BI$24,47,FALSE))</f>
        <v/>
      </c>
      <c r="FI38" s="12" t="str">
        <f>IF($J38="","", VLOOKUP($J38,Indicator_Wide!$A$2:$BI$24,47,FALSE))</f>
        <v/>
      </c>
      <c r="FJ38" s="12" t="str">
        <f t="shared" si="117"/>
        <v/>
      </c>
      <c r="FK38" s="12" t="str">
        <f>IF($J38="","",VLOOKUP($J38,IndDomain_Wide!$A$2:$BI$24,48,FALSE))</f>
        <v/>
      </c>
      <c r="FL38" s="12" t="str">
        <f>IF($J38="","", VLOOKUP($J38,Indicator_Wide!$A$2:$BI$24,48,FALSE))</f>
        <v/>
      </c>
      <c r="FM38" s="12" t="str">
        <f t="shared" si="118"/>
        <v/>
      </c>
      <c r="FN38" s="12" t="str">
        <f>IF($J38="","",VLOOKUP($J38,IndDomain_Wide!$A$2:$BI$24,49,FALSE))</f>
        <v/>
      </c>
      <c r="FO38" s="12" t="str">
        <f>IF($J38="","", VLOOKUP($J38,Indicator_Wide!$A$2:$BI$24,49,FALSE))</f>
        <v/>
      </c>
      <c r="FP38" s="12" t="str">
        <f t="shared" si="119"/>
        <v/>
      </c>
      <c r="FQ38" s="12" t="str">
        <f>IF($J38="","",VLOOKUP($J38,IndDomain_Wide!$A$2:$BI$24,50,FALSE))</f>
        <v/>
      </c>
      <c r="FR38" s="12" t="str">
        <f>IF($J38="","", VLOOKUP($J38,Indicator_Wide!$A$2:$BI$24,50,FALSE))</f>
        <v/>
      </c>
      <c r="FS38" s="12" t="str">
        <f t="shared" si="120"/>
        <v/>
      </c>
      <c r="FT38" s="12" t="str">
        <f>IF($J38="","",VLOOKUP($J38,IndDomain_Wide!$A$2:$BI$24,51,FALSE))</f>
        <v/>
      </c>
      <c r="FU38" s="12" t="str">
        <f>IF($J38="","", VLOOKUP($J38,Indicator_Wide!$A$2:$BI$24,51,FALSE))</f>
        <v/>
      </c>
      <c r="FV38" s="12" t="str">
        <f t="shared" si="121"/>
        <v/>
      </c>
      <c r="FW38" s="12" t="str">
        <f>IF($J38="","",VLOOKUP($J38,IndDomain_Wide!$A$2:$BI$24,52,FALSE))</f>
        <v/>
      </c>
      <c r="FX38" s="12" t="str">
        <f>IF($J38="","", VLOOKUP($J38,Indicator_Wide!$A$2:$BI$24,52,FALSE))</f>
        <v/>
      </c>
      <c r="FY38" s="12" t="str">
        <f t="shared" si="122"/>
        <v/>
      </c>
      <c r="FZ38" s="12" t="str">
        <f>IF($J38="","",VLOOKUP($J38,IndDomain_Wide!$A$2:$BI$24,53,FALSE))</f>
        <v/>
      </c>
      <c r="GA38" s="12" t="str">
        <f>IF($J38="","", VLOOKUP($J38,Indicator_Wide!$A$2:$BI$24,53,FALSE))</f>
        <v/>
      </c>
      <c r="GB38" s="12" t="str">
        <f t="shared" si="123"/>
        <v/>
      </c>
      <c r="GC38" s="12" t="str">
        <f>IF($J38="","",VLOOKUP($J38,IndDomain_Wide!$A$2:$BI$24,54,FALSE))</f>
        <v/>
      </c>
      <c r="GD38" s="12" t="str">
        <f>IF($J38="","", VLOOKUP($J38,Indicator_Wide!$A$2:$BI$24,54,FALSE))</f>
        <v/>
      </c>
      <c r="GE38" s="12" t="str">
        <f t="shared" si="124"/>
        <v/>
      </c>
      <c r="GF38" s="12" t="str">
        <f>IF($J38="","",VLOOKUP($J38,IndDomain_Wide!$A$2:$BI$24,55,FALSE))</f>
        <v/>
      </c>
      <c r="GG38" s="12" t="str">
        <f>IF($J38="","", VLOOKUP($J38,Indicator_Wide!$A$2:$BI$24,55,FALSE))</f>
        <v/>
      </c>
      <c r="GH38" s="12" t="str">
        <f t="shared" si="125"/>
        <v/>
      </c>
      <c r="GI38" s="12" t="str">
        <f>IF($J38="","",VLOOKUP($J38,IndDomain_Wide!$A$2:$BI$24,56,FALSE))</f>
        <v/>
      </c>
      <c r="GJ38" s="12" t="str">
        <f>IF($J38="","", VLOOKUP($J38,Indicator_Wide!$A$2:$BI$24,56,FALSE))</f>
        <v/>
      </c>
      <c r="GK38" s="12" t="str">
        <f t="shared" si="126"/>
        <v/>
      </c>
      <c r="GL38" s="12" t="str">
        <f>IF($J38="","",VLOOKUP($J38,IndDomain_Wide!$A$2:$BI$24,57,FALSE))</f>
        <v/>
      </c>
      <c r="GM38" s="12" t="str">
        <f>IF($J38="","", VLOOKUP($J38,Indicator_Wide!$A$2:$BI$24,57,FALSE))</f>
        <v/>
      </c>
      <c r="GN38" s="12" t="str">
        <f t="shared" si="127"/>
        <v/>
      </c>
      <c r="GO38" s="12" t="str">
        <f>IF($J38="","",VLOOKUP($J38,IndDomain_Wide!$A$2:$BI$24,58,FALSE))</f>
        <v/>
      </c>
      <c r="GP38" s="12" t="str">
        <f>IF($J38="","", VLOOKUP($J38,Indicator_Wide!$A$2:$BI$24,58,FALSE))</f>
        <v/>
      </c>
      <c r="GQ38" s="12" t="str">
        <f t="shared" si="128"/>
        <v/>
      </c>
      <c r="GR38" s="12" t="str">
        <f>IF($J38="","",VLOOKUP($J38,IndDomain_Wide!$A$2:$BI$24,59,FALSE))</f>
        <v/>
      </c>
      <c r="GS38" s="12" t="str">
        <f>IF($J38="","", VLOOKUP($J38,Indicator_Wide!$A$2:$BI$24,59,FALSE))</f>
        <v/>
      </c>
      <c r="GT38" s="12" t="str">
        <f t="shared" si="129"/>
        <v/>
      </c>
      <c r="GU38" s="12" t="str">
        <f>IF($J38="","",VLOOKUP($J38,IndDomain_Wide!$A$2:$BI$24,60,FALSE))</f>
        <v/>
      </c>
      <c r="GV38" s="12" t="str">
        <f>IF($J38="","", VLOOKUP($J38,Indicator_Wide!$A$2:$BI$24,60,FALSE))</f>
        <v/>
      </c>
      <c r="GW38" s="12" t="str">
        <f t="shared" si="130"/>
        <v/>
      </c>
      <c r="GX38" s="12" t="str">
        <f>IF($J38="","",VLOOKUP($J38,IndDomain_Wide!$A$2:$BI$24,61,FALSE))</f>
        <v/>
      </c>
      <c r="GY38" s="12" t="str">
        <f>IF($J38="","", VLOOKUP($J38,Indicator_Wide!$A$2:$BI$24,61,FALSE))</f>
        <v/>
      </c>
      <c r="GZ38" s="12" t="str">
        <f t="shared" si="131"/>
        <v/>
      </c>
      <c r="HA38" s="11"/>
      <c r="HB38" s="11"/>
    </row>
    <row r="39" spans="1:210">
      <c r="A39" s="10"/>
      <c r="B39" s="11"/>
      <c r="C39" s="11"/>
      <c r="D39" s="11"/>
      <c r="E39" s="11"/>
      <c r="F39" s="11"/>
      <c r="G39" s="11"/>
      <c r="H39" s="11"/>
      <c r="I39" s="11"/>
      <c r="J39" s="11"/>
      <c r="K39" s="12" t="str">
        <f>IF($J39="","", VLOOKUP($J39,Domain_Wide!$A$2:$M$24,2,FALSE))</f>
        <v/>
      </c>
      <c r="L39" s="12" t="str">
        <f>IF($J39="","", VLOOKUP($J39,Domain_Wide!$A$2:$M$24,3,FALSE))</f>
        <v/>
      </c>
      <c r="M39" s="12" t="str">
        <f t="shared" si="66"/>
        <v/>
      </c>
      <c r="N39" s="12" t="str">
        <f>IF($J39="","", VLOOKUP($J39,Domain_Wide!$A$2:$M$24,4,FALSE))</f>
        <v/>
      </c>
      <c r="O39" s="12" t="str">
        <f>IF($J39="","", VLOOKUP($J39,Domain_Wide!$A$2:$M$24,5,FALSE))</f>
        <v/>
      </c>
      <c r="P39" s="12" t="str">
        <f t="shared" si="67"/>
        <v/>
      </c>
      <c r="Q39" s="12" t="str">
        <f>IF($J39="","", VLOOKUP($J39,Domain_Wide!$A$2:$M$24,6,FALSE))</f>
        <v/>
      </c>
      <c r="R39" s="12" t="str">
        <f>IF($J39="","", VLOOKUP($J39,Domain_Wide!$A$2:$M$24,7,FALSE))</f>
        <v/>
      </c>
      <c r="S39" s="12" t="str">
        <f t="shared" si="68"/>
        <v/>
      </c>
      <c r="T39" s="12" t="str">
        <f>IF($J39="","", VLOOKUP($J39,Domain_Wide!$A$2:$M$24,8,FALSE))</f>
        <v/>
      </c>
      <c r="U39" s="12" t="str">
        <f>IF($J39="","", VLOOKUP($J39,Domain_Wide!$A$2:$M$24,9,FALSE))</f>
        <v/>
      </c>
      <c r="V39" s="12" t="str">
        <f t="shared" si="69"/>
        <v/>
      </c>
      <c r="W39" s="12" t="str">
        <f>IF($J39="","", VLOOKUP($J39,Domain_Wide!$A$2:$M$24,10,FALSE))</f>
        <v/>
      </c>
      <c r="X39" s="12" t="str">
        <f>IF($J39="","", VLOOKUP($J39,Domain_Wide!$A$2:$M$24,11,FALSE))</f>
        <v/>
      </c>
      <c r="Y39" s="12" t="str">
        <f t="shared" si="70"/>
        <v/>
      </c>
      <c r="Z39" s="12" t="str">
        <f>IF($J39="","", VLOOKUP($J39,Domain_Wide!$A$2:$M$24,12,FALSE))</f>
        <v/>
      </c>
      <c r="AA39" s="12" t="str">
        <f>IF($J39="","", VLOOKUP($J39,Domain_Wide!$A$2:$M$24,13,FALSE))</f>
        <v/>
      </c>
      <c r="AB39" s="12" t="str">
        <f t="shared" si="71"/>
        <v/>
      </c>
      <c r="AC39" s="12" t="str">
        <f>IF($J39="","",VLOOKUP($J39,IndDomain_Wide!$A$2:$BI$24,2,FALSE))</f>
        <v/>
      </c>
      <c r="AD39" s="12" t="str">
        <f>IF($J39="","",VLOOKUP($J39,Indicator_Wide!$A$2:$BI$24,2,FALSE))</f>
        <v/>
      </c>
      <c r="AE39" s="12" t="str">
        <f t="shared" si="72"/>
        <v/>
      </c>
      <c r="AF39" s="12" t="str">
        <f>IF($J39="","",VLOOKUP($J39,IndDomain_Wide!$A$2:$BI$24,3,FALSE))</f>
        <v/>
      </c>
      <c r="AG39" s="12" t="str">
        <f>IF($J39="","", VLOOKUP($J39,Indicator_Wide!$A$2:$BI$24,3,FALSE))</f>
        <v/>
      </c>
      <c r="AH39" s="12" t="str">
        <f t="shared" si="73"/>
        <v/>
      </c>
      <c r="AI39" s="12" t="str">
        <f>IF($J39="","",VLOOKUP($J39,IndDomain_Wide!$A$2:$BI$24,4,FALSE))</f>
        <v/>
      </c>
      <c r="AJ39" s="12" t="str">
        <f>IF($J39="","", VLOOKUP($J39,Indicator_Wide!$A$2:$BI$24,4,FALSE))</f>
        <v/>
      </c>
      <c r="AK39" s="12" t="str">
        <f t="shared" si="74"/>
        <v/>
      </c>
      <c r="AL39" s="12" t="str">
        <f>IF($J39="","",VLOOKUP($J39,IndDomain_Wide!$A$2:$BI$24,5,FALSE))</f>
        <v/>
      </c>
      <c r="AM39" s="12" t="str">
        <f>IF($J39="","", VLOOKUP($J39,Indicator_Wide!$A$2:$BI$24,5,FALSE))</f>
        <v/>
      </c>
      <c r="AN39" s="12" t="str">
        <f t="shared" si="75"/>
        <v/>
      </c>
      <c r="AO39" s="12" t="str">
        <f>IF($J39="","",VLOOKUP($J39,IndDomain_Wide!$A$2:$BI$24,6,FALSE))</f>
        <v/>
      </c>
      <c r="AP39" s="12" t="str">
        <f>IF($J39="","", VLOOKUP($J39,Indicator_Wide!$A$2:$BI$24,6,FALSE))</f>
        <v/>
      </c>
      <c r="AQ39" s="12" t="str">
        <f t="shared" si="76"/>
        <v/>
      </c>
      <c r="AR39" s="12" t="str">
        <f>IF($J39="","",VLOOKUP($J39,IndDomain_Wide!$A$2:$BI$24,7,FALSE))</f>
        <v/>
      </c>
      <c r="AS39" s="12" t="str">
        <f>IF($J39="","", VLOOKUP($J39,Indicator_Wide!$A$2:$BI$24,7,FALSE))</f>
        <v/>
      </c>
      <c r="AT39" s="12" t="str">
        <f t="shared" si="77"/>
        <v/>
      </c>
      <c r="AU39" s="12" t="str">
        <f>IF($J39="","",VLOOKUP($J39,IndDomain_Wide!$A$2:$BI$24,8,FALSE))</f>
        <v/>
      </c>
      <c r="AV39" s="12" t="str">
        <f>IF($J39="","", VLOOKUP($J39,Indicator_Wide!$A$2:$BI$24,8,FALSE))</f>
        <v/>
      </c>
      <c r="AW39" s="12" t="str">
        <f t="shared" si="78"/>
        <v/>
      </c>
      <c r="AX39" s="12" t="str">
        <f>IF($J39="","",VLOOKUP($J39,IndDomain_Wide!$A$2:$BI$26,9,FALSE))</f>
        <v/>
      </c>
      <c r="AY39" s="12" t="str">
        <f>IF($J39="","", VLOOKUP($J39,Indicator_Wide!$A$2:$BI$24,9,FALSE))</f>
        <v/>
      </c>
      <c r="AZ39" s="12" t="str">
        <f t="shared" si="79"/>
        <v/>
      </c>
      <c r="BA39" s="12" t="str">
        <f>IF($J39="","",VLOOKUP($J39,IndDomain_Wide!$A$2:$BI$24,10,FALSE))</f>
        <v/>
      </c>
      <c r="BB39" s="12" t="str">
        <f>IF($J39="","", VLOOKUP($J39,Indicator_Wide!$A$2:$BI$24,10,FALSE))</f>
        <v/>
      </c>
      <c r="BC39" s="12" t="str">
        <f t="shared" si="80"/>
        <v/>
      </c>
      <c r="BD39" s="12" t="str">
        <f>IF($J39="","",VLOOKUP($J39,IndDomain_Wide!$A$2:$BI$24,11,FALSE))</f>
        <v/>
      </c>
      <c r="BE39" s="12" t="str">
        <f>IF($J39="","", VLOOKUP($J39,Indicator_Wide!$A$2:$BI$24,11,FALSE))</f>
        <v/>
      </c>
      <c r="BF39" s="12" t="str">
        <f t="shared" si="81"/>
        <v/>
      </c>
      <c r="BG39" s="12" t="str">
        <f>IF($J39="","",VLOOKUP($J39,IndDomain_Wide!$A$2:$BI$24,12,FALSE))</f>
        <v/>
      </c>
      <c r="BH39" s="12" t="str">
        <f>IF($J39="","", VLOOKUP($J39,Indicator_Wide!$A$2:$BI$24,12,FALSE))</f>
        <v/>
      </c>
      <c r="BI39" s="12" t="str">
        <f t="shared" si="82"/>
        <v/>
      </c>
      <c r="BJ39" s="12" t="str">
        <f>IF($J39="","",VLOOKUP($J39,IndDomain_Wide!$A$2:$BI$24,13,FALSE))</f>
        <v/>
      </c>
      <c r="BK39" s="12" t="str">
        <f>IF($J39="","", VLOOKUP($J39,Indicator_Wide!$A$2:$BI$24,13,FALSE))</f>
        <v/>
      </c>
      <c r="BL39" s="12" t="str">
        <f t="shared" si="83"/>
        <v/>
      </c>
      <c r="BM39" s="12" t="str">
        <f>IF($J39="","",VLOOKUP($J39,IndDomain_Wide!$A$2:$BI$24,14,FALSE))</f>
        <v/>
      </c>
      <c r="BN39" s="12" t="str">
        <f>IF($J39="","", VLOOKUP($J39,Indicator_Wide!$A$2:$BI$24,14,FALSE))</f>
        <v/>
      </c>
      <c r="BO39" s="12" t="str">
        <f t="shared" si="84"/>
        <v/>
      </c>
      <c r="BP39" s="12" t="str">
        <f>IF($J39="","",VLOOKUP($J39,IndDomain_Wide!$A$2:$BI$24,15,FALSE))</f>
        <v/>
      </c>
      <c r="BQ39" s="12" t="str">
        <f>IF($J39="","", VLOOKUP($J39,Indicator_Wide!$A$2:$BI$24,15,FALSE))</f>
        <v/>
      </c>
      <c r="BR39" s="12" t="str">
        <f t="shared" si="85"/>
        <v/>
      </c>
      <c r="BS39" s="12" t="str">
        <f>IF($J39="","",VLOOKUP($J39,IndDomain_Wide!$A$2:$BI$24,16,FALSE))</f>
        <v/>
      </c>
      <c r="BT39" s="12" t="str">
        <f>IF($J39="","", VLOOKUP($J39,Indicator_Wide!$A$2:$BI$24,16,FALSE))</f>
        <v/>
      </c>
      <c r="BU39" s="12" t="str">
        <f t="shared" si="86"/>
        <v/>
      </c>
      <c r="BV39" s="12" t="str">
        <f>IF($J39="","",VLOOKUP($J39,IndDomain_Wide!$A$2:$BI$24,17,FALSE))</f>
        <v/>
      </c>
      <c r="BW39" s="12" t="str">
        <f>IF($J39="","", VLOOKUP($J39,Indicator_Wide!$A$2:$BI$24,17,FALSE))</f>
        <v/>
      </c>
      <c r="BX39" s="12" t="str">
        <f t="shared" si="87"/>
        <v/>
      </c>
      <c r="BY39" s="12" t="str">
        <f>IF($J39="","",VLOOKUP($J39,IndDomain_Wide!$A$2:$BI$24,18,FALSE))</f>
        <v/>
      </c>
      <c r="BZ39" s="12" t="str">
        <f>IF($J39="","", VLOOKUP($J39,Indicator_Wide!$A$2:$BI$24,18,FALSE))</f>
        <v/>
      </c>
      <c r="CA39" s="12" t="str">
        <f t="shared" si="88"/>
        <v/>
      </c>
      <c r="CB39" s="12" t="str">
        <f>IF($J39="","",VLOOKUP($J39,IndDomain_Wide!$A$2:$BI$24,19,FALSE))</f>
        <v/>
      </c>
      <c r="CC39" s="12" t="str">
        <f>IF($J39="","", VLOOKUP($J39,Indicator_Wide!$A$2:$BI$24,19,FALSE))</f>
        <v/>
      </c>
      <c r="CD39" s="12" t="str">
        <f t="shared" si="89"/>
        <v/>
      </c>
      <c r="CE39" s="12" t="str">
        <f>IF($J39="","",VLOOKUP($J39,IndDomain_Wide!$A$2:$BI$24,20,FALSE))</f>
        <v/>
      </c>
      <c r="CF39" s="12" t="str">
        <f>IF($J39="","", VLOOKUP($J39,Indicator_Wide!$A$2:$BI$24,20,FALSE))</f>
        <v/>
      </c>
      <c r="CG39" s="12" t="str">
        <f t="shared" si="90"/>
        <v/>
      </c>
      <c r="CH39" s="12" t="str">
        <f>IF($J39="","",VLOOKUP($J39,IndDomain_Wide!$A$2:$BI$24,21,FALSE))</f>
        <v/>
      </c>
      <c r="CI39" s="12" t="str">
        <f>IF($J39="","", VLOOKUP($J39,Indicator_Wide!$A$2:$BI$24,21,FALSE))</f>
        <v/>
      </c>
      <c r="CJ39" s="12" t="str">
        <f t="shared" si="91"/>
        <v/>
      </c>
      <c r="CK39" s="12" t="str">
        <f>IF($J39="","",VLOOKUP($J39,IndDomain_Wide!$A$2:$BI$24,22,FALSE))</f>
        <v/>
      </c>
      <c r="CL39" s="12" t="str">
        <f>IF($J39="","", VLOOKUP($J39,Indicator_Wide!$A$2:$BI$24,22,FALSE))</f>
        <v/>
      </c>
      <c r="CM39" s="12" t="str">
        <f t="shared" si="92"/>
        <v/>
      </c>
      <c r="CN39" s="12" t="str">
        <f>IF($J39="","",VLOOKUP($J39,IndDomain_Wide!$A$2:$BI$24,23,FALSE))</f>
        <v/>
      </c>
      <c r="CO39" s="12" t="str">
        <f>IF($J39="","", VLOOKUP($J39,Indicator_Wide!$A$2:$BI$24,23,FALSE))</f>
        <v/>
      </c>
      <c r="CP39" s="12" t="str">
        <f t="shared" si="93"/>
        <v/>
      </c>
      <c r="CQ39" s="12" t="str">
        <f>IF($J39="","",VLOOKUP($J39,IndDomain_Wide!$A$2:$BI$24,24,FALSE))</f>
        <v/>
      </c>
      <c r="CR39" s="12" t="str">
        <f>IF($J39="","", VLOOKUP($J39,Indicator_Wide!$A$2:$BI$24,24,FALSE))</f>
        <v/>
      </c>
      <c r="CS39" s="12" t="str">
        <f t="shared" si="94"/>
        <v/>
      </c>
      <c r="CT39" s="12" t="str">
        <f>IF($J39="","",VLOOKUP($J39,IndDomain_Wide!$A$2:$BI$24,25,FALSE))</f>
        <v/>
      </c>
      <c r="CU39" s="12" t="str">
        <f>IF($J39="","", VLOOKUP($J39,Indicator_Wide!$A$2:$BI$24,25,FALSE))</f>
        <v/>
      </c>
      <c r="CV39" s="12" t="str">
        <f t="shared" si="95"/>
        <v/>
      </c>
      <c r="CW39" s="12" t="str">
        <f>IF($J39="","",VLOOKUP($J39,IndDomain_Wide!$A$2:$BI$24,26,FALSE))</f>
        <v/>
      </c>
      <c r="CX39" s="12" t="str">
        <f>IF($J39="","", VLOOKUP($J39,Indicator_Wide!$A$2:$BI$24,26,FALSE))</f>
        <v/>
      </c>
      <c r="CY39" s="12" t="str">
        <f t="shared" si="96"/>
        <v/>
      </c>
      <c r="CZ39" s="12" t="str">
        <f>IF($J39="","",VLOOKUP($J39,IndDomain_Wide!$A$2:$BI$24,27,FALSE))</f>
        <v/>
      </c>
      <c r="DA39" s="12" t="str">
        <f>IF($J39="","", VLOOKUP($J39,Indicator_Wide!$A$2:$BI$17,27,FALSE))</f>
        <v/>
      </c>
      <c r="DB39" s="12" t="str">
        <f t="shared" si="97"/>
        <v/>
      </c>
      <c r="DC39" s="12" t="str">
        <f>IF($J39="","",VLOOKUP($J39,IndDomain_Wide!$A$2:$BI$24,28,FALSE))</f>
        <v/>
      </c>
      <c r="DD39" s="12" t="str">
        <f>IF($J39="","", VLOOKUP($J39,Indicator_Wide!$A$2:$BI$17,28,FALSE))</f>
        <v/>
      </c>
      <c r="DE39" s="12" t="str">
        <f t="shared" si="98"/>
        <v/>
      </c>
      <c r="DF39" s="12" t="str">
        <f>IF($J39="","",VLOOKUP($J39,IndDomain_Wide!$A$2:$BI$24,29,FALSE))</f>
        <v/>
      </c>
      <c r="DG39" s="12" t="str">
        <f>IF($J39="","", VLOOKUP($J39,Indicator_Wide!$A$2:$BI$24,29,FALSE))</f>
        <v/>
      </c>
      <c r="DH39" s="12" t="str">
        <f t="shared" si="99"/>
        <v/>
      </c>
      <c r="DI39" s="12" t="str">
        <f>IF($J39="","",VLOOKUP($J39,IndDomain_Wide!$A$2:$BI$24,30,FALSE))</f>
        <v/>
      </c>
      <c r="DJ39" s="12" t="str">
        <f>IF($J39="","", VLOOKUP($J39,Indicator_Wide!$A$2:$BI$24,30,FALSE))</f>
        <v/>
      </c>
      <c r="DK39" s="12" t="str">
        <f t="shared" si="100"/>
        <v/>
      </c>
      <c r="DL39" s="12" t="str">
        <f>IF($J39="","",VLOOKUP($J39,IndDomain_Wide!$A$2:$BI$24,31,FALSE))</f>
        <v/>
      </c>
      <c r="DM39" s="12" t="str">
        <f>IF($J39="","", VLOOKUP($J39,Indicator_Wide!$A$2:$BI$24,31,FALSE))</f>
        <v/>
      </c>
      <c r="DN39" s="12" t="str">
        <f t="shared" si="101"/>
        <v/>
      </c>
      <c r="DO39" s="12" t="str">
        <f>IF($J39="","",VLOOKUP($J39,IndDomain_Wide!$A$2:$BI$24,32,FALSE))</f>
        <v/>
      </c>
      <c r="DP39" s="12" t="str">
        <f>IF($J39="","", VLOOKUP($J39,Indicator_Wide!$A$2:$BI$24,32,FALSE))</f>
        <v/>
      </c>
      <c r="DQ39" s="12" t="str">
        <f t="shared" si="102"/>
        <v/>
      </c>
      <c r="DR39" s="12" t="str">
        <f>IF($J39="","",VLOOKUP($J39,IndDomain_Wide!$A$2:$BI$24,33,FALSE))</f>
        <v/>
      </c>
      <c r="DS39" s="12" t="str">
        <f>IF($J39="","", VLOOKUP($J39,Indicator_Wide!$A$2:$BI$24,33,FALSE))</f>
        <v/>
      </c>
      <c r="DT39" s="12" t="str">
        <f t="shared" si="103"/>
        <v/>
      </c>
      <c r="DU39" s="12" t="str">
        <f>IF($J39="","",VLOOKUP($J39,IndDomain_Wide!$A$2:$BI$24,34,FALSE))</f>
        <v/>
      </c>
      <c r="DV39" s="12" t="str">
        <f>IF($J39="","", VLOOKUP($J39,Indicator_Wide!$A$2:$BI$24,34,FALSE))</f>
        <v/>
      </c>
      <c r="DW39" s="12" t="str">
        <f t="shared" si="104"/>
        <v/>
      </c>
      <c r="DX39" s="12" t="str">
        <f>IF($J39="","",VLOOKUP($J39,IndDomain_Wide!$A$2:$BI$24,35,FALSE))</f>
        <v/>
      </c>
      <c r="DY39" s="12" t="str">
        <f>IF($J39="","", VLOOKUP($J39,Indicator_Wide!$A$2:$BI$24,35,FALSE))</f>
        <v/>
      </c>
      <c r="DZ39" s="12" t="str">
        <f t="shared" si="105"/>
        <v/>
      </c>
      <c r="EA39" s="12" t="str">
        <f>IF($J39="","",VLOOKUP($J39,IndDomain_Wide!$A$2:$BI$24,36,FALSE))</f>
        <v/>
      </c>
      <c r="EB39" s="12" t="str">
        <f>IF($J39="","", VLOOKUP($J39,Indicator_Wide!$A$2:$BI$24,36,FALSE))</f>
        <v/>
      </c>
      <c r="EC39" s="12" t="str">
        <f t="shared" si="106"/>
        <v/>
      </c>
      <c r="ED39" s="12" t="str">
        <f>IF($J39="","",VLOOKUP($J39,IndDomain_Wide!$A$2:$BI$24,37,FALSE))</f>
        <v/>
      </c>
      <c r="EE39" s="12" t="str">
        <f>IF($J39="","", VLOOKUP($J39,Indicator_Wide!$A$2:$BI$24,37,FALSE))</f>
        <v/>
      </c>
      <c r="EF39" s="12" t="str">
        <f t="shared" si="107"/>
        <v/>
      </c>
      <c r="EG39" s="12" t="str">
        <f>IF($J39="","",VLOOKUP($J39,IndDomain_Wide!$A$2:$BI$24,38,FALSE))</f>
        <v/>
      </c>
      <c r="EH39" s="12" t="str">
        <f>IF($J39="","", VLOOKUP($J39,Indicator_Wide!$A$2:$BI$24,38,FALSE))</f>
        <v/>
      </c>
      <c r="EI39" s="12" t="str">
        <f t="shared" si="108"/>
        <v/>
      </c>
      <c r="EJ39" s="12" t="str">
        <f>IF($J39="","",VLOOKUP($J39,IndDomain_Wide!$A$2:$BI$24,39,FALSE))</f>
        <v/>
      </c>
      <c r="EK39" s="12" t="str">
        <f>IF($J39="","", VLOOKUP($J39,Indicator_Wide!$A$2:$BI$24,39,FALSE))</f>
        <v/>
      </c>
      <c r="EL39" s="12" t="str">
        <f t="shared" si="109"/>
        <v/>
      </c>
      <c r="EM39" s="12" t="str">
        <f>IF($J39="","",VLOOKUP($J39,IndDomain_Wide!$A$2:$BI$24,40,FALSE))</f>
        <v/>
      </c>
      <c r="EN39" s="12" t="str">
        <f>IF($J39="","", VLOOKUP($J39,Indicator_Wide!$A$2:$BI$24,40,FALSE))</f>
        <v/>
      </c>
      <c r="EO39" s="12" t="str">
        <f t="shared" si="110"/>
        <v/>
      </c>
      <c r="EP39" s="12" t="str">
        <f>IF($J39="","",VLOOKUP($J39,IndDomain_Wide!$A$2:$BI$24,41,FALSE))</f>
        <v/>
      </c>
      <c r="EQ39" s="12" t="str">
        <f>IF($J39="","", VLOOKUP($J39,Indicator_Wide!$A$2:$BI$24,41,FALSE))</f>
        <v/>
      </c>
      <c r="ER39" s="12" t="str">
        <f t="shared" si="111"/>
        <v/>
      </c>
      <c r="ES39" s="12" t="str">
        <f>IF($J39="","",VLOOKUP($J39,IndDomain_Wide!$A$2:$BI$24,42,FALSE))</f>
        <v/>
      </c>
      <c r="ET39" s="12" t="str">
        <f>IF($J39="","", VLOOKUP($J39,Indicator_Wide!$A$2:$BI$24,42,FALSE))</f>
        <v/>
      </c>
      <c r="EU39" s="12" t="str">
        <f t="shared" si="112"/>
        <v/>
      </c>
      <c r="EV39" s="12" t="str">
        <f>IF($J39="","",VLOOKUP($J39,IndDomain_Wide!$A$2:$BI$24,43,FALSE))</f>
        <v/>
      </c>
      <c r="EW39" s="12" t="str">
        <f>IF($J39="","", VLOOKUP($J39,Indicator_Wide!$A$2:$BI$24,43,FALSE))</f>
        <v/>
      </c>
      <c r="EX39" s="12" t="str">
        <f t="shared" si="113"/>
        <v/>
      </c>
      <c r="EY39" s="12" t="str">
        <f>IF($J39="","",VLOOKUP($J39,IndDomain_Wide!$A$2:$BI$24,44,FALSE))</f>
        <v/>
      </c>
      <c r="EZ39" s="12" t="str">
        <f>IF($J39="","", VLOOKUP($J39,Indicator_Wide!$A$2:$BI$24,44,FALSE))</f>
        <v/>
      </c>
      <c r="FA39" s="12" t="str">
        <f t="shared" si="114"/>
        <v/>
      </c>
      <c r="FB39" s="12" t="str">
        <f>IF($J39="","",VLOOKUP($J39,IndDomain_Wide!$A$2:$BI$24,45,FALSE))</f>
        <v/>
      </c>
      <c r="FC39" s="12" t="str">
        <f>IF($J39="","", VLOOKUP($J39,Indicator_Wide!$A$2:$BI$24,45,FALSE))</f>
        <v/>
      </c>
      <c r="FD39" s="12" t="str">
        <f t="shared" si="115"/>
        <v/>
      </c>
      <c r="FE39" s="12" t="str">
        <f>IF($J39="","",VLOOKUP($J39,IndDomain_Wide!$A$2:$BI$24,46,FALSE))</f>
        <v/>
      </c>
      <c r="FF39" s="12" t="str">
        <f>IF($J39="","", VLOOKUP($J39,Indicator_Wide!$A$2:$BI$24,46,FALSE))</f>
        <v/>
      </c>
      <c r="FG39" s="12" t="str">
        <f t="shared" si="116"/>
        <v/>
      </c>
      <c r="FH39" s="12" t="str">
        <f>IF($J39="","",VLOOKUP($J39,IndDomain_Wide!$A$2:$BI$24,47,FALSE))</f>
        <v/>
      </c>
      <c r="FI39" s="12" t="str">
        <f>IF($J39="","", VLOOKUP($J39,Indicator_Wide!$A$2:$BI$24,47,FALSE))</f>
        <v/>
      </c>
      <c r="FJ39" s="12" t="str">
        <f t="shared" si="117"/>
        <v/>
      </c>
      <c r="FK39" s="12" t="str">
        <f>IF($J39="","",VLOOKUP($J39,IndDomain_Wide!$A$2:$BI$24,48,FALSE))</f>
        <v/>
      </c>
      <c r="FL39" s="12" t="str">
        <f>IF($J39="","", VLOOKUP($J39,Indicator_Wide!$A$2:$BI$24,48,FALSE))</f>
        <v/>
      </c>
      <c r="FM39" s="12" t="str">
        <f t="shared" si="118"/>
        <v/>
      </c>
      <c r="FN39" s="12" t="str">
        <f>IF($J39="","",VLOOKUP($J39,IndDomain_Wide!$A$2:$BI$24,49,FALSE))</f>
        <v/>
      </c>
      <c r="FO39" s="12" t="str">
        <f>IF($J39="","", VLOOKUP($J39,Indicator_Wide!$A$2:$BI$24,49,FALSE))</f>
        <v/>
      </c>
      <c r="FP39" s="12" t="str">
        <f t="shared" si="119"/>
        <v/>
      </c>
      <c r="FQ39" s="12" t="str">
        <f>IF($J39="","",VLOOKUP($J39,IndDomain_Wide!$A$2:$BI$24,50,FALSE))</f>
        <v/>
      </c>
      <c r="FR39" s="12" t="str">
        <f>IF($J39="","", VLOOKUP($J39,Indicator_Wide!$A$2:$BI$24,50,FALSE))</f>
        <v/>
      </c>
      <c r="FS39" s="12" t="str">
        <f t="shared" si="120"/>
        <v/>
      </c>
      <c r="FT39" s="12" t="str">
        <f>IF($J39="","",VLOOKUP($J39,IndDomain_Wide!$A$2:$BI$24,51,FALSE))</f>
        <v/>
      </c>
      <c r="FU39" s="12" t="str">
        <f>IF($J39="","", VLOOKUP($J39,Indicator_Wide!$A$2:$BI$24,51,FALSE))</f>
        <v/>
      </c>
      <c r="FV39" s="12" t="str">
        <f t="shared" si="121"/>
        <v/>
      </c>
      <c r="FW39" s="12" t="str">
        <f>IF($J39="","",VLOOKUP($J39,IndDomain_Wide!$A$2:$BI$24,52,FALSE))</f>
        <v/>
      </c>
      <c r="FX39" s="12" t="str">
        <f>IF($J39="","", VLOOKUP($J39,Indicator_Wide!$A$2:$BI$24,52,FALSE))</f>
        <v/>
      </c>
      <c r="FY39" s="12" t="str">
        <f t="shared" si="122"/>
        <v/>
      </c>
      <c r="FZ39" s="12" t="str">
        <f>IF($J39="","",VLOOKUP($J39,IndDomain_Wide!$A$2:$BI$24,53,FALSE))</f>
        <v/>
      </c>
      <c r="GA39" s="12" t="str">
        <f>IF($J39="","", VLOOKUP($J39,Indicator_Wide!$A$2:$BI$24,53,FALSE))</f>
        <v/>
      </c>
      <c r="GB39" s="12" t="str">
        <f t="shared" si="123"/>
        <v/>
      </c>
      <c r="GC39" s="12" t="str">
        <f>IF($J39="","",VLOOKUP($J39,IndDomain_Wide!$A$2:$BI$24,54,FALSE))</f>
        <v/>
      </c>
      <c r="GD39" s="12" t="str">
        <f>IF($J39="","", VLOOKUP($J39,Indicator_Wide!$A$2:$BI$24,54,FALSE))</f>
        <v/>
      </c>
      <c r="GE39" s="12" t="str">
        <f t="shared" si="124"/>
        <v/>
      </c>
      <c r="GF39" s="12" t="str">
        <f>IF($J39="","",VLOOKUP($J39,IndDomain_Wide!$A$2:$BI$24,55,FALSE))</f>
        <v/>
      </c>
      <c r="GG39" s="12" t="str">
        <f>IF($J39="","", VLOOKUP($J39,Indicator_Wide!$A$2:$BI$24,55,FALSE))</f>
        <v/>
      </c>
      <c r="GH39" s="12" t="str">
        <f t="shared" si="125"/>
        <v/>
      </c>
      <c r="GI39" s="12" t="str">
        <f>IF($J39="","",VLOOKUP($J39,IndDomain_Wide!$A$2:$BI$24,56,FALSE))</f>
        <v/>
      </c>
      <c r="GJ39" s="12" t="str">
        <f>IF($J39="","", VLOOKUP($J39,Indicator_Wide!$A$2:$BI$24,56,FALSE))</f>
        <v/>
      </c>
      <c r="GK39" s="12" t="str">
        <f t="shared" si="126"/>
        <v/>
      </c>
      <c r="GL39" s="12" t="str">
        <f>IF($J39="","",VLOOKUP($J39,IndDomain_Wide!$A$2:$BI$24,57,FALSE))</f>
        <v/>
      </c>
      <c r="GM39" s="12" t="str">
        <f>IF($J39="","", VLOOKUP($J39,Indicator_Wide!$A$2:$BI$24,57,FALSE))</f>
        <v/>
      </c>
      <c r="GN39" s="12" t="str">
        <f t="shared" si="127"/>
        <v/>
      </c>
      <c r="GO39" s="12" t="str">
        <f>IF($J39="","",VLOOKUP($J39,IndDomain_Wide!$A$2:$BI$24,58,FALSE))</f>
        <v/>
      </c>
      <c r="GP39" s="12" t="str">
        <f>IF($J39="","", VLOOKUP($J39,Indicator_Wide!$A$2:$BI$24,58,FALSE))</f>
        <v/>
      </c>
      <c r="GQ39" s="12" t="str">
        <f t="shared" si="128"/>
        <v/>
      </c>
      <c r="GR39" s="12" t="str">
        <f>IF($J39="","",VLOOKUP($J39,IndDomain_Wide!$A$2:$BI$24,59,FALSE))</f>
        <v/>
      </c>
      <c r="GS39" s="12" t="str">
        <f>IF($J39="","", VLOOKUP($J39,Indicator_Wide!$A$2:$BI$24,59,FALSE))</f>
        <v/>
      </c>
      <c r="GT39" s="12" t="str">
        <f t="shared" si="129"/>
        <v/>
      </c>
      <c r="GU39" s="12" t="str">
        <f>IF($J39="","",VLOOKUP($J39,IndDomain_Wide!$A$2:$BI$24,60,FALSE))</f>
        <v/>
      </c>
      <c r="GV39" s="12" t="str">
        <f>IF($J39="","", VLOOKUP($J39,Indicator_Wide!$A$2:$BI$24,60,FALSE))</f>
        <v/>
      </c>
      <c r="GW39" s="12" t="str">
        <f t="shared" si="130"/>
        <v/>
      </c>
      <c r="GX39" s="12" t="str">
        <f>IF($J39="","",VLOOKUP($J39,IndDomain_Wide!$A$2:$BI$24,61,FALSE))</f>
        <v/>
      </c>
      <c r="GY39" s="12" t="str">
        <f>IF($J39="","", VLOOKUP($J39,Indicator_Wide!$A$2:$BI$24,61,FALSE))</f>
        <v/>
      </c>
      <c r="GZ39" s="12" t="str">
        <f t="shared" si="131"/>
        <v/>
      </c>
      <c r="HA39" s="11"/>
      <c r="HB39" s="11"/>
    </row>
    <row r="40" spans="1:210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2" t="str">
        <f>IF($J40="","", VLOOKUP($J40,Domain_Wide!$A$2:$M$24,2,FALSE))</f>
        <v/>
      </c>
      <c r="L40" s="12" t="str">
        <f>IF($J40="","", VLOOKUP($J40,Domain_Wide!$A$2:$M$24,3,FALSE))</f>
        <v/>
      </c>
      <c r="M40" s="12" t="str">
        <f t="shared" si="66"/>
        <v/>
      </c>
      <c r="N40" s="12" t="str">
        <f>IF($J40="","", VLOOKUP($J40,Domain_Wide!$A$2:$M$24,4,FALSE))</f>
        <v/>
      </c>
      <c r="O40" s="12" t="str">
        <f>IF($J40="","", VLOOKUP($J40,Domain_Wide!$A$2:$M$24,5,FALSE))</f>
        <v/>
      </c>
      <c r="P40" s="12" t="str">
        <f t="shared" si="67"/>
        <v/>
      </c>
      <c r="Q40" s="12" t="str">
        <f>IF($J40="","", VLOOKUP($J40,Domain_Wide!$A$2:$M$24,6,FALSE))</f>
        <v/>
      </c>
      <c r="R40" s="12" t="str">
        <f>IF($J40="","", VLOOKUP($J40,Domain_Wide!$A$2:$M$24,7,FALSE))</f>
        <v/>
      </c>
      <c r="S40" s="12" t="str">
        <f t="shared" si="68"/>
        <v/>
      </c>
      <c r="T40" s="12" t="str">
        <f>IF($J40="","", VLOOKUP($J40,Domain_Wide!$A$2:$M$24,8,FALSE))</f>
        <v/>
      </c>
      <c r="U40" s="12" t="str">
        <f>IF($J40="","", VLOOKUP($J40,Domain_Wide!$A$2:$M$24,9,FALSE))</f>
        <v/>
      </c>
      <c r="V40" s="12" t="str">
        <f t="shared" si="69"/>
        <v/>
      </c>
      <c r="W40" s="12" t="str">
        <f>IF($J40="","", VLOOKUP($J40,Domain_Wide!$A$2:$M$24,10,FALSE))</f>
        <v/>
      </c>
      <c r="X40" s="12" t="str">
        <f>IF($J40="","", VLOOKUP($J40,Domain_Wide!$A$2:$M$24,11,FALSE))</f>
        <v/>
      </c>
      <c r="Y40" s="12" t="str">
        <f t="shared" si="70"/>
        <v/>
      </c>
      <c r="Z40" s="12" t="str">
        <f>IF($J40="","", VLOOKUP($J40,Domain_Wide!$A$2:$M$24,12,FALSE))</f>
        <v/>
      </c>
      <c r="AA40" s="12" t="str">
        <f>IF($J40="","", VLOOKUP($J40,Domain_Wide!$A$2:$M$24,13,FALSE))</f>
        <v/>
      </c>
      <c r="AB40" s="12" t="str">
        <f t="shared" si="71"/>
        <v/>
      </c>
      <c r="AC40" s="12" t="str">
        <f>IF($J40="","",VLOOKUP($J40,IndDomain_Wide!$A$2:$BI$24,2,FALSE))</f>
        <v/>
      </c>
      <c r="AD40" s="12" t="str">
        <f>IF($J40="","",VLOOKUP($J40,Indicator_Wide!$A$2:$BI$24,2,FALSE))</f>
        <v/>
      </c>
      <c r="AE40" s="12" t="str">
        <f t="shared" si="72"/>
        <v/>
      </c>
      <c r="AF40" s="12" t="str">
        <f>IF($J40="","",VLOOKUP($J40,IndDomain_Wide!$A$2:$BI$24,3,FALSE))</f>
        <v/>
      </c>
      <c r="AG40" s="12" t="str">
        <f>IF($J40="","", VLOOKUP($J40,Indicator_Wide!$A$2:$BI$24,3,FALSE))</f>
        <v/>
      </c>
      <c r="AH40" s="12" t="str">
        <f t="shared" si="73"/>
        <v/>
      </c>
      <c r="AI40" s="12" t="str">
        <f>IF($J40="","",VLOOKUP($J40,IndDomain_Wide!$A$2:$BI$24,4,FALSE))</f>
        <v/>
      </c>
      <c r="AJ40" s="12" t="str">
        <f>IF($J40="","", VLOOKUP($J40,Indicator_Wide!$A$2:$BI$24,4,FALSE))</f>
        <v/>
      </c>
      <c r="AK40" s="12" t="str">
        <f t="shared" si="74"/>
        <v/>
      </c>
      <c r="AL40" s="12" t="str">
        <f>IF($J40="","",VLOOKUP($J40,IndDomain_Wide!$A$2:$BI$24,5,FALSE))</f>
        <v/>
      </c>
      <c r="AM40" s="12" t="str">
        <f>IF($J40="","", VLOOKUP($J40,Indicator_Wide!$A$2:$BI$24,5,FALSE))</f>
        <v/>
      </c>
      <c r="AN40" s="12" t="str">
        <f t="shared" si="75"/>
        <v/>
      </c>
      <c r="AO40" s="12" t="str">
        <f>IF($J40="","",VLOOKUP($J40,IndDomain_Wide!$A$2:$BI$24,6,FALSE))</f>
        <v/>
      </c>
      <c r="AP40" s="12" t="str">
        <f>IF($J40="","", VLOOKUP($J40,Indicator_Wide!$A$2:$BI$24,6,FALSE))</f>
        <v/>
      </c>
      <c r="AQ40" s="12" t="str">
        <f t="shared" si="76"/>
        <v/>
      </c>
      <c r="AR40" s="12" t="str">
        <f>IF($J40="","",VLOOKUP($J40,IndDomain_Wide!$A$2:$BI$24,7,FALSE))</f>
        <v/>
      </c>
      <c r="AS40" s="12" t="str">
        <f>IF($J40="","", VLOOKUP($J40,Indicator_Wide!$A$2:$BI$24,7,FALSE))</f>
        <v/>
      </c>
      <c r="AT40" s="12" t="str">
        <f t="shared" si="77"/>
        <v/>
      </c>
      <c r="AU40" s="12" t="str">
        <f>IF($J40="","",VLOOKUP($J40,IndDomain_Wide!$A$2:$BI$24,8,FALSE))</f>
        <v/>
      </c>
      <c r="AV40" s="12" t="str">
        <f>IF($J40="","", VLOOKUP($J40,Indicator_Wide!$A$2:$BI$24,8,FALSE))</f>
        <v/>
      </c>
      <c r="AW40" s="12" t="str">
        <f t="shared" si="78"/>
        <v/>
      </c>
      <c r="AX40" s="12" t="str">
        <f>IF($J40="","",VLOOKUP($J40,IndDomain_Wide!$A$2:$BI$26,9,FALSE))</f>
        <v/>
      </c>
      <c r="AY40" s="12" t="str">
        <f>IF($J40="","", VLOOKUP($J40,Indicator_Wide!$A$2:$BI$24,9,FALSE))</f>
        <v/>
      </c>
      <c r="AZ40" s="12" t="str">
        <f t="shared" si="79"/>
        <v/>
      </c>
      <c r="BA40" s="12" t="str">
        <f>IF($J40="","",VLOOKUP($J40,IndDomain_Wide!$A$2:$BI$24,10,FALSE))</f>
        <v/>
      </c>
      <c r="BB40" s="12" t="str">
        <f>IF($J40="","", VLOOKUP($J40,Indicator_Wide!$A$2:$BI$24,10,FALSE))</f>
        <v/>
      </c>
      <c r="BC40" s="12" t="str">
        <f t="shared" si="80"/>
        <v/>
      </c>
      <c r="BD40" s="12" t="str">
        <f>IF($J40="","",VLOOKUP($J40,IndDomain_Wide!$A$2:$BI$24,11,FALSE))</f>
        <v/>
      </c>
      <c r="BE40" s="12" t="str">
        <f>IF($J40="","", VLOOKUP($J40,Indicator_Wide!$A$2:$BI$24,11,FALSE))</f>
        <v/>
      </c>
      <c r="BF40" s="12" t="str">
        <f t="shared" si="81"/>
        <v/>
      </c>
      <c r="BG40" s="12" t="str">
        <f>IF($J40="","",VLOOKUP($J40,IndDomain_Wide!$A$2:$BI$24,12,FALSE))</f>
        <v/>
      </c>
      <c r="BH40" s="12" t="str">
        <f>IF($J40="","", VLOOKUP($J40,Indicator_Wide!$A$2:$BI$24,12,FALSE))</f>
        <v/>
      </c>
      <c r="BI40" s="12" t="str">
        <f t="shared" si="82"/>
        <v/>
      </c>
      <c r="BJ40" s="12" t="str">
        <f>IF($J40="","",VLOOKUP($J40,IndDomain_Wide!$A$2:$BI$24,13,FALSE))</f>
        <v/>
      </c>
      <c r="BK40" s="12" t="str">
        <f>IF($J40="","", VLOOKUP($J40,Indicator_Wide!$A$2:$BI$24,13,FALSE))</f>
        <v/>
      </c>
      <c r="BL40" s="12" t="str">
        <f t="shared" si="83"/>
        <v/>
      </c>
      <c r="BM40" s="12" t="str">
        <f>IF($J40="","",VLOOKUP($J40,IndDomain_Wide!$A$2:$BI$24,14,FALSE))</f>
        <v/>
      </c>
      <c r="BN40" s="12" t="str">
        <f>IF($J40="","", VLOOKUP($J40,Indicator_Wide!$A$2:$BI$24,14,FALSE))</f>
        <v/>
      </c>
      <c r="BO40" s="12" t="str">
        <f t="shared" si="84"/>
        <v/>
      </c>
      <c r="BP40" s="12" t="str">
        <f>IF($J40="","",VLOOKUP($J40,IndDomain_Wide!$A$2:$BI$24,15,FALSE))</f>
        <v/>
      </c>
      <c r="BQ40" s="12" t="str">
        <f>IF($J40="","", VLOOKUP($J40,Indicator_Wide!$A$2:$BI$24,15,FALSE))</f>
        <v/>
      </c>
      <c r="BR40" s="12" t="str">
        <f t="shared" si="85"/>
        <v/>
      </c>
      <c r="BS40" s="12" t="str">
        <f>IF($J40="","",VLOOKUP($J40,IndDomain_Wide!$A$2:$BI$24,16,FALSE))</f>
        <v/>
      </c>
      <c r="BT40" s="12" t="str">
        <f>IF($J40="","", VLOOKUP($J40,Indicator_Wide!$A$2:$BI$24,16,FALSE))</f>
        <v/>
      </c>
      <c r="BU40" s="12" t="str">
        <f t="shared" si="86"/>
        <v/>
      </c>
      <c r="BV40" s="12" t="str">
        <f>IF($J40="","",VLOOKUP($J40,IndDomain_Wide!$A$2:$BI$24,17,FALSE))</f>
        <v/>
      </c>
      <c r="BW40" s="12" t="str">
        <f>IF($J40="","", VLOOKUP($J40,Indicator_Wide!$A$2:$BI$24,17,FALSE))</f>
        <v/>
      </c>
      <c r="BX40" s="12" t="str">
        <f t="shared" si="87"/>
        <v/>
      </c>
      <c r="BY40" s="12" t="str">
        <f>IF($J40="","",VLOOKUP($J40,IndDomain_Wide!$A$2:$BI$24,18,FALSE))</f>
        <v/>
      </c>
      <c r="BZ40" s="12" t="str">
        <f>IF($J40="","", VLOOKUP($J40,Indicator_Wide!$A$2:$BI$24,18,FALSE))</f>
        <v/>
      </c>
      <c r="CA40" s="12" t="str">
        <f t="shared" si="88"/>
        <v/>
      </c>
      <c r="CB40" s="12" t="str">
        <f>IF($J40="","",VLOOKUP($J40,IndDomain_Wide!$A$2:$BI$24,19,FALSE))</f>
        <v/>
      </c>
      <c r="CC40" s="12" t="str">
        <f>IF($J40="","", VLOOKUP($J40,Indicator_Wide!$A$2:$BI$24,19,FALSE))</f>
        <v/>
      </c>
      <c r="CD40" s="12" t="str">
        <f t="shared" si="89"/>
        <v/>
      </c>
      <c r="CE40" s="12" t="str">
        <f>IF($J40="","",VLOOKUP($J40,IndDomain_Wide!$A$2:$BI$24,20,FALSE))</f>
        <v/>
      </c>
      <c r="CF40" s="12" t="str">
        <f>IF($J40="","", VLOOKUP($J40,Indicator_Wide!$A$2:$BI$24,20,FALSE))</f>
        <v/>
      </c>
      <c r="CG40" s="12" t="str">
        <f t="shared" si="90"/>
        <v/>
      </c>
      <c r="CH40" s="12" t="str">
        <f>IF($J40="","",VLOOKUP($J40,IndDomain_Wide!$A$2:$BI$24,21,FALSE))</f>
        <v/>
      </c>
      <c r="CI40" s="12" t="str">
        <f>IF($J40="","", VLOOKUP($J40,Indicator_Wide!$A$2:$BI$24,21,FALSE))</f>
        <v/>
      </c>
      <c r="CJ40" s="12" t="str">
        <f t="shared" si="91"/>
        <v/>
      </c>
      <c r="CK40" s="12" t="str">
        <f>IF($J40="","",VLOOKUP($J40,IndDomain_Wide!$A$2:$BI$24,22,FALSE))</f>
        <v/>
      </c>
      <c r="CL40" s="12" t="str">
        <f>IF($J40="","", VLOOKUP($J40,Indicator_Wide!$A$2:$BI$24,22,FALSE))</f>
        <v/>
      </c>
      <c r="CM40" s="12" t="str">
        <f t="shared" si="92"/>
        <v/>
      </c>
      <c r="CN40" s="12" t="str">
        <f>IF($J40="","",VLOOKUP($J40,IndDomain_Wide!$A$2:$BI$24,23,FALSE))</f>
        <v/>
      </c>
      <c r="CO40" s="12" t="str">
        <f>IF($J40="","", VLOOKUP($J40,Indicator_Wide!$A$2:$BI$24,23,FALSE))</f>
        <v/>
      </c>
      <c r="CP40" s="12" t="str">
        <f t="shared" si="93"/>
        <v/>
      </c>
      <c r="CQ40" s="12" t="str">
        <f>IF($J40="","",VLOOKUP($J40,IndDomain_Wide!$A$2:$BI$24,24,FALSE))</f>
        <v/>
      </c>
      <c r="CR40" s="12" t="str">
        <f>IF($J40="","", VLOOKUP($J40,Indicator_Wide!$A$2:$BI$24,24,FALSE))</f>
        <v/>
      </c>
      <c r="CS40" s="12" t="str">
        <f t="shared" si="94"/>
        <v/>
      </c>
      <c r="CT40" s="12" t="str">
        <f>IF($J40="","",VLOOKUP($J40,IndDomain_Wide!$A$2:$BI$24,25,FALSE))</f>
        <v/>
      </c>
      <c r="CU40" s="12" t="str">
        <f>IF($J40="","", VLOOKUP($J40,Indicator_Wide!$A$2:$BI$24,25,FALSE))</f>
        <v/>
      </c>
      <c r="CV40" s="12" t="str">
        <f t="shared" si="95"/>
        <v/>
      </c>
      <c r="CW40" s="12" t="str">
        <f>IF($J40="","",VLOOKUP($J40,IndDomain_Wide!$A$2:$BI$24,26,FALSE))</f>
        <v/>
      </c>
      <c r="CX40" s="12" t="str">
        <f>IF($J40="","", VLOOKUP($J40,Indicator_Wide!$A$2:$BI$24,26,FALSE))</f>
        <v/>
      </c>
      <c r="CY40" s="12" t="str">
        <f t="shared" si="96"/>
        <v/>
      </c>
      <c r="CZ40" s="12" t="str">
        <f>IF($J40="","",VLOOKUP($J40,IndDomain_Wide!$A$2:$BI$24,27,FALSE))</f>
        <v/>
      </c>
      <c r="DA40" s="12" t="str">
        <f>IF($J40="","", VLOOKUP($J40,Indicator_Wide!$A$2:$BI$17,27,FALSE))</f>
        <v/>
      </c>
      <c r="DB40" s="12" t="str">
        <f t="shared" si="97"/>
        <v/>
      </c>
      <c r="DC40" s="12" t="str">
        <f>IF($J40="","",VLOOKUP($J40,IndDomain_Wide!$A$2:$BI$24,28,FALSE))</f>
        <v/>
      </c>
      <c r="DD40" s="12" t="str">
        <f>IF($J40="","", VLOOKUP($J40,Indicator_Wide!$A$2:$BI$17,28,FALSE))</f>
        <v/>
      </c>
      <c r="DE40" s="12" t="str">
        <f t="shared" si="98"/>
        <v/>
      </c>
      <c r="DF40" s="12" t="str">
        <f>IF($J40="","",VLOOKUP($J40,IndDomain_Wide!$A$2:$BI$24,29,FALSE))</f>
        <v/>
      </c>
      <c r="DG40" s="12" t="str">
        <f>IF($J40="","", VLOOKUP($J40,Indicator_Wide!$A$2:$BI$24,29,FALSE))</f>
        <v/>
      </c>
      <c r="DH40" s="12" t="str">
        <f t="shared" si="99"/>
        <v/>
      </c>
      <c r="DI40" s="12" t="str">
        <f>IF($J40="","",VLOOKUP($J40,IndDomain_Wide!$A$2:$BI$24,30,FALSE))</f>
        <v/>
      </c>
      <c r="DJ40" s="12" t="str">
        <f>IF($J40="","", VLOOKUP($J40,Indicator_Wide!$A$2:$BI$24,30,FALSE))</f>
        <v/>
      </c>
      <c r="DK40" s="12" t="str">
        <f t="shared" si="100"/>
        <v/>
      </c>
      <c r="DL40" s="12" t="str">
        <f>IF($J40="","",VLOOKUP($J40,IndDomain_Wide!$A$2:$BI$24,31,FALSE))</f>
        <v/>
      </c>
      <c r="DM40" s="12" t="str">
        <f>IF($J40="","", VLOOKUP($J40,Indicator_Wide!$A$2:$BI$24,31,FALSE))</f>
        <v/>
      </c>
      <c r="DN40" s="12" t="str">
        <f t="shared" si="101"/>
        <v/>
      </c>
      <c r="DO40" s="12" t="str">
        <f>IF($J40="","",VLOOKUP($J40,IndDomain_Wide!$A$2:$BI$24,32,FALSE))</f>
        <v/>
      </c>
      <c r="DP40" s="12" t="str">
        <f>IF($J40="","", VLOOKUP($J40,Indicator_Wide!$A$2:$BI$24,32,FALSE))</f>
        <v/>
      </c>
      <c r="DQ40" s="12" t="str">
        <f t="shared" si="102"/>
        <v/>
      </c>
      <c r="DR40" s="12" t="str">
        <f>IF($J40="","",VLOOKUP($J40,IndDomain_Wide!$A$2:$BI$24,33,FALSE))</f>
        <v/>
      </c>
      <c r="DS40" s="12" t="str">
        <f>IF($J40="","", VLOOKUP($J40,Indicator_Wide!$A$2:$BI$24,33,FALSE))</f>
        <v/>
      </c>
      <c r="DT40" s="12" t="str">
        <f t="shared" si="103"/>
        <v/>
      </c>
      <c r="DU40" s="12" t="str">
        <f>IF($J40="","",VLOOKUP($J40,IndDomain_Wide!$A$2:$BI$24,34,FALSE))</f>
        <v/>
      </c>
      <c r="DV40" s="12" t="str">
        <f>IF($J40="","", VLOOKUP($J40,Indicator_Wide!$A$2:$BI$24,34,FALSE))</f>
        <v/>
      </c>
      <c r="DW40" s="12" t="str">
        <f t="shared" si="104"/>
        <v/>
      </c>
      <c r="DX40" s="12" t="str">
        <f>IF($J40="","",VLOOKUP($J40,IndDomain_Wide!$A$2:$BI$24,35,FALSE))</f>
        <v/>
      </c>
      <c r="DY40" s="12" t="str">
        <f>IF($J40="","", VLOOKUP($J40,Indicator_Wide!$A$2:$BI$24,35,FALSE))</f>
        <v/>
      </c>
      <c r="DZ40" s="12" t="str">
        <f t="shared" si="105"/>
        <v/>
      </c>
      <c r="EA40" s="12" t="str">
        <f>IF($J40="","",VLOOKUP($J40,IndDomain_Wide!$A$2:$BI$24,36,FALSE))</f>
        <v/>
      </c>
      <c r="EB40" s="12" t="str">
        <f>IF($J40="","", VLOOKUP($J40,Indicator_Wide!$A$2:$BI$24,36,FALSE))</f>
        <v/>
      </c>
      <c r="EC40" s="12" t="str">
        <f t="shared" si="106"/>
        <v/>
      </c>
      <c r="ED40" s="12" t="str">
        <f>IF($J40="","",VLOOKUP($J40,IndDomain_Wide!$A$2:$BI$24,37,FALSE))</f>
        <v/>
      </c>
      <c r="EE40" s="12" t="str">
        <f>IF($J40="","", VLOOKUP($J40,Indicator_Wide!$A$2:$BI$24,37,FALSE))</f>
        <v/>
      </c>
      <c r="EF40" s="12" t="str">
        <f t="shared" si="107"/>
        <v/>
      </c>
      <c r="EG40" s="12" t="str">
        <f>IF($J40="","",VLOOKUP($J40,IndDomain_Wide!$A$2:$BI$24,38,FALSE))</f>
        <v/>
      </c>
      <c r="EH40" s="12" t="str">
        <f>IF($J40="","", VLOOKUP($J40,Indicator_Wide!$A$2:$BI$24,38,FALSE))</f>
        <v/>
      </c>
      <c r="EI40" s="12" t="str">
        <f t="shared" si="108"/>
        <v/>
      </c>
      <c r="EJ40" s="12" t="str">
        <f>IF($J40="","",VLOOKUP($J40,IndDomain_Wide!$A$2:$BI$24,39,FALSE))</f>
        <v/>
      </c>
      <c r="EK40" s="12" t="str">
        <f>IF($J40="","", VLOOKUP($J40,Indicator_Wide!$A$2:$BI$24,39,FALSE))</f>
        <v/>
      </c>
      <c r="EL40" s="12" t="str">
        <f t="shared" si="109"/>
        <v/>
      </c>
      <c r="EM40" s="12" t="str">
        <f>IF($J40="","",VLOOKUP($J40,IndDomain_Wide!$A$2:$BI$24,40,FALSE))</f>
        <v/>
      </c>
      <c r="EN40" s="12" t="str">
        <f>IF($J40="","", VLOOKUP($J40,Indicator_Wide!$A$2:$BI$24,40,FALSE))</f>
        <v/>
      </c>
      <c r="EO40" s="12" t="str">
        <f t="shared" si="110"/>
        <v/>
      </c>
      <c r="EP40" s="12" t="str">
        <f>IF($J40="","",VLOOKUP($J40,IndDomain_Wide!$A$2:$BI$24,41,FALSE))</f>
        <v/>
      </c>
      <c r="EQ40" s="12" t="str">
        <f>IF($J40="","", VLOOKUP($J40,Indicator_Wide!$A$2:$BI$24,41,FALSE))</f>
        <v/>
      </c>
      <c r="ER40" s="12" t="str">
        <f t="shared" si="111"/>
        <v/>
      </c>
      <c r="ES40" s="12" t="str">
        <f>IF($J40="","",VLOOKUP($J40,IndDomain_Wide!$A$2:$BI$24,42,FALSE))</f>
        <v/>
      </c>
      <c r="ET40" s="12" t="str">
        <f>IF($J40="","", VLOOKUP($J40,Indicator_Wide!$A$2:$BI$24,42,FALSE))</f>
        <v/>
      </c>
      <c r="EU40" s="12" t="str">
        <f t="shared" si="112"/>
        <v/>
      </c>
      <c r="EV40" s="12" t="str">
        <f>IF($J40="","",VLOOKUP($J40,IndDomain_Wide!$A$2:$BI$24,43,FALSE))</f>
        <v/>
      </c>
      <c r="EW40" s="12" t="str">
        <f>IF($J40="","", VLOOKUP($J40,Indicator_Wide!$A$2:$BI$24,43,FALSE))</f>
        <v/>
      </c>
      <c r="EX40" s="12" t="str">
        <f t="shared" si="113"/>
        <v/>
      </c>
      <c r="EY40" s="12" t="str">
        <f>IF($J40="","",VLOOKUP($J40,IndDomain_Wide!$A$2:$BI$24,44,FALSE))</f>
        <v/>
      </c>
      <c r="EZ40" s="12" t="str">
        <f>IF($J40="","", VLOOKUP($J40,Indicator_Wide!$A$2:$BI$24,44,FALSE))</f>
        <v/>
      </c>
      <c r="FA40" s="12" t="str">
        <f t="shared" si="114"/>
        <v/>
      </c>
      <c r="FB40" s="12" t="str">
        <f>IF($J40="","",VLOOKUP($J40,IndDomain_Wide!$A$2:$BI$24,45,FALSE))</f>
        <v/>
      </c>
      <c r="FC40" s="12" t="str">
        <f>IF($J40="","", VLOOKUP($J40,Indicator_Wide!$A$2:$BI$24,45,FALSE))</f>
        <v/>
      </c>
      <c r="FD40" s="12" t="str">
        <f t="shared" si="115"/>
        <v/>
      </c>
      <c r="FE40" s="12" t="str">
        <f>IF($J40="","",VLOOKUP($J40,IndDomain_Wide!$A$2:$BI$24,46,FALSE))</f>
        <v/>
      </c>
      <c r="FF40" s="12" t="str">
        <f>IF($J40="","", VLOOKUP($J40,Indicator_Wide!$A$2:$BI$24,46,FALSE))</f>
        <v/>
      </c>
      <c r="FG40" s="12" t="str">
        <f t="shared" si="116"/>
        <v/>
      </c>
      <c r="FH40" s="12" t="str">
        <f>IF($J40="","",VLOOKUP($J40,IndDomain_Wide!$A$2:$BI$24,47,FALSE))</f>
        <v/>
      </c>
      <c r="FI40" s="12" t="str">
        <f>IF($J40="","", VLOOKUP($J40,Indicator_Wide!$A$2:$BI$24,47,FALSE))</f>
        <v/>
      </c>
      <c r="FJ40" s="12" t="str">
        <f t="shared" si="117"/>
        <v/>
      </c>
      <c r="FK40" s="12" t="str">
        <f>IF($J40="","",VLOOKUP($J40,IndDomain_Wide!$A$2:$BI$24,48,FALSE))</f>
        <v/>
      </c>
      <c r="FL40" s="12" t="str">
        <f>IF($J40="","", VLOOKUP($J40,Indicator_Wide!$A$2:$BI$24,48,FALSE))</f>
        <v/>
      </c>
      <c r="FM40" s="12" t="str">
        <f t="shared" si="118"/>
        <v/>
      </c>
      <c r="FN40" s="12" t="str">
        <f>IF($J40="","",VLOOKUP($J40,IndDomain_Wide!$A$2:$BI$24,49,FALSE))</f>
        <v/>
      </c>
      <c r="FO40" s="12" t="str">
        <f>IF($J40="","", VLOOKUP($J40,Indicator_Wide!$A$2:$BI$24,49,FALSE))</f>
        <v/>
      </c>
      <c r="FP40" s="12" t="str">
        <f t="shared" si="119"/>
        <v/>
      </c>
      <c r="FQ40" s="12" t="str">
        <f>IF($J40="","",VLOOKUP($J40,IndDomain_Wide!$A$2:$BI$24,50,FALSE))</f>
        <v/>
      </c>
      <c r="FR40" s="12" t="str">
        <f>IF($J40="","", VLOOKUP($J40,Indicator_Wide!$A$2:$BI$24,50,FALSE))</f>
        <v/>
      </c>
      <c r="FS40" s="12" t="str">
        <f t="shared" si="120"/>
        <v/>
      </c>
      <c r="FT40" s="12" t="str">
        <f>IF($J40="","",VLOOKUP($J40,IndDomain_Wide!$A$2:$BI$24,51,FALSE))</f>
        <v/>
      </c>
      <c r="FU40" s="12" t="str">
        <f>IF($J40="","", VLOOKUP($J40,Indicator_Wide!$A$2:$BI$24,51,FALSE))</f>
        <v/>
      </c>
      <c r="FV40" s="12" t="str">
        <f t="shared" si="121"/>
        <v/>
      </c>
      <c r="FW40" s="12" t="str">
        <f>IF($J40="","",VLOOKUP($J40,IndDomain_Wide!$A$2:$BI$24,52,FALSE))</f>
        <v/>
      </c>
      <c r="FX40" s="12" t="str">
        <f>IF($J40="","", VLOOKUP($J40,Indicator_Wide!$A$2:$BI$24,52,FALSE))</f>
        <v/>
      </c>
      <c r="FY40" s="12" t="str">
        <f t="shared" si="122"/>
        <v/>
      </c>
      <c r="FZ40" s="12" t="str">
        <f>IF($J40="","",VLOOKUP($J40,IndDomain_Wide!$A$2:$BI$24,53,FALSE))</f>
        <v/>
      </c>
      <c r="GA40" s="12" t="str">
        <f>IF($J40="","", VLOOKUP($J40,Indicator_Wide!$A$2:$BI$24,53,FALSE))</f>
        <v/>
      </c>
      <c r="GB40" s="12" t="str">
        <f t="shared" si="123"/>
        <v/>
      </c>
      <c r="GC40" s="12" t="str">
        <f>IF($J40="","",VLOOKUP($J40,IndDomain_Wide!$A$2:$BI$24,54,FALSE))</f>
        <v/>
      </c>
      <c r="GD40" s="12" t="str">
        <f>IF($J40="","", VLOOKUP($J40,Indicator_Wide!$A$2:$BI$24,54,FALSE))</f>
        <v/>
      </c>
      <c r="GE40" s="12" t="str">
        <f t="shared" si="124"/>
        <v/>
      </c>
      <c r="GF40" s="12" t="str">
        <f>IF($J40="","",VLOOKUP($J40,IndDomain_Wide!$A$2:$BI$24,55,FALSE))</f>
        <v/>
      </c>
      <c r="GG40" s="12" t="str">
        <f>IF($J40="","", VLOOKUP($J40,Indicator_Wide!$A$2:$BI$24,55,FALSE))</f>
        <v/>
      </c>
      <c r="GH40" s="12" t="str">
        <f t="shared" si="125"/>
        <v/>
      </c>
      <c r="GI40" s="12" t="str">
        <f>IF($J40="","",VLOOKUP($J40,IndDomain_Wide!$A$2:$BI$24,56,FALSE))</f>
        <v/>
      </c>
      <c r="GJ40" s="12" t="str">
        <f>IF($J40="","", VLOOKUP($J40,Indicator_Wide!$A$2:$BI$24,56,FALSE))</f>
        <v/>
      </c>
      <c r="GK40" s="12" t="str">
        <f t="shared" si="126"/>
        <v/>
      </c>
      <c r="GL40" s="12" t="str">
        <f>IF($J40="","",VLOOKUP($J40,IndDomain_Wide!$A$2:$BI$24,57,FALSE))</f>
        <v/>
      </c>
      <c r="GM40" s="12" t="str">
        <f>IF($J40="","", VLOOKUP($J40,Indicator_Wide!$A$2:$BI$24,57,FALSE))</f>
        <v/>
      </c>
      <c r="GN40" s="12" t="str">
        <f t="shared" si="127"/>
        <v/>
      </c>
      <c r="GO40" s="12" t="str">
        <f>IF($J40="","",VLOOKUP($J40,IndDomain_Wide!$A$2:$BI$24,58,FALSE))</f>
        <v/>
      </c>
      <c r="GP40" s="12" t="str">
        <f>IF($J40="","", VLOOKUP($J40,Indicator_Wide!$A$2:$BI$24,58,FALSE))</f>
        <v/>
      </c>
      <c r="GQ40" s="12" t="str">
        <f t="shared" si="128"/>
        <v/>
      </c>
      <c r="GR40" s="12" t="str">
        <f>IF($J40="","",VLOOKUP($J40,IndDomain_Wide!$A$2:$BI$24,59,FALSE))</f>
        <v/>
      </c>
      <c r="GS40" s="12" t="str">
        <f>IF($J40="","", VLOOKUP($J40,Indicator_Wide!$A$2:$BI$24,59,FALSE))</f>
        <v/>
      </c>
      <c r="GT40" s="12" t="str">
        <f t="shared" si="129"/>
        <v/>
      </c>
      <c r="GU40" s="12" t="str">
        <f>IF($J40="","",VLOOKUP($J40,IndDomain_Wide!$A$2:$BI$24,60,FALSE))</f>
        <v/>
      </c>
      <c r="GV40" s="12" t="str">
        <f>IF($J40="","", VLOOKUP($J40,Indicator_Wide!$A$2:$BI$24,60,FALSE))</f>
        <v/>
      </c>
      <c r="GW40" s="12" t="str">
        <f t="shared" si="130"/>
        <v/>
      </c>
      <c r="GX40" s="12" t="str">
        <f>IF($J40="","",VLOOKUP($J40,IndDomain_Wide!$A$2:$BI$24,61,FALSE))</f>
        <v/>
      </c>
      <c r="GY40" s="12" t="str">
        <f>IF($J40="","", VLOOKUP($J40,Indicator_Wide!$A$2:$BI$24,61,FALSE))</f>
        <v/>
      </c>
      <c r="GZ40" s="12" t="str">
        <f t="shared" si="131"/>
        <v/>
      </c>
      <c r="HA40" s="11"/>
      <c r="HB40" s="11"/>
    </row>
    <row r="41" spans="1:210">
      <c r="A41" s="10"/>
      <c r="B41" s="11"/>
      <c r="C41" s="11"/>
      <c r="D41" s="11"/>
      <c r="E41" s="11"/>
      <c r="F41" s="11"/>
      <c r="G41" s="11"/>
      <c r="H41" s="11"/>
      <c r="I41" s="11"/>
      <c r="J41" s="11"/>
      <c r="K41" s="12" t="str">
        <f>IF($J41="","", VLOOKUP($J41,Domain_Wide!$A$2:$M$24,2,FALSE))</f>
        <v/>
      </c>
      <c r="L41" s="12" t="str">
        <f>IF($J41="","", VLOOKUP($J41,Domain_Wide!$A$2:$M$24,3,FALSE))</f>
        <v/>
      </c>
      <c r="M41" s="12" t="str">
        <f t="shared" si="66"/>
        <v/>
      </c>
      <c r="N41" s="12" t="str">
        <f>IF($J41="","", VLOOKUP($J41,Domain_Wide!$A$2:$M$24,4,FALSE))</f>
        <v/>
      </c>
      <c r="O41" s="12" t="str">
        <f>IF($J41="","", VLOOKUP($J41,Domain_Wide!$A$2:$M$24,5,FALSE))</f>
        <v/>
      </c>
      <c r="P41" s="12" t="str">
        <f t="shared" si="67"/>
        <v/>
      </c>
      <c r="Q41" s="12" t="str">
        <f>IF($J41="","", VLOOKUP($J41,Domain_Wide!$A$2:$M$24,6,FALSE))</f>
        <v/>
      </c>
      <c r="R41" s="12" t="str">
        <f>IF($J41="","", VLOOKUP($J41,Domain_Wide!$A$2:$M$24,7,FALSE))</f>
        <v/>
      </c>
      <c r="S41" s="12" t="str">
        <f t="shared" si="68"/>
        <v/>
      </c>
      <c r="T41" s="12" t="str">
        <f>IF($J41="","", VLOOKUP($J41,Domain_Wide!$A$2:$M$24,8,FALSE))</f>
        <v/>
      </c>
      <c r="U41" s="12" t="str">
        <f>IF($J41="","", VLOOKUP($J41,Domain_Wide!$A$2:$M$24,9,FALSE))</f>
        <v/>
      </c>
      <c r="V41" s="12" t="str">
        <f t="shared" si="69"/>
        <v/>
      </c>
      <c r="W41" s="12" t="str">
        <f>IF($J41="","", VLOOKUP($J41,Domain_Wide!$A$2:$M$24,10,FALSE))</f>
        <v/>
      </c>
      <c r="X41" s="12" t="str">
        <f>IF($J41="","", VLOOKUP($J41,Domain_Wide!$A$2:$M$24,11,FALSE))</f>
        <v/>
      </c>
      <c r="Y41" s="12" t="str">
        <f t="shared" si="70"/>
        <v/>
      </c>
      <c r="Z41" s="12" t="str">
        <f>IF($J41="","", VLOOKUP($J41,Domain_Wide!$A$2:$M$24,12,FALSE))</f>
        <v/>
      </c>
      <c r="AA41" s="12" t="str">
        <f>IF($J41="","", VLOOKUP($J41,Domain_Wide!$A$2:$M$24,13,FALSE))</f>
        <v/>
      </c>
      <c r="AB41" s="12" t="str">
        <f t="shared" si="71"/>
        <v/>
      </c>
      <c r="AC41" s="12" t="str">
        <f>IF($J41="","",VLOOKUP($J41,IndDomain_Wide!$A$2:$BI$24,2,FALSE))</f>
        <v/>
      </c>
      <c r="AD41" s="12" t="str">
        <f>IF($J41="","",VLOOKUP($J41,Indicator_Wide!$A$2:$BI$24,2,FALSE))</f>
        <v/>
      </c>
      <c r="AE41" s="12" t="str">
        <f t="shared" si="72"/>
        <v/>
      </c>
      <c r="AF41" s="12" t="str">
        <f>IF($J41="","",VLOOKUP($J41,IndDomain_Wide!$A$2:$BI$24,3,FALSE))</f>
        <v/>
      </c>
      <c r="AG41" s="12" t="str">
        <f>IF($J41="","", VLOOKUP($J41,Indicator_Wide!$A$2:$BI$24,3,FALSE))</f>
        <v/>
      </c>
      <c r="AH41" s="12" t="str">
        <f t="shared" si="73"/>
        <v/>
      </c>
      <c r="AI41" s="12" t="str">
        <f>IF($J41="","",VLOOKUP($J41,IndDomain_Wide!$A$2:$BI$24,4,FALSE))</f>
        <v/>
      </c>
      <c r="AJ41" s="12" t="str">
        <f>IF($J41="","", VLOOKUP($J41,Indicator_Wide!$A$2:$BI$24,4,FALSE))</f>
        <v/>
      </c>
      <c r="AK41" s="12" t="str">
        <f t="shared" si="74"/>
        <v/>
      </c>
      <c r="AL41" s="12" t="str">
        <f>IF($J41="","",VLOOKUP($J41,IndDomain_Wide!$A$2:$BI$24,5,FALSE))</f>
        <v/>
      </c>
      <c r="AM41" s="12" t="str">
        <f>IF($J41="","", VLOOKUP($J41,Indicator_Wide!$A$2:$BI$24,5,FALSE))</f>
        <v/>
      </c>
      <c r="AN41" s="12" t="str">
        <f t="shared" si="75"/>
        <v/>
      </c>
      <c r="AO41" s="12" t="str">
        <f>IF($J41="","",VLOOKUP($J41,IndDomain_Wide!$A$2:$BI$24,6,FALSE))</f>
        <v/>
      </c>
      <c r="AP41" s="12" t="str">
        <f>IF($J41="","", VLOOKUP($J41,Indicator_Wide!$A$2:$BI$24,6,FALSE))</f>
        <v/>
      </c>
      <c r="AQ41" s="12" t="str">
        <f t="shared" si="76"/>
        <v/>
      </c>
      <c r="AR41" s="12" t="str">
        <f>IF($J41="","",VLOOKUP($J41,IndDomain_Wide!$A$2:$BI$24,7,FALSE))</f>
        <v/>
      </c>
      <c r="AS41" s="12" t="str">
        <f>IF($J41="","", VLOOKUP($J41,Indicator_Wide!$A$2:$BI$24,7,FALSE))</f>
        <v/>
      </c>
      <c r="AT41" s="12" t="str">
        <f t="shared" si="77"/>
        <v/>
      </c>
      <c r="AU41" s="12" t="str">
        <f>IF($J41="","",VLOOKUP($J41,IndDomain_Wide!$A$2:$BI$24,8,FALSE))</f>
        <v/>
      </c>
      <c r="AV41" s="12" t="str">
        <f>IF($J41="","", VLOOKUP($J41,Indicator_Wide!$A$2:$BI$24,8,FALSE))</f>
        <v/>
      </c>
      <c r="AW41" s="12" t="str">
        <f t="shared" si="78"/>
        <v/>
      </c>
      <c r="AX41" s="12" t="str">
        <f>IF($J41="","",VLOOKUP($J41,IndDomain_Wide!$A$2:$BI$26,9,FALSE))</f>
        <v/>
      </c>
      <c r="AY41" s="12" t="str">
        <f>IF($J41="","", VLOOKUP($J41,Indicator_Wide!$A$2:$BI$24,9,FALSE))</f>
        <v/>
      </c>
      <c r="AZ41" s="12" t="str">
        <f t="shared" si="79"/>
        <v/>
      </c>
      <c r="BA41" s="12" t="str">
        <f>IF($J41="","",VLOOKUP($J41,IndDomain_Wide!$A$2:$BI$24,10,FALSE))</f>
        <v/>
      </c>
      <c r="BB41" s="12" t="str">
        <f>IF($J41="","", VLOOKUP($J41,Indicator_Wide!$A$2:$BI$24,10,FALSE))</f>
        <v/>
      </c>
      <c r="BC41" s="12" t="str">
        <f t="shared" si="80"/>
        <v/>
      </c>
      <c r="BD41" s="12" t="str">
        <f>IF($J41="","",VLOOKUP($J41,IndDomain_Wide!$A$2:$BI$24,11,FALSE))</f>
        <v/>
      </c>
      <c r="BE41" s="12" t="str">
        <f>IF($J41="","", VLOOKUP($J41,Indicator_Wide!$A$2:$BI$24,11,FALSE))</f>
        <v/>
      </c>
      <c r="BF41" s="12" t="str">
        <f t="shared" si="81"/>
        <v/>
      </c>
      <c r="BG41" s="12" t="str">
        <f>IF($J41="","",VLOOKUP($J41,IndDomain_Wide!$A$2:$BI$24,12,FALSE))</f>
        <v/>
      </c>
      <c r="BH41" s="12" t="str">
        <f>IF($J41="","", VLOOKUP($J41,Indicator_Wide!$A$2:$BI$24,12,FALSE))</f>
        <v/>
      </c>
      <c r="BI41" s="12" t="str">
        <f t="shared" si="82"/>
        <v/>
      </c>
      <c r="BJ41" s="12" t="str">
        <f>IF($J41="","",VLOOKUP($J41,IndDomain_Wide!$A$2:$BI$24,13,FALSE))</f>
        <v/>
      </c>
      <c r="BK41" s="12" t="str">
        <f>IF($J41="","", VLOOKUP($J41,Indicator_Wide!$A$2:$BI$24,13,FALSE))</f>
        <v/>
      </c>
      <c r="BL41" s="12" t="str">
        <f t="shared" si="83"/>
        <v/>
      </c>
      <c r="BM41" s="12" t="str">
        <f>IF($J41="","",VLOOKUP($J41,IndDomain_Wide!$A$2:$BI$24,14,FALSE))</f>
        <v/>
      </c>
      <c r="BN41" s="12" t="str">
        <f>IF($J41="","", VLOOKUP($J41,Indicator_Wide!$A$2:$BI$24,14,FALSE))</f>
        <v/>
      </c>
      <c r="BO41" s="12" t="str">
        <f t="shared" si="84"/>
        <v/>
      </c>
      <c r="BP41" s="12" t="str">
        <f>IF($J41="","",VLOOKUP($J41,IndDomain_Wide!$A$2:$BI$24,15,FALSE))</f>
        <v/>
      </c>
      <c r="BQ41" s="12" t="str">
        <f>IF($J41="","", VLOOKUP($J41,Indicator_Wide!$A$2:$BI$24,15,FALSE))</f>
        <v/>
      </c>
      <c r="BR41" s="12" t="str">
        <f t="shared" si="85"/>
        <v/>
      </c>
      <c r="BS41" s="12" t="str">
        <f>IF($J41="","",VLOOKUP($J41,IndDomain_Wide!$A$2:$BI$24,16,FALSE))</f>
        <v/>
      </c>
      <c r="BT41" s="12" t="str">
        <f>IF($J41="","", VLOOKUP($J41,Indicator_Wide!$A$2:$BI$24,16,FALSE))</f>
        <v/>
      </c>
      <c r="BU41" s="12" t="str">
        <f t="shared" si="86"/>
        <v/>
      </c>
      <c r="BV41" s="12" t="str">
        <f>IF($J41="","",VLOOKUP($J41,IndDomain_Wide!$A$2:$BI$24,17,FALSE))</f>
        <v/>
      </c>
      <c r="BW41" s="12" t="str">
        <f>IF($J41="","", VLOOKUP($J41,Indicator_Wide!$A$2:$BI$24,17,FALSE))</f>
        <v/>
      </c>
      <c r="BX41" s="12" t="str">
        <f t="shared" si="87"/>
        <v/>
      </c>
      <c r="BY41" s="12" t="str">
        <f>IF($J41="","",VLOOKUP($J41,IndDomain_Wide!$A$2:$BI$24,18,FALSE))</f>
        <v/>
      </c>
      <c r="BZ41" s="12" t="str">
        <f>IF($J41="","", VLOOKUP($J41,Indicator_Wide!$A$2:$BI$24,18,FALSE))</f>
        <v/>
      </c>
      <c r="CA41" s="12" t="str">
        <f t="shared" si="88"/>
        <v/>
      </c>
      <c r="CB41" s="12" t="str">
        <f>IF($J41="","",VLOOKUP($J41,IndDomain_Wide!$A$2:$BI$24,19,FALSE))</f>
        <v/>
      </c>
      <c r="CC41" s="12" t="str">
        <f>IF($J41="","", VLOOKUP($J41,Indicator_Wide!$A$2:$BI$24,19,FALSE))</f>
        <v/>
      </c>
      <c r="CD41" s="12" t="str">
        <f t="shared" si="89"/>
        <v/>
      </c>
      <c r="CE41" s="12" t="str">
        <f>IF($J41="","",VLOOKUP($J41,IndDomain_Wide!$A$2:$BI$24,20,FALSE))</f>
        <v/>
      </c>
      <c r="CF41" s="12" t="str">
        <f>IF($J41="","", VLOOKUP($J41,Indicator_Wide!$A$2:$BI$24,20,FALSE))</f>
        <v/>
      </c>
      <c r="CG41" s="12" t="str">
        <f t="shared" si="90"/>
        <v/>
      </c>
      <c r="CH41" s="12" t="str">
        <f>IF($J41="","",VLOOKUP($J41,IndDomain_Wide!$A$2:$BI$24,21,FALSE))</f>
        <v/>
      </c>
      <c r="CI41" s="12" t="str">
        <f>IF($J41="","", VLOOKUP($J41,Indicator_Wide!$A$2:$BI$24,21,FALSE))</f>
        <v/>
      </c>
      <c r="CJ41" s="12" t="str">
        <f t="shared" si="91"/>
        <v/>
      </c>
      <c r="CK41" s="12" t="str">
        <f>IF($J41="","",VLOOKUP($J41,IndDomain_Wide!$A$2:$BI$24,22,FALSE))</f>
        <v/>
      </c>
      <c r="CL41" s="12" t="str">
        <f>IF($J41="","", VLOOKUP($J41,Indicator_Wide!$A$2:$BI$24,22,FALSE))</f>
        <v/>
      </c>
      <c r="CM41" s="12" t="str">
        <f t="shared" si="92"/>
        <v/>
      </c>
      <c r="CN41" s="12" t="str">
        <f>IF($J41="","",VLOOKUP($J41,IndDomain_Wide!$A$2:$BI$24,23,FALSE))</f>
        <v/>
      </c>
      <c r="CO41" s="12" t="str">
        <f>IF($J41="","", VLOOKUP($J41,Indicator_Wide!$A$2:$BI$24,23,FALSE))</f>
        <v/>
      </c>
      <c r="CP41" s="12" t="str">
        <f t="shared" si="93"/>
        <v/>
      </c>
      <c r="CQ41" s="12" t="str">
        <f>IF($J41="","",VLOOKUP($J41,IndDomain_Wide!$A$2:$BI$24,24,FALSE))</f>
        <v/>
      </c>
      <c r="CR41" s="12" t="str">
        <f>IF($J41="","", VLOOKUP($J41,Indicator_Wide!$A$2:$BI$24,24,FALSE))</f>
        <v/>
      </c>
      <c r="CS41" s="12" t="str">
        <f t="shared" si="94"/>
        <v/>
      </c>
      <c r="CT41" s="12" t="str">
        <f>IF($J41="","",VLOOKUP($J41,IndDomain_Wide!$A$2:$BI$24,25,FALSE))</f>
        <v/>
      </c>
      <c r="CU41" s="12" t="str">
        <f>IF($J41="","", VLOOKUP($J41,Indicator_Wide!$A$2:$BI$24,25,FALSE))</f>
        <v/>
      </c>
      <c r="CV41" s="12" t="str">
        <f t="shared" si="95"/>
        <v/>
      </c>
      <c r="CW41" s="12" t="str">
        <f>IF($J41="","",VLOOKUP($J41,IndDomain_Wide!$A$2:$BI$24,26,FALSE))</f>
        <v/>
      </c>
      <c r="CX41" s="12" t="str">
        <f>IF($J41="","", VLOOKUP($J41,Indicator_Wide!$A$2:$BI$24,26,FALSE))</f>
        <v/>
      </c>
      <c r="CY41" s="12" t="str">
        <f t="shared" si="96"/>
        <v/>
      </c>
      <c r="CZ41" s="12" t="str">
        <f>IF($J41="","",VLOOKUP($J41,IndDomain_Wide!$A$2:$BI$24,27,FALSE))</f>
        <v/>
      </c>
      <c r="DA41" s="12" t="str">
        <f>IF($J41="","", VLOOKUP($J41,Indicator_Wide!$A$2:$BI$17,27,FALSE))</f>
        <v/>
      </c>
      <c r="DB41" s="12" t="str">
        <f t="shared" si="97"/>
        <v/>
      </c>
      <c r="DC41" s="12" t="str">
        <f>IF($J41="","",VLOOKUP($J41,IndDomain_Wide!$A$2:$BI$24,28,FALSE))</f>
        <v/>
      </c>
      <c r="DD41" s="12" t="str">
        <f>IF($J41="","", VLOOKUP($J41,Indicator_Wide!$A$2:$BI$17,28,FALSE))</f>
        <v/>
      </c>
      <c r="DE41" s="12" t="str">
        <f t="shared" si="98"/>
        <v/>
      </c>
      <c r="DF41" s="12" t="str">
        <f>IF($J41="","",VLOOKUP($J41,IndDomain_Wide!$A$2:$BI$24,29,FALSE))</f>
        <v/>
      </c>
      <c r="DG41" s="12" t="str">
        <f>IF($J41="","", VLOOKUP($J41,Indicator_Wide!$A$2:$BI$24,29,FALSE))</f>
        <v/>
      </c>
      <c r="DH41" s="12" t="str">
        <f t="shared" si="99"/>
        <v/>
      </c>
      <c r="DI41" s="12" t="str">
        <f>IF($J41="","",VLOOKUP($J41,IndDomain_Wide!$A$2:$BI$24,30,FALSE))</f>
        <v/>
      </c>
      <c r="DJ41" s="12" t="str">
        <f>IF($J41="","", VLOOKUP($J41,Indicator_Wide!$A$2:$BI$24,30,FALSE))</f>
        <v/>
      </c>
      <c r="DK41" s="12" t="str">
        <f t="shared" si="100"/>
        <v/>
      </c>
      <c r="DL41" s="12" t="str">
        <f>IF($J41="","",VLOOKUP($J41,IndDomain_Wide!$A$2:$BI$24,31,FALSE))</f>
        <v/>
      </c>
      <c r="DM41" s="12" t="str">
        <f>IF($J41="","", VLOOKUP($J41,Indicator_Wide!$A$2:$BI$24,31,FALSE))</f>
        <v/>
      </c>
      <c r="DN41" s="12" t="str">
        <f t="shared" si="101"/>
        <v/>
      </c>
      <c r="DO41" s="12" t="str">
        <f>IF($J41="","",VLOOKUP($J41,IndDomain_Wide!$A$2:$BI$24,32,FALSE))</f>
        <v/>
      </c>
      <c r="DP41" s="12" t="str">
        <f>IF($J41="","", VLOOKUP($J41,Indicator_Wide!$A$2:$BI$24,32,FALSE))</f>
        <v/>
      </c>
      <c r="DQ41" s="12" t="str">
        <f t="shared" si="102"/>
        <v/>
      </c>
      <c r="DR41" s="12" t="str">
        <f>IF($J41="","",VLOOKUP($J41,IndDomain_Wide!$A$2:$BI$24,33,FALSE))</f>
        <v/>
      </c>
      <c r="DS41" s="12" t="str">
        <f>IF($J41="","", VLOOKUP($J41,Indicator_Wide!$A$2:$BI$24,33,FALSE))</f>
        <v/>
      </c>
      <c r="DT41" s="12" t="str">
        <f t="shared" si="103"/>
        <v/>
      </c>
      <c r="DU41" s="12" t="str">
        <f>IF($J41="","",VLOOKUP($J41,IndDomain_Wide!$A$2:$BI$24,34,FALSE))</f>
        <v/>
      </c>
      <c r="DV41" s="12" t="str">
        <f>IF($J41="","", VLOOKUP($J41,Indicator_Wide!$A$2:$BI$24,34,FALSE))</f>
        <v/>
      </c>
      <c r="DW41" s="12" t="str">
        <f t="shared" si="104"/>
        <v/>
      </c>
      <c r="DX41" s="12" t="str">
        <f>IF($J41="","",VLOOKUP($J41,IndDomain_Wide!$A$2:$BI$24,35,FALSE))</f>
        <v/>
      </c>
      <c r="DY41" s="12" t="str">
        <f>IF($J41="","", VLOOKUP($J41,Indicator_Wide!$A$2:$BI$24,35,FALSE))</f>
        <v/>
      </c>
      <c r="DZ41" s="12" t="str">
        <f t="shared" si="105"/>
        <v/>
      </c>
      <c r="EA41" s="12" t="str">
        <f>IF($J41="","",VLOOKUP($J41,IndDomain_Wide!$A$2:$BI$24,36,FALSE))</f>
        <v/>
      </c>
      <c r="EB41" s="12" t="str">
        <f>IF($J41="","", VLOOKUP($J41,Indicator_Wide!$A$2:$BI$24,36,FALSE))</f>
        <v/>
      </c>
      <c r="EC41" s="12" t="str">
        <f t="shared" si="106"/>
        <v/>
      </c>
      <c r="ED41" s="12" t="str">
        <f>IF($J41="","",VLOOKUP($J41,IndDomain_Wide!$A$2:$BI$24,37,FALSE))</f>
        <v/>
      </c>
      <c r="EE41" s="12" t="str">
        <f>IF($J41="","", VLOOKUP($J41,Indicator_Wide!$A$2:$BI$24,37,FALSE))</f>
        <v/>
      </c>
      <c r="EF41" s="12" t="str">
        <f t="shared" si="107"/>
        <v/>
      </c>
      <c r="EG41" s="12" t="str">
        <f>IF($J41="","",VLOOKUP($J41,IndDomain_Wide!$A$2:$BI$24,38,FALSE))</f>
        <v/>
      </c>
      <c r="EH41" s="12" t="str">
        <f>IF($J41="","", VLOOKUP($J41,Indicator_Wide!$A$2:$BI$24,38,FALSE))</f>
        <v/>
      </c>
      <c r="EI41" s="12" t="str">
        <f t="shared" si="108"/>
        <v/>
      </c>
      <c r="EJ41" s="12" t="str">
        <f>IF($J41="","",VLOOKUP($J41,IndDomain_Wide!$A$2:$BI$24,39,FALSE))</f>
        <v/>
      </c>
      <c r="EK41" s="12" t="str">
        <f>IF($J41="","", VLOOKUP($J41,Indicator_Wide!$A$2:$BI$24,39,FALSE))</f>
        <v/>
      </c>
      <c r="EL41" s="12" t="str">
        <f t="shared" si="109"/>
        <v/>
      </c>
      <c r="EM41" s="12" t="str">
        <f>IF($J41="","",VLOOKUP($J41,IndDomain_Wide!$A$2:$BI$24,40,FALSE))</f>
        <v/>
      </c>
      <c r="EN41" s="12" t="str">
        <f>IF($J41="","", VLOOKUP($J41,Indicator_Wide!$A$2:$BI$24,40,FALSE))</f>
        <v/>
      </c>
      <c r="EO41" s="12" t="str">
        <f t="shared" si="110"/>
        <v/>
      </c>
      <c r="EP41" s="12" t="str">
        <f>IF($J41="","",VLOOKUP($J41,IndDomain_Wide!$A$2:$BI$24,41,FALSE))</f>
        <v/>
      </c>
      <c r="EQ41" s="12" t="str">
        <f>IF($J41="","", VLOOKUP($J41,Indicator_Wide!$A$2:$BI$24,41,FALSE))</f>
        <v/>
      </c>
      <c r="ER41" s="12" t="str">
        <f t="shared" si="111"/>
        <v/>
      </c>
      <c r="ES41" s="12" t="str">
        <f>IF($J41="","",VLOOKUP($J41,IndDomain_Wide!$A$2:$BI$24,42,FALSE))</f>
        <v/>
      </c>
      <c r="ET41" s="12" t="str">
        <f>IF($J41="","", VLOOKUP($J41,Indicator_Wide!$A$2:$BI$24,42,FALSE))</f>
        <v/>
      </c>
      <c r="EU41" s="12" t="str">
        <f t="shared" si="112"/>
        <v/>
      </c>
      <c r="EV41" s="12" t="str">
        <f>IF($J41="","",VLOOKUP($J41,IndDomain_Wide!$A$2:$BI$24,43,FALSE))</f>
        <v/>
      </c>
      <c r="EW41" s="12" t="str">
        <f>IF($J41="","", VLOOKUP($J41,Indicator_Wide!$A$2:$BI$24,43,FALSE))</f>
        <v/>
      </c>
      <c r="EX41" s="12" t="str">
        <f t="shared" si="113"/>
        <v/>
      </c>
      <c r="EY41" s="12" t="str">
        <f>IF($J41="","",VLOOKUP($J41,IndDomain_Wide!$A$2:$BI$24,44,FALSE))</f>
        <v/>
      </c>
      <c r="EZ41" s="12" t="str">
        <f>IF($J41="","", VLOOKUP($J41,Indicator_Wide!$A$2:$BI$24,44,FALSE))</f>
        <v/>
      </c>
      <c r="FA41" s="12" t="str">
        <f t="shared" si="114"/>
        <v/>
      </c>
      <c r="FB41" s="12" t="str">
        <f>IF($J41="","",VLOOKUP($J41,IndDomain_Wide!$A$2:$BI$24,45,FALSE))</f>
        <v/>
      </c>
      <c r="FC41" s="12" t="str">
        <f>IF($J41="","", VLOOKUP($J41,Indicator_Wide!$A$2:$BI$24,45,FALSE))</f>
        <v/>
      </c>
      <c r="FD41" s="12" t="str">
        <f t="shared" si="115"/>
        <v/>
      </c>
      <c r="FE41" s="12" t="str">
        <f>IF($J41="","",VLOOKUP($J41,IndDomain_Wide!$A$2:$BI$24,46,FALSE))</f>
        <v/>
      </c>
      <c r="FF41" s="12" t="str">
        <f>IF($J41="","", VLOOKUP($J41,Indicator_Wide!$A$2:$BI$24,46,FALSE))</f>
        <v/>
      </c>
      <c r="FG41" s="12" t="str">
        <f t="shared" si="116"/>
        <v/>
      </c>
      <c r="FH41" s="12" t="str">
        <f>IF($J41="","",VLOOKUP($J41,IndDomain_Wide!$A$2:$BI$24,47,FALSE))</f>
        <v/>
      </c>
      <c r="FI41" s="12" t="str">
        <f>IF($J41="","", VLOOKUP($J41,Indicator_Wide!$A$2:$BI$24,47,FALSE))</f>
        <v/>
      </c>
      <c r="FJ41" s="12" t="str">
        <f t="shared" si="117"/>
        <v/>
      </c>
      <c r="FK41" s="12" t="str">
        <f>IF($J41="","",VLOOKUP($J41,IndDomain_Wide!$A$2:$BI$24,48,FALSE))</f>
        <v/>
      </c>
      <c r="FL41" s="12" t="str">
        <f>IF($J41="","", VLOOKUP($J41,Indicator_Wide!$A$2:$BI$24,48,FALSE))</f>
        <v/>
      </c>
      <c r="FM41" s="12" t="str">
        <f t="shared" si="118"/>
        <v/>
      </c>
      <c r="FN41" s="12" t="str">
        <f>IF($J41="","",VLOOKUP($J41,IndDomain_Wide!$A$2:$BI$24,49,FALSE))</f>
        <v/>
      </c>
      <c r="FO41" s="12" t="str">
        <f>IF($J41="","", VLOOKUP($J41,Indicator_Wide!$A$2:$BI$24,49,FALSE))</f>
        <v/>
      </c>
      <c r="FP41" s="12" t="str">
        <f t="shared" si="119"/>
        <v/>
      </c>
      <c r="FQ41" s="12" t="str">
        <f>IF($J41="","",VLOOKUP($J41,IndDomain_Wide!$A$2:$BI$24,50,FALSE))</f>
        <v/>
      </c>
      <c r="FR41" s="12" t="str">
        <f>IF($J41="","", VLOOKUP($J41,Indicator_Wide!$A$2:$BI$24,50,FALSE))</f>
        <v/>
      </c>
      <c r="FS41" s="12" t="str">
        <f t="shared" si="120"/>
        <v/>
      </c>
      <c r="FT41" s="12" t="str">
        <f>IF($J41="","",VLOOKUP($J41,IndDomain_Wide!$A$2:$BI$24,51,FALSE))</f>
        <v/>
      </c>
      <c r="FU41" s="12" t="str">
        <f>IF($J41="","", VLOOKUP($J41,Indicator_Wide!$A$2:$BI$24,51,FALSE))</f>
        <v/>
      </c>
      <c r="FV41" s="12" t="str">
        <f t="shared" si="121"/>
        <v/>
      </c>
      <c r="FW41" s="12" t="str">
        <f>IF($J41="","",VLOOKUP($J41,IndDomain_Wide!$A$2:$BI$24,52,FALSE))</f>
        <v/>
      </c>
      <c r="FX41" s="12" t="str">
        <f>IF($J41="","", VLOOKUP($J41,Indicator_Wide!$A$2:$BI$24,52,FALSE))</f>
        <v/>
      </c>
      <c r="FY41" s="12" t="str">
        <f t="shared" si="122"/>
        <v/>
      </c>
      <c r="FZ41" s="12" t="str">
        <f>IF($J41="","",VLOOKUP($J41,IndDomain_Wide!$A$2:$BI$24,53,FALSE))</f>
        <v/>
      </c>
      <c r="GA41" s="12" t="str">
        <f>IF($J41="","", VLOOKUP($J41,Indicator_Wide!$A$2:$BI$24,53,FALSE))</f>
        <v/>
      </c>
      <c r="GB41" s="12" t="str">
        <f t="shared" si="123"/>
        <v/>
      </c>
      <c r="GC41" s="12" t="str">
        <f>IF($J41="","",VLOOKUP($J41,IndDomain_Wide!$A$2:$BI$24,54,FALSE))</f>
        <v/>
      </c>
      <c r="GD41" s="12" t="str">
        <f>IF($J41="","", VLOOKUP($J41,Indicator_Wide!$A$2:$BI$24,54,FALSE))</f>
        <v/>
      </c>
      <c r="GE41" s="12" t="str">
        <f t="shared" si="124"/>
        <v/>
      </c>
      <c r="GF41" s="12" t="str">
        <f>IF($J41="","",VLOOKUP($J41,IndDomain_Wide!$A$2:$BI$24,55,FALSE))</f>
        <v/>
      </c>
      <c r="GG41" s="12" t="str">
        <f>IF($J41="","", VLOOKUP($J41,Indicator_Wide!$A$2:$BI$24,55,FALSE))</f>
        <v/>
      </c>
      <c r="GH41" s="12" t="str">
        <f t="shared" si="125"/>
        <v/>
      </c>
      <c r="GI41" s="12" t="str">
        <f>IF($J41="","",VLOOKUP($J41,IndDomain_Wide!$A$2:$BI$24,56,FALSE))</f>
        <v/>
      </c>
      <c r="GJ41" s="12" t="str">
        <f>IF($J41="","", VLOOKUP($J41,Indicator_Wide!$A$2:$BI$24,56,FALSE))</f>
        <v/>
      </c>
      <c r="GK41" s="12" t="str">
        <f t="shared" si="126"/>
        <v/>
      </c>
      <c r="GL41" s="12" t="str">
        <f>IF($J41="","",VLOOKUP($J41,IndDomain_Wide!$A$2:$BI$24,57,FALSE))</f>
        <v/>
      </c>
      <c r="GM41" s="12" t="str">
        <f>IF($J41="","", VLOOKUP($J41,Indicator_Wide!$A$2:$BI$24,57,FALSE))</f>
        <v/>
      </c>
      <c r="GN41" s="12" t="str">
        <f t="shared" si="127"/>
        <v/>
      </c>
      <c r="GO41" s="12" t="str">
        <f>IF($J41="","",VLOOKUP($J41,IndDomain_Wide!$A$2:$BI$24,58,FALSE))</f>
        <v/>
      </c>
      <c r="GP41" s="12" t="str">
        <f>IF($J41="","", VLOOKUP($J41,Indicator_Wide!$A$2:$BI$24,58,FALSE))</f>
        <v/>
      </c>
      <c r="GQ41" s="12" t="str">
        <f t="shared" si="128"/>
        <v/>
      </c>
      <c r="GR41" s="12" t="str">
        <f>IF($J41="","",VLOOKUP($J41,IndDomain_Wide!$A$2:$BI$24,59,FALSE))</f>
        <v/>
      </c>
      <c r="GS41" s="12" t="str">
        <f>IF($J41="","", VLOOKUP($J41,Indicator_Wide!$A$2:$BI$24,59,FALSE))</f>
        <v/>
      </c>
      <c r="GT41" s="12" t="str">
        <f t="shared" si="129"/>
        <v/>
      </c>
      <c r="GU41" s="12" t="str">
        <f>IF($J41="","",VLOOKUP($J41,IndDomain_Wide!$A$2:$BI$24,60,FALSE))</f>
        <v/>
      </c>
      <c r="GV41" s="12" t="str">
        <f>IF($J41="","", VLOOKUP($J41,Indicator_Wide!$A$2:$BI$24,60,FALSE))</f>
        <v/>
      </c>
      <c r="GW41" s="12" t="str">
        <f t="shared" si="130"/>
        <v/>
      </c>
      <c r="GX41" s="12" t="str">
        <f>IF($J41="","",VLOOKUP($J41,IndDomain_Wide!$A$2:$BI$24,61,FALSE))</f>
        <v/>
      </c>
      <c r="GY41" s="12" t="str">
        <f>IF($J41="","", VLOOKUP($J41,Indicator_Wide!$A$2:$BI$24,61,FALSE))</f>
        <v/>
      </c>
      <c r="GZ41" s="12" t="str">
        <f t="shared" si="131"/>
        <v/>
      </c>
      <c r="HA41" s="11"/>
      <c r="HB41" s="11"/>
    </row>
    <row r="42" spans="1:210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2" t="str">
        <f>IF($J42="","", VLOOKUP($J42,Domain_Wide!$A$2:$M$24,2,FALSE))</f>
        <v/>
      </c>
      <c r="L42" s="12" t="str">
        <f>IF($J42="","", VLOOKUP($J42,Domain_Wide!$A$2:$M$24,3,FALSE))</f>
        <v/>
      </c>
      <c r="M42" s="12" t="str">
        <f t="shared" si="66"/>
        <v/>
      </c>
      <c r="N42" s="12" t="str">
        <f>IF($J42="","", VLOOKUP($J42,Domain_Wide!$A$2:$M$24,4,FALSE))</f>
        <v/>
      </c>
      <c r="O42" s="12" t="str">
        <f>IF($J42="","", VLOOKUP($J42,Domain_Wide!$A$2:$M$24,5,FALSE))</f>
        <v/>
      </c>
      <c r="P42" s="12" t="str">
        <f t="shared" si="67"/>
        <v/>
      </c>
      <c r="Q42" s="12" t="str">
        <f>IF($J42="","", VLOOKUP($J42,Domain_Wide!$A$2:$M$24,6,FALSE))</f>
        <v/>
      </c>
      <c r="R42" s="12" t="str">
        <f>IF($J42="","", VLOOKUP($J42,Domain_Wide!$A$2:$M$24,7,FALSE))</f>
        <v/>
      </c>
      <c r="S42" s="12" t="str">
        <f t="shared" si="68"/>
        <v/>
      </c>
      <c r="T42" s="12" t="str">
        <f>IF($J42="","", VLOOKUP($J42,Domain_Wide!$A$2:$M$24,8,FALSE))</f>
        <v/>
      </c>
      <c r="U42" s="12" t="str">
        <f>IF($J42="","", VLOOKUP($J42,Domain_Wide!$A$2:$M$24,9,FALSE))</f>
        <v/>
      </c>
      <c r="V42" s="12" t="str">
        <f t="shared" si="69"/>
        <v/>
      </c>
      <c r="W42" s="12" t="str">
        <f>IF($J42="","", VLOOKUP($J42,Domain_Wide!$A$2:$M$24,10,FALSE))</f>
        <v/>
      </c>
      <c r="X42" s="12" t="str">
        <f>IF($J42="","", VLOOKUP($J42,Domain_Wide!$A$2:$M$24,11,FALSE))</f>
        <v/>
      </c>
      <c r="Y42" s="12" t="str">
        <f t="shared" si="70"/>
        <v/>
      </c>
      <c r="Z42" s="12" t="str">
        <f>IF($J42="","", VLOOKUP($J42,Domain_Wide!$A$2:$M$24,12,FALSE))</f>
        <v/>
      </c>
      <c r="AA42" s="12" t="str">
        <f>IF($J42="","", VLOOKUP($J42,Domain_Wide!$A$2:$M$24,13,FALSE))</f>
        <v/>
      </c>
      <c r="AB42" s="12" t="str">
        <f t="shared" si="71"/>
        <v/>
      </c>
      <c r="AC42" s="12" t="str">
        <f>IF($J42="","",VLOOKUP($J42,IndDomain_Wide!$A$2:$BI$24,2,FALSE))</f>
        <v/>
      </c>
      <c r="AD42" s="12" t="str">
        <f>IF($J42="","",VLOOKUP($J42,Indicator_Wide!$A$2:$BI$24,2,FALSE))</f>
        <v/>
      </c>
      <c r="AE42" s="12" t="str">
        <f t="shared" si="72"/>
        <v/>
      </c>
      <c r="AF42" s="12" t="str">
        <f>IF($J42="","",VLOOKUP($J42,IndDomain_Wide!$A$2:$BI$24,3,FALSE))</f>
        <v/>
      </c>
      <c r="AG42" s="12" t="str">
        <f>IF($J42="","", VLOOKUP($J42,Indicator_Wide!$A$2:$BI$24,3,FALSE))</f>
        <v/>
      </c>
      <c r="AH42" s="12" t="str">
        <f t="shared" si="73"/>
        <v/>
      </c>
      <c r="AI42" s="12" t="str">
        <f>IF($J42="","",VLOOKUP($J42,IndDomain_Wide!$A$2:$BI$24,4,FALSE))</f>
        <v/>
      </c>
      <c r="AJ42" s="12" t="str">
        <f>IF($J42="","", VLOOKUP($J42,Indicator_Wide!$A$2:$BI$24,4,FALSE))</f>
        <v/>
      </c>
      <c r="AK42" s="12" t="str">
        <f t="shared" si="74"/>
        <v/>
      </c>
      <c r="AL42" s="12" t="str">
        <f>IF($J42="","",VLOOKUP($J42,IndDomain_Wide!$A$2:$BI$24,5,FALSE))</f>
        <v/>
      </c>
      <c r="AM42" s="12" t="str">
        <f>IF($J42="","", VLOOKUP($J42,Indicator_Wide!$A$2:$BI$24,5,FALSE))</f>
        <v/>
      </c>
      <c r="AN42" s="12" t="str">
        <f t="shared" si="75"/>
        <v/>
      </c>
      <c r="AO42" s="12" t="str">
        <f>IF($J42="","",VLOOKUP($J42,IndDomain_Wide!$A$2:$BI$24,6,FALSE))</f>
        <v/>
      </c>
      <c r="AP42" s="12" t="str">
        <f>IF($J42="","", VLOOKUP($J42,Indicator_Wide!$A$2:$BI$24,6,FALSE))</f>
        <v/>
      </c>
      <c r="AQ42" s="12" t="str">
        <f t="shared" si="76"/>
        <v/>
      </c>
      <c r="AR42" s="12" t="str">
        <f>IF($J42="","",VLOOKUP($J42,IndDomain_Wide!$A$2:$BI$24,7,FALSE))</f>
        <v/>
      </c>
      <c r="AS42" s="12" t="str">
        <f>IF($J42="","", VLOOKUP($J42,Indicator_Wide!$A$2:$BI$24,7,FALSE))</f>
        <v/>
      </c>
      <c r="AT42" s="12" t="str">
        <f t="shared" si="77"/>
        <v/>
      </c>
      <c r="AU42" s="12" t="str">
        <f>IF($J42="","",VLOOKUP($J42,IndDomain_Wide!$A$2:$BI$24,8,FALSE))</f>
        <v/>
      </c>
      <c r="AV42" s="12" t="str">
        <f>IF($J42="","", VLOOKUP($J42,Indicator_Wide!$A$2:$BI$24,8,FALSE))</f>
        <v/>
      </c>
      <c r="AW42" s="12" t="str">
        <f t="shared" si="78"/>
        <v/>
      </c>
      <c r="AX42" s="12" t="str">
        <f>IF($J42="","",VLOOKUP($J42,IndDomain_Wide!$A$2:$BI$26,9,FALSE))</f>
        <v/>
      </c>
      <c r="AY42" s="12" t="str">
        <f>IF($J42="","", VLOOKUP($J42,Indicator_Wide!$A$2:$BI$24,9,FALSE))</f>
        <v/>
      </c>
      <c r="AZ42" s="12" t="str">
        <f t="shared" si="79"/>
        <v/>
      </c>
      <c r="BA42" s="12" t="str">
        <f>IF($J42="","",VLOOKUP($J42,IndDomain_Wide!$A$2:$BI$24,10,FALSE))</f>
        <v/>
      </c>
      <c r="BB42" s="12" t="str">
        <f>IF($J42="","", VLOOKUP($J42,Indicator_Wide!$A$2:$BI$24,10,FALSE))</f>
        <v/>
      </c>
      <c r="BC42" s="12" t="str">
        <f t="shared" si="80"/>
        <v/>
      </c>
      <c r="BD42" s="12" t="str">
        <f>IF($J42="","",VLOOKUP($J42,IndDomain_Wide!$A$2:$BI$24,11,FALSE))</f>
        <v/>
      </c>
      <c r="BE42" s="12" t="str">
        <f>IF($J42="","", VLOOKUP($J42,Indicator_Wide!$A$2:$BI$24,11,FALSE))</f>
        <v/>
      </c>
      <c r="BF42" s="12" t="str">
        <f t="shared" si="81"/>
        <v/>
      </c>
      <c r="BG42" s="12" t="str">
        <f>IF($J42="","",VLOOKUP($J42,IndDomain_Wide!$A$2:$BI$24,12,FALSE))</f>
        <v/>
      </c>
      <c r="BH42" s="12" t="str">
        <f>IF($J42="","", VLOOKUP($J42,Indicator_Wide!$A$2:$BI$24,12,FALSE))</f>
        <v/>
      </c>
      <c r="BI42" s="12" t="str">
        <f t="shared" si="82"/>
        <v/>
      </c>
      <c r="BJ42" s="12" t="str">
        <f>IF($J42="","",VLOOKUP($J42,IndDomain_Wide!$A$2:$BI$24,13,FALSE))</f>
        <v/>
      </c>
      <c r="BK42" s="12" t="str">
        <f>IF($J42="","", VLOOKUP($J42,Indicator_Wide!$A$2:$BI$24,13,FALSE))</f>
        <v/>
      </c>
      <c r="BL42" s="12" t="str">
        <f t="shared" si="83"/>
        <v/>
      </c>
      <c r="BM42" s="12" t="str">
        <f>IF($J42="","",VLOOKUP($J42,IndDomain_Wide!$A$2:$BI$24,14,FALSE))</f>
        <v/>
      </c>
      <c r="BN42" s="12" t="str">
        <f>IF($J42="","", VLOOKUP($J42,Indicator_Wide!$A$2:$BI$24,14,FALSE))</f>
        <v/>
      </c>
      <c r="BO42" s="12" t="str">
        <f t="shared" si="84"/>
        <v/>
      </c>
      <c r="BP42" s="12" t="str">
        <f>IF($J42="","",VLOOKUP($J42,IndDomain_Wide!$A$2:$BI$24,15,FALSE))</f>
        <v/>
      </c>
      <c r="BQ42" s="12" t="str">
        <f>IF($J42="","", VLOOKUP($J42,Indicator_Wide!$A$2:$BI$24,15,FALSE))</f>
        <v/>
      </c>
      <c r="BR42" s="12" t="str">
        <f t="shared" si="85"/>
        <v/>
      </c>
      <c r="BS42" s="12" t="str">
        <f>IF($J42="","",VLOOKUP($J42,IndDomain_Wide!$A$2:$BI$24,16,FALSE))</f>
        <v/>
      </c>
      <c r="BT42" s="12" t="str">
        <f>IF($J42="","", VLOOKUP($J42,Indicator_Wide!$A$2:$BI$24,16,FALSE))</f>
        <v/>
      </c>
      <c r="BU42" s="12" t="str">
        <f t="shared" si="86"/>
        <v/>
      </c>
      <c r="BV42" s="12" t="str">
        <f>IF($J42="","",VLOOKUP($J42,IndDomain_Wide!$A$2:$BI$24,17,FALSE))</f>
        <v/>
      </c>
      <c r="BW42" s="12" t="str">
        <f>IF($J42="","", VLOOKUP($J42,Indicator_Wide!$A$2:$BI$24,17,FALSE))</f>
        <v/>
      </c>
      <c r="BX42" s="12" t="str">
        <f t="shared" si="87"/>
        <v/>
      </c>
      <c r="BY42" s="12" t="str">
        <f>IF($J42="","",VLOOKUP($J42,IndDomain_Wide!$A$2:$BI$24,18,FALSE))</f>
        <v/>
      </c>
      <c r="BZ42" s="12" t="str">
        <f>IF($J42="","", VLOOKUP($J42,Indicator_Wide!$A$2:$BI$24,18,FALSE))</f>
        <v/>
      </c>
      <c r="CA42" s="12" t="str">
        <f t="shared" si="88"/>
        <v/>
      </c>
      <c r="CB42" s="12" t="str">
        <f>IF($J42="","",VLOOKUP($J42,IndDomain_Wide!$A$2:$BI$24,19,FALSE))</f>
        <v/>
      </c>
      <c r="CC42" s="12" t="str">
        <f>IF($J42="","", VLOOKUP($J42,Indicator_Wide!$A$2:$BI$24,19,FALSE))</f>
        <v/>
      </c>
      <c r="CD42" s="12" t="str">
        <f t="shared" si="89"/>
        <v/>
      </c>
      <c r="CE42" s="12" t="str">
        <f>IF($J42="","",VLOOKUP($J42,IndDomain_Wide!$A$2:$BI$24,20,FALSE))</f>
        <v/>
      </c>
      <c r="CF42" s="12" t="str">
        <f>IF($J42="","", VLOOKUP($J42,Indicator_Wide!$A$2:$BI$24,20,FALSE))</f>
        <v/>
      </c>
      <c r="CG42" s="12" t="str">
        <f t="shared" si="90"/>
        <v/>
      </c>
      <c r="CH42" s="12" t="str">
        <f>IF($J42="","",VLOOKUP($J42,IndDomain_Wide!$A$2:$BI$24,21,FALSE))</f>
        <v/>
      </c>
      <c r="CI42" s="12" t="str">
        <f>IF($J42="","", VLOOKUP($J42,Indicator_Wide!$A$2:$BI$24,21,FALSE))</f>
        <v/>
      </c>
      <c r="CJ42" s="12" t="str">
        <f t="shared" si="91"/>
        <v/>
      </c>
      <c r="CK42" s="12" t="str">
        <f>IF($J42="","",VLOOKUP($J42,IndDomain_Wide!$A$2:$BI$24,22,FALSE))</f>
        <v/>
      </c>
      <c r="CL42" s="12" t="str">
        <f>IF($J42="","", VLOOKUP($J42,Indicator_Wide!$A$2:$BI$24,22,FALSE))</f>
        <v/>
      </c>
      <c r="CM42" s="12" t="str">
        <f t="shared" si="92"/>
        <v/>
      </c>
      <c r="CN42" s="12" t="str">
        <f>IF($J42="","",VLOOKUP($J42,IndDomain_Wide!$A$2:$BI$24,23,FALSE))</f>
        <v/>
      </c>
      <c r="CO42" s="12" t="str">
        <f>IF($J42="","", VLOOKUP($J42,Indicator_Wide!$A$2:$BI$24,23,FALSE))</f>
        <v/>
      </c>
      <c r="CP42" s="12" t="str">
        <f t="shared" si="93"/>
        <v/>
      </c>
      <c r="CQ42" s="12" t="str">
        <f>IF($J42="","",VLOOKUP($J42,IndDomain_Wide!$A$2:$BI$24,24,FALSE))</f>
        <v/>
      </c>
      <c r="CR42" s="12" t="str">
        <f>IF($J42="","", VLOOKUP($J42,Indicator_Wide!$A$2:$BI$24,24,FALSE))</f>
        <v/>
      </c>
      <c r="CS42" s="12" t="str">
        <f t="shared" si="94"/>
        <v/>
      </c>
      <c r="CT42" s="12" t="str">
        <f>IF($J42="","",VLOOKUP($J42,IndDomain_Wide!$A$2:$BI$24,25,FALSE))</f>
        <v/>
      </c>
      <c r="CU42" s="12" t="str">
        <f>IF($J42="","", VLOOKUP($J42,Indicator_Wide!$A$2:$BI$24,25,FALSE))</f>
        <v/>
      </c>
      <c r="CV42" s="12" t="str">
        <f t="shared" si="95"/>
        <v/>
      </c>
      <c r="CW42" s="12" t="str">
        <f>IF($J42="","",VLOOKUP($J42,IndDomain_Wide!$A$2:$BI$24,26,FALSE))</f>
        <v/>
      </c>
      <c r="CX42" s="12" t="str">
        <f>IF($J42="","", VLOOKUP($J42,Indicator_Wide!$A$2:$BI$24,26,FALSE))</f>
        <v/>
      </c>
      <c r="CY42" s="12" t="str">
        <f t="shared" si="96"/>
        <v/>
      </c>
      <c r="CZ42" s="12" t="str">
        <f>IF($J42="","",VLOOKUP($J42,IndDomain_Wide!$A$2:$BI$24,27,FALSE))</f>
        <v/>
      </c>
      <c r="DA42" s="12" t="str">
        <f>IF($J42="","", VLOOKUP($J42,Indicator_Wide!$A$2:$BI$17,27,FALSE))</f>
        <v/>
      </c>
      <c r="DB42" s="12" t="str">
        <f t="shared" si="97"/>
        <v/>
      </c>
      <c r="DC42" s="12" t="str">
        <f>IF($J42="","",VLOOKUP($J42,IndDomain_Wide!$A$2:$BI$24,28,FALSE))</f>
        <v/>
      </c>
      <c r="DD42" s="12" t="str">
        <f>IF($J42="","", VLOOKUP($J42,Indicator_Wide!$A$2:$BI$17,28,FALSE))</f>
        <v/>
      </c>
      <c r="DE42" s="12" t="str">
        <f t="shared" si="98"/>
        <v/>
      </c>
      <c r="DF42" s="12" t="str">
        <f>IF($J42="","",VLOOKUP($J42,IndDomain_Wide!$A$2:$BI$24,29,FALSE))</f>
        <v/>
      </c>
      <c r="DG42" s="12" t="str">
        <f>IF($J42="","", VLOOKUP($J42,Indicator_Wide!$A$2:$BI$24,29,FALSE))</f>
        <v/>
      </c>
      <c r="DH42" s="12" t="str">
        <f t="shared" si="99"/>
        <v/>
      </c>
      <c r="DI42" s="12" t="str">
        <f>IF($J42="","",VLOOKUP($J42,IndDomain_Wide!$A$2:$BI$24,30,FALSE))</f>
        <v/>
      </c>
      <c r="DJ42" s="12" t="str">
        <f>IF($J42="","", VLOOKUP($J42,Indicator_Wide!$A$2:$BI$24,30,FALSE))</f>
        <v/>
      </c>
      <c r="DK42" s="12" t="str">
        <f t="shared" si="100"/>
        <v/>
      </c>
      <c r="DL42" s="12" t="str">
        <f>IF($J42="","",VLOOKUP($J42,IndDomain_Wide!$A$2:$BI$24,31,FALSE))</f>
        <v/>
      </c>
      <c r="DM42" s="12" t="str">
        <f>IF($J42="","", VLOOKUP($J42,Indicator_Wide!$A$2:$BI$24,31,FALSE))</f>
        <v/>
      </c>
      <c r="DN42" s="12" t="str">
        <f t="shared" si="101"/>
        <v/>
      </c>
      <c r="DO42" s="12" t="str">
        <f>IF($J42="","",VLOOKUP($J42,IndDomain_Wide!$A$2:$BI$24,32,FALSE))</f>
        <v/>
      </c>
      <c r="DP42" s="12" t="str">
        <f>IF($J42="","", VLOOKUP($J42,Indicator_Wide!$A$2:$BI$24,32,FALSE))</f>
        <v/>
      </c>
      <c r="DQ42" s="12" t="str">
        <f t="shared" si="102"/>
        <v/>
      </c>
      <c r="DR42" s="12" t="str">
        <f>IF($J42="","",VLOOKUP($J42,IndDomain_Wide!$A$2:$BI$24,33,FALSE))</f>
        <v/>
      </c>
      <c r="DS42" s="12" t="str">
        <f>IF($J42="","", VLOOKUP($J42,Indicator_Wide!$A$2:$BI$24,33,FALSE))</f>
        <v/>
      </c>
      <c r="DT42" s="12" t="str">
        <f t="shared" si="103"/>
        <v/>
      </c>
      <c r="DU42" s="12" t="str">
        <f>IF($J42="","",VLOOKUP($J42,IndDomain_Wide!$A$2:$BI$24,34,FALSE))</f>
        <v/>
      </c>
      <c r="DV42" s="12" t="str">
        <f>IF($J42="","", VLOOKUP($J42,Indicator_Wide!$A$2:$BI$24,34,FALSE))</f>
        <v/>
      </c>
      <c r="DW42" s="12" t="str">
        <f t="shared" si="104"/>
        <v/>
      </c>
      <c r="DX42" s="12" t="str">
        <f>IF($J42="","",VLOOKUP($J42,IndDomain_Wide!$A$2:$BI$24,35,FALSE))</f>
        <v/>
      </c>
      <c r="DY42" s="12" t="str">
        <f>IF($J42="","", VLOOKUP($J42,Indicator_Wide!$A$2:$BI$24,35,FALSE))</f>
        <v/>
      </c>
      <c r="DZ42" s="12" t="str">
        <f t="shared" si="105"/>
        <v/>
      </c>
      <c r="EA42" s="12" t="str">
        <f>IF($J42="","",VLOOKUP($J42,IndDomain_Wide!$A$2:$BI$24,36,FALSE))</f>
        <v/>
      </c>
      <c r="EB42" s="12" t="str">
        <f>IF($J42="","", VLOOKUP($J42,Indicator_Wide!$A$2:$BI$24,36,FALSE))</f>
        <v/>
      </c>
      <c r="EC42" s="12" t="str">
        <f t="shared" si="106"/>
        <v/>
      </c>
      <c r="ED42" s="12" t="str">
        <f>IF($J42="","",VLOOKUP($J42,IndDomain_Wide!$A$2:$BI$24,37,FALSE))</f>
        <v/>
      </c>
      <c r="EE42" s="12" t="str">
        <f>IF($J42="","", VLOOKUP($J42,Indicator_Wide!$A$2:$BI$24,37,FALSE))</f>
        <v/>
      </c>
      <c r="EF42" s="12" t="str">
        <f t="shared" si="107"/>
        <v/>
      </c>
      <c r="EG42" s="12" t="str">
        <f>IF($J42="","",VLOOKUP($J42,IndDomain_Wide!$A$2:$BI$24,38,FALSE))</f>
        <v/>
      </c>
      <c r="EH42" s="12" t="str">
        <f>IF($J42="","", VLOOKUP($J42,Indicator_Wide!$A$2:$BI$24,38,FALSE))</f>
        <v/>
      </c>
      <c r="EI42" s="12" t="str">
        <f t="shared" si="108"/>
        <v/>
      </c>
      <c r="EJ42" s="12" t="str">
        <f>IF($J42="","",VLOOKUP($J42,IndDomain_Wide!$A$2:$BI$24,39,FALSE))</f>
        <v/>
      </c>
      <c r="EK42" s="12" t="str">
        <f>IF($J42="","", VLOOKUP($J42,Indicator_Wide!$A$2:$BI$24,39,FALSE))</f>
        <v/>
      </c>
      <c r="EL42" s="12" t="str">
        <f t="shared" si="109"/>
        <v/>
      </c>
      <c r="EM42" s="12" t="str">
        <f>IF($J42="","",VLOOKUP($J42,IndDomain_Wide!$A$2:$BI$24,40,FALSE))</f>
        <v/>
      </c>
      <c r="EN42" s="12" t="str">
        <f>IF($J42="","", VLOOKUP($J42,Indicator_Wide!$A$2:$BI$24,40,FALSE))</f>
        <v/>
      </c>
      <c r="EO42" s="12" t="str">
        <f t="shared" si="110"/>
        <v/>
      </c>
      <c r="EP42" s="12" t="str">
        <f>IF($J42="","",VLOOKUP($J42,IndDomain_Wide!$A$2:$BI$24,41,FALSE))</f>
        <v/>
      </c>
      <c r="EQ42" s="12" t="str">
        <f>IF($J42="","", VLOOKUP($J42,Indicator_Wide!$A$2:$BI$24,41,FALSE))</f>
        <v/>
      </c>
      <c r="ER42" s="12" t="str">
        <f t="shared" si="111"/>
        <v/>
      </c>
      <c r="ES42" s="12" t="str">
        <f>IF($J42="","",VLOOKUP($J42,IndDomain_Wide!$A$2:$BI$24,42,FALSE))</f>
        <v/>
      </c>
      <c r="ET42" s="12" t="str">
        <f>IF($J42="","", VLOOKUP($J42,Indicator_Wide!$A$2:$BI$24,42,FALSE))</f>
        <v/>
      </c>
      <c r="EU42" s="12" t="str">
        <f t="shared" si="112"/>
        <v/>
      </c>
      <c r="EV42" s="12" t="str">
        <f>IF($J42="","",VLOOKUP($J42,IndDomain_Wide!$A$2:$BI$24,43,FALSE))</f>
        <v/>
      </c>
      <c r="EW42" s="12" t="str">
        <f>IF($J42="","", VLOOKUP($J42,Indicator_Wide!$A$2:$BI$24,43,FALSE))</f>
        <v/>
      </c>
      <c r="EX42" s="12" t="str">
        <f t="shared" si="113"/>
        <v/>
      </c>
      <c r="EY42" s="12" t="str">
        <f>IF($J42="","",VLOOKUP($J42,IndDomain_Wide!$A$2:$BI$24,44,FALSE))</f>
        <v/>
      </c>
      <c r="EZ42" s="12" t="str">
        <f>IF($J42="","", VLOOKUP($J42,Indicator_Wide!$A$2:$BI$24,44,FALSE))</f>
        <v/>
      </c>
      <c r="FA42" s="12" t="str">
        <f t="shared" si="114"/>
        <v/>
      </c>
      <c r="FB42" s="12" t="str">
        <f>IF($J42="","",VLOOKUP($J42,IndDomain_Wide!$A$2:$BI$24,45,FALSE))</f>
        <v/>
      </c>
      <c r="FC42" s="12" t="str">
        <f>IF($J42="","", VLOOKUP($J42,Indicator_Wide!$A$2:$BI$24,45,FALSE))</f>
        <v/>
      </c>
      <c r="FD42" s="12" t="str">
        <f t="shared" si="115"/>
        <v/>
      </c>
      <c r="FE42" s="12" t="str">
        <f>IF($J42="","",VLOOKUP($J42,IndDomain_Wide!$A$2:$BI$24,46,FALSE))</f>
        <v/>
      </c>
      <c r="FF42" s="12" t="str">
        <f>IF($J42="","", VLOOKUP($J42,Indicator_Wide!$A$2:$BI$24,46,FALSE))</f>
        <v/>
      </c>
      <c r="FG42" s="12" t="str">
        <f t="shared" si="116"/>
        <v/>
      </c>
      <c r="FH42" s="12" t="str">
        <f>IF($J42="","",VLOOKUP($J42,IndDomain_Wide!$A$2:$BI$24,47,FALSE))</f>
        <v/>
      </c>
      <c r="FI42" s="12" t="str">
        <f>IF($J42="","", VLOOKUP($J42,Indicator_Wide!$A$2:$BI$24,47,FALSE))</f>
        <v/>
      </c>
      <c r="FJ42" s="12" t="str">
        <f t="shared" si="117"/>
        <v/>
      </c>
      <c r="FK42" s="12" t="str">
        <f>IF($J42="","",VLOOKUP($J42,IndDomain_Wide!$A$2:$BI$24,48,FALSE))</f>
        <v/>
      </c>
      <c r="FL42" s="12" t="str">
        <f>IF($J42="","", VLOOKUP($J42,Indicator_Wide!$A$2:$BI$24,48,FALSE))</f>
        <v/>
      </c>
      <c r="FM42" s="12" t="str">
        <f t="shared" si="118"/>
        <v/>
      </c>
      <c r="FN42" s="12" t="str">
        <f>IF($J42="","",VLOOKUP($J42,IndDomain_Wide!$A$2:$BI$24,49,FALSE))</f>
        <v/>
      </c>
      <c r="FO42" s="12" t="str">
        <f>IF($J42="","", VLOOKUP($J42,Indicator_Wide!$A$2:$BI$24,49,FALSE))</f>
        <v/>
      </c>
      <c r="FP42" s="12" t="str">
        <f t="shared" si="119"/>
        <v/>
      </c>
      <c r="FQ42" s="12" t="str">
        <f>IF($J42="","",VLOOKUP($J42,IndDomain_Wide!$A$2:$BI$24,50,FALSE))</f>
        <v/>
      </c>
      <c r="FR42" s="12" t="str">
        <f>IF($J42="","", VLOOKUP($J42,Indicator_Wide!$A$2:$BI$24,50,FALSE))</f>
        <v/>
      </c>
      <c r="FS42" s="12" t="str">
        <f t="shared" si="120"/>
        <v/>
      </c>
      <c r="FT42" s="12" t="str">
        <f>IF($J42="","",VLOOKUP($J42,IndDomain_Wide!$A$2:$BI$24,51,FALSE))</f>
        <v/>
      </c>
      <c r="FU42" s="12" t="str">
        <f>IF($J42="","", VLOOKUP($J42,Indicator_Wide!$A$2:$BI$24,51,FALSE))</f>
        <v/>
      </c>
      <c r="FV42" s="12" t="str">
        <f t="shared" si="121"/>
        <v/>
      </c>
      <c r="FW42" s="12" t="str">
        <f>IF($J42="","",VLOOKUP($J42,IndDomain_Wide!$A$2:$BI$24,52,FALSE))</f>
        <v/>
      </c>
      <c r="FX42" s="12" t="str">
        <f>IF($J42="","", VLOOKUP($J42,Indicator_Wide!$A$2:$BI$24,52,FALSE))</f>
        <v/>
      </c>
      <c r="FY42" s="12" t="str">
        <f t="shared" si="122"/>
        <v/>
      </c>
      <c r="FZ42" s="12" t="str">
        <f>IF($J42="","",VLOOKUP($J42,IndDomain_Wide!$A$2:$BI$24,53,FALSE))</f>
        <v/>
      </c>
      <c r="GA42" s="12" t="str">
        <f>IF($J42="","", VLOOKUP($J42,Indicator_Wide!$A$2:$BI$24,53,FALSE))</f>
        <v/>
      </c>
      <c r="GB42" s="12" t="str">
        <f t="shared" si="123"/>
        <v/>
      </c>
      <c r="GC42" s="12" t="str">
        <f>IF($J42="","",VLOOKUP($J42,IndDomain_Wide!$A$2:$BI$24,54,FALSE))</f>
        <v/>
      </c>
      <c r="GD42" s="12" t="str">
        <f>IF($J42="","", VLOOKUP($J42,Indicator_Wide!$A$2:$BI$24,54,FALSE))</f>
        <v/>
      </c>
      <c r="GE42" s="12" t="str">
        <f t="shared" si="124"/>
        <v/>
      </c>
      <c r="GF42" s="12" t="str">
        <f>IF($J42="","",VLOOKUP($J42,IndDomain_Wide!$A$2:$BI$24,55,FALSE))</f>
        <v/>
      </c>
      <c r="GG42" s="12" t="str">
        <f>IF($J42="","", VLOOKUP($J42,Indicator_Wide!$A$2:$BI$24,55,FALSE))</f>
        <v/>
      </c>
      <c r="GH42" s="12" t="str">
        <f t="shared" si="125"/>
        <v/>
      </c>
      <c r="GI42" s="12" t="str">
        <f>IF($J42="","",VLOOKUP($J42,IndDomain_Wide!$A$2:$BI$24,56,FALSE))</f>
        <v/>
      </c>
      <c r="GJ42" s="12" t="str">
        <f>IF($J42="","", VLOOKUP($J42,Indicator_Wide!$A$2:$BI$24,56,FALSE))</f>
        <v/>
      </c>
      <c r="GK42" s="12" t="str">
        <f t="shared" si="126"/>
        <v/>
      </c>
      <c r="GL42" s="12" t="str">
        <f>IF($J42="","",VLOOKUP($J42,IndDomain_Wide!$A$2:$BI$24,57,FALSE))</f>
        <v/>
      </c>
      <c r="GM42" s="12" t="str">
        <f>IF($J42="","", VLOOKUP($J42,Indicator_Wide!$A$2:$BI$24,57,FALSE))</f>
        <v/>
      </c>
      <c r="GN42" s="12" t="str">
        <f t="shared" si="127"/>
        <v/>
      </c>
      <c r="GO42" s="12" t="str">
        <f>IF($J42="","",VLOOKUP($J42,IndDomain_Wide!$A$2:$BI$24,58,FALSE))</f>
        <v/>
      </c>
      <c r="GP42" s="12" t="str">
        <f>IF($J42="","", VLOOKUP($J42,Indicator_Wide!$A$2:$BI$24,58,FALSE))</f>
        <v/>
      </c>
      <c r="GQ42" s="12" t="str">
        <f t="shared" si="128"/>
        <v/>
      </c>
      <c r="GR42" s="12" t="str">
        <f>IF($J42="","",VLOOKUP($J42,IndDomain_Wide!$A$2:$BI$24,59,FALSE))</f>
        <v/>
      </c>
      <c r="GS42" s="12" t="str">
        <f>IF($J42="","", VLOOKUP($J42,Indicator_Wide!$A$2:$BI$24,59,FALSE))</f>
        <v/>
      </c>
      <c r="GT42" s="12" t="str">
        <f t="shared" si="129"/>
        <v/>
      </c>
      <c r="GU42" s="12" t="str">
        <f>IF($J42="","",VLOOKUP($J42,IndDomain_Wide!$A$2:$BI$24,60,FALSE))</f>
        <v/>
      </c>
      <c r="GV42" s="12" t="str">
        <f>IF($J42="","", VLOOKUP($J42,Indicator_Wide!$A$2:$BI$24,60,FALSE))</f>
        <v/>
      </c>
      <c r="GW42" s="12" t="str">
        <f t="shared" si="130"/>
        <v/>
      </c>
      <c r="GX42" s="12" t="str">
        <f>IF($J42="","",VLOOKUP($J42,IndDomain_Wide!$A$2:$BI$24,61,FALSE))</f>
        <v/>
      </c>
      <c r="GY42" s="12" t="str">
        <f>IF($J42="","", VLOOKUP($J42,Indicator_Wide!$A$2:$BI$24,61,FALSE))</f>
        <v/>
      </c>
      <c r="GZ42" s="12" t="str">
        <f t="shared" si="131"/>
        <v/>
      </c>
      <c r="HA42" s="11"/>
      <c r="HB42" s="11"/>
    </row>
    <row r="43" spans="1:210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2" t="str">
        <f>IF($J43="","", VLOOKUP($J43,Domain_Wide!$A$2:$M$24,2,FALSE))</f>
        <v/>
      </c>
      <c r="L43" s="12" t="str">
        <f>IF($J43="","", VLOOKUP($J43,Domain_Wide!$A$2:$M$24,3,FALSE))</f>
        <v/>
      </c>
      <c r="M43" s="12" t="str">
        <f t="shared" si="66"/>
        <v/>
      </c>
      <c r="N43" s="12" t="str">
        <f>IF($J43="","", VLOOKUP($J43,Domain_Wide!$A$2:$M$24,4,FALSE))</f>
        <v/>
      </c>
      <c r="O43" s="12" t="str">
        <f>IF($J43="","", VLOOKUP($J43,Domain_Wide!$A$2:$M$24,5,FALSE))</f>
        <v/>
      </c>
      <c r="P43" s="12" t="str">
        <f t="shared" si="67"/>
        <v/>
      </c>
      <c r="Q43" s="12" t="str">
        <f>IF($J43="","", VLOOKUP($J43,Domain_Wide!$A$2:$M$24,6,FALSE))</f>
        <v/>
      </c>
      <c r="R43" s="12" t="str">
        <f>IF($J43="","", VLOOKUP($J43,Domain_Wide!$A$2:$M$24,7,FALSE))</f>
        <v/>
      </c>
      <c r="S43" s="12" t="str">
        <f t="shared" si="68"/>
        <v/>
      </c>
      <c r="T43" s="12" t="str">
        <f>IF($J43="","", VLOOKUP($J43,Domain_Wide!$A$2:$M$24,8,FALSE))</f>
        <v/>
      </c>
      <c r="U43" s="12" t="str">
        <f>IF($J43="","", VLOOKUP($J43,Domain_Wide!$A$2:$M$24,9,FALSE))</f>
        <v/>
      </c>
      <c r="V43" s="12" t="str">
        <f t="shared" si="69"/>
        <v/>
      </c>
      <c r="W43" s="12" t="str">
        <f>IF($J43="","", VLOOKUP($J43,Domain_Wide!$A$2:$M$24,10,FALSE))</f>
        <v/>
      </c>
      <c r="X43" s="12" t="str">
        <f>IF($J43="","", VLOOKUP($J43,Domain_Wide!$A$2:$M$24,11,FALSE))</f>
        <v/>
      </c>
      <c r="Y43" s="12" t="str">
        <f t="shared" si="70"/>
        <v/>
      </c>
      <c r="Z43" s="12" t="str">
        <f>IF($J43="","", VLOOKUP($J43,Domain_Wide!$A$2:$M$24,12,FALSE))</f>
        <v/>
      </c>
      <c r="AA43" s="12" t="str">
        <f>IF($J43="","", VLOOKUP($J43,Domain_Wide!$A$2:$M$24,13,FALSE))</f>
        <v/>
      </c>
      <c r="AB43" s="12" t="str">
        <f t="shared" si="71"/>
        <v/>
      </c>
      <c r="AC43" s="12" t="str">
        <f>IF($J43="","",VLOOKUP($J43,IndDomain_Wide!$A$2:$BI$24,2,FALSE))</f>
        <v/>
      </c>
      <c r="AD43" s="12" t="str">
        <f>IF($J43="","",VLOOKUP($J43,Indicator_Wide!$A$2:$BI$24,2,FALSE))</f>
        <v/>
      </c>
      <c r="AE43" s="12" t="str">
        <f t="shared" si="72"/>
        <v/>
      </c>
      <c r="AF43" s="12" t="str">
        <f>IF($J43="","",VLOOKUP($J43,IndDomain_Wide!$A$2:$BI$24,3,FALSE))</f>
        <v/>
      </c>
      <c r="AG43" s="12" t="str">
        <f>IF($J43="","", VLOOKUP($J43,Indicator_Wide!$A$2:$BI$24,3,FALSE))</f>
        <v/>
      </c>
      <c r="AH43" s="12" t="str">
        <f t="shared" si="73"/>
        <v/>
      </c>
      <c r="AI43" s="12" t="str">
        <f>IF($J43="","",VLOOKUP($J43,IndDomain_Wide!$A$2:$BI$24,4,FALSE))</f>
        <v/>
      </c>
      <c r="AJ43" s="12" t="str">
        <f>IF($J43="","", VLOOKUP($J43,Indicator_Wide!$A$2:$BI$24,4,FALSE))</f>
        <v/>
      </c>
      <c r="AK43" s="12" t="str">
        <f t="shared" si="74"/>
        <v/>
      </c>
      <c r="AL43" s="12" t="str">
        <f>IF($J43="","",VLOOKUP($J43,IndDomain_Wide!$A$2:$BI$24,5,FALSE))</f>
        <v/>
      </c>
      <c r="AM43" s="12" t="str">
        <f>IF($J43="","", VLOOKUP($J43,Indicator_Wide!$A$2:$BI$24,5,FALSE))</f>
        <v/>
      </c>
      <c r="AN43" s="12" t="str">
        <f t="shared" si="75"/>
        <v/>
      </c>
      <c r="AO43" s="12" t="str">
        <f>IF($J43="","",VLOOKUP($J43,IndDomain_Wide!$A$2:$BI$24,6,FALSE))</f>
        <v/>
      </c>
      <c r="AP43" s="12" t="str">
        <f>IF($J43="","", VLOOKUP($J43,Indicator_Wide!$A$2:$BI$24,6,FALSE))</f>
        <v/>
      </c>
      <c r="AQ43" s="12" t="str">
        <f t="shared" si="76"/>
        <v/>
      </c>
      <c r="AR43" s="12" t="str">
        <f>IF($J43="","",VLOOKUP($J43,IndDomain_Wide!$A$2:$BI$24,7,FALSE))</f>
        <v/>
      </c>
      <c r="AS43" s="12" t="str">
        <f>IF($J43="","", VLOOKUP($J43,Indicator_Wide!$A$2:$BI$24,7,FALSE))</f>
        <v/>
      </c>
      <c r="AT43" s="12" t="str">
        <f t="shared" si="77"/>
        <v/>
      </c>
      <c r="AU43" s="12" t="str">
        <f>IF($J43="","",VLOOKUP($J43,IndDomain_Wide!$A$2:$BI$24,8,FALSE))</f>
        <v/>
      </c>
      <c r="AV43" s="12" t="str">
        <f>IF($J43="","", VLOOKUP($J43,Indicator_Wide!$A$2:$BI$24,8,FALSE))</f>
        <v/>
      </c>
      <c r="AW43" s="12" t="str">
        <f t="shared" si="78"/>
        <v/>
      </c>
      <c r="AX43" s="12" t="str">
        <f>IF($J43="","",VLOOKUP($J43,IndDomain_Wide!$A$2:$BI$26,9,FALSE))</f>
        <v/>
      </c>
      <c r="AY43" s="12" t="str">
        <f>IF($J43="","", VLOOKUP($J43,Indicator_Wide!$A$2:$BI$24,9,FALSE))</f>
        <v/>
      </c>
      <c r="AZ43" s="12" t="str">
        <f t="shared" si="79"/>
        <v/>
      </c>
      <c r="BA43" s="12" t="str">
        <f>IF($J43="","",VLOOKUP($J43,IndDomain_Wide!$A$2:$BI$24,10,FALSE))</f>
        <v/>
      </c>
      <c r="BB43" s="12" t="str">
        <f>IF($J43="","", VLOOKUP($J43,Indicator_Wide!$A$2:$BI$24,10,FALSE))</f>
        <v/>
      </c>
      <c r="BC43" s="12" t="str">
        <f t="shared" si="80"/>
        <v/>
      </c>
      <c r="BD43" s="12" t="str">
        <f>IF($J43="","",VLOOKUP($J43,IndDomain_Wide!$A$2:$BI$24,11,FALSE))</f>
        <v/>
      </c>
      <c r="BE43" s="12" t="str">
        <f>IF($J43="","", VLOOKUP($J43,Indicator_Wide!$A$2:$BI$24,11,FALSE))</f>
        <v/>
      </c>
      <c r="BF43" s="12" t="str">
        <f t="shared" si="81"/>
        <v/>
      </c>
      <c r="BG43" s="12" t="str">
        <f>IF($J43="","",VLOOKUP($J43,IndDomain_Wide!$A$2:$BI$24,12,FALSE))</f>
        <v/>
      </c>
      <c r="BH43" s="12" t="str">
        <f>IF($J43="","", VLOOKUP($J43,Indicator_Wide!$A$2:$BI$24,12,FALSE))</f>
        <v/>
      </c>
      <c r="BI43" s="12" t="str">
        <f t="shared" si="82"/>
        <v/>
      </c>
      <c r="BJ43" s="12" t="str">
        <f>IF($J43="","",VLOOKUP($J43,IndDomain_Wide!$A$2:$BI$24,13,FALSE))</f>
        <v/>
      </c>
      <c r="BK43" s="12" t="str">
        <f>IF($J43="","", VLOOKUP($J43,Indicator_Wide!$A$2:$BI$24,13,FALSE))</f>
        <v/>
      </c>
      <c r="BL43" s="12" t="str">
        <f t="shared" si="83"/>
        <v/>
      </c>
      <c r="BM43" s="12" t="str">
        <f>IF($J43="","",VLOOKUP($J43,IndDomain_Wide!$A$2:$BI$24,14,FALSE))</f>
        <v/>
      </c>
      <c r="BN43" s="12" t="str">
        <f>IF($J43="","", VLOOKUP($J43,Indicator_Wide!$A$2:$BI$24,14,FALSE))</f>
        <v/>
      </c>
      <c r="BO43" s="12" t="str">
        <f t="shared" si="84"/>
        <v/>
      </c>
      <c r="BP43" s="12" t="str">
        <f>IF($J43="","",VLOOKUP($J43,IndDomain_Wide!$A$2:$BI$24,15,FALSE))</f>
        <v/>
      </c>
      <c r="BQ43" s="12" t="str">
        <f>IF($J43="","", VLOOKUP($J43,Indicator_Wide!$A$2:$BI$24,15,FALSE))</f>
        <v/>
      </c>
      <c r="BR43" s="12" t="str">
        <f t="shared" si="85"/>
        <v/>
      </c>
      <c r="BS43" s="12" t="str">
        <f>IF($J43="","",VLOOKUP($J43,IndDomain_Wide!$A$2:$BI$24,16,FALSE))</f>
        <v/>
      </c>
      <c r="BT43" s="12" t="str">
        <f>IF($J43="","", VLOOKUP($J43,Indicator_Wide!$A$2:$BI$24,16,FALSE))</f>
        <v/>
      </c>
      <c r="BU43" s="12" t="str">
        <f t="shared" si="86"/>
        <v/>
      </c>
      <c r="BV43" s="12" t="str">
        <f>IF($J43="","",VLOOKUP($J43,IndDomain_Wide!$A$2:$BI$24,17,FALSE))</f>
        <v/>
      </c>
      <c r="BW43" s="12" t="str">
        <f>IF($J43="","", VLOOKUP($J43,Indicator_Wide!$A$2:$BI$24,17,FALSE))</f>
        <v/>
      </c>
      <c r="BX43" s="12" t="str">
        <f t="shared" si="87"/>
        <v/>
      </c>
      <c r="BY43" s="12" t="str">
        <f>IF($J43="","",VLOOKUP($J43,IndDomain_Wide!$A$2:$BI$24,18,FALSE))</f>
        <v/>
      </c>
      <c r="BZ43" s="12" t="str">
        <f>IF($J43="","", VLOOKUP($J43,Indicator_Wide!$A$2:$BI$24,18,FALSE))</f>
        <v/>
      </c>
      <c r="CA43" s="12" t="str">
        <f t="shared" si="88"/>
        <v/>
      </c>
      <c r="CB43" s="12" t="str">
        <f>IF($J43="","",VLOOKUP($J43,IndDomain_Wide!$A$2:$BI$24,19,FALSE))</f>
        <v/>
      </c>
      <c r="CC43" s="12" t="str">
        <f>IF($J43="","", VLOOKUP($J43,Indicator_Wide!$A$2:$BI$24,19,FALSE))</f>
        <v/>
      </c>
      <c r="CD43" s="12" t="str">
        <f t="shared" si="89"/>
        <v/>
      </c>
      <c r="CE43" s="12" t="str">
        <f>IF($J43="","",VLOOKUP($J43,IndDomain_Wide!$A$2:$BI$24,20,FALSE))</f>
        <v/>
      </c>
      <c r="CF43" s="12" t="str">
        <f>IF($J43="","", VLOOKUP($J43,Indicator_Wide!$A$2:$BI$24,20,FALSE))</f>
        <v/>
      </c>
      <c r="CG43" s="12" t="str">
        <f t="shared" si="90"/>
        <v/>
      </c>
      <c r="CH43" s="12" t="str">
        <f>IF($J43="","",VLOOKUP($J43,IndDomain_Wide!$A$2:$BI$24,21,FALSE))</f>
        <v/>
      </c>
      <c r="CI43" s="12" t="str">
        <f>IF($J43="","", VLOOKUP($J43,Indicator_Wide!$A$2:$BI$24,21,FALSE))</f>
        <v/>
      </c>
      <c r="CJ43" s="12" t="str">
        <f t="shared" si="91"/>
        <v/>
      </c>
      <c r="CK43" s="12" t="str">
        <f>IF($J43="","",VLOOKUP($J43,IndDomain_Wide!$A$2:$BI$24,22,FALSE))</f>
        <v/>
      </c>
      <c r="CL43" s="12" t="str">
        <f>IF($J43="","", VLOOKUP($J43,Indicator_Wide!$A$2:$BI$24,22,FALSE))</f>
        <v/>
      </c>
      <c r="CM43" s="12" t="str">
        <f t="shared" si="92"/>
        <v/>
      </c>
      <c r="CN43" s="12" t="str">
        <f>IF($J43="","",VLOOKUP($J43,IndDomain_Wide!$A$2:$BI$24,23,FALSE))</f>
        <v/>
      </c>
      <c r="CO43" s="12" t="str">
        <f>IF($J43="","", VLOOKUP($J43,Indicator_Wide!$A$2:$BI$24,23,FALSE))</f>
        <v/>
      </c>
      <c r="CP43" s="12" t="str">
        <f t="shared" si="93"/>
        <v/>
      </c>
      <c r="CQ43" s="12" t="str">
        <f>IF($J43="","",VLOOKUP($J43,IndDomain_Wide!$A$2:$BI$24,24,FALSE))</f>
        <v/>
      </c>
      <c r="CR43" s="12" t="str">
        <f>IF($J43="","", VLOOKUP($J43,Indicator_Wide!$A$2:$BI$24,24,FALSE))</f>
        <v/>
      </c>
      <c r="CS43" s="12" t="str">
        <f t="shared" si="94"/>
        <v/>
      </c>
      <c r="CT43" s="12" t="str">
        <f>IF($J43="","",VLOOKUP($J43,IndDomain_Wide!$A$2:$BI$24,25,FALSE))</f>
        <v/>
      </c>
      <c r="CU43" s="12" t="str">
        <f>IF($J43="","", VLOOKUP($J43,Indicator_Wide!$A$2:$BI$24,25,FALSE))</f>
        <v/>
      </c>
      <c r="CV43" s="12" t="str">
        <f t="shared" si="95"/>
        <v/>
      </c>
      <c r="CW43" s="12" t="str">
        <f>IF($J43="","",VLOOKUP($J43,IndDomain_Wide!$A$2:$BI$24,26,FALSE))</f>
        <v/>
      </c>
      <c r="CX43" s="12" t="str">
        <f>IF($J43="","", VLOOKUP($J43,Indicator_Wide!$A$2:$BI$24,26,FALSE))</f>
        <v/>
      </c>
      <c r="CY43" s="12" t="str">
        <f t="shared" si="96"/>
        <v/>
      </c>
      <c r="CZ43" s="12" t="str">
        <f>IF($J43="","",VLOOKUP($J43,IndDomain_Wide!$A$2:$BI$24,27,FALSE))</f>
        <v/>
      </c>
      <c r="DA43" s="12" t="str">
        <f>IF($J43="","", VLOOKUP($J43,Indicator_Wide!$A$2:$BI$17,27,FALSE))</f>
        <v/>
      </c>
      <c r="DB43" s="12" t="str">
        <f t="shared" si="97"/>
        <v/>
      </c>
      <c r="DC43" s="12" t="str">
        <f>IF($J43="","",VLOOKUP($J43,IndDomain_Wide!$A$2:$BI$24,28,FALSE))</f>
        <v/>
      </c>
      <c r="DD43" s="12" t="str">
        <f>IF($J43="","", VLOOKUP($J43,Indicator_Wide!$A$2:$BI$17,28,FALSE))</f>
        <v/>
      </c>
      <c r="DE43" s="12" t="str">
        <f t="shared" si="98"/>
        <v/>
      </c>
      <c r="DF43" s="12" t="str">
        <f>IF($J43="","",VLOOKUP($J43,IndDomain_Wide!$A$2:$BI$24,29,FALSE))</f>
        <v/>
      </c>
      <c r="DG43" s="12" t="str">
        <f>IF($J43="","", VLOOKUP($J43,Indicator_Wide!$A$2:$BI$24,29,FALSE))</f>
        <v/>
      </c>
      <c r="DH43" s="12" t="str">
        <f t="shared" si="99"/>
        <v/>
      </c>
      <c r="DI43" s="12" t="str">
        <f>IF($J43="","",VLOOKUP($J43,IndDomain_Wide!$A$2:$BI$24,30,FALSE))</f>
        <v/>
      </c>
      <c r="DJ43" s="12" t="str">
        <f>IF($J43="","", VLOOKUP($J43,Indicator_Wide!$A$2:$BI$24,30,FALSE))</f>
        <v/>
      </c>
      <c r="DK43" s="12" t="str">
        <f t="shared" si="100"/>
        <v/>
      </c>
      <c r="DL43" s="12" t="str">
        <f>IF($J43="","",VLOOKUP($J43,IndDomain_Wide!$A$2:$BI$24,31,FALSE))</f>
        <v/>
      </c>
      <c r="DM43" s="12" t="str">
        <f>IF($J43="","", VLOOKUP($J43,Indicator_Wide!$A$2:$BI$24,31,FALSE))</f>
        <v/>
      </c>
      <c r="DN43" s="12" t="str">
        <f t="shared" si="101"/>
        <v/>
      </c>
      <c r="DO43" s="12" t="str">
        <f>IF($J43="","",VLOOKUP($J43,IndDomain_Wide!$A$2:$BI$24,32,FALSE))</f>
        <v/>
      </c>
      <c r="DP43" s="12" t="str">
        <f>IF($J43="","", VLOOKUP($J43,Indicator_Wide!$A$2:$BI$24,32,FALSE))</f>
        <v/>
      </c>
      <c r="DQ43" s="12" t="str">
        <f t="shared" si="102"/>
        <v/>
      </c>
      <c r="DR43" s="12" t="str">
        <f>IF($J43="","",VLOOKUP($J43,IndDomain_Wide!$A$2:$BI$24,33,FALSE))</f>
        <v/>
      </c>
      <c r="DS43" s="12" t="str">
        <f>IF($J43="","", VLOOKUP($J43,Indicator_Wide!$A$2:$BI$24,33,FALSE))</f>
        <v/>
      </c>
      <c r="DT43" s="12" t="str">
        <f t="shared" si="103"/>
        <v/>
      </c>
      <c r="DU43" s="12" t="str">
        <f>IF($J43="","",VLOOKUP($J43,IndDomain_Wide!$A$2:$BI$24,34,FALSE))</f>
        <v/>
      </c>
      <c r="DV43" s="12" t="str">
        <f>IF($J43="","", VLOOKUP($J43,Indicator_Wide!$A$2:$BI$24,34,FALSE))</f>
        <v/>
      </c>
      <c r="DW43" s="12" t="str">
        <f t="shared" si="104"/>
        <v/>
      </c>
      <c r="DX43" s="12" t="str">
        <f>IF($J43="","",VLOOKUP($J43,IndDomain_Wide!$A$2:$BI$24,35,FALSE))</f>
        <v/>
      </c>
      <c r="DY43" s="12" t="str">
        <f>IF($J43="","", VLOOKUP($J43,Indicator_Wide!$A$2:$BI$24,35,FALSE))</f>
        <v/>
      </c>
      <c r="DZ43" s="12" t="str">
        <f t="shared" si="105"/>
        <v/>
      </c>
      <c r="EA43" s="12" t="str">
        <f>IF($J43="","",VLOOKUP($J43,IndDomain_Wide!$A$2:$BI$24,36,FALSE))</f>
        <v/>
      </c>
      <c r="EB43" s="12" t="str">
        <f>IF($J43="","", VLOOKUP($J43,Indicator_Wide!$A$2:$BI$24,36,FALSE))</f>
        <v/>
      </c>
      <c r="EC43" s="12" t="str">
        <f t="shared" si="106"/>
        <v/>
      </c>
      <c r="ED43" s="12" t="str">
        <f>IF($J43="","",VLOOKUP($J43,IndDomain_Wide!$A$2:$BI$24,37,FALSE))</f>
        <v/>
      </c>
      <c r="EE43" s="12" t="str">
        <f>IF($J43="","", VLOOKUP($J43,Indicator_Wide!$A$2:$BI$24,37,FALSE))</f>
        <v/>
      </c>
      <c r="EF43" s="12" t="str">
        <f t="shared" si="107"/>
        <v/>
      </c>
      <c r="EG43" s="12" t="str">
        <f>IF($J43="","",VLOOKUP($J43,IndDomain_Wide!$A$2:$BI$24,38,FALSE))</f>
        <v/>
      </c>
      <c r="EH43" s="12" t="str">
        <f>IF($J43="","", VLOOKUP($J43,Indicator_Wide!$A$2:$BI$24,38,FALSE))</f>
        <v/>
      </c>
      <c r="EI43" s="12" t="str">
        <f t="shared" si="108"/>
        <v/>
      </c>
      <c r="EJ43" s="12" t="str">
        <f>IF($J43="","",VLOOKUP($J43,IndDomain_Wide!$A$2:$BI$24,39,FALSE))</f>
        <v/>
      </c>
      <c r="EK43" s="12" t="str">
        <f>IF($J43="","", VLOOKUP($J43,Indicator_Wide!$A$2:$BI$24,39,FALSE))</f>
        <v/>
      </c>
      <c r="EL43" s="12" t="str">
        <f t="shared" si="109"/>
        <v/>
      </c>
      <c r="EM43" s="12" t="str">
        <f>IF($J43="","",VLOOKUP($J43,IndDomain_Wide!$A$2:$BI$24,40,FALSE))</f>
        <v/>
      </c>
      <c r="EN43" s="12" t="str">
        <f>IF($J43="","", VLOOKUP($J43,Indicator_Wide!$A$2:$BI$24,40,FALSE))</f>
        <v/>
      </c>
      <c r="EO43" s="12" t="str">
        <f t="shared" si="110"/>
        <v/>
      </c>
      <c r="EP43" s="12" t="str">
        <f>IF($J43="","",VLOOKUP($J43,IndDomain_Wide!$A$2:$BI$24,41,FALSE))</f>
        <v/>
      </c>
      <c r="EQ43" s="12" t="str">
        <f>IF($J43="","", VLOOKUP($J43,Indicator_Wide!$A$2:$BI$24,41,FALSE))</f>
        <v/>
      </c>
      <c r="ER43" s="12" t="str">
        <f t="shared" si="111"/>
        <v/>
      </c>
      <c r="ES43" s="12" t="str">
        <f>IF($J43="","",VLOOKUP($J43,IndDomain_Wide!$A$2:$BI$24,42,FALSE))</f>
        <v/>
      </c>
      <c r="ET43" s="12" t="str">
        <f>IF($J43="","", VLOOKUP($J43,Indicator_Wide!$A$2:$BI$24,42,FALSE))</f>
        <v/>
      </c>
      <c r="EU43" s="12" t="str">
        <f t="shared" si="112"/>
        <v/>
      </c>
      <c r="EV43" s="12" t="str">
        <f>IF($J43="","",VLOOKUP($J43,IndDomain_Wide!$A$2:$BI$24,43,FALSE))</f>
        <v/>
      </c>
      <c r="EW43" s="12" t="str">
        <f>IF($J43="","", VLOOKUP($J43,Indicator_Wide!$A$2:$BI$24,43,FALSE))</f>
        <v/>
      </c>
      <c r="EX43" s="12" t="str">
        <f t="shared" si="113"/>
        <v/>
      </c>
      <c r="EY43" s="12" t="str">
        <f>IF($J43="","",VLOOKUP($J43,IndDomain_Wide!$A$2:$BI$24,44,FALSE))</f>
        <v/>
      </c>
      <c r="EZ43" s="12" t="str">
        <f>IF($J43="","", VLOOKUP($J43,Indicator_Wide!$A$2:$BI$24,44,FALSE))</f>
        <v/>
      </c>
      <c r="FA43" s="12" t="str">
        <f t="shared" si="114"/>
        <v/>
      </c>
      <c r="FB43" s="12" t="str">
        <f>IF($J43="","",VLOOKUP($J43,IndDomain_Wide!$A$2:$BI$24,45,FALSE))</f>
        <v/>
      </c>
      <c r="FC43" s="12" t="str">
        <f>IF($J43="","", VLOOKUP($J43,Indicator_Wide!$A$2:$BI$24,45,FALSE))</f>
        <v/>
      </c>
      <c r="FD43" s="12" t="str">
        <f t="shared" si="115"/>
        <v/>
      </c>
      <c r="FE43" s="12" t="str">
        <f>IF($J43="","",VLOOKUP($J43,IndDomain_Wide!$A$2:$BI$24,46,FALSE))</f>
        <v/>
      </c>
      <c r="FF43" s="12" t="str">
        <f>IF($J43="","", VLOOKUP($J43,Indicator_Wide!$A$2:$BI$24,46,FALSE))</f>
        <v/>
      </c>
      <c r="FG43" s="12" t="str">
        <f t="shared" si="116"/>
        <v/>
      </c>
      <c r="FH43" s="12" t="str">
        <f>IF($J43="","",VLOOKUP($J43,IndDomain_Wide!$A$2:$BI$24,47,FALSE))</f>
        <v/>
      </c>
      <c r="FI43" s="12" t="str">
        <f>IF($J43="","", VLOOKUP($J43,Indicator_Wide!$A$2:$BI$24,47,FALSE))</f>
        <v/>
      </c>
      <c r="FJ43" s="12" t="str">
        <f t="shared" si="117"/>
        <v/>
      </c>
      <c r="FK43" s="12" t="str">
        <f>IF($J43="","",VLOOKUP($J43,IndDomain_Wide!$A$2:$BI$24,48,FALSE))</f>
        <v/>
      </c>
      <c r="FL43" s="12" t="str">
        <f>IF($J43="","", VLOOKUP($J43,Indicator_Wide!$A$2:$BI$24,48,FALSE))</f>
        <v/>
      </c>
      <c r="FM43" s="12" t="str">
        <f t="shared" si="118"/>
        <v/>
      </c>
      <c r="FN43" s="12" t="str">
        <f>IF($J43="","",VLOOKUP($J43,IndDomain_Wide!$A$2:$BI$24,49,FALSE))</f>
        <v/>
      </c>
      <c r="FO43" s="12" t="str">
        <f>IF($J43="","", VLOOKUP($J43,Indicator_Wide!$A$2:$BI$24,49,FALSE))</f>
        <v/>
      </c>
      <c r="FP43" s="12" t="str">
        <f t="shared" si="119"/>
        <v/>
      </c>
      <c r="FQ43" s="12" t="str">
        <f>IF($J43="","",VLOOKUP($J43,IndDomain_Wide!$A$2:$BI$24,50,FALSE))</f>
        <v/>
      </c>
      <c r="FR43" s="12" t="str">
        <f>IF($J43="","", VLOOKUP($J43,Indicator_Wide!$A$2:$BI$24,50,FALSE))</f>
        <v/>
      </c>
      <c r="FS43" s="12" t="str">
        <f t="shared" si="120"/>
        <v/>
      </c>
      <c r="FT43" s="12" t="str">
        <f>IF($J43="","",VLOOKUP($J43,IndDomain_Wide!$A$2:$BI$24,51,FALSE))</f>
        <v/>
      </c>
      <c r="FU43" s="12" t="str">
        <f>IF($J43="","", VLOOKUP($J43,Indicator_Wide!$A$2:$BI$24,51,FALSE))</f>
        <v/>
      </c>
      <c r="FV43" s="12" t="str">
        <f t="shared" si="121"/>
        <v/>
      </c>
      <c r="FW43" s="12" t="str">
        <f>IF($J43="","",VLOOKUP($J43,IndDomain_Wide!$A$2:$BI$24,52,FALSE))</f>
        <v/>
      </c>
      <c r="FX43" s="12" t="str">
        <f>IF($J43="","", VLOOKUP($J43,Indicator_Wide!$A$2:$BI$24,52,FALSE))</f>
        <v/>
      </c>
      <c r="FY43" s="12" t="str">
        <f t="shared" si="122"/>
        <v/>
      </c>
      <c r="FZ43" s="12" t="str">
        <f>IF($J43="","",VLOOKUP($J43,IndDomain_Wide!$A$2:$BI$24,53,FALSE))</f>
        <v/>
      </c>
      <c r="GA43" s="12" t="str">
        <f>IF($J43="","", VLOOKUP($J43,Indicator_Wide!$A$2:$BI$24,53,FALSE))</f>
        <v/>
      </c>
      <c r="GB43" s="12" t="str">
        <f t="shared" si="123"/>
        <v/>
      </c>
      <c r="GC43" s="12" t="str">
        <f>IF($J43="","",VLOOKUP($J43,IndDomain_Wide!$A$2:$BI$24,54,FALSE))</f>
        <v/>
      </c>
      <c r="GD43" s="12" t="str">
        <f>IF($J43="","", VLOOKUP($J43,Indicator_Wide!$A$2:$BI$24,54,FALSE))</f>
        <v/>
      </c>
      <c r="GE43" s="12" t="str">
        <f t="shared" si="124"/>
        <v/>
      </c>
      <c r="GF43" s="12" t="str">
        <f>IF($J43="","",VLOOKUP($J43,IndDomain_Wide!$A$2:$BI$24,55,FALSE))</f>
        <v/>
      </c>
      <c r="GG43" s="12" t="str">
        <f>IF($J43="","", VLOOKUP($J43,Indicator_Wide!$A$2:$BI$24,55,FALSE))</f>
        <v/>
      </c>
      <c r="GH43" s="12" t="str">
        <f t="shared" si="125"/>
        <v/>
      </c>
      <c r="GI43" s="12" t="str">
        <f>IF($J43="","",VLOOKUP($J43,IndDomain_Wide!$A$2:$BI$24,56,FALSE))</f>
        <v/>
      </c>
      <c r="GJ43" s="12" t="str">
        <f>IF($J43="","", VLOOKUP($J43,Indicator_Wide!$A$2:$BI$24,56,FALSE))</f>
        <v/>
      </c>
      <c r="GK43" s="12" t="str">
        <f t="shared" si="126"/>
        <v/>
      </c>
      <c r="GL43" s="12" t="str">
        <f>IF($J43="","",VLOOKUP($J43,IndDomain_Wide!$A$2:$BI$24,57,FALSE))</f>
        <v/>
      </c>
      <c r="GM43" s="12" t="str">
        <f>IF($J43="","", VLOOKUP($J43,Indicator_Wide!$A$2:$BI$24,57,FALSE))</f>
        <v/>
      </c>
      <c r="GN43" s="12" t="str">
        <f t="shared" si="127"/>
        <v/>
      </c>
      <c r="GO43" s="12" t="str">
        <f>IF($J43="","",VLOOKUP($J43,IndDomain_Wide!$A$2:$BI$24,58,FALSE))</f>
        <v/>
      </c>
      <c r="GP43" s="12" t="str">
        <f>IF($J43="","", VLOOKUP($J43,Indicator_Wide!$A$2:$BI$24,58,FALSE))</f>
        <v/>
      </c>
      <c r="GQ43" s="12" t="str">
        <f t="shared" si="128"/>
        <v/>
      </c>
      <c r="GR43" s="12" t="str">
        <f>IF($J43="","",VLOOKUP($J43,IndDomain_Wide!$A$2:$BI$24,59,FALSE))</f>
        <v/>
      </c>
      <c r="GS43" s="12" t="str">
        <f>IF($J43="","", VLOOKUP($J43,Indicator_Wide!$A$2:$BI$24,59,FALSE))</f>
        <v/>
      </c>
      <c r="GT43" s="12" t="str">
        <f t="shared" si="129"/>
        <v/>
      </c>
      <c r="GU43" s="12" t="str">
        <f>IF($J43="","",VLOOKUP($J43,IndDomain_Wide!$A$2:$BI$24,60,FALSE))</f>
        <v/>
      </c>
      <c r="GV43" s="12" t="str">
        <f>IF($J43="","", VLOOKUP($J43,Indicator_Wide!$A$2:$BI$24,60,FALSE))</f>
        <v/>
      </c>
      <c r="GW43" s="12" t="str">
        <f t="shared" si="130"/>
        <v/>
      </c>
      <c r="GX43" s="12" t="str">
        <f>IF($J43="","",VLOOKUP($J43,IndDomain_Wide!$A$2:$BI$24,61,FALSE))</f>
        <v/>
      </c>
      <c r="GY43" s="12" t="str">
        <f>IF($J43="","", VLOOKUP($J43,Indicator_Wide!$A$2:$BI$24,61,FALSE))</f>
        <v/>
      </c>
      <c r="GZ43" s="12" t="str">
        <f t="shared" si="131"/>
        <v/>
      </c>
      <c r="HA43" s="11"/>
      <c r="HB43" s="11"/>
    </row>
    <row r="44" spans="1:210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2" t="str">
        <f>IF($J44="","", VLOOKUP($J44,Domain_Wide!$A$2:$M$24,2,FALSE))</f>
        <v/>
      </c>
      <c r="L44" s="12" t="str">
        <f>IF($J44="","", VLOOKUP($J44,Domain_Wide!$A$2:$M$24,3,FALSE))</f>
        <v/>
      </c>
      <c r="M44" s="12" t="str">
        <f t="shared" si="66"/>
        <v/>
      </c>
      <c r="N44" s="12" t="str">
        <f>IF($J44="","", VLOOKUP($J44,Domain_Wide!$A$2:$M$24,4,FALSE))</f>
        <v/>
      </c>
      <c r="O44" s="12" t="str">
        <f>IF($J44="","", VLOOKUP($J44,Domain_Wide!$A$2:$M$24,5,FALSE))</f>
        <v/>
      </c>
      <c r="P44" s="12" t="str">
        <f t="shared" si="67"/>
        <v/>
      </c>
      <c r="Q44" s="12" t="str">
        <f>IF($J44="","", VLOOKUP($J44,Domain_Wide!$A$2:$M$24,6,FALSE))</f>
        <v/>
      </c>
      <c r="R44" s="12" t="str">
        <f>IF($J44="","", VLOOKUP($J44,Domain_Wide!$A$2:$M$24,7,FALSE))</f>
        <v/>
      </c>
      <c r="S44" s="12" t="str">
        <f t="shared" si="68"/>
        <v/>
      </c>
      <c r="T44" s="12" t="str">
        <f>IF($J44="","", VLOOKUP($J44,Domain_Wide!$A$2:$M$24,8,FALSE))</f>
        <v/>
      </c>
      <c r="U44" s="12" t="str">
        <f>IF($J44="","", VLOOKUP($J44,Domain_Wide!$A$2:$M$24,9,FALSE))</f>
        <v/>
      </c>
      <c r="V44" s="12" t="str">
        <f t="shared" si="69"/>
        <v/>
      </c>
      <c r="W44" s="12" t="str">
        <f>IF($J44="","", VLOOKUP($J44,Domain_Wide!$A$2:$M$24,10,FALSE))</f>
        <v/>
      </c>
      <c r="X44" s="12" t="str">
        <f>IF($J44="","", VLOOKUP($J44,Domain_Wide!$A$2:$M$24,11,FALSE))</f>
        <v/>
      </c>
      <c r="Y44" s="12" t="str">
        <f t="shared" si="70"/>
        <v/>
      </c>
      <c r="Z44" s="12" t="str">
        <f>IF($J44="","", VLOOKUP($J44,Domain_Wide!$A$2:$M$24,12,FALSE))</f>
        <v/>
      </c>
      <c r="AA44" s="12" t="str">
        <f>IF($J44="","", VLOOKUP($J44,Domain_Wide!$A$2:$M$24,13,FALSE))</f>
        <v/>
      </c>
      <c r="AB44" s="12" t="str">
        <f t="shared" si="71"/>
        <v/>
      </c>
      <c r="AC44" s="12" t="str">
        <f>IF($J44="","",VLOOKUP($J44,IndDomain_Wide!$A$2:$BI$24,2,FALSE))</f>
        <v/>
      </c>
      <c r="AD44" s="12" t="str">
        <f>IF($J44="","",VLOOKUP($J44,Indicator_Wide!$A$2:$BI$24,2,FALSE))</f>
        <v/>
      </c>
      <c r="AE44" s="12" t="str">
        <f t="shared" si="72"/>
        <v/>
      </c>
      <c r="AF44" s="12" t="str">
        <f>IF($J44="","",VLOOKUP($J44,IndDomain_Wide!$A$2:$BI$24,3,FALSE))</f>
        <v/>
      </c>
      <c r="AG44" s="12" t="str">
        <f>IF($J44="","", VLOOKUP($J44,Indicator_Wide!$A$2:$BI$24,3,FALSE))</f>
        <v/>
      </c>
      <c r="AH44" s="12" t="str">
        <f t="shared" si="73"/>
        <v/>
      </c>
      <c r="AI44" s="12" t="str">
        <f>IF($J44="","",VLOOKUP($J44,IndDomain_Wide!$A$2:$BI$24,4,FALSE))</f>
        <v/>
      </c>
      <c r="AJ44" s="12" t="str">
        <f>IF($J44="","", VLOOKUP($J44,Indicator_Wide!$A$2:$BI$24,4,FALSE))</f>
        <v/>
      </c>
      <c r="AK44" s="12" t="str">
        <f t="shared" si="74"/>
        <v/>
      </c>
      <c r="AL44" s="12" t="str">
        <f>IF($J44="","",VLOOKUP($J44,IndDomain_Wide!$A$2:$BI$24,5,FALSE))</f>
        <v/>
      </c>
      <c r="AM44" s="12" t="str">
        <f>IF($J44="","", VLOOKUP($J44,Indicator_Wide!$A$2:$BI$24,5,FALSE))</f>
        <v/>
      </c>
      <c r="AN44" s="12" t="str">
        <f t="shared" si="75"/>
        <v/>
      </c>
      <c r="AO44" s="12" t="str">
        <f>IF($J44="","",VLOOKUP($J44,IndDomain_Wide!$A$2:$BI$24,6,FALSE))</f>
        <v/>
      </c>
      <c r="AP44" s="12" t="str">
        <f>IF($J44="","", VLOOKUP($J44,Indicator_Wide!$A$2:$BI$24,6,FALSE))</f>
        <v/>
      </c>
      <c r="AQ44" s="12" t="str">
        <f t="shared" si="76"/>
        <v/>
      </c>
      <c r="AR44" s="12" t="str">
        <f>IF($J44="","",VLOOKUP($J44,IndDomain_Wide!$A$2:$BI$24,7,FALSE))</f>
        <v/>
      </c>
      <c r="AS44" s="12" t="str">
        <f>IF($J44="","", VLOOKUP($J44,Indicator_Wide!$A$2:$BI$24,7,FALSE))</f>
        <v/>
      </c>
      <c r="AT44" s="12" t="str">
        <f t="shared" si="77"/>
        <v/>
      </c>
      <c r="AU44" s="12" t="str">
        <f>IF($J44="","",VLOOKUP($J44,IndDomain_Wide!$A$2:$BI$24,8,FALSE))</f>
        <v/>
      </c>
      <c r="AV44" s="12" t="str">
        <f>IF($J44="","", VLOOKUP($J44,Indicator_Wide!$A$2:$BI$24,8,FALSE))</f>
        <v/>
      </c>
      <c r="AW44" s="12" t="str">
        <f t="shared" si="78"/>
        <v/>
      </c>
      <c r="AX44" s="12" t="str">
        <f>IF($J44="","",VLOOKUP($J44,IndDomain_Wide!$A$2:$BI$26,9,FALSE))</f>
        <v/>
      </c>
      <c r="AY44" s="12" t="str">
        <f>IF($J44="","", VLOOKUP($J44,Indicator_Wide!$A$2:$BI$24,9,FALSE))</f>
        <v/>
      </c>
      <c r="AZ44" s="12" t="str">
        <f t="shared" si="79"/>
        <v/>
      </c>
      <c r="BA44" s="12" t="str">
        <f>IF($J44="","",VLOOKUP($J44,IndDomain_Wide!$A$2:$BI$24,10,FALSE))</f>
        <v/>
      </c>
      <c r="BB44" s="12" t="str">
        <f>IF($J44="","", VLOOKUP($J44,Indicator_Wide!$A$2:$BI$24,10,FALSE))</f>
        <v/>
      </c>
      <c r="BC44" s="12" t="str">
        <f t="shared" si="80"/>
        <v/>
      </c>
      <c r="BD44" s="12" t="str">
        <f>IF($J44="","",VLOOKUP($J44,IndDomain_Wide!$A$2:$BI$24,11,FALSE))</f>
        <v/>
      </c>
      <c r="BE44" s="12" t="str">
        <f>IF($J44="","", VLOOKUP($J44,Indicator_Wide!$A$2:$BI$24,11,FALSE))</f>
        <v/>
      </c>
      <c r="BF44" s="12" t="str">
        <f t="shared" si="81"/>
        <v/>
      </c>
      <c r="BG44" s="12" t="str">
        <f>IF($J44="","",VLOOKUP($J44,IndDomain_Wide!$A$2:$BI$24,12,FALSE))</f>
        <v/>
      </c>
      <c r="BH44" s="12" t="str">
        <f>IF($J44="","", VLOOKUP($J44,Indicator_Wide!$A$2:$BI$24,12,FALSE))</f>
        <v/>
      </c>
      <c r="BI44" s="12" t="str">
        <f t="shared" si="82"/>
        <v/>
      </c>
      <c r="BJ44" s="12" t="str">
        <f>IF($J44="","",VLOOKUP($J44,IndDomain_Wide!$A$2:$BI$24,13,FALSE))</f>
        <v/>
      </c>
      <c r="BK44" s="12" t="str">
        <f>IF($J44="","", VLOOKUP($J44,Indicator_Wide!$A$2:$BI$24,13,FALSE))</f>
        <v/>
      </c>
      <c r="BL44" s="12" t="str">
        <f t="shared" si="83"/>
        <v/>
      </c>
      <c r="BM44" s="12" t="str">
        <f>IF($J44="","",VLOOKUP($J44,IndDomain_Wide!$A$2:$BI$24,14,FALSE))</f>
        <v/>
      </c>
      <c r="BN44" s="12" t="str">
        <f>IF($J44="","", VLOOKUP($J44,Indicator_Wide!$A$2:$BI$24,14,FALSE))</f>
        <v/>
      </c>
      <c r="BO44" s="12" t="str">
        <f t="shared" si="84"/>
        <v/>
      </c>
      <c r="BP44" s="12" t="str">
        <f>IF($J44="","",VLOOKUP($J44,IndDomain_Wide!$A$2:$BI$24,15,FALSE))</f>
        <v/>
      </c>
      <c r="BQ44" s="12" t="str">
        <f>IF($J44="","", VLOOKUP($J44,Indicator_Wide!$A$2:$BI$24,15,FALSE))</f>
        <v/>
      </c>
      <c r="BR44" s="12" t="str">
        <f t="shared" si="85"/>
        <v/>
      </c>
      <c r="BS44" s="12" t="str">
        <f>IF($J44="","",VLOOKUP($J44,IndDomain_Wide!$A$2:$BI$24,16,FALSE))</f>
        <v/>
      </c>
      <c r="BT44" s="12" t="str">
        <f>IF($J44="","", VLOOKUP($J44,Indicator_Wide!$A$2:$BI$24,16,FALSE))</f>
        <v/>
      </c>
      <c r="BU44" s="12" t="str">
        <f t="shared" si="86"/>
        <v/>
      </c>
      <c r="BV44" s="12" t="str">
        <f>IF($J44="","",VLOOKUP($J44,IndDomain_Wide!$A$2:$BI$24,17,FALSE))</f>
        <v/>
      </c>
      <c r="BW44" s="12" t="str">
        <f>IF($J44="","", VLOOKUP($J44,Indicator_Wide!$A$2:$BI$24,17,FALSE))</f>
        <v/>
      </c>
      <c r="BX44" s="12" t="str">
        <f t="shared" si="87"/>
        <v/>
      </c>
      <c r="BY44" s="12" t="str">
        <f>IF($J44="","",VLOOKUP($J44,IndDomain_Wide!$A$2:$BI$24,18,FALSE))</f>
        <v/>
      </c>
      <c r="BZ44" s="12" t="str">
        <f>IF($J44="","", VLOOKUP($J44,Indicator_Wide!$A$2:$BI$24,18,FALSE))</f>
        <v/>
      </c>
      <c r="CA44" s="12" t="str">
        <f t="shared" si="88"/>
        <v/>
      </c>
      <c r="CB44" s="12" t="str">
        <f>IF($J44="","",VLOOKUP($J44,IndDomain_Wide!$A$2:$BI$24,19,FALSE))</f>
        <v/>
      </c>
      <c r="CC44" s="12" t="str">
        <f>IF($J44="","", VLOOKUP($J44,Indicator_Wide!$A$2:$BI$24,19,FALSE))</f>
        <v/>
      </c>
      <c r="CD44" s="12" t="str">
        <f t="shared" si="89"/>
        <v/>
      </c>
      <c r="CE44" s="12" t="str">
        <f>IF($J44="","",VLOOKUP($J44,IndDomain_Wide!$A$2:$BI$24,20,FALSE))</f>
        <v/>
      </c>
      <c r="CF44" s="12" t="str">
        <f>IF($J44="","", VLOOKUP($J44,Indicator_Wide!$A$2:$BI$24,20,FALSE))</f>
        <v/>
      </c>
      <c r="CG44" s="12" t="str">
        <f t="shared" si="90"/>
        <v/>
      </c>
      <c r="CH44" s="12" t="str">
        <f>IF($J44="","",VLOOKUP($J44,IndDomain_Wide!$A$2:$BI$24,21,FALSE))</f>
        <v/>
      </c>
      <c r="CI44" s="12" t="str">
        <f>IF($J44="","", VLOOKUP($J44,Indicator_Wide!$A$2:$BI$24,21,FALSE))</f>
        <v/>
      </c>
      <c r="CJ44" s="12" t="str">
        <f t="shared" si="91"/>
        <v/>
      </c>
      <c r="CK44" s="12" t="str">
        <f>IF($J44="","",VLOOKUP($J44,IndDomain_Wide!$A$2:$BI$24,22,FALSE))</f>
        <v/>
      </c>
      <c r="CL44" s="12" t="str">
        <f>IF($J44="","", VLOOKUP($J44,Indicator_Wide!$A$2:$BI$24,22,FALSE))</f>
        <v/>
      </c>
      <c r="CM44" s="12" t="str">
        <f t="shared" si="92"/>
        <v/>
      </c>
      <c r="CN44" s="12" t="str">
        <f>IF($J44="","",VLOOKUP($J44,IndDomain_Wide!$A$2:$BI$24,23,FALSE))</f>
        <v/>
      </c>
      <c r="CO44" s="12" t="str">
        <f>IF($J44="","", VLOOKUP($J44,Indicator_Wide!$A$2:$BI$24,23,FALSE))</f>
        <v/>
      </c>
      <c r="CP44" s="12" t="str">
        <f t="shared" si="93"/>
        <v/>
      </c>
      <c r="CQ44" s="12" t="str">
        <f>IF($J44="","",VLOOKUP($J44,IndDomain_Wide!$A$2:$BI$24,24,FALSE))</f>
        <v/>
      </c>
      <c r="CR44" s="12" t="str">
        <f>IF($J44="","", VLOOKUP($J44,Indicator_Wide!$A$2:$BI$24,24,FALSE))</f>
        <v/>
      </c>
      <c r="CS44" s="12" t="str">
        <f t="shared" si="94"/>
        <v/>
      </c>
      <c r="CT44" s="12" t="str">
        <f>IF($J44="","",VLOOKUP($J44,IndDomain_Wide!$A$2:$BI$24,25,FALSE))</f>
        <v/>
      </c>
      <c r="CU44" s="12" t="str">
        <f>IF($J44="","", VLOOKUP($J44,Indicator_Wide!$A$2:$BI$24,25,FALSE))</f>
        <v/>
      </c>
      <c r="CV44" s="12" t="str">
        <f t="shared" si="95"/>
        <v/>
      </c>
      <c r="CW44" s="12" t="str">
        <f>IF($J44="","",VLOOKUP($J44,IndDomain_Wide!$A$2:$BI$24,26,FALSE))</f>
        <v/>
      </c>
      <c r="CX44" s="12" t="str">
        <f>IF($J44="","", VLOOKUP($J44,Indicator_Wide!$A$2:$BI$24,26,FALSE))</f>
        <v/>
      </c>
      <c r="CY44" s="12" t="str">
        <f t="shared" si="96"/>
        <v/>
      </c>
      <c r="CZ44" s="12" t="str">
        <f>IF($J44="","",VLOOKUP($J44,IndDomain_Wide!$A$2:$BI$24,27,FALSE))</f>
        <v/>
      </c>
      <c r="DA44" s="12" t="str">
        <f>IF($J44="","", VLOOKUP($J44,Indicator_Wide!$A$2:$BI$17,27,FALSE))</f>
        <v/>
      </c>
      <c r="DB44" s="12" t="str">
        <f t="shared" si="97"/>
        <v/>
      </c>
      <c r="DC44" s="12" t="str">
        <f>IF($J44="","",VLOOKUP($J44,IndDomain_Wide!$A$2:$BI$24,28,FALSE))</f>
        <v/>
      </c>
      <c r="DD44" s="12" t="str">
        <f>IF($J44="","", VLOOKUP($J44,Indicator_Wide!$A$2:$BI$17,28,FALSE))</f>
        <v/>
      </c>
      <c r="DE44" s="12" t="str">
        <f t="shared" si="98"/>
        <v/>
      </c>
      <c r="DF44" s="12" t="str">
        <f>IF($J44="","",VLOOKUP($J44,IndDomain_Wide!$A$2:$BI$24,29,FALSE))</f>
        <v/>
      </c>
      <c r="DG44" s="12" t="str">
        <f>IF($J44="","", VLOOKUP($J44,Indicator_Wide!$A$2:$BI$24,29,FALSE))</f>
        <v/>
      </c>
      <c r="DH44" s="12" t="str">
        <f t="shared" si="99"/>
        <v/>
      </c>
      <c r="DI44" s="12" t="str">
        <f>IF($J44="","",VLOOKUP($J44,IndDomain_Wide!$A$2:$BI$24,30,FALSE))</f>
        <v/>
      </c>
      <c r="DJ44" s="12" t="str">
        <f>IF($J44="","", VLOOKUP($J44,Indicator_Wide!$A$2:$BI$24,30,FALSE))</f>
        <v/>
      </c>
      <c r="DK44" s="12" t="str">
        <f t="shared" si="100"/>
        <v/>
      </c>
      <c r="DL44" s="12" t="str">
        <f>IF($J44="","",VLOOKUP($J44,IndDomain_Wide!$A$2:$BI$24,31,FALSE))</f>
        <v/>
      </c>
      <c r="DM44" s="12" t="str">
        <f>IF($J44="","", VLOOKUP($J44,Indicator_Wide!$A$2:$BI$24,31,FALSE))</f>
        <v/>
      </c>
      <c r="DN44" s="12" t="str">
        <f t="shared" si="101"/>
        <v/>
      </c>
      <c r="DO44" s="12" t="str">
        <f>IF($J44="","",VLOOKUP($J44,IndDomain_Wide!$A$2:$BI$24,32,FALSE))</f>
        <v/>
      </c>
      <c r="DP44" s="12" t="str">
        <f>IF($J44="","", VLOOKUP($J44,Indicator_Wide!$A$2:$BI$24,32,FALSE))</f>
        <v/>
      </c>
      <c r="DQ44" s="12" t="str">
        <f t="shared" si="102"/>
        <v/>
      </c>
      <c r="DR44" s="12" t="str">
        <f>IF($J44="","",VLOOKUP($J44,IndDomain_Wide!$A$2:$BI$24,33,FALSE))</f>
        <v/>
      </c>
      <c r="DS44" s="12" t="str">
        <f>IF($J44="","", VLOOKUP($J44,Indicator_Wide!$A$2:$BI$24,33,FALSE))</f>
        <v/>
      </c>
      <c r="DT44" s="12" t="str">
        <f t="shared" si="103"/>
        <v/>
      </c>
      <c r="DU44" s="12" t="str">
        <f>IF($J44="","",VLOOKUP($J44,IndDomain_Wide!$A$2:$BI$24,34,FALSE))</f>
        <v/>
      </c>
      <c r="DV44" s="12" t="str">
        <f>IF($J44="","", VLOOKUP($J44,Indicator_Wide!$A$2:$BI$24,34,FALSE))</f>
        <v/>
      </c>
      <c r="DW44" s="12" t="str">
        <f t="shared" si="104"/>
        <v/>
      </c>
      <c r="DX44" s="12" t="str">
        <f>IF($J44="","",VLOOKUP($J44,IndDomain_Wide!$A$2:$BI$24,35,FALSE))</f>
        <v/>
      </c>
      <c r="DY44" s="12" t="str">
        <f>IF($J44="","", VLOOKUP($J44,Indicator_Wide!$A$2:$BI$24,35,FALSE))</f>
        <v/>
      </c>
      <c r="DZ44" s="12" t="str">
        <f t="shared" si="105"/>
        <v/>
      </c>
      <c r="EA44" s="12" t="str">
        <f>IF($J44="","",VLOOKUP($J44,IndDomain_Wide!$A$2:$BI$24,36,FALSE))</f>
        <v/>
      </c>
      <c r="EB44" s="12" t="str">
        <f>IF($J44="","", VLOOKUP($J44,Indicator_Wide!$A$2:$BI$24,36,FALSE))</f>
        <v/>
      </c>
      <c r="EC44" s="12" t="str">
        <f t="shared" si="106"/>
        <v/>
      </c>
      <c r="ED44" s="12" t="str">
        <f>IF($J44="","",VLOOKUP($J44,IndDomain_Wide!$A$2:$BI$24,37,FALSE))</f>
        <v/>
      </c>
      <c r="EE44" s="12" t="str">
        <f>IF($J44="","", VLOOKUP($J44,Indicator_Wide!$A$2:$BI$24,37,FALSE))</f>
        <v/>
      </c>
      <c r="EF44" s="12" t="str">
        <f t="shared" si="107"/>
        <v/>
      </c>
      <c r="EG44" s="12" t="str">
        <f>IF($J44="","",VLOOKUP($J44,IndDomain_Wide!$A$2:$BI$24,38,FALSE))</f>
        <v/>
      </c>
      <c r="EH44" s="12" t="str">
        <f>IF($J44="","", VLOOKUP($J44,Indicator_Wide!$A$2:$BI$24,38,FALSE))</f>
        <v/>
      </c>
      <c r="EI44" s="12" t="str">
        <f t="shared" si="108"/>
        <v/>
      </c>
      <c r="EJ44" s="12" t="str">
        <f>IF($J44="","",VLOOKUP($J44,IndDomain_Wide!$A$2:$BI$24,39,FALSE))</f>
        <v/>
      </c>
      <c r="EK44" s="12" t="str">
        <f>IF($J44="","", VLOOKUP($J44,Indicator_Wide!$A$2:$BI$24,39,FALSE))</f>
        <v/>
      </c>
      <c r="EL44" s="12" t="str">
        <f t="shared" si="109"/>
        <v/>
      </c>
      <c r="EM44" s="12" t="str">
        <f>IF($J44="","",VLOOKUP($J44,IndDomain_Wide!$A$2:$BI$24,40,FALSE))</f>
        <v/>
      </c>
      <c r="EN44" s="12" t="str">
        <f>IF($J44="","", VLOOKUP($J44,Indicator_Wide!$A$2:$BI$24,40,FALSE))</f>
        <v/>
      </c>
      <c r="EO44" s="12" t="str">
        <f t="shared" si="110"/>
        <v/>
      </c>
      <c r="EP44" s="12" t="str">
        <f>IF($J44="","",VLOOKUP($J44,IndDomain_Wide!$A$2:$BI$24,41,FALSE))</f>
        <v/>
      </c>
      <c r="EQ44" s="12" t="str">
        <f>IF($J44="","", VLOOKUP($J44,Indicator_Wide!$A$2:$BI$24,41,FALSE))</f>
        <v/>
      </c>
      <c r="ER44" s="12" t="str">
        <f t="shared" si="111"/>
        <v/>
      </c>
      <c r="ES44" s="12" t="str">
        <f>IF($J44="","",VLOOKUP($J44,IndDomain_Wide!$A$2:$BI$24,42,FALSE))</f>
        <v/>
      </c>
      <c r="ET44" s="12" t="str">
        <f>IF($J44="","", VLOOKUP($J44,Indicator_Wide!$A$2:$BI$24,42,FALSE))</f>
        <v/>
      </c>
      <c r="EU44" s="12" t="str">
        <f t="shared" si="112"/>
        <v/>
      </c>
      <c r="EV44" s="12" t="str">
        <f>IF($J44="","",VLOOKUP($J44,IndDomain_Wide!$A$2:$BI$24,43,FALSE))</f>
        <v/>
      </c>
      <c r="EW44" s="12" t="str">
        <f>IF($J44="","", VLOOKUP($J44,Indicator_Wide!$A$2:$BI$24,43,FALSE))</f>
        <v/>
      </c>
      <c r="EX44" s="12" t="str">
        <f t="shared" si="113"/>
        <v/>
      </c>
      <c r="EY44" s="12" t="str">
        <f>IF($J44="","",VLOOKUP($J44,IndDomain_Wide!$A$2:$BI$24,44,FALSE))</f>
        <v/>
      </c>
      <c r="EZ44" s="12" t="str">
        <f>IF($J44="","", VLOOKUP($J44,Indicator_Wide!$A$2:$BI$24,44,FALSE))</f>
        <v/>
      </c>
      <c r="FA44" s="12" t="str">
        <f t="shared" si="114"/>
        <v/>
      </c>
      <c r="FB44" s="12" t="str">
        <f>IF($J44="","",VLOOKUP($J44,IndDomain_Wide!$A$2:$BI$24,45,FALSE))</f>
        <v/>
      </c>
      <c r="FC44" s="12" t="str">
        <f>IF($J44="","", VLOOKUP($J44,Indicator_Wide!$A$2:$BI$24,45,FALSE))</f>
        <v/>
      </c>
      <c r="FD44" s="12" t="str">
        <f t="shared" si="115"/>
        <v/>
      </c>
      <c r="FE44" s="12" t="str">
        <f>IF($J44="","",VLOOKUP($J44,IndDomain_Wide!$A$2:$BI$24,46,FALSE))</f>
        <v/>
      </c>
      <c r="FF44" s="12" t="str">
        <f>IF($J44="","", VLOOKUP($J44,Indicator_Wide!$A$2:$BI$24,46,FALSE))</f>
        <v/>
      </c>
      <c r="FG44" s="12" t="str">
        <f t="shared" si="116"/>
        <v/>
      </c>
      <c r="FH44" s="12" t="str">
        <f>IF($J44="","",VLOOKUP($J44,IndDomain_Wide!$A$2:$BI$24,47,FALSE))</f>
        <v/>
      </c>
      <c r="FI44" s="12" t="str">
        <f>IF($J44="","", VLOOKUP($J44,Indicator_Wide!$A$2:$BI$24,47,FALSE))</f>
        <v/>
      </c>
      <c r="FJ44" s="12" t="str">
        <f t="shared" si="117"/>
        <v/>
      </c>
      <c r="FK44" s="12" t="str">
        <f>IF($J44="","",VLOOKUP($J44,IndDomain_Wide!$A$2:$BI$24,48,FALSE))</f>
        <v/>
      </c>
      <c r="FL44" s="12" t="str">
        <f>IF($J44="","", VLOOKUP($J44,Indicator_Wide!$A$2:$BI$24,48,FALSE))</f>
        <v/>
      </c>
      <c r="FM44" s="12" t="str">
        <f t="shared" si="118"/>
        <v/>
      </c>
      <c r="FN44" s="12" t="str">
        <f>IF($J44="","",VLOOKUP($J44,IndDomain_Wide!$A$2:$BI$24,49,FALSE))</f>
        <v/>
      </c>
      <c r="FO44" s="12" t="str">
        <f>IF($J44="","", VLOOKUP($J44,Indicator_Wide!$A$2:$BI$24,49,FALSE))</f>
        <v/>
      </c>
      <c r="FP44" s="12" t="str">
        <f t="shared" si="119"/>
        <v/>
      </c>
      <c r="FQ44" s="12" t="str">
        <f>IF($J44="","",VLOOKUP($J44,IndDomain_Wide!$A$2:$BI$24,50,FALSE))</f>
        <v/>
      </c>
      <c r="FR44" s="12" t="str">
        <f>IF($J44="","", VLOOKUP($J44,Indicator_Wide!$A$2:$BI$24,50,FALSE))</f>
        <v/>
      </c>
      <c r="FS44" s="12" t="str">
        <f t="shared" si="120"/>
        <v/>
      </c>
      <c r="FT44" s="12" t="str">
        <f>IF($J44="","",VLOOKUP($J44,IndDomain_Wide!$A$2:$BI$24,51,FALSE))</f>
        <v/>
      </c>
      <c r="FU44" s="12" t="str">
        <f>IF($J44="","", VLOOKUP($J44,Indicator_Wide!$A$2:$BI$24,51,FALSE))</f>
        <v/>
      </c>
      <c r="FV44" s="12" t="str">
        <f t="shared" si="121"/>
        <v/>
      </c>
      <c r="FW44" s="12" t="str">
        <f>IF($J44="","",VLOOKUP($J44,IndDomain_Wide!$A$2:$BI$24,52,FALSE))</f>
        <v/>
      </c>
      <c r="FX44" s="12" t="str">
        <f>IF($J44="","", VLOOKUP($J44,Indicator_Wide!$A$2:$BI$24,52,FALSE))</f>
        <v/>
      </c>
      <c r="FY44" s="12" t="str">
        <f t="shared" si="122"/>
        <v/>
      </c>
      <c r="FZ44" s="12" t="str">
        <f>IF($J44="","",VLOOKUP($J44,IndDomain_Wide!$A$2:$BI$24,53,FALSE))</f>
        <v/>
      </c>
      <c r="GA44" s="12" t="str">
        <f>IF($J44="","", VLOOKUP($J44,Indicator_Wide!$A$2:$BI$24,53,FALSE))</f>
        <v/>
      </c>
      <c r="GB44" s="12" t="str">
        <f t="shared" si="123"/>
        <v/>
      </c>
      <c r="GC44" s="12" t="str">
        <f>IF($J44="","",VLOOKUP($J44,IndDomain_Wide!$A$2:$BI$24,54,FALSE))</f>
        <v/>
      </c>
      <c r="GD44" s="12" t="str">
        <f>IF($J44="","", VLOOKUP($J44,Indicator_Wide!$A$2:$BI$24,54,FALSE))</f>
        <v/>
      </c>
      <c r="GE44" s="12" t="str">
        <f t="shared" si="124"/>
        <v/>
      </c>
      <c r="GF44" s="12" t="str">
        <f>IF($J44="","",VLOOKUP($J44,IndDomain_Wide!$A$2:$BI$24,55,FALSE))</f>
        <v/>
      </c>
      <c r="GG44" s="12" t="str">
        <f>IF($J44="","", VLOOKUP($J44,Indicator_Wide!$A$2:$BI$24,55,FALSE))</f>
        <v/>
      </c>
      <c r="GH44" s="12" t="str">
        <f t="shared" si="125"/>
        <v/>
      </c>
      <c r="GI44" s="12" t="str">
        <f>IF($J44="","",VLOOKUP($J44,IndDomain_Wide!$A$2:$BI$24,56,FALSE))</f>
        <v/>
      </c>
      <c r="GJ44" s="12" t="str">
        <f>IF($J44="","", VLOOKUP($J44,Indicator_Wide!$A$2:$BI$24,56,FALSE))</f>
        <v/>
      </c>
      <c r="GK44" s="12" t="str">
        <f t="shared" si="126"/>
        <v/>
      </c>
      <c r="GL44" s="12" t="str">
        <f>IF($J44="","",VLOOKUP($J44,IndDomain_Wide!$A$2:$BI$24,57,FALSE))</f>
        <v/>
      </c>
      <c r="GM44" s="12" t="str">
        <f>IF($J44="","", VLOOKUP($J44,Indicator_Wide!$A$2:$BI$24,57,FALSE))</f>
        <v/>
      </c>
      <c r="GN44" s="12" t="str">
        <f t="shared" si="127"/>
        <v/>
      </c>
      <c r="GO44" s="12" t="str">
        <f>IF($J44="","",VLOOKUP($J44,IndDomain_Wide!$A$2:$BI$24,58,FALSE))</f>
        <v/>
      </c>
      <c r="GP44" s="12" t="str">
        <f>IF($J44="","", VLOOKUP($J44,Indicator_Wide!$A$2:$BI$24,58,FALSE))</f>
        <v/>
      </c>
      <c r="GQ44" s="12" t="str">
        <f t="shared" si="128"/>
        <v/>
      </c>
      <c r="GR44" s="12" t="str">
        <f>IF($J44="","",VLOOKUP($J44,IndDomain_Wide!$A$2:$BI$24,59,FALSE))</f>
        <v/>
      </c>
      <c r="GS44" s="12" t="str">
        <f>IF($J44="","", VLOOKUP($J44,Indicator_Wide!$A$2:$BI$24,59,FALSE))</f>
        <v/>
      </c>
      <c r="GT44" s="12" t="str">
        <f t="shared" si="129"/>
        <v/>
      </c>
      <c r="GU44" s="12" t="str">
        <f>IF($J44="","",VLOOKUP($J44,IndDomain_Wide!$A$2:$BI$24,60,FALSE))</f>
        <v/>
      </c>
      <c r="GV44" s="12" t="str">
        <f>IF($J44="","", VLOOKUP($J44,Indicator_Wide!$A$2:$BI$24,60,FALSE))</f>
        <v/>
      </c>
      <c r="GW44" s="12" t="str">
        <f t="shared" si="130"/>
        <v/>
      </c>
      <c r="GX44" s="12" t="str">
        <f>IF($J44="","",VLOOKUP($J44,IndDomain_Wide!$A$2:$BI$24,61,FALSE))</f>
        <v/>
      </c>
      <c r="GY44" s="12" t="str">
        <f>IF($J44="","", VLOOKUP($J44,Indicator_Wide!$A$2:$BI$24,61,FALSE))</f>
        <v/>
      </c>
      <c r="GZ44" s="12" t="str">
        <f t="shared" si="131"/>
        <v/>
      </c>
      <c r="HA44" s="11"/>
      <c r="HB44" s="11"/>
    </row>
    <row r="45" spans="1:210">
      <c r="A45" s="10"/>
      <c r="B45" s="11"/>
      <c r="C45" s="11"/>
      <c r="D45" s="11"/>
      <c r="E45" s="11"/>
      <c r="F45" s="11"/>
      <c r="G45" s="11"/>
      <c r="H45" s="11"/>
      <c r="I45" s="11"/>
      <c r="J45" s="11"/>
      <c r="K45" s="12" t="str">
        <f>IF($J45="","", VLOOKUP($J45,Domain_Wide!$A$2:$M$24,2,FALSE))</f>
        <v/>
      </c>
      <c r="L45" s="12" t="str">
        <f>IF($J45="","", VLOOKUP($J45,Domain_Wide!$A$2:$M$24,3,FALSE))</f>
        <v/>
      </c>
      <c r="M45" s="12" t="str">
        <f t="shared" si="66"/>
        <v/>
      </c>
      <c r="N45" s="12" t="str">
        <f>IF($J45="","", VLOOKUP($J45,Domain_Wide!$A$2:$M$24,4,FALSE))</f>
        <v/>
      </c>
      <c r="O45" s="12" t="str">
        <f>IF($J45="","", VLOOKUP($J45,Domain_Wide!$A$2:$M$24,5,FALSE))</f>
        <v/>
      </c>
      <c r="P45" s="12" t="str">
        <f t="shared" si="67"/>
        <v/>
      </c>
      <c r="Q45" s="12" t="str">
        <f>IF($J45="","", VLOOKUP($J45,Domain_Wide!$A$2:$M$24,6,FALSE))</f>
        <v/>
      </c>
      <c r="R45" s="12" t="str">
        <f>IF($J45="","", VLOOKUP($J45,Domain_Wide!$A$2:$M$24,7,FALSE))</f>
        <v/>
      </c>
      <c r="S45" s="12" t="str">
        <f t="shared" si="68"/>
        <v/>
      </c>
      <c r="T45" s="12" t="str">
        <f>IF($J45="","", VLOOKUP($J45,Domain_Wide!$A$2:$M$24,8,FALSE))</f>
        <v/>
      </c>
      <c r="U45" s="12" t="str">
        <f>IF($J45="","", VLOOKUP($J45,Domain_Wide!$A$2:$M$24,9,FALSE))</f>
        <v/>
      </c>
      <c r="V45" s="12" t="str">
        <f t="shared" si="69"/>
        <v/>
      </c>
      <c r="W45" s="12" t="str">
        <f>IF($J45="","", VLOOKUP($J45,Domain_Wide!$A$2:$M$24,10,FALSE))</f>
        <v/>
      </c>
      <c r="X45" s="12" t="str">
        <f>IF($J45="","", VLOOKUP($J45,Domain_Wide!$A$2:$M$24,11,FALSE))</f>
        <v/>
      </c>
      <c r="Y45" s="12" t="str">
        <f t="shared" si="70"/>
        <v/>
      </c>
      <c r="Z45" s="12" t="str">
        <f>IF($J45="","", VLOOKUP($J45,Domain_Wide!$A$2:$M$24,12,FALSE))</f>
        <v/>
      </c>
      <c r="AA45" s="12" t="str">
        <f>IF($J45="","", VLOOKUP($J45,Domain_Wide!$A$2:$M$24,13,FALSE))</f>
        <v/>
      </c>
      <c r="AB45" s="12" t="str">
        <f t="shared" si="71"/>
        <v/>
      </c>
      <c r="AC45" s="12" t="str">
        <f>IF($J45="","",VLOOKUP($J45,IndDomain_Wide!$A$2:$BI$24,2,FALSE))</f>
        <v/>
      </c>
      <c r="AD45" s="12" t="str">
        <f>IF($J45="","",VLOOKUP($J45,Indicator_Wide!$A$2:$BI$24,2,FALSE))</f>
        <v/>
      </c>
      <c r="AE45" s="12" t="str">
        <f t="shared" si="72"/>
        <v/>
      </c>
      <c r="AF45" s="12" t="str">
        <f>IF($J45="","",VLOOKUP($J45,IndDomain_Wide!$A$2:$BI$24,3,FALSE))</f>
        <v/>
      </c>
      <c r="AG45" s="12" t="str">
        <f>IF($J45="","", VLOOKUP($J45,Indicator_Wide!$A$2:$BI$24,3,FALSE))</f>
        <v/>
      </c>
      <c r="AH45" s="12" t="str">
        <f t="shared" si="73"/>
        <v/>
      </c>
      <c r="AI45" s="12" t="str">
        <f>IF($J45="","",VLOOKUP($J45,IndDomain_Wide!$A$2:$BI$24,4,FALSE))</f>
        <v/>
      </c>
      <c r="AJ45" s="12" t="str">
        <f>IF($J45="","", VLOOKUP($J45,Indicator_Wide!$A$2:$BI$24,4,FALSE))</f>
        <v/>
      </c>
      <c r="AK45" s="12" t="str">
        <f t="shared" si="74"/>
        <v/>
      </c>
      <c r="AL45" s="12" t="str">
        <f>IF($J45="","",VLOOKUP($J45,IndDomain_Wide!$A$2:$BI$24,5,FALSE))</f>
        <v/>
      </c>
      <c r="AM45" s="12" t="str">
        <f>IF($J45="","", VLOOKUP($J45,Indicator_Wide!$A$2:$BI$24,5,FALSE))</f>
        <v/>
      </c>
      <c r="AN45" s="12" t="str">
        <f t="shared" si="75"/>
        <v/>
      </c>
      <c r="AO45" s="12" t="str">
        <f>IF($J45="","",VLOOKUP($J45,IndDomain_Wide!$A$2:$BI$24,6,FALSE))</f>
        <v/>
      </c>
      <c r="AP45" s="12" t="str">
        <f>IF($J45="","", VLOOKUP($J45,Indicator_Wide!$A$2:$BI$24,6,FALSE))</f>
        <v/>
      </c>
      <c r="AQ45" s="12" t="str">
        <f t="shared" si="76"/>
        <v/>
      </c>
      <c r="AR45" s="12" t="str">
        <f>IF($J45="","",VLOOKUP($J45,IndDomain_Wide!$A$2:$BI$24,7,FALSE))</f>
        <v/>
      </c>
      <c r="AS45" s="12" t="str">
        <f>IF($J45="","", VLOOKUP($J45,Indicator_Wide!$A$2:$BI$24,7,FALSE))</f>
        <v/>
      </c>
      <c r="AT45" s="12" t="str">
        <f t="shared" si="77"/>
        <v/>
      </c>
      <c r="AU45" s="12" t="str">
        <f>IF($J45="","",VLOOKUP($J45,IndDomain_Wide!$A$2:$BI$24,8,FALSE))</f>
        <v/>
      </c>
      <c r="AV45" s="12" t="str">
        <f>IF($J45="","", VLOOKUP($J45,Indicator_Wide!$A$2:$BI$24,8,FALSE))</f>
        <v/>
      </c>
      <c r="AW45" s="12" t="str">
        <f t="shared" si="78"/>
        <v/>
      </c>
      <c r="AX45" s="12" t="str">
        <f>IF($J45="","",VLOOKUP($J45,IndDomain_Wide!$A$2:$BI$26,9,FALSE))</f>
        <v/>
      </c>
      <c r="AY45" s="12" t="str">
        <f>IF($J45="","", VLOOKUP($J45,Indicator_Wide!$A$2:$BI$24,9,FALSE))</f>
        <v/>
      </c>
      <c r="AZ45" s="12" t="str">
        <f t="shared" si="79"/>
        <v/>
      </c>
      <c r="BA45" s="12" t="str">
        <f>IF($J45="","",VLOOKUP($J45,IndDomain_Wide!$A$2:$BI$24,10,FALSE))</f>
        <v/>
      </c>
      <c r="BB45" s="12" t="str">
        <f>IF($J45="","", VLOOKUP($J45,Indicator_Wide!$A$2:$BI$24,10,FALSE))</f>
        <v/>
      </c>
      <c r="BC45" s="12" t="str">
        <f t="shared" si="80"/>
        <v/>
      </c>
      <c r="BD45" s="12" t="str">
        <f>IF($J45="","",VLOOKUP($J45,IndDomain_Wide!$A$2:$BI$24,11,FALSE))</f>
        <v/>
      </c>
      <c r="BE45" s="12" t="str">
        <f>IF($J45="","", VLOOKUP($J45,Indicator_Wide!$A$2:$BI$24,11,FALSE))</f>
        <v/>
      </c>
      <c r="BF45" s="12" t="str">
        <f t="shared" si="81"/>
        <v/>
      </c>
      <c r="BG45" s="12" t="str">
        <f>IF($J45="","",VLOOKUP($J45,IndDomain_Wide!$A$2:$BI$24,12,FALSE))</f>
        <v/>
      </c>
      <c r="BH45" s="12" t="str">
        <f>IF($J45="","", VLOOKUP($J45,Indicator_Wide!$A$2:$BI$24,12,FALSE))</f>
        <v/>
      </c>
      <c r="BI45" s="12" t="str">
        <f t="shared" si="82"/>
        <v/>
      </c>
      <c r="BJ45" s="12" t="str">
        <f>IF($J45="","",VLOOKUP($J45,IndDomain_Wide!$A$2:$BI$24,13,FALSE))</f>
        <v/>
      </c>
      <c r="BK45" s="12" t="str">
        <f>IF($J45="","", VLOOKUP($J45,Indicator_Wide!$A$2:$BI$24,13,FALSE))</f>
        <v/>
      </c>
      <c r="BL45" s="12" t="str">
        <f t="shared" si="83"/>
        <v/>
      </c>
      <c r="BM45" s="12" t="str">
        <f>IF($J45="","",VLOOKUP($J45,IndDomain_Wide!$A$2:$BI$24,14,FALSE))</f>
        <v/>
      </c>
      <c r="BN45" s="12" t="str">
        <f>IF($J45="","", VLOOKUP($J45,Indicator_Wide!$A$2:$BI$24,14,FALSE))</f>
        <v/>
      </c>
      <c r="BO45" s="12" t="str">
        <f t="shared" si="84"/>
        <v/>
      </c>
      <c r="BP45" s="12" t="str">
        <f>IF($J45="","",VLOOKUP($J45,IndDomain_Wide!$A$2:$BI$24,15,FALSE))</f>
        <v/>
      </c>
      <c r="BQ45" s="12" t="str">
        <f>IF($J45="","", VLOOKUP($J45,Indicator_Wide!$A$2:$BI$24,15,FALSE))</f>
        <v/>
      </c>
      <c r="BR45" s="12" t="str">
        <f t="shared" si="85"/>
        <v/>
      </c>
      <c r="BS45" s="12" t="str">
        <f>IF($J45="","",VLOOKUP($J45,IndDomain_Wide!$A$2:$BI$24,16,FALSE))</f>
        <v/>
      </c>
      <c r="BT45" s="12" t="str">
        <f>IF($J45="","", VLOOKUP($J45,Indicator_Wide!$A$2:$BI$24,16,FALSE))</f>
        <v/>
      </c>
      <c r="BU45" s="12" t="str">
        <f t="shared" si="86"/>
        <v/>
      </c>
      <c r="BV45" s="12" t="str">
        <f>IF($J45="","",VLOOKUP($J45,IndDomain_Wide!$A$2:$BI$24,17,FALSE))</f>
        <v/>
      </c>
      <c r="BW45" s="12" t="str">
        <f>IF($J45="","", VLOOKUP($J45,Indicator_Wide!$A$2:$BI$24,17,FALSE))</f>
        <v/>
      </c>
      <c r="BX45" s="12" t="str">
        <f t="shared" si="87"/>
        <v/>
      </c>
      <c r="BY45" s="12" t="str">
        <f>IF($J45="","",VLOOKUP($J45,IndDomain_Wide!$A$2:$BI$24,18,FALSE))</f>
        <v/>
      </c>
      <c r="BZ45" s="12" t="str">
        <f>IF($J45="","", VLOOKUP($J45,Indicator_Wide!$A$2:$BI$24,18,FALSE))</f>
        <v/>
      </c>
      <c r="CA45" s="12" t="str">
        <f t="shared" si="88"/>
        <v/>
      </c>
      <c r="CB45" s="12" t="str">
        <f>IF($J45="","",VLOOKUP($J45,IndDomain_Wide!$A$2:$BI$24,19,FALSE))</f>
        <v/>
      </c>
      <c r="CC45" s="12" t="str">
        <f>IF($J45="","", VLOOKUP($J45,Indicator_Wide!$A$2:$BI$24,19,FALSE))</f>
        <v/>
      </c>
      <c r="CD45" s="12" t="str">
        <f t="shared" si="89"/>
        <v/>
      </c>
      <c r="CE45" s="12" t="str">
        <f>IF($J45="","",VLOOKUP($J45,IndDomain_Wide!$A$2:$BI$24,20,FALSE))</f>
        <v/>
      </c>
      <c r="CF45" s="12" t="str">
        <f>IF($J45="","", VLOOKUP($J45,Indicator_Wide!$A$2:$BI$24,20,FALSE))</f>
        <v/>
      </c>
      <c r="CG45" s="12" t="str">
        <f t="shared" si="90"/>
        <v/>
      </c>
      <c r="CH45" s="12" t="str">
        <f>IF($J45="","",VLOOKUP($J45,IndDomain_Wide!$A$2:$BI$24,21,FALSE))</f>
        <v/>
      </c>
      <c r="CI45" s="12" t="str">
        <f>IF($J45="","", VLOOKUP($J45,Indicator_Wide!$A$2:$BI$24,21,FALSE))</f>
        <v/>
      </c>
      <c r="CJ45" s="12" t="str">
        <f t="shared" si="91"/>
        <v/>
      </c>
      <c r="CK45" s="12" t="str">
        <f>IF($J45="","",VLOOKUP($J45,IndDomain_Wide!$A$2:$BI$24,22,FALSE))</f>
        <v/>
      </c>
      <c r="CL45" s="12" t="str">
        <f>IF($J45="","", VLOOKUP($J45,Indicator_Wide!$A$2:$BI$24,22,FALSE))</f>
        <v/>
      </c>
      <c r="CM45" s="12" t="str">
        <f t="shared" si="92"/>
        <v/>
      </c>
      <c r="CN45" s="12" t="str">
        <f>IF($J45="","",VLOOKUP($J45,IndDomain_Wide!$A$2:$BI$24,23,FALSE))</f>
        <v/>
      </c>
      <c r="CO45" s="12" t="str">
        <f>IF($J45="","", VLOOKUP($J45,Indicator_Wide!$A$2:$BI$24,23,FALSE))</f>
        <v/>
      </c>
      <c r="CP45" s="12" t="str">
        <f t="shared" si="93"/>
        <v/>
      </c>
      <c r="CQ45" s="12" t="str">
        <f>IF($J45="","",VLOOKUP($J45,IndDomain_Wide!$A$2:$BI$24,24,FALSE))</f>
        <v/>
      </c>
      <c r="CR45" s="12" t="str">
        <f>IF($J45="","", VLOOKUP($J45,Indicator_Wide!$A$2:$BI$24,24,FALSE))</f>
        <v/>
      </c>
      <c r="CS45" s="12" t="str">
        <f t="shared" si="94"/>
        <v/>
      </c>
      <c r="CT45" s="12" t="str">
        <f>IF($J45="","",VLOOKUP($J45,IndDomain_Wide!$A$2:$BI$24,25,FALSE))</f>
        <v/>
      </c>
      <c r="CU45" s="12" t="str">
        <f>IF($J45="","", VLOOKUP($J45,Indicator_Wide!$A$2:$BI$24,25,FALSE))</f>
        <v/>
      </c>
      <c r="CV45" s="12" t="str">
        <f t="shared" si="95"/>
        <v/>
      </c>
      <c r="CW45" s="12" t="str">
        <f>IF($J45="","",VLOOKUP($J45,IndDomain_Wide!$A$2:$BI$24,26,FALSE))</f>
        <v/>
      </c>
      <c r="CX45" s="12" t="str">
        <f>IF($J45="","", VLOOKUP($J45,Indicator_Wide!$A$2:$BI$24,26,FALSE))</f>
        <v/>
      </c>
      <c r="CY45" s="12" t="str">
        <f t="shared" si="96"/>
        <v/>
      </c>
      <c r="CZ45" s="12" t="str">
        <f>IF($J45="","",VLOOKUP($J45,IndDomain_Wide!$A$2:$BI$24,27,FALSE))</f>
        <v/>
      </c>
      <c r="DA45" s="12" t="str">
        <f>IF($J45="","", VLOOKUP($J45,Indicator_Wide!$A$2:$BI$17,27,FALSE))</f>
        <v/>
      </c>
      <c r="DB45" s="12" t="str">
        <f t="shared" si="97"/>
        <v/>
      </c>
      <c r="DC45" s="12" t="str">
        <f>IF($J45="","",VLOOKUP($J45,IndDomain_Wide!$A$2:$BI$24,28,FALSE))</f>
        <v/>
      </c>
      <c r="DD45" s="12" t="str">
        <f>IF($J45="","", VLOOKUP($J45,Indicator_Wide!$A$2:$BI$17,28,FALSE))</f>
        <v/>
      </c>
      <c r="DE45" s="12" t="str">
        <f t="shared" si="98"/>
        <v/>
      </c>
      <c r="DF45" s="12" t="str">
        <f>IF($J45="","",VLOOKUP($J45,IndDomain_Wide!$A$2:$BI$24,29,FALSE))</f>
        <v/>
      </c>
      <c r="DG45" s="12" t="str">
        <f>IF($J45="","", VLOOKUP($J45,Indicator_Wide!$A$2:$BI$24,29,FALSE))</f>
        <v/>
      </c>
      <c r="DH45" s="12" t="str">
        <f t="shared" si="99"/>
        <v/>
      </c>
      <c r="DI45" s="12" t="str">
        <f>IF($J45="","",VLOOKUP($J45,IndDomain_Wide!$A$2:$BI$24,30,FALSE))</f>
        <v/>
      </c>
      <c r="DJ45" s="12" t="str">
        <f>IF($J45="","", VLOOKUP($J45,Indicator_Wide!$A$2:$BI$24,30,FALSE))</f>
        <v/>
      </c>
      <c r="DK45" s="12" t="str">
        <f t="shared" si="100"/>
        <v/>
      </c>
      <c r="DL45" s="12" t="str">
        <f>IF($J45="","",VLOOKUP($J45,IndDomain_Wide!$A$2:$BI$24,31,FALSE))</f>
        <v/>
      </c>
      <c r="DM45" s="12" t="str">
        <f>IF($J45="","", VLOOKUP($J45,Indicator_Wide!$A$2:$BI$24,31,FALSE))</f>
        <v/>
      </c>
      <c r="DN45" s="12" t="str">
        <f t="shared" si="101"/>
        <v/>
      </c>
      <c r="DO45" s="12" t="str">
        <f>IF($J45="","",VLOOKUP($J45,IndDomain_Wide!$A$2:$BI$24,32,FALSE))</f>
        <v/>
      </c>
      <c r="DP45" s="12" t="str">
        <f>IF($J45="","", VLOOKUP($J45,Indicator_Wide!$A$2:$BI$24,32,FALSE))</f>
        <v/>
      </c>
      <c r="DQ45" s="12" t="str">
        <f t="shared" si="102"/>
        <v/>
      </c>
      <c r="DR45" s="12" t="str">
        <f>IF($J45="","",VLOOKUP($J45,IndDomain_Wide!$A$2:$BI$24,33,FALSE))</f>
        <v/>
      </c>
      <c r="DS45" s="12" t="str">
        <f>IF($J45="","", VLOOKUP($J45,Indicator_Wide!$A$2:$BI$24,33,FALSE))</f>
        <v/>
      </c>
      <c r="DT45" s="12" t="str">
        <f t="shared" si="103"/>
        <v/>
      </c>
      <c r="DU45" s="12" t="str">
        <f>IF($J45="","",VLOOKUP($J45,IndDomain_Wide!$A$2:$BI$24,34,FALSE))</f>
        <v/>
      </c>
      <c r="DV45" s="12" t="str">
        <f>IF($J45="","", VLOOKUP($J45,Indicator_Wide!$A$2:$BI$24,34,FALSE))</f>
        <v/>
      </c>
      <c r="DW45" s="12" t="str">
        <f t="shared" si="104"/>
        <v/>
      </c>
      <c r="DX45" s="12" t="str">
        <f>IF($J45="","",VLOOKUP($J45,IndDomain_Wide!$A$2:$BI$24,35,FALSE))</f>
        <v/>
      </c>
      <c r="DY45" s="12" t="str">
        <f>IF($J45="","", VLOOKUP($J45,Indicator_Wide!$A$2:$BI$24,35,FALSE))</f>
        <v/>
      </c>
      <c r="DZ45" s="12" t="str">
        <f t="shared" si="105"/>
        <v/>
      </c>
      <c r="EA45" s="12" t="str">
        <f>IF($J45="","",VLOOKUP($J45,IndDomain_Wide!$A$2:$BI$24,36,FALSE))</f>
        <v/>
      </c>
      <c r="EB45" s="12" t="str">
        <f>IF($J45="","", VLOOKUP($J45,Indicator_Wide!$A$2:$BI$24,36,FALSE))</f>
        <v/>
      </c>
      <c r="EC45" s="12" t="str">
        <f t="shared" si="106"/>
        <v/>
      </c>
      <c r="ED45" s="12" t="str">
        <f>IF($J45="","",VLOOKUP($J45,IndDomain_Wide!$A$2:$BI$24,37,FALSE))</f>
        <v/>
      </c>
      <c r="EE45" s="12" t="str">
        <f>IF($J45="","", VLOOKUP($J45,Indicator_Wide!$A$2:$BI$24,37,FALSE))</f>
        <v/>
      </c>
      <c r="EF45" s="12" t="str">
        <f t="shared" si="107"/>
        <v/>
      </c>
      <c r="EG45" s="12" t="str">
        <f>IF($J45="","",VLOOKUP($J45,IndDomain_Wide!$A$2:$BI$24,38,FALSE))</f>
        <v/>
      </c>
      <c r="EH45" s="12" t="str">
        <f>IF($J45="","", VLOOKUP($J45,Indicator_Wide!$A$2:$BI$24,38,FALSE))</f>
        <v/>
      </c>
      <c r="EI45" s="12" t="str">
        <f t="shared" si="108"/>
        <v/>
      </c>
      <c r="EJ45" s="12" t="str">
        <f>IF($J45="","",VLOOKUP($J45,IndDomain_Wide!$A$2:$BI$24,39,FALSE))</f>
        <v/>
      </c>
      <c r="EK45" s="12" t="str">
        <f>IF($J45="","", VLOOKUP($J45,Indicator_Wide!$A$2:$BI$24,39,FALSE))</f>
        <v/>
      </c>
      <c r="EL45" s="12" t="str">
        <f t="shared" si="109"/>
        <v/>
      </c>
      <c r="EM45" s="12" t="str">
        <f>IF($J45="","",VLOOKUP($J45,IndDomain_Wide!$A$2:$BI$24,40,FALSE))</f>
        <v/>
      </c>
      <c r="EN45" s="12" t="str">
        <f>IF($J45="","", VLOOKUP($J45,Indicator_Wide!$A$2:$BI$24,40,FALSE))</f>
        <v/>
      </c>
      <c r="EO45" s="12" t="str">
        <f t="shared" si="110"/>
        <v/>
      </c>
      <c r="EP45" s="12" t="str">
        <f>IF($J45="","",VLOOKUP($J45,IndDomain_Wide!$A$2:$BI$24,41,FALSE))</f>
        <v/>
      </c>
      <c r="EQ45" s="12" t="str">
        <f>IF($J45="","", VLOOKUP($J45,Indicator_Wide!$A$2:$BI$24,41,FALSE))</f>
        <v/>
      </c>
      <c r="ER45" s="12" t="str">
        <f t="shared" si="111"/>
        <v/>
      </c>
      <c r="ES45" s="12" t="str">
        <f>IF($J45="","",VLOOKUP($J45,IndDomain_Wide!$A$2:$BI$24,42,FALSE))</f>
        <v/>
      </c>
      <c r="ET45" s="12" t="str">
        <f>IF($J45="","", VLOOKUP($J45,Indicator_Wide!$A$2:$BI$24,42,FALSE))</f>
        <v/>
      </c>
      <c r="EU45" s="12" t="str">
        <f t="shared" si="112"/>
        <v/>
      </c>
      <c r="EV45" s="12" t="str">
        <f>IF($J45="","",VLOOKUP($J45,IndDomain_Wide!$A$2:$BI$24,43,FALSE))</f>
        <v/>
      </c>
      <c r="EW45" s="12" t="str">
        <f>IF($J45="","", VLOOKUP($J45,Indicator_Wide!$A$2:$BI$24,43,FALSE))</f>
        <v/>
      </c>
      <c r="EX45" s="12" t="str">
        <f t="shared" si="113"/>
        <v/>
      </c>
      <c r="EY45" s="12" t="str">
        <f>IF($J45="","",VLOOKUP($J45,IndDomain_Wide!$A$2:$BI$24,44,FALSE))</f>
        <v/>
      </c>
      <c r="EZ45" s="12" t="str">
        <f>IF($J45="","", VLOOKUP($J45,Indicator_Wide!$A$2:$BI$24,44,FALSE))</f>
        <v/>
      </c>
      <c r="FA45" s="12" t="str">
        <f t="shared" si="114"/>
        <v/>
      </c>
      <c r="FB45" s="12" t="str">
        <f>IF($J45="","",VLOOKUP($J45,IndDomain_Wide!$A$2:$BI$24,45,FALSE))</f>
        <v/>
      </c>
      <c r="FC45" s="12" t="str">
        <f>IF($J45="","", VLOOKUP($J45,Indicator_Wide!$A$2:$BI$24,45,FALSE))</f>
        <v/>
      </c>
      <c r="FD45" s="12" t="str">
        <f t="shared" si="115"/>
        <v/>
      </c>
      <c r="FE45" s="12" t="str">
        <f>IF($J45="","",VLOOKUP($J45,IndDomain_Wide!$A$2:$BI$24,46,FALSE))</f>
        <v/>
      </c>
      <c r="FF45" s="12" t="str">
        <f>IF($J45="","", VLOOKUP($J45,Indicator_Wide!$A$2:$BI$24,46,FALSE))</f>
        <v/>
      </c>
      <c r="FG45" s="12" t="str">
        <f t="shared" si="116"/>
        <v/>
      </c>
      <c r="FH45" s="12" t="str">
        <f>IF($J45="","",VLOOKUP($J45,IndDomain_Wide!$A$2:$BI$24,47,FALSE))</f>
        <v/>
      </c>
      <c r="FI45" s="12" t="str">
        <f>IF($J45="","", VLOOKUP($J45,Indicator_Wide!$A$2:$BI$24,47,FALSE))</f>
        <v/>
      </c>
      <c r="FJ45" s="12" t="str">
        <f t="shared" si="117"/>
        <v/>
      </c>
      <c r="FK45" s="12" t="str">
        <f>IF($J45="","",VLOOKUP($J45,IndDomain_Wide!$A$2:$BI$24,48,FALSE))</f>
        <v/>
      </c>
      <c r="FL45" s="12" t="str">
        <f>IF($J45="","", VLOOKUP($J45,Indicator_Wide!$A$2:$BI$24,48,FALSE))</f>
        <v/>
      </c>
      <c r="FM45" s="12" t="str">
        <f t="shared" si="118"/>
        <v/>
      </c>
      <c r="FN45" s="12" t="str">
        <f>IF($J45="","",VLOOKUP($J45,IndDomain_Wide!$A$2:$BI$24,49,FALSE))</f>
        <v/>
      </c>
      <c r="FO45" s="12" t="str">
        <f>IF($J45="","", VLOOKUP($J45,Indicator_Wide!$A$2:$BI$24,49,FALSE))</f>
        <v/>
      </c>
      <c r="FP45" s="12" t="str">
        <f t="shared" si="119"/>
        <v/>
      </c>
      <c r="FQ45" s="12" t="str">
        <f>IF($J45="","",VLOOKUP($J45,IndDomain_Wide!$A$2:$BI$24,50,FALSE))</f>
        <v/>
      </c>
      <c r="FR45" s="12" t="str">
        <f>IF($J45="","", VLOOKUP($J45,Indicator_Wide!$A$2:$BI$24,50,FALSE))</f>
        <v/>
      </c>
      <c r="FS45" s="12" t="str">
        <f t="shared" si="120"/>
        <v/>
      </c>
      <c r="FT45" s="12" t="str">
        <f>IF($J45="","",VLOOKUP($J45,IndDomain_Wide!$A$2:$BI$24,51,FALSE))</f>
        <v/>
      </c>
      <c r="FU45" s="12" t="str">
        <f>IF($J45="","", VLOOKUP($J45,Indicator_Wide!$A$2:$BI$24,51,FALSE))</f>
        <v/>
      </c>
      <c r="FV45" s="12" t="str">
        <f t="shared" si="121"/>
        <v/>
      </c>
      <c r="FW45" s="12" t="str">
        <f>IF($J45="","",VLOOKUP($J45,IndDomain_Wide!$A$2:$BI$24,52,FALSE))</f>
        <v/>
      </c>
      <c r="FX45" s="12" t="str">
        <f>IF($J45="","", VLOOKUP($J45,Indicator_Wide!$A$2:$BI$24,52,FALSE))</f>
        <v/>
      </c>
      <c r="FY45" s="12" t="str">
        <f t="shared" si="122"/>
        <v/>
      </c>
      <c r="FZ45" s="12" t="str">
        <f>IF($J45="","",VLOOKUP($J45,IndDomain_Wide!$A$2:$BI$24,53,FALSE))</f>
        <v/>
      </c>
      <c r="GA45" s="12" t="str">
        <f>IF($J45="","", VLOOKUP($J45,Indicator_Wide!$A$2:$BI$24,53,FALSE))</f>
        <v/>
      </c>
      <c r="GB45" s="12" t="str">
        <f t="shared" si="123"/>
        <v/>
      </c>
      <c r="GC45" s="12" t="str">
        <f>IF($J45="","",VLOOKUP($J45,IndDomain_Wide!$A$2:$BI$24,54,FALSE))</f>
        <v/>
      </c>
      <c r="GD45" s="12" t="str">
        <f>IF($J45="","", VLOOKUP($J45,Indicator_Wide!$A$2:$BI$24,54,FALSE))</f>
        <v/>
      </c>
      <c r="GE45" s="12" t="str">
        <f t="shared" si="124"/>
        <v/>
      </c>
      <c r="GF45" s="12" t="str">
        <f>IF($J45="","",VLOOKUP($J45,IndDomain_Wide!$A$2:$BI$24,55,FALSE))</f>
        <v/>
      </c>
      <c r="GG45" s="12" t="str">
        <f>IF($J45="","", VLOOKUP($J45,Indicator_Wide!$A$2:$BI$24,55,FALSE))</f>
        <v/>
      </c>
      <c r="GH45" s="12" t="str">
        <f t="shared" si="125"/>
        <v/>
      </c>
      <c r="GI45" s="12" t="str">
        <f>IF($J45="","",VLOOKUP($J45,IndDomain_Wide!$A$2:$BI$24,56,FALSE))</f>
        <v/>
      </c>
      <c r="GJ45" s="12" t="str">
        <f>IF($J45="","", VLOOKUP($J45,Indicator_Wide!$A$2:$BI$24,56,FALSE))</f>
        <v/>
      </c>
      <c r="GK45" s="12" t="str">
        <f t="shared" si="126"/>
        <v/>
      </c>
      <c r="GL45" s="12" t="str">
        <f>IF($J45="","",VLOOKUP($J45,IndDomain_Wide!$A$2:$BI$24,57,FALSE))</f>
        <v/>
      </c>
      <c r="GM45" s="12" t="str">
        <f>IF($J45="","", VLOOKUP($J45,Indicator_Wide!$A$2:$BI$24,57,FALSE))</f>
        <v/>
      </c>
      <c r="GN45" s="12" t="str">
        <f t="shared" si="127"/>
        <v/>
      </c>
      <c r="GO45" s="12" t="str">
        <f>IF($J45="","",VLOOKUP($J45,IndDomain_Wide!$A$2:$BI$24,58,FALSE))</f>
        <v/>
      </c>
      <c r="GP45" s="12" t="str">
        <f>IF($J45="","", VLOOKUP($J45,Indicator_Wide!$A$2:$BI$24,58,FALSE))</f>
        <v/>
      </c>
      <c r="GQ45" s="12" t="str">
        <f t="shared" si="128"/>
        <v/>
      </c>
      <c r="GR45" s="12" t="str">
        <f>IF($J45="","",VLOOKUP($J45,IndDomain_Wide!$A$2:$BI$24,59,FALSE))</f>
        <v/>
      </c>
      <c r="GS45" s="12" t="str">
        <f>IF($J45="","", VLOOKUP($J45,Indicator_Wide!$A$2:$BI$24,59,FALSE))</f>
        <v/>
      </c>
      <c r="GT45" s="12" t="str">
        <f t="shared" si="129"/>
        <v/>
      </c>
      <c r="GU45" s="12" t="str">
        <f>IF($J45="","",VLOOKUP($J45,IndDomain_Wide!$A$2:$BI$24,60,FALSE))</f>
        <v/>
      </c>
      <c r="GV45" s="12" t="str">
        <f>IF($J45="","", VLOOKUP($J45,Indicator_Wide!$A$2:$BI$24,60,FALSE))</f>
        <v/>
      </c>
      <c r="GW45" s="12" t="str">
        <f t="shared" si="130"/>
        <v/>
      </c>
      <c r="GX45" s="12" t="str">
        <f>IF($J45="","",VLOOKUP($J45,IndDomain_Wide!$A$2:$BI$24,61,FALSE))</f>
        <v/>
      </c>
      <c r="GY45" s="12" t="str">
        <f>IF($J45="","", VLOOKUP($J45,Indicator_Wide!$A$2:$BI$24,61,FALSE))</f>
        <v/>
      </c>
      <c r="GZ45" s="12" t="str">
        <f t="shared" si="131"/>
        <v/>
      </c>
      <c r="HA45" s="11"/>
      <c r="HB45" s="11"/>
    </row>
    <row r="46" spans="1:210">
      <c r="A46" s="10"/>
      <c r="B46" s="11"/>
      <c r="C46" s="11"/>
      <c r="D46" s="11"/>
      <c r="E46" s="11"/>
      <c r="F46" s="11"/>
      <c r="G46" s="11"/>
      <c r="H46" s="11"/>
      <c r="I46" s="11"/>
      <c r="J46" s="11"/>
      <c r="K46" s="12" t="str">
        <f>IF($J46="","", VLOOKUP($J46,Domain_Wide!$A$2:$M$24,2,FALSE))</f>
        <v/>
      </c>
      <c r="L46" s="12" t="str">
        <f>IF($J46="","", VLOOKUP($J46,Domain_Wide!$A$2:$M$24,3,FALSE))</f>
        <v/>
      </c>
      <c r="M46" s="12" t="str">
        <f t="shared" si="66"/>
        <v/>
      </c>
      <c r="N46" s="12" t="str">
        <f>IF($J46="","", VLOOKUP($J46,Domain_Wide!$A$2:$M$24,4,FALSE))</f>
        <v/>
      </c>
      <c r="O46" s="12" t="str">
        <f>IF($J46="","", VLOOKUP($J46,Domain_Wide!$A$2:$M$24,5,FALSE))</f>
        <v/>
      </c>
      <c r="P46" s="12" t="str">
        <f t="shared" si="67"/>
        <v/>
      </c>
      <c r="Q46" s="12" t="str">
        <f>IF($J46="","", VLOOKUP($J46,Domain_Wide!$A$2:$M$24,6,FALSE))</f>
        <v/>
      </c>
      <c r="R46" s="12" t="str">
        <f>IF($J46="","", VLOOKUP($J46,Domain_Wide!$A$2:$M$24,7,FALSE))</f>
        <v/>
      </c>
      <c r="S46" s="12" t="str">
        <f t="shared" si="68"/>
        <v/>
      </c>
      <c r="T46" s="12" t="str">
        <f>IF($J46="","", VLOOKUP($J46,Domain_Wide!$A$2:$M$24,8,FALSE))</f>
        <v/>
      </c>
      <c r="U46" s="12" t="str">
        <f>IF($J46="","", VLOOKUP($J46,Domain_Wide!$A$2:$M$24,9,FALSE))</f>
        <v/>
      </c>
      <c r="V46" s="12" t="str">
        <f t="shared" si="69"/>
        <v/>
      </c>
      <c r="W46" s="12" t="str">
        <f>IF($J46="","", VLOOKUP($J46,Domain_Wide!$A$2:$M$24,10,FALSE))</f>
        <v/>
      </c>
      <c r="X46" s="12" t="str">
        <f>IF($J46="","", VLOOKUP($J46,Domain_Wide!$A$2:$M$24,11,FALSE))</f>
        <v/>
      </c>
      <c r="Y46" s="12" t="str">
        <f t="shared" si="70"/>
        <v/>
      </c>
      <c r="Z46" s="12" t="str">
        <f>IF($J46="","", VLOOKUP($J46,Domain_Wide!$A$2:$M$24,12,FALSE))</f>
        <v/>
      </c>
      <c r="AA46" s="12" t="str">
        <f>IF($J46="","", VLOOKUP($J46,Domain_Wide!$A$2:$M$24,13,FALSE))</f>
        <v/>
      </c>
      <c r="AB46" s="12" t="str">
        <f t="shared" si="71"/>
        <v/>
      </c>
      <c r="AC46" s="12" t="str">
        <f>IF($J46="","",VLOOKUP($J46,IndDomain_Wide!$A$2:$BI$24,2,FALSE))</f>
        <v/>
      </c>
      <c r="AD46" s="12" t="str">
        <f>IF($J46="","",VLOOKUP($J46,Indicator_Wide!$A$2:$BI$24,2,FALSE))</f>
        <v/>
      </c>
      <c r="AE46" s="12" t="str">
        <f t="shared" si="72"/>
        <v/>
      </c>
      <c r="AF46" s="12" t="str">
        <f>IF($J46="","",VLOOKUP($J46,IndDomain_Wide!$A$2:$BI$24,3,FALSE))</f>
        <v/>
      </c>
      <c r="AG46" s="12" t="str">
        <f>IF($J46="","", VLOOKUP($J46,Indicator_Wide!$A$2:$BI$24,3,FALSE))</f>
        <v/>
      </c>
      <c r="AH46" s="12" t="str">
        <f t="shared" si="73"/>
        <v/>
      </c>
      <c r="AI46" s="12" t="str">
        <f>IF($J46="","",VLOOKUP($J46,IndDomain_Wide!$A$2:$BI$24,4,FALSE))</f>
        <v/>
      </c>
      <c r="AJ46" s="12" t="str">
        <f>IF($J46="","", VLOOKUP($J46,Indicator_Wide!$A$2:$BI$24,4,FALSE))</f>
        <v/>
      </c>
      <c r="AK46" s="12" t="str">
        <f t="shared" si="74"/>
        <v/>
      </c>
      <c r="AL46" s="12" t="str">
        <f>IF($J46="","",VLOOKUP($J46,IndDomain_Wide!$A$2:$BI$24,5,FALSE))</f>
        <v/>
      </c>
      <c r="AM46" s="12" t="str">
        <f>IF($J46="","", VLOOKUP($J46,Indicator_Wide!$A$2:$BI$24,5,FALSE))</f>
        <v/>
      </c>
      <c r="AN46" s="12" t="str">
        <f t="shared" si="75"/>
        <v/>
      </c>
      <c r="AO46" s="12" t="str">
        <f>IF($J46="","",VLOOKUP($J46,IndDomain_Wide!$A$2:$BI$24,6,FALSE))</f>
        <v/>
      </c>
      <c r="AP46" s="12" t="str">
        <f>IF($J46="","", VLOOKUP($J46,Indicator_Wide!$A$2:$BI$24,6,FALSE))</f>
        <v/>
      </c>
      <c r="AQ46" s="12" t="str">
        <f t="shared" si="76"/>
        <v/>
      </c>
      <c r="AR46" s="12" t="str">
        <f>IF($J46="","",VLOOKUP($J46,IndDomain_Wide!$A$2:$BI$24,7,FALSE))</f>
        <v/>
      </c>
      <c r="AS46" s="12" t="str">
        <f>IF($J46="","", VLOOKUP($J46,Indicator_Wide!$A$2:$BI$24,7,FALSE))</f>
        <v/>
      </c>
      <c r="AT46" s="12" t="str">
        <f t="shared" si="77"/>
        <v/>
      </c>
      <c r="AU46" s="12" t="str">
        <f>IF($J46="","",VLOOKUP($J46,IndDomain_Wide!$A$2:$BI$24,8,FALSE))</f>
        <v/>
      </c>
      <c r="AV46" s="12" t="str">
        <f>IF($J46="","", VLOOKUP($J46,Indicator_Wide!$A$2:$BI$24,8,FALSE))</f>
        <v/>
      </c>
      <c r="AW46" s="12" t="str">
        <f t="shared" si="78"/>
        <v/>
      </c>
      <c r="AX46" s="12" t="str">
        <f>IF($J46="","",VLOOKUP($J46,IndDomain_Wide!$A$2:$BI$26,9,FALSE))</f>
        <v/>
      </c>
      <c r="AY46" s="12" t="str">
        <f>IF($J46="","", VLOOKUP($J46,Indicator_Wide!$A$2:$BI$24,9,FALSE))</f>
        <v/>
      </c>
      <c r="AZ46" s="12" t="str">
        <f t="shared" si="79"/>
        <v/>
      </c>
      <c r="BA46" s="12" t="str">
        <f>IF($J46="","",VLOOKUP($J46,IndDomain_Wide!$A$2:$BI$24,10,FALSE))</f>
        <v/>
      </c>
      <c r="BB46" s="12" t="str">
        <f>IF($J46="","", VLOOKUP($J46,Indicator_Wide!$A$2:$BI$24,10,FALSE))</f>
        <v/>
      </c>
      <c r="BC46" s="12" t="str">
        <f t="shared" si="80"/>
        <v/>
      </c>
      <c r="BD46" s="12" t="str">
        <f>IF($J46="","",VLOOKUP($J46,IndDomain_Wide!$A$2:$BI$24,11,FALSE))</f>
        <v/>
      </c>
      <c r="BE46" s="12" t="str">
        <f>IF($J46="","", VLOOKUP($J46,Indicator_Wide!$A$2:$BI$24,11,FALSE))</f>
        <v/>
      </c>
      <c r="BF46" s="12" t="str">
        <f t="shared" si="81"/>
        <v/>
      </c>
      <c r="BG46" s="12" t="str">
        <f>IF($J46="","",VLOOKUP($J46,IndDomain_Wide!$A$2:$BI$24,12,FALSE))</f>
        <v/>
      </c>
      <c r="BH46" s="12" t="str">
        <f>IF($J46="","", VLOOKUP($J46,Indicator_Wide!$A$2:$BI$24,12,FALSE))</f>
        <v/>
      </c>
      <c r="BI46" s="12" t="str">
        <f t="shared" si="82"/>
        <v/>
      </c>
      <c r="BJ46" s="12" t="str">
        <f>IF($J46="","",VLOOKUP($J46,IndDomain_Wide!$A$2:$BI$24,13,FALSE))</f>
        <v/>
      </c>
      <c r="BK46" s="12" t="str">
        <f>IF($J46="","", VLOOKUP($J46,Indicator_Wide!$A$2:$BI$24,13,FALSE))</f>
        <v/>
      </c>
      <c r="BL46" s="12" t="str">
        <f t="shared" si="83"/>
        <v/>
      </c>
      <c r="BM46" s="12" t="str">
        <f>IF($J46="","",VLOOKUP($J46,IndDomain_Wide!$A$2:$BI$24,14,FALSE))</f>
        <v/>
      </c>
      <c r="BN46" s="12" t="str">
        <f>IF($J46="","", VLOOKUP($J46,Indicator_Wide!$A$2:$BI$24,14,FALSE))</f>
        <v/>
      </c>
      <c r="BO46" s="12" t="str">
        <f t="shared" si="84"/>
        <v/>
      </c>
      <c r="BP46" s="12" t="str">
        <f>IF($J46="","",VLOOKUP($J46,IndDomain_Wide!$A$2:$BI$24,15,FALSE))</f>
        <v/>
      </c>
      <c r="BQ46" s="12" t="str">
        <f>IF($J46="","", VLOOKUP($J46,Indicator_Wide!$A$2:$BI$24,15,FALSE))</f>
        <v/>
      </c>
      <c r="BR46" s="12" t="str">
        <f t="shared" si="85"/>
        <v/>
      </c>
      <c r="BS46" s="12" t="str">
        <f>IF($J46="","",VLOOKUP($J46,IndDomain_Wide!$A$2:$BI$24,16,FALSE))</f>
        <v/>
      </c>
      <c r="BT46" s="12" t="str">
        <f>IF($J46="","", VLOOKUP($J46,Indicator_Wide!$A$2:$BI$24,16,FALSE))</f>
        <v/>
      </c>
      <c r="BU46" s="12" t="str">
        <f t="shared" si="86"/>
        <v/>
      </c>
      <c r="BV46" s="12" t="str">
        <f>IF($J46="","",VLOOKUP($J46,IndDomain_Wide!$A$2:$BI$24,17,FALSE))</f>
        <v/>
      </c>
      <c r="BW46" s="12" t="str">
        <f>IF($J46="","", VLOOKUP($J46,Indicator_Wide!$A$2:$BI$24,17,FALSE))</f>
        <v/>
      </c>
      <c r="BX46" s="12" t="str">
        <f t="shared" si="87"/>
        <v/>
      </c>
      <c r="BY46" s="12" t="str">
        <f>IF($J46="","",VLOOKUP($J46,IndDomain_Wide!$A$2:$BI$24,18,FALSE))</f>
        <v/>
      </c>
      <c r="BZ46" s="12" t="str">
        <f>IF($J46="","", VLOOKUP($J46,Indicator_Wide!$A$2:$BI$24,18,FALSE))</f>
        <v/>
      </c>
      <c r="CA46" s="12" t="str">
        <f t="shared" si="88"/>
        <v/>
      </c>
      <c r="CB46" s="12" t="str">
        <f>IF($J46="","",VLOOKUP($J46,IndDomain_Wide!$A$2:$BI$24,19,FALSE))</f>
        <v/>
      </c>
      <c r="CC46" s="12" t="str">
        <f>IF($J46="","", VLOOKUP($J46,Indicator_Wide!$A$2:$BI$24,19,FALSE))</f>
        <v/>
      </c>
      <c r="CD46" s="12" t="str">
        <f t="shared" si="89"/>
        <v/>
      </c>
      <c r="CE46" s="12" t="str">
        <f>IF($J46="","",VLOOKUP($J46,IndDomain_Wide!$A$2:$BI$24,20,FALSE))</f>
        <v/>
      </c>
      <c r="CF46" s="12" t="str">
        <f>IF($J46="","", VLOOKUP($J46,Indicator_Wide!$A$2:$BI$24,20,FALSE))</f>
        <v/>
      </c>
      <c r="CG46" s="12" t="str">
        <f t="shared" si="90"/>
        <v/>
      </c>
      <c r="CH46" s="12" t="str">
        <f>IF($J46="","",VLOOKUP($J46,IndDomain_Wide!$A$2:$BI$24,21,FALSE))</f>
        <v/>
      </c>
      <c r="CI46" s="12" t="str">
        <f>IF($J46="","", VLOOKUP($J46,Indicator_Wide!$A$2:$BI$24,21,FALSE))</f>
        <v/>
      </c>
      <c r="CJ46" s="12" t="str">
        <f t="shared" si="91"/>
        <v/>
      </c>
      <c r="CK46" s="12" t="str">
        <f>IF($J46="","",VLOOKUP($J46,IndDomain_Wide!$A$2:$BI$24,22,FALSE))</f>
        <v/>
      </c>
      <c r="CL46" s="12" t="str">
        <f>IF($J46="","", VLOOKUP($J46,Indicator_Wide!$A$2:$BI$24,22,FALSE))</f>
        <v/>
      </c>
      <c r="CM46" s="12" t="str">
        <f t="shared" si="92"/>
        <v/>
      </c>
      <c r="CN46" s="12" t="str">
        <f>IF($J46="","",VLOOKUP($J46,IndDomain_Wide!$A$2:$BI$24,23,FALSE))</f>
        <v/>
      </c>
      <c r="CO46" s="12" t="str">
        <f>IF($J46="","", VLOOKUP($J46,Indicator_Wide!$A$2:$BI$24,23,FALSE))</f>
        <v/>
      </c>
      <c r="CP46" s="12" t="str">
        <f t="shared" si="93"/>
        <v/>
      </c>
      <c r="CQ46" s="12" t="str">
        <f>IF($J46="","",VLOOKUP($J46,IndDomain_Wide!$A$2:$BI$24,24,FALSE))</f>
        <v/>
      </c>
      <c r="CR46" s="12" t="str">
        <f>IF($J46="","", VLOOKUP($J46,Indicator_Wide!$A$2:$BI$24,24,FALSE))</f>
        <v/>
      </c>
      <c r="CS46" s="12" t="str">
        <f t="shared" si="94"/>
        <v/>
      </c>
      <c r="CT46" s="12" t="str">
        <f>IF($J46="","",VLOOKUP($J46,IndDomain_Wide!$A$2:$BI$24,25,FALSE))</f>
        <v/>
      </c>
      <c r="CU46" s="12" t="str">
        <f>IF($J46="","", VLOOKUP($J46,Indicator_Wide!$A$2:$BI$24,25,FALSE))</f>
        <v/>
      </c>
      <c r="CV46" s="12" t="str">
        <f t="shared" si="95"/>
        <v/>
      </c>
      <c r="CW46" s="12" t="str">
        <f>IF($J46="","",VLOOKUP($J46,IndDomain_Wide!$A$2:$BI$24,26,FALSE))</f>
        <v/>
      </c>
      <c r="CX46" s="12" t="str">
        <f>IF($J46="","", VLOOKUP($J46,Indicator_Wide!$A$2:$BI$24,26,FALSE))</f>
        <v/>
      </c>
      <c r="CY46" s="12" t="str">
        <f t="shared" si="96"/>
        <v/>
      </c>
      <c r="CZ46" s="12" t="str">
        <f>IF($J46="","",VLOOKUP($J46,IndDomain_Wide!$A$2:$BI$24,27,FALSE))</f>
        <v/>
      </c>
      <c r="DA46" s="12" t="str">
        <f>IF($J46="","", VLOOKUP($J46,Indicator_Wide!$A$2:$BI$17,27,FALSE))</f>
        <v/>
      </c>
      <c r="DB46" s="12" t="str">
        <f t="shared" si="97"/>
        <v/>
      </c>
      <c r="DC46" s="12" t="str">
        <f>IF($J46="","",VLOOKUP($J46,IndDomain_Wide!$A$2:$BI$24,28,FALSE))</f>
        <v/>
      </c>
      <c r="DD46" s="12" t="str">
        <f>IF($J46="","", VLOOKUP($J46,Indicator_Wide!$A$2:$BI$17,28,FALSE))</f>
        <v/>
      </c>
      <c r="DE46" s="12" t="str">
        <f t="shared" si="98"/>
        <v/>
      </c>
      <c r="DF46" s="12" t="str">
        <f>IF($J46="","",VLOOKUP($J46,IndDomain_Wide!$A$2:$BI$24,29,FALSE))</f>
        <v/>
      </c>
      <c r="DG46" s="12" t="str">
        <f>IF($J46="","", VLOOKUP($J46,Indicator_Wide!$A$2:$BI$24,29,FALSE))</f>
        <v/>
      </c>
      <c r="DH46" s="12" t="str">
        <f t="shared" si="99"/>
        <v/>
      </c>
      <c r="DI46" s="12" t="str">
        <f>IF($J46="","",VLOOKUP($J46,IndDomain_Wide!$A$2:$BI$24,30,FALSE))</f>
        <v/>
      </c>
      <c r="DJ46" s="12" t="str">
        <f>IF($J46="","", VLOOKUP($J46,Indicator_Wide!$A$2:$BI$24,30,FALSE))</f>
        <v/>
      </c>
      <c r="DK46" s="12" t="str">
        <f t="shared" si="100"/>
        <v/>
      </c>
      <c r="DL46" s="12" t="str">
        <f>IF($J46="","",VLOOKUP($J46,IndDomain_Wide!$A$2:$BI$24,31,FALSE))</f>
        <v/>
      </c>
      <c r="DM46" s="12" t="str">
        <f>IF($J46="","", VLOOKUP($J46,Indicator_Wide!$A$2:$BI$24,31,FALSE))</f>
        <v/>
      </c>
      <c r="DN46" s="12" t="str">
        <f t="shared" si="101"/>
        <v/>
      </c>
      <c r="DO46" s="12" t="str">
        <f>IF($J46="","",VLOOKUP($J46,IndDomain_Wide!$A$2:$BI$24,32,FALSE))</f>
        <v/>
      </c>
      <c r="DP46" s="12" t="str">
        <f>IF($J46="","", VLOOKUP($J46,Indicator_Wide!$A$2:$BI$24,32,FALSE))</f>
        <v/>
      </c>
      <c r="DQ46" s="12" t="str">
        <f t="shared" si="102"/>
        <v/>
      </c>
      <c r="DR46" s="12" t="str">
        <f>IF($J46="","",VLOOKUP($J46,IndDomain_Wide!$A$2:$BI$24,33,FALSE))</f>
        <v/>
      </c>
      <c r="DS46" s="12" t="str">
        <f>IF($J46="","", VLOOKUP($J46,Indicator_Wide!$A$2:$BI$24,33,FALSE))</f>
        <v/>
      </c>
      <c r="DT46" s="12" t="str">
        <f t="shared" si="103"/>
        <v/>
      </c>
      <c r="DU46" s="12" t="str">
        <f>IF($J46="","",VLOOKUP($J46,IndDomain_Wide!$A$2:$BI$24,34,FALSE))</f>
        <v/>
      </c>
      <c r="DV46" s="12" t="str">
        <f>IF($J46="","", VLOOKUP($J46,Indicator_Wide!$A$2:$BI$24,34,FALSE))</f>
        <v/>
      </c>
      <c r="DW46" s="12" t="str">
        <f t="shared" si="104"/>
        <v/>
      </c>
      <c r="DX46" s="12" t="str">
        <f>IF($J46="","",VLOOKUP($J46,IndDomain_Wide!$A$2:$BI$24,35,FALSE))</f>
        <v/>
      </c>
      <c r="DY46" s="12" t="str">
        <f>IF($J46="","", VLOOKUP($J46,Indicator_Wide!$A$2:$BI$24,35,FALSE))</f>
        <v/>
      </c>
      <c r="DZ46" s="12" t="str">
        <f t="shared" si="105"/>
        <v/>
      </c>
      <c r="EA46" s="12" t="str">
        <f>IF($J46="","",VLOOKUP($J46,IndDomain_Wide!$A$2:$BI$24,36,FALSE))</f>
        <v/>
      </c>
      <c r="EB46" s="12" t="str">
        <f>IF($J46="","", VLOOKUP($J46,Indicator_Wide!$A$2:$BI$24,36,FALSE))</f>
        <v/>
      </c>
      <c r="EC46" s="12" t="str">
        <f t="shared" si="106"/>
        <v/>
      </c>
      <c r="ED46" s="12" t="str">
        <f>IF($J46="","",VLOOKUP($J46,IndDomain_Wide!$A$2:$BI$24,37,FALSE))</f>
        <v/>
      </c>
      <c r="EE46" s="12" t="str">
        <f>IF($J46="","", VLOOKUP($J46,Indicator_Wide!$A$2:$BI$24,37,FALSE))</f>
        <v/>
      </c>
      <c r="EF46" s="12" t="str">
        <f t="shared" si="107"/>
        <v/>
      </c>
      <c r="EG46" s="12" t="str">
        <f>IF($J46="","",VLOOKUP($J46,IndDomain_Wide!$A$2:$BI$24,38,FALSE))</f>
        <v/>
      </c>
      <c r="EH46" s="12" t="str">
        <f>IF($J46="","", VLOOKUP($J46,Indicator_Wide!$A$2:$BI$24,38,FALSE))</f>
        <v/>
      </c>
      <c r="EI46" s="12" t="str">
        <f t="shared" si="108"/>
        <v/>
      </c>
      <c r="EJ46" s="12" t="str">
        <f>IF($J46="","",VLOOKUP($J46,IndDomain_Wide!$A$2:$BI$24,39,FALSE))</f>
        <v/>
      </c>
      <c r="EK46" s="12" t="str">
        <f>IF($J46="","", VLOOKUP($J46,Indicator_Wide!$A$2:$BI$24,39,FALSE))</f>
        <v/>
      </c>
      <c r="EL46" s="12" t="str">
        <f t="shared" si="109"/>
        <v/>
      </c>
      <c r="EM46" s="12" t="str">
        <f>IF($J46="","",VLOOKUP($J46,IndDomain_Wide!$A$2:$BI$24,40,FALSE))</f>
        <v/>
      </c>
      <c r="EN46" s="12" t="str">
        <f>IF($J46="","", VLOOKUP($J46,Indicator_Wide!$A$2:$BI$24,40,FALSE))</f>
        <v/>
      </c>
      <c r="EO46" s="12" t="str">
        <f t="shared" si="110"/>
        <v/>
      </c>
      <c r="EP46" s="12" t="str">
        <f>IF($J46="","",VLOOKUP($J46,IndDomain_Wide!$A$2:$BI$24,41,FALSE))</f>
        <v/>
      </c>
      <c r="EQ46" s="12" t="str">
        <f>IF($J46="","", VLOOKUP($J46,Indicator_Wide!$A$2:$BI$24,41,FALSE))</f>
        <v/>
      </c>
      <c r="ER46" s="12" t="str">
        <f t="shared" si="111"/>
        <v/>
      </c>
      <c r="ES46" s="12" t="str">
        <f>IF($J46="","",VLOOKUP($J46,IndDomain_Wide!$A$2:$BI$24,42,FALSE))</f>
        <v/>
      </c>
      <c r="ET46" s="12" t="str">
        <f>IF($J46="","", VLOOKUP($J46,Indicator_Wide!$A$2:$BI$24,42,FALSE))</f>
        <v/>
      </c>
      <c r="EU46" s="12" t="str">
        <f t="shared" si="112"/>
        <v/>
      </c>
      <c r="EV46" s="12" t="str">
        <f>IF($J46="","",VLOOKUP($J46,IndDomain_Wide!$A$2:$BI$24,43,FALSE))</f>
        <v/>
      </c>
      <c r="EW46" s="12" t="str">
        <f>IF($J46="","", VLOOKUP($J46,Indicator_Wide!$A$2:$BI$24,43,FALSE))</f>
        <v/>
      </c>
      <c r="EX46" s="12" t="str">
        <f t="shared" si="113"/>
        <v/>
      </c>
      <c r="EY46" s="12" t="str">
        <f>IF($J46="","",VLOOKUP($J46,IndDomain_Wide!$A$2:$BI$24,44,FALSE))</f>
        <v/>
      </c>
      <c r="EZ46" s="12" t="str">
        <f>IF($J46="","", VLOOKUP($J46,Indicator_Wide!$A$2:$BI$24,44,FALSE))</f>
        <v/>
      </c>
      <c r="FA46" s="12" t="str">
        <f t="shared" si="114"/>
        <v/>
      </c>
      <c r="FB46" s="12" t="str">
        <f>IF($J46="","",VLOOKUP($J46,IndDomain_Wide!$A$2:$BI$24,45,FALSE))</f>
        <v/>
      </c>
      <c r="FC46" s="12" t="str">
        <f>IF($J46="","", VLOOKUP($J46,Indicator_Wide!$A$2:$BI$24,45,FALSE))</f>
        <v/>
      </c>
      <c r="FD46" s="12" t="str">
        <f t="shared" si="115"/>
        <v/>
      </c>
      <c r="FE46" s="12" t="str">
        <f>IF($J46="","",VLOOKUP($J46,IndDomain_Wide!$A$2:$BI$24,46,FALSE))</f>
        <v/>
      </c>
      <c r="FF46" s="12" t="str">
        <f>IF($J46="","", VLOOKUP($J46,Indicator_Wide!$A$2:$BI$24,46,FALSE))</f>
        <v/>
      </c>
      <c r="FG46" s="12" t="str">
        <f t="shared" si="116"/>
        <v/>
      </c>
      <c r="FH46" s="12" t="str">
        <f>IF($J46="","",VLOOKUP($J46,IndDomain_Wide!$A$2:$BI$24,47,FALSE))</f>
        <v/>
      </c>
      <c r="FI46" s="12" t="str">
        <f>IF($J46="","", VLOOKUP($J46,Indicator_Wide!$A$2:$BI$24,47,FALSE))</f>
        <v/>
      </c>
      <c r="FJ46" s="12" t="str">
        <f t="shared" si="117"/>
        <v/>
      </c>
      <c r="FK46" s="12" t="str">
        <f>IF($J46="","",VLOOKUP($J46,IndDomain_Wide!$A$2:$BI$24,48,FALSE))</f>
        <v/>
      </c>
      <c r="FL46" s="12" t="str">
        <f>IF($J46="","", VLOOKUP($J46,Indicator_Wide!$A$2:$BI$24,48,FALSE))</f>
        <v/>
      </c>
      <c r="FM46" s="12" t="str">
        <f t="shared" si="118"/>
        <v/>
      </c>
      <c r="FN46" s="12" t="str">
        <f>IF($J46="","",VLOOKUP($J46,IndDomain_Wide!$A$2:$BI$24,49,FALSE))</f>
        <v/>
      </c>
      <c r="FO46" s="12" t="str">
        <f>IF($J46="","", VLOOKUP($J46,Indicator_Wide!$A$2:$BI$24,49,FALSE))</f>
        <v/>
      </c>
      <c r="FP46" s="12" t="str">
        <f t="shared" si="119"/>
        <v/>
      </c>
      <c r="FQ46" s="12" t="str">
        <f>IF($J46="","",VLOOKUP($J46,IndDomain_Wide!$A$2:$BI$24,50,FALSE))</f>
        <v/>
      </c>
      <c r="FR46" s="12" t="str">
        <f>IF($J46="","", VLOOKUP($J46,Indicator_Wide!$A$2:$BI$24,50,FALSE))</f>
        <v/>
      </c>
      <c r="FS46" s="12" t="str">
        <f t="shared" si="120"/>
        <v/>
      </c>
      <c r="FT46" s="12" t="str">
        <f>IF($J46="","",VLOOKUP($J46,IndDomain_Wide!$A$2:$BI$24,51,FALSE))</f>
        <v/>
      </c>
      <c r="FU46" s="12" t="str">
        <f>IF($J46="","", VLOOKUP($J46,Indicator_Wide!$A$2:$BI$24,51,FALSE))</f>
        <v/>
      </c>
      <c r="FV46" s="12" t="str">
        <f t="shared" si="121"/>
        <v/>
      </c>
      <c r="FW46" s="12" t="str">
        <f>IF($J46="","",VLOOKUP($J46,IndDomain_Wide!$A$2:$BI$24,52,FALSE))</f>
        <v/>
      </c>
      <c r="FX46" s="12" t="str">
        <f>IF($J46="","", VLOOKUP($J46,Indicator_Wide!$A$2:$BI$24,52,FALSE))</f>
        <v/>
      </c>
      <c r="FY46" s="12" t="str">
        <f t="shared" si="122"/>
        <v/>
      </c>
      <c r="FZ46" s="12" t="str">
        <f>IF($J46="","",VLOOKUP($J46,IndDomain_Wide!$A$2:$BI$24,53,FALSE))</f>
        <v/>
      </c>
      <c r="GA46" s="12" t="str">
        <f>IF($J46="","", VLOOKUP($J46,Indicator_Wide!$A$2:$BI$24,53,FALSE))</f>
        <v/>
      </c>
      <c r="GB46" s="12" t="str">
        <f t="shared" si="123"/>
        <v/>
      </c>
      <c r="GC46" s="12" t="str">
        <f>IF($J46="","",VLOOKUP($J46,IndDomain_Wide!$A$2:$BI$24,54,FALSE))</f>
        <v/>
      </c>
      <c r="GD46" s="12" t="str">
        <f>IF($J46="","", VLOOKUP($J46,Indicator_Wide!$A$2:$BI$24,54,FALSE))</f>
        <v/>
      </c>
      <c r="GE46" s="12" t="str">
        <f t="shared" si="124"/>
        <v/>
      </c>
      <c r="GF46" s="12" t="str">
        <f>IF($J46="","",VLOOKUP($J46,IndDomain_Wide!$A$2:$BI$24,55,FALSE))</f>
        <v/>
      </c>
      <c r="GG46" s="12" t="str">
        <f>IF($J46="","", VLOOKUP($J46,Indicator_Wide!$A$2:$BI$24,55,FALSE))</f>
        <v/>
      </c>
      <c r="GH46" s="12" t="str">
        <f t="shared" si="125"/>
        <v/>
      </c>
      <c r="GI46" s="12" t="str">
        <f>IF($J46="","",VLOOKUP($J46,IndDomain_Wide!$A$2:$BI$24,56,FALSE))</f>
        <v/>
      </c>
      <c r="GJ46" s="12" t="str">
        <f>IF($J46="","", VLOOKUP($J46,Indicator_Wide!$A$2:$BI$24,56,FALSE))</f>
        <v/>
      </c>
      <c r="GK46" s="12" t="str">
        <f t="shared" si="126"/>
        <v/>
      </c>
      <c r="GL46" s="12" t="str">
        <f>IF($J46="","",VLOOKUP($J46,IndDomain_Wide!$A$2:$BI$24,57,FALSE))</f>
        <v/>
      </c>
      <c r="GM46" s="12" t="str">
        <f>IF($J46="","", VLOOKUP($J46,Indicator_Wide!$A$2:$BI$24,57,FALSE))</f>
        <v/>
      </c>
      <c r="GN46" s="12" t="str">
        <f t="shared" si="127"/>
        <v/>
      </c>
      <c r="GO46" s="12" t="str">
        <f>IF($J46="","",VLOOKUP($J46,IndDomain_Wide!$A$2:$BI$24,58,FALSE))</f>
        <v/>
      </c>
      <c r="GP46" s="12" t="str">
        <f>IF($J46="","", VLOOKUP($J46,Indicator_Wide!$A$2:$BI$24,58,FALSE))</f>
        <v/>
      </c>
      <c r="GQ46" s="12" t="str">
        <f t="shared" si="128"/>
        <v/>
      </c>
      <c r="GR46" s="12" t="str">
        <f>IF($J46="","",VLOOKUP($J46,IndDomain_Wide!$A$2:$BI$24,59,FALSE))</f>
        <v/>
      </c>
      <c r="GS46" s="12" t="str">
        <f>IF($J46="","", VLOOKUP($J46,Indicator_Wide!$A$2:$BI$24,59,FALSE))</f>
        <v/>
      </c>
      <c r="GT46" s="12" t="str">
        <f t="shared" si="129"/>
        <v/>
      </c>
      <c r="GU46" s="12" t="str">
        <f>IF($J46="","",VLOOKUP($J46,IndDomain_Wide!$A$2:$BI$24,60,FALSE))</f>
        <v/>
      </c>
      <c r="GV46" s="12" t="str">
        <f>IF($J46="","", VLOOKUP($J46,Indicator_Wide!$A$2:$BI$24,60,FALSE))</f>
        <v/>
      </c>
      <c r="GW46" s="12" t="str">
        <f t="shared" si="130"/>
        <v/>
      </c>
      <c r="GX46" s="12" t="str">
        <f>IF($J46="","",VLOOKUP($J46,IndDomain_Wide!$A$2:$BI$24,61,FALSE))</f>
        <v/>
      </c>
      <c r="GY46" s="12" t="str">
        <f>IF($J46="","", VLOOKUP($J46,Indicator_Wide!$A$2:$BI$24,61,FALSE))</f>
        <v/>
      </c>
      <c r="GZ46" s="12" t="str">
        <f t="shared" si="131"/>
        <v/>
      </c>
      <c r="HA46" s="11"/>
      <c r="HB46" s="11"/>
    </row>
    <row r="47" spans="1:210">
      <c r="A47" s="10"/>
      <c r="B47" s="11"/>
      <c r="C47" s="11"/>
      <c r="D47" s="11"/>
      <c r="E47" s="11"/>
      <c r="F47" s="11"/>
      <c r="G47" s="11"/>
      <c r="H47" s="11"/>
      <c r="I47" s="11"/>
      <c r="J47" s="11"/>
      <c r="K47" s="12" t="str">
        <f>IF($J47="","", VLOOKUP($J47,Domain_Wide!$A$2:$M$24,2,FALSE))</f>
        <v/>
      </c>
      <c r="L47" s="12" t="str">
        <f>IF($J47="","", VLOOKUP($J47,Domain_Wide!$A$2:$M$24,3,FALSE))</f>
        <v/>
      </c>
      <c r="M47" s="12" t="str">
        <f t="shared" si="66"/>
        <v/>
      </c>
      <c r="N47" s="12" t="str">
        <f>IF($J47="","", VLOOKUP($J47,Domain_Wide!$A$2:$M$24,4,FALSE))</f>
        <v/>
      </c>
      <c r="O47" s="12" t="str">
        <f>IF($J47="","", VLOOKUP($J47,Domain_Wide!$A$2:$M$24,5,FALSE))</f>
        <v/>
      </c>
      <c r="P47" s="12" t="str">
        <f t="shared" si="67"/>
        <v/>
      </c>
      <c r="Q47" s="12" t="str">
        <f>IF($J47="","", VLOOKUP($J47,Domain_Wide!$A$2:$M$24,6,FALSE))</f>
        <v/>
      </c>
      <c r="R47" s="12" t="str">
        <f>IF($J47="","", VLOOKUP($J47,Domain_Wide!$A$2:$M$24,7,FALSE))</f>
        <v/>
      </c>
      <c r="S47" s="12" t="str">
        <f t="shared" si="68"/>
        <v/>
      </c>
      <c r="T47" s="12" t="str">
        <f>IF($J47="","", VLOOKUP($J47,Domain_Wide!$A$2:$M$24,8,FALSE))</f>
        <v/>
      </c>
      <c r="U47" s="12" t="str">
        <f>IF($J47="","", VLOOKUP($J47,Domain_Wide!$A$2:$M$24,9,FALSE))</f>
        <v/>
      </c>
      <c r="V47" s="12" t="str">
        <f t="shared" si="69"/>
        <v/>
      </c>
      <c r="W47" s="12" t="str">
        <f>IF($J47="","", VLOOKUP($J47,Domain_Wide!$A$2:$M$24,10,FALSE))</f>
        <v/>
      </c>
      <c r="X47" s="12" t="str">
        <f>IF($J47="","", VLOOKUP($J47,Domain_Wide!$A$2:$M$24,11,FALSE))</f>
        <v/>
      </c>
      <c r="Y47" s="12" t="str">
        <f t="shared" si="70"/>
        <v/>
      </c>
      <c r="Z47" s="12" t="str">
        <f>IF($J47="","", VLOOKUP($J47,Domain_Wide!$A$2:$M$24,12,FALSE))</f>
        <v/>
      </c>
      <c r="AA47" s="12" t="str">
        <f>IF($J47="","", VLOOKUP($J47,Domain_Wide!$A$2:$M$24,13,FALSE))</f>
        <v/>
      </c>
      <c r="AB47" s="12" t="str">
        <f t="shared" si="71"/>
        <v/>
      </c>
      <c r="AC47" s="12" t="str">
        <f>IF($J47="","",VLOOKUP($J47,IndDomain_Wide!$A$2:$BI$24,2,FALSE))</f>
        <v/>
      </c>
      <c r="AD47" s="12" t="str">
        <f>IF($J47="","",VLOOKUP($J47,Indicator_Wide!$A$2:$BI$24,2,FALSE))</f>
        <v/>
      </c>
      <c r="AE47" s="12" t="str">
        <f t="shared" si="72"/>
        <v/>
      </c>
      <c r="AF47" s="12" t="str">
        <f>IF($J47="","",VLOOKUP($J47,IndDomain_Wide!$A$2:$BI$24,3,FALSE))</f>
        <v/>
      </c>
      <c r="AG47" s="12" t="str">
        <f>IF($J47="","", VLOOKUP($J47,Indicator_Wide!$A$2:$BI$24,3,FALSE))</f>
        <v/>
      </c>
      <c r="AH47" s="12" t="str">
        <f t="shared" si="73"/>
        <v/>
      </c>
      <c r="AI47" s="12" t="str">
        <f>IF($J47="","",VLOOKUP($J47,IndDomain_Wide!$A$2:$BI$24,4,FALSE))</f>
        <v/>
      </c>
      <c r="AJ47" s="12" t="str">
        <f>IF($J47="","", VLOOKUP($J47,Indicator_Wide!$A$2:$BI$24,4,FALSE))</f>
        <v/>
      </c>
      <c r="AK47" s="12" t="str">
        <f t="shared" si="74"/>
        <v/>
      </c>
      <c r="AL47" s="12" t="str">
        <f>IF($J47="","",VLOOKUP($J47,IndDomain_Wide!$A$2:$BI$24,5,FALSE))</f>
        <v/>
      </c>
      <c r="AM47" s="12" t="str">
        <f>IF($J47="","", VLOOKUP($J47,Indicator_Wide!$A$2:$BI$24,5,FALSE))</f>
        <v/>
      </c>
      <c r="AN47" s="12" t="str">
        <f t="shared" si="75"/>
        <v/>
      </c>
      <c r="AO47" s="12" t="str">
        <f>IF($J47="","",VLOOKUP($J47,IndDomain_Wide!$A$2:$BI$24,6,FALSE))</f>
        <v/>
      </c>
      <c r="AP47" s="12" t="str">
        <f>IF($J47="","", VLOOKUP($J47,Indicator_Wide!$A$2:$BI$24,6,FALSE))</f>
        <v/>
      </c>
      <c r="AQ47" s="12" t="str">
        <f t="shared" si="76"/>
        <v/>
      </c>
      <c r="AR47" s="12" t="str">
        <f>IF($J47="","",VLOOKUP($J47,IndDomain_Wide!$A$2:$BI$24,7,FALSE))</f>
        <v/>
      </c>
      <c r="AS47" s="12" t="str">
        <f>IF($J47="","", VLOOKUP($J47,Indicator_Wide!$A$2:$BI$24,7,FALSE))</f>
        <v/>
      </c>
      <c r="AT47" s="12" t="str">
        <f t="shared" si="77"/>
        <v/>
      </c>
      <c r="AU47" s="12" t="str">
        <f>IF($J47="","",VLOOKUP($J47,IndDomain_Wide!$A$2:$BI$24,8,FALSE))</f>
        <v/>
      </c>
      <c r="AV47" s="12" t="str">
        <f>IF($J47="","", VLOOKUP($J47,Indicator_Wide!$A$2:$BI$24,8,FALSE))</f>
        <v/>
      </c>
      <c r="AW47" s="12" t="str">
        <f t="shared" si="78"/>
        <v/>
      </c>
      <c r="AX47" s="12" t="str">
        <f>IF($J47="","",VLOOKUP($J47,IndDomain_Wide!$A$2:$BI$26,9,FALSE))</f>
        <v/>
      </c>
      <c r="AY47" s="12" t="str">
        <f>IF($J47="","", VLOOKUP($J47,Indicator_Wide!$A$2:$BI$24,9,FALSE))</f>
        <v/>
      </c>
      <c r="AZ47" s="12" t="str">
        <f t="shared" si="79"/>
        <v/>
      </c>
      <c r="BA47" s="12" t="str">
        <f>IF($J47="","",VLOOKUP($J47,IndDomain_Wide!$A$2:$BI$24,10,FALSE))</f>
        <v/>
      </c>
      <c r="BB47" s="12" t="str">
        <f>IF($J47="","", VLOOKUP($J47,Indicator_Wide!$A$2:$BI$24,10,FALSE))</f>
        <v/>
      </c>
      <c r="BC47" s="12" t="str">
        <f t="shared" si="80"/>
        <v/>
      </c>
      <c r="BD47" s="12" t="str">
        <f>IF($J47="","",VLOOKUP($J47,IndDomain_Wide!$A$2:$BI$24,11,FALSE))</f>
        <v/>
      </c>
      <c r="BE47" s="12" t="str">
        <f>IF($J47="","", VLOOKUP($J47,Indicator_Wide!$A$2:$BI$24,11,FALSE))</f>
        <v/>
      </c>
      <c r="BF47" s="12" t="str">
        <f t="shared" si="81"/>
        <v/>
      </c>
      <c r="BG47" s="12" t="str">
        <f>IF($J47="","",VLOOKUP($J47,IndDomain_Wide!$A$2:$BI$24,12,FALSE))</f>
        <v/>
      </c>
      <c r="BH47" s="12" t="str">
        <f>IF($J47="","", VLOOKUP($J47,Indicator_Wide!$A$2:$BI$24,12,FALSE))</f>
        <v/>
      </c>
      <c r="BI47" s="12" t="str">
        <f t="shared" si="82"/>
        <v/>
      </c>
      <c r="BJ47" s="12" t="str">
        <f>IF($J47="","",VLOOKUP($J47,IndDomain_Wide!$A$2:$BI$24,13,FALSE))</f>
        <v/>
      </c>
      <c r="BK47" s="12" t="str">
        <f>IF($J47="","", VLOOKUP($J47,Indicator_Wide!$A$2:$BI$24,13,FALSE))</f>
        <v/>
      </c>
      <c r="BL47" s="12" t="str">
        <f t="shared" si="83"/>
        <v/>
      </c>
      <c r="BM47" s="12" t="str">
        <f>IF($J47="","",VLOOKUP($J47,IndDomain_Wide!$A$2:$BI$24,14,FALSE))</f>
        <v/>
      </c>
      <c r="BN47" s="12" t="str">
        <f>IF($J47="","", VLOOKUP($J47,Indicator_Wide!$A$2:$BI$24,14,FALSE))</f>
        <v/>
      </c>
      <c r="BO47" s="12" t="str">
        <f t="shared" si="84"/>
        <v/>
      </c>
      <c r="BP47" s="12" t="str">
        <f>IF($J47="","",VLOOKUP($J47,IndDomain_Wide!$A$2:$BI$24,15,FALSE))</f>
        <v/>
      </c>
      <c r="BQ47" s="12" t="str">
        <f>IF($J47="","", VLOOKUP($J47,Indicator_Wide!$A$2:$BI$24,15,FALSE))</f>
        <v/>
      </c>
      <c r="BR47" s="12" t="str">
        <f t="shared" si="85"/>
        <v/>
      </c>
      <c r="BS47" s="12" t="str">
        <f>IF($J47="","",VLOOKUP($J47,IndDomain_Wide!$A$2:$BI$24,16,FALSE))</f>
        <v/>
      </c>
      <c r="BT47" s="12" t="str">
        <f>IF($J47="","", VLOOKUP($J47,Indicator_Wide!$A$2:$BI$24,16,FALSE))</f>
        <v/>
      </c>
      <c r="BU47" s="12" t="str">
        <f t="shared" si="86"/>
        <v/>
      </c>
      <c r="BV47" s="12" t="str">
        <f>IF($J47="","",VLOOKUP($J47,IndDomain_Wide!$A$2:$BI$24,17,FALSE))</f>
        <v/>
      </c>
      <c r="BW47" s="12" t="str">
        <f>IF($J47="","", VLOOKUP($J47,Indicator_Wide!$A$2:$BI$24,17,FALSE))</f>
        <v/>
      </c>
      <c r="BX47" s="12" t="str">
        <f t="shared" si="87"/>
        <v/>
      </c>
      <c r="BY47" s="12" t="str">
        <f>IF($J47="","",VLOOKUP($J47,IndDomain_Wide!$A$2:$BI$24,18,FALSE))</f>
        <v/>
      </c>
      <c r="BZ47" s="12" t="str">
        <f>IF($J47="","", VLOOKUP($J47,Indicator_Wide!$A$2:$BI$24,18,FALSE))</f>
        <v/>
      </c>
      <c r="CA47" s="12" t="str">
        <f t="shared" si="88"/>
        <v/>
      </c>
      <c r="CB47" s="12" t="str">
        <f>IF($J47="","",VLOOKUP($J47,IndDomain_Wide!$A$2:$BI$24,19,FALSE))</f>
        <v/>
      </c>
      <c r="CC47" s="12" t="str">
        <f>IF($J47="","", VLOOKUP($J47,Indicator_Wide!$A$2:$BI$24,19,FALSE))</f>
        <v/>
      </c>
      <c r="CD47" s="12" t="str">
        <f t="shared" si="89"/>
        <v/>
      </c>
      <c r="CE47" s="12" t="str">
        <f>IF($J47="","",VLOOKUP($J47,IndDomain_Wide!$A$2:$BI$24,20,FALSE))</f>
        <v/>
      </c>
      <c r="CF47" s="12" t="str">
        <f>IF($J47="","", VLOOKUP($J47,Indicator_Wide!$A$2:$BI$24,20,FALSE))</f>
        <v/>
      </c>
      <c r="CG47" s="12" t="str">
        <f t="shared" si="90"/>
        <v/>
      </c>
      <c r="CH47" s="12" t="str">
        <f>IF($J47="","",VLOOKUP($J47,IndDomain_Wide!$A$2:$BI$24,21,FALSE))</f>
        <v/>
      </c>
      <c r="CI47" s="12" t="str">
        <f>IF($J47="","", VLOOKUP($J47,Indicator_Wide!$A$2:$BI$24,21,FALSE))</f>
        <v/>
      </c>
      <c r="CJ47" s="12" t="str">
        <f t="shared" si="91"/>
        <v/>
      </c>
      <c r="CK47" s="12" t="str">
        <f>IF($J47="","",VLOOKUP($J47,IndDomain_Wide!$A$2:$BI$24,22,FALSE))</f>
        <v/>
      </c>
      <c r="CL47" s="12" t="str">
        <f>IF($J47="","", VLOOKUP($J47,Indicator_Wide!$A$2:$BI$24,22,FALSE))</f>
        <v/>
      </c>
      <c r="CM47" s="12" t="str">
        <f t="shared" si="92"/>
        <v/>
      </c>
      <c r="CN47" s="12" t="str">
        <f>IF($J47="","",VLOOKUP($J47,IndDomain_Wide!$A$2:$BI$24,23,FALSE))</f>
        <v/>
      </c>
      <c r="CO47" s="12" t="str">
        <f>IF($J47="","", VLOOKUP($J47,Indicator_Wide!$A$2:$BI$24,23,FALSE))</f>
        <v/>
      </c>
      <c r="CP47" s="12" t="str">
        <f t="shared" si="93"/>
        <v/>
      </c>
      <c r="CQ47" s="12" t="str">
        <f>IF($J47="","",VLOOKUP($J47,IndDomain_Wide!$A$2:$BI$24,24,FALSE))</f>
        <v/>
      </c>
      <c r="CR47" s="12" t="str">
        <f>IF($J47="","", VLOOKUP($J47,Indicator_Wide!$A$2:$BI$24,24,FALSE))</f>
        <v/>
      </c>
      <c r="CS47" s="12" t="str">
        <f t="shared" si="94"/>
        <v/>
      </c>
      <c r="CT47" s="12" t="str">
        <f>IF($J47="","",VLOOKUP($J47,IndDomain_Wide!$A$2:$BI$24,25,FALSE))</f>
        <v/>
      </c>
      <c r="CU47" s="12" t="str">
        <f>IF($J47="","", VLOOKUP($J47,Indicator_Wide!$A$2:$BI$24,25,FALSE))</f>
        <v/>
      </c>
      <c r="CV47" s="12" t="str">
        <f t="shared" si="95"/>
        <v/>
      </c>
      <c r="CW47" s="12" t="str">
        <f>IF($J47="","",VLOOKUP($J47,IndDomain_Wide!$A$2:$BI$24,26,FALSE))</f>
        <v/>
      </c>
      <c r="CX47" s="12" t="str">
        <f>IF($J47="","", VLOOKUP($J47,Indicator_Wide!$A$2:$BI$24,26,FALSE))</f>
        <v/>
      </c>
      <c r="CY47" s="12" t="str">
        <f t="shared" si="96"/>
        <v/>
      </c>
      <c r="CZ47" s="12" t="str">
        <f>IF($J47="","",VLOOKUP($J47,IndDomain_Wide!$A$2:$BI$24,27,FALSE))</f>
        <v/>
      </c>
      <c r="DA47" s="12" t="str">
        <f>IF($J47="","", VLOOKUP($J47,Indicator_Wide!$A$2:$BI$17,27,FALSE))</f>
        <v/>
      </c>
      <c r="DB47" s="12" t="str">
        <f t="shared" si="97"/>
        <v/>
      </c>
      <c r="DC47" s="12" t="str">
        <f>IF($J47="","",VLOOKUP($J47,IndDomain_Wide!$A$2:$BI$24,28,FALSE))</f>
        <v/>
      </c>
      <c r="DD47" s="12" t="str">
        <f>IF($J47="","", VLOOKUP($J47,Indicator_Wide!$A$2:$BI$17,28,FALSE))</f>
        <v/>
      </c>
      <c r="DE47" s="12" t="str">
        <f t="shared" si="98"/>
        <v/>
      </c>
      <c r="DF47" s="12" t="str">
        <f>IF($J47="","",VLOOKUP($J47,IndDomain_Wide!$A$2:$BI$24,29,FALSE))</f>
        <v/>
      </c>
      <c r="DG47" s="12" t="str">
        <f>IF($J47="","", VLOOKUP($J47,Indicator_Wide!$A$2:$BI$24,29,FALSE))</f>
        <v/>
      </c>
      <c r="DH47" s="12" t="str">
        <f t="shared" si="99"/>
        <v/>
      </c>
      <c r="DI47" s="12" t="str">
        <f>IF($J47="","",VLOOKUP($J47,IndDomain_Wide!$A$2:$BI$24,30,FALSE))</f>
        <v/>
      </c>
      <c r="DJ47" s="12" t="str">
        <f>IF($J47="","", VLOOKUP($J47,Indicator_Wide!$A$2:$BI$24,30,FALSE))</f>
        <v/>
      </c>
      <c r="DK47" s="12" t="str">
        <f t="shared" si="100"/>
        <v/>
      </c>
      <c r="DL47" s="12" t="str">
        <f>IF($J47="","",VLOOKUP($J47,IndDomain_Wide!$A$2:$BI$24,31,FALSE))</f>
        <v/>
      </c>
      <c r="DM47" s="12" t="str">
        <f>IF($J47="","", VLOOKUP($J47,Indicator_Wide!$A$2:$BI$24,31,FALSE))</f>
        <v/>
      </c>
      <c r="DN47" s="12" t="str">
        <f t="shared" si="101"/>
        <v/>
      </c>
      <c r="DO47" s="12" t="str">
        <f>IF($J47="","",VLOOKUP($J47,IndDomain_Wide!$A$2:$BI$24,32,FALSE))</f>
        <v/>
      </c>
      <c r="DP47" s="12" t="str">
        <f>IF($J47="","", VLOOKUP($J47,Indicator_Wide!$A$2:$BI$24,32,FALSE))</f>
        <v/>
      </c>
      <c r="DQ47" s="12" t="str">
        <f t="shared" si="102"/>
        <v/>
      </c>
      <c r="DR47" s="12" t="str">
        <f>IF($J47="","",VLOOKUP($J47,IndDomain_Wide!$A$2:$BI$24,33,FALSE))</f>
        <v/>
      </c>
      <c r="DS47" s="12" t="str">
        <f>IF($J47="","", VLOOKUP($J47,Indicator_Wide!$A$2:$BI$24,33,FALSE))</f>
        <v/>
      </c>
      <c r="DT47" s="12" t="str">
        <f t="shared" si="103"/>
        <v/>
      </c>
      <c r="DU47" s="12" t="str">
        <f>IF($J47="","",VLOOKUP($J47,IndDomain_Wide!$A$2:$BI$24,34,FALSE))</f>
        <v/>
      </c>
      <c r="DV47" s="12" t="str">
        <f>IF($J47="","", VLOOKUP($J47,Indicator_Wide!$A$2:$BI$24,34,FALSE))</f>
        <v/>
      </c>
      <c r="DW47" s="12" t="str">
        <f t="shared" si="104"/>
        <v/>
      </c>
      <c r="DX47" s="12" t="str">
        <f>IF($J47="","",VLOOKUP($J47,IndDomain_Wide!$A$2:$BI$24,35,FALSE))</f>
        <v/>
      </c>
      <c r="DY47" s="12" t="str">
        <f>IF($J47="","", VLOOKUP($J47,Indicator_Wide!$A$2:$BI$24,35,FALSE))</f>
        <v/>
      </c>
      <c r="DZ47" s="12" t="str">
        <f t="shared" si="105"/>
        <v/>
      </c>
      <c r="EA47" s="12" t="str">
        <f>IF($J47="","",VLOOKUP($J47,IndDomain_Wide!$A$2:$BI$24,36,FALSE))</f>
        <v/>
      </c>
      <c r="EB47" s="12" t="str">
        <f>IF($J47="","", VLOOKUP($J47,Indicator_Wide!$A$2:$BI$24,36,FALSE))</f>
        <v/>
      </c>
      <c r="EC47" s="12" t="str">
        <f t="shared" si="106"/>
        <v/>
      </c>
      <c r="ED47" s="12" t="str">
        <f>IF($J47="","",VLOOKUP($J47,IndDomain_Wide!$A$2:$BI$24,37,FALSE))</f>
        <v/>
      </c>
      <c r="EE47" s="12" t="str">
        <f>IF($J47="","", VLOOKUP($J47,Indicator_Wide!$A$2:$BI$24,37,FALSE))</f>
        <v/>
      </c>
      <c r="EF47" s="12" t="str">
        <f t="shared" si="107"/>
        <v/>
      </c>
      <c r="EG47" s="12" t="str">
        <f>IF($J47="","",VLOOKUP($J47,IndDomain_Wide!$A$2:$BI$24,38,FALSE))</f>
        <v/>
      </c>
      <c r="EH47" s="12" t="str">
        <f>IF($J47="","", VLOOKUP($J47,Indicator_Wide!$A$2:$BI$24,38,FALSE))</f>
        <v/>
      </c>
      <c r="EI47" s="12" t="str">
        <f t="shared" si="108"/>
        <v/>
      </c>
      <c r="EJ47" s="12" t="str">
        <f>IF($J47="","",VLOOKUP($J47,IndDomain_Wide!$A$2:$BI$24,39,FALSE))</f>
        <v/>
      </c>
      <c r="EK47" s="12" t="str">
        <f>IF($J47="","", VLOOKUP($J47,Indicator_Wide!$A$2:$BI$24,39,FALSE))</f>
        <v/>
      </c>
      <c r="EL47" s="12" t="str">
        <f t="shared" si="109"/>
        <v/>
      </c>
      <c r="EM47" s="12" t="str">
        <f>IF($J47="","",VLOOKUP($J47,IndDomain_Wide!$A$2:$BI$24,40,FALSE))</f>
        <v/>
      </c>
      <c r="EN47" s="12" t="str">
        <f>IF($J47="","", VLOOKUP($J47,Indicator_Wide!$A$2:$BI$24,40,FALSE))</f>
        <v/>
      </c>
      <c r="EO47" s="12" t="str">
        <f t="shared" si="110"/>
        <v/>
      </c>
      <c r="EP47" s="12" t="str">
        <f>IF($J47="","",VLOOKUP($J47,IndDomain_Wide!$A$2:$BI$24,41,FALSE))</f>
        <v/>
      </c>
      <c r="EQ47" s="12" t="str">
        <f>IF($J47="","", VLOOKUP($J47,Indicator_Wide!$A$2:$BI$24,41,FALSE))</f>
        <v/>
      </c>
      <c r="ER47" s="12" t="str">
        <f t="shared" si="111"/>
        <v/>
      </c>
      <c r="ES47" s="12" t="str">
        <f>IF($J47="","",VLOOKUP($J47,IndDomain_Wide!$A$2:$BI$24,42,FALSE))</f>
        <v/>
      </c>
      <c r="ET47" s="12" t="str">
        <f>IF($J47="","", VLOOKUP($J47,Indicator_Wide!$A$2:$BI$24,42,FALSE))</f>
        <v/>
      </c>
      <c r="EU47" s="12" t="str">
        <f t="shared" si="112"/>
        <v/>
      </c>
      <c r="EV47" s="12" t="str">
        <f>IF($J47="","",VLOOKUP($J47,IndDomain_Wide!$A$2:$BI$24,43,FALSE))</f>
        <v/>
      </c>
      <c r="EW47" s="12" t="str">
        <f>IF($J47="","", VLOOKUP($J47,Indicator_Wide!$A$2:$BI$24,43,FALSE))</f>
        <v/>
      </c>
      <c r="EX47" s="12" t="str">
        <f t="shared" si="113"/>
        <v/>
      </c>
      <c r="EY47" s="12" t="str">
        <f>IF($J47="","",VLOOKUP($J47,IndDomain_Wide!$A$2:$BI$24,44,FALSE))</f>
        <v/>
      </c>
      <c r="EZ47" s="12" t="str">
        <f>IF($J47="","", VLOOKUP($J47,Indicator_Wide!$A$2:$BI$24,44,FALSE))</f>
        <v/>
      </c>
      <c r="FA47" s="12" t="str">
        <f t="shared" si="114"/>
        <v/>
      </c>
      <c r="FB47" s="12" t="str">
        <f>IF($J47="","",VLOOKUP($J47,IndDomain_Wide!$A$2:$BI$24,45,FALSE))</f>
        <v/>
      </c>
      <c r="FC47" s="12" t="str">
        <f>IF($J47="","", VLOOKUP($J47,Indicator_Wide!$A$2:$BI$24,45,FALSE))</f>
        <v/>
      </c>
      <c r="FD47" s="12" t="str">
        <f t="shared" si="115"/>
        <v/>
      </c>
      <c r="FE47" s="12" t="str">
        <f>IF($J47="","",VLOOKUP($J47,IndDomain_Wide!$A$2:$BI$24,46,FALSE))</f>
        <v/>
      </c>
      <c r="FF47" s="12" t="str">
        <f>IF($J47="","", VLOOKUP($J47,Indicator_Wide!$A$2:$BI$24,46,FALSE))</f>
        <v/>
      </c>
      <c r="FG47" s="12" t="str">
        <f t="shared" si="116"/>
        <v/>
      </c>
      <c r="FH47" s="12" t="str">
        <f>IF($J47="","",VLOOKUP($J47,IndDomain_Wide!$A$2:$BI$24,47,FALSE))</f>
        <v/>
      </c>
      <c r="FI47" s="12" t="str">
        <f>IF($J47="","", VLOOKUP($J47,Indicator_Wide!$A$2:$BI$24,47,FALSE))</f>
        <v/>
      </c>
      <c r="FJ47" s="12" t="str">
        <f t="shared" si="117"/>
        <v/>
      </c>
      <c r="FK47" s="12" t="str">
        <f>IF($J47="","",VLOOKUP($J47,IndDomain_Wide!$A$2:$BI$24,48,FALSE))</f>
        <v/>
      </c>
      <c r="FL47" s="12" t="str">
        <f>IF($J47="","", VLOOKUP($J47,Indicator_Wide!$A$2:$BI$24,48,FALSE))</f>
        <v/>
      </c>
      <c r="FM47" s="12" t="str">
        <f t="shared" si="118"/>
        <v/>
      </c>
      <c r="FN47" s="12" t="str">
        <f>IF($J47="","",VLOOKUP($J47,IndDomain_Wide!$A$2:$BI$24,49,FALSE))</f>
        <v/>
      </c>
      <c r="FO47" s="12" t="str">
        <f>IF($J47="","", VLOOKUP($J47,Indicator_Wide!$A$2:$BI$24,49,FALSE))</f>
        <v/>
      </c>
      <c r="FP47" s="12" t="str">
        <f t="shared" si="119"/>
        <v/>
      </c>
      <c r="FQ47" s="12" t="str">
        <f>IF($J47="","",VLOOKUP($J47,IndDomain_Wide!$A$2:$BI$24,50,FALSE))</f>
        <v/>
      </c>
      <c r="FR47" s="12" t="str">
        <f>IF($J47="","", VLOOKUP($J47,Indicator_Wide!$A$2:$BI$24,50,FALSE))</f>
        <v/>
      </c>
      <c r="FS47" s="12" t="str">
        <f t="shared" si="120"/>
        <v/>
      </c>
      <c r="FT47" s="12" t="str">
        <f>IF($J47="","",VLOOKUP($J47,IndDomain_Wide!$A$2:$BI$24,51,FALSE))</f>
        <v/>
      </c>
      <c r="FU47" s="12" t="str">
        <f>IF($J47="","", VLOOKUP($J47,Indicator_Wide!$A$2:$BI$24,51,FALSE))</f>
        <v/>
      </c>
      <c r="FV47" s="12" t="str">
        <f t="shared" si="121"/>
        <v/>
      </c>
      <c r="FW47" s="12" t="str">
        <f>IF($J47="","",VLOOKUP($J47,IndDomain_Wide!$A$2:$BI$24,52,FALSE))</f>
        <v/>
      </c>
      <c r="FX47" s="12" t="str">
        <f>IF($J47="","", VLOOKUP($J47,Indicator_Wide!$A$2:$BI$24,52,FALSE))</f>
        <v/>
      </c>
      <c r="FY47" s="12" t="str">
        <f t="shared" si="122"/>
        <v/>
      </c>
      <c r="FZ47" s="12" t="str">
        <f>IF($J47="","",VLOOKUP($J47,IndDomain_Wide!$A$2:$BI$24,53,FALSE))</f>
        <v/>
      </c>
      <c r="GA47" s="12" t="str">
        <f>IF($J47="","", VLOOKUP($J47,Indicator_Wide!$A$2:$BI$24,53,FALSE))</f>
        <v/>
      </c>
      <c r="GB47" s="12" t="str">
        <f t="shared" si="123"/>
        <v/>
      </c>
      <c r="GC47" s="12" t="str">
        <f>IF($J47="","",VLOOKUP($J47,IndDomain_Wide!$A$2:$BI$24,54,FALSE))</f>
        <v/>
      </c>
      <c r="GD47" s="12" t="str">
        <f>IF($J47="","", VLOOKUP($J47,Indicator_Wide!$A$2:$BI$24,54,FALSE))</f>
        <v/>
      </c>
      <c r="GE47" s="12" t="str">
        <f t="shared" si="124"/>
        <v/>
      </c>
      <c r="GF47" s="12" t="str">
        <f>IF($J47="","",VLOOKUP($J47,IndDomain_Wide!$A$2:$BI$24,55,FALSE))</f>
        <v/>
      </c>
      <c r="GG47" s="12" t="str">
        <f>IF($J47="","", VLOOKUP($J47,Indicator_Wide!$A$2:$BI$24,55,FALSE))</f>
        <v/>
      </c>
      <c r="GH47" s="12" t="str">
        <f t="shared" si="125"/>
        <v/>
      </c>
      <c r="GI47" s="12" t="str">
        <f>IF($J47="","",VLOOKUP($J47,IndDomain_Wide!$A$2:$BI$24,56,FALSE))</f>
        <v/>
      </c>
      <c r="GJ47" s="12" t="str">
        <f>IF($J47="","", VLOOKUP($J47,Indicator_Wide!$A$2:$BI$24,56,FALSE))</f>
        <v/>
      </c>
      <c r="GK47" s="12" t="str">
        <f t="shared" si="126"/>
        <v/>
      </c>
      <c r="GL47" s="12" t="str">
        <f>IF($J47="","",VLOOKUP($J47,IndDomain_Wide!$A$2:$BI$24,57,FALSE))</f>
        <v/>
      </c>
      <c r="GM47" s="12" t="str">
        <f>IF($J47="","", VLOOKUP($J47,Indicator_Wide!$A$2:$BI$24,57,FALSE))</f>
        <v/>
      </c>
      <c r="GN47" s="12" t="str">
        <f t="shared" si="127"/>
        <v/>
      </c>
      <c r="GO47" s="12" t="str">
        <f>IF($J47="","",VLOOKUP($J47,IndDomain_Wide!$A$2:$BI$24,58,FALSE))</f>
        <v/>
      </c>
      <c r="GP47" s="12" t="str">
        <f>IF($J47="","", VLOOKUP($J47,Indicator_Wide!$A$2:$BI$24,58,FALSE))</f>
        <v/>
      </c>
      <c r="GQ47" s="12" t="str">
        <f t="shared" si="128"/>
        <v/>
      </c>
      <c r="GR47" s="12" t="str">
        <f>IF($J47="","",VLOOKUP($J47,IndDomain_Wide!$A$2:$BI$24,59,FALSE))</f>
        <v/>
      </c>
      <c r="GS47" s="12" t="str">
        <f>IF($J47="","", VLOOKUP($J47,Indicator_Wide!$A$2:$BI$24,59,FALSE))</f>
        <v/>
      </c>
      <c r="GT47" s="12" t="str">
        <f t="shared" si="129"/>
        <v/>
      </c>
      <c r="GU47" s="12" t="str">
        <f>IF($J47="","",VLOOKUP($J47,IndDomain_Wide!$A$2:$BI$24,60,FALSE))</f>
        <v/>
      </c>
      <c r="GV47" s="12" t="str">
        <f>IF($J47="","", VLOOKUP($J47,Indicator_Wide!$A$2:$BI$24,60,FALSE))</f>
        <v/>
      </c>
      <c r="GW47" s="12" t="str">
        <f t="shared" si="130"/>
        <v/>
      </c>
      <c r="GX47" s="12" t="str">
        <f>IF($J47="","",VLOOKUP($J47,IndDomain_Wide!$A$2:$BI$24,61,FALSE))</f>
        <v/>
      </c>
      <c r="GY47" s="12" t="str">
        <f>IF($J47="","", VLOOKUP($J47,Indicator_Wide!$A$2:$BI$24,61,FALSE))</f>
        <v/>
      </c>
      <c r="GZ47" s="12" t="str">
        <f t="shared" si="131"/>
        <v/>
      </c>
      <c r="HA47" s="11"/>
      <c r="HB47" s="11"/>
    </row>
    <row r="48" spans="1:210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2" t="str">
        <f>IF($J48="","", VLOOKUP($J48,Domain_Wide!$A$2:$M$24,2,FALSE))</f>
        <v/>
      </c>
      <c r="L48" s="12" t="str">
        <f>IF($J48="","", VLOOKUP($J48,Domain_Wide!$A$2:$M$24,3,FALSE))</f>
        <v/>
      </c>
      <c r="M48" s="12" t="str">
        <f t="shared" si="66"/>
        <v/>
      </c>
      <c r="N48" s="12" t="str">
        <f>IF($J48="","", VLOOKUP($J48,Domain_Wide!$A$2:$M$24,4,FALSE))</f>
        <v/>
      </c>
      <c r="O48" s="12" t="str">
        <f>IF($J48="","", VLOOKUP($J48,Domain_Wide!$A$2:$M$24,5,FALSE))</f>
        <v/>
      </c>
      <c r="P48" s="12" t="str">
        <f t="shared" si="67"/>
        <v/>
      </c>
      <c r="Q48" s="12" t="str">
        <f>IF($J48="","", VLOOKUP($J48,Domain_Wide!$A$2:$M$24,6,FALSE))</f>
        <v/>
      </c>
      <c r="R48" s="12" t="str">
        <f>IF($J48="","", VLOOKUP($J48,Domain_Wide!$A$2:$M$24,7,FALSE))</f>
        <v/>
      </c>
      <c r="S48" s="12" t="str">
        <f t="shared" si="68"/>
        <v/>
      </c>
      <c r="T48" s="12" t="str">
        <f>IF($J48="","", VLOOKUP($J48,Domain_Wide!$A$2:$M$24,8,FALSE))</f>
        <v/>
      </c>
      <c r="U48" s="12" t="str">
        <f>IF($J48="","", VLOOKUP($J48,Domain_Wide!$A$2:$M$24,9,FALSE))</f>
        <v/>
      </c>
      <c r="V48" s="12" t="str">
        <f t="shared" si="69"/>
        <v/>
      </c>
      <c r="W48" s="12" t="str">
        <f>IF($J48="","", VLOOKUP($J48,Domain_Wide!$A$2:$M$24,10,FALSE))</f>
        <v/>
      </c>
      <c r="X48" s="12" t="str">
        <f>IF($J48="","", VLOOKUP($J48,Domain_Wide!$A$2:$M$24,11,FALSE))</f>
        <v/>
      </c>
      <c r="Y48" s="12" t="str">
        <f t="shared" si="70"/>
        <v/>
      </c>
      <c r="Z48" s="12" t="str">
        <f>IF($J48="","", VLOOKUP($J48,Domain_Wide!$A$2:$M$24,12,FALSE))</f>
        <v/>
      </c>
      <c r="AA48" s="12" t="str">
        <f>IF($J48="","", VLOOKUP($J48,Domain_Wide!$A$2:$M$24,13,FALSE))</f>
        <v/>
      </c>
      <c r="AB48" s="12" t="str">
        <f t="shared" si="71"/>
        <v/>
      </c>
      <c r="AC48" s="12" t="str">
        <f>IF($J48="","",VLOOKUP($J48,IndDomain_Wide!$A$2:$BI$24,2,FALSE))</f>
        <v/>
      </c>
      <c r="AD48" s="12" t="str">
        <f>IF($J48="","",VLOOKUP($J48,Indicator_Wide!$A$2:$BI$24,2,FALSE))</f>
        <v/>
      </c>
      <c r="AE48" s="12" t="str">
        <f t="shared" si="72"/>
        <v/>
      </c>
      <c r="AF48" s="12" t="str">
        <f>IF($J48="","",VLOOKUP($J48,IndDomain_Wide!$A$2:$BI$24,3,FALSE))</f>
        <v/>
      </c>
      <c r="AG48" s="12" t="str">
        <f>IF($J48="","", VLOOKUP($J48,Indicator_Wide!$A$2:$BI$24,3,FALSE))</f>
        <v/>
      </c>
      <c r="AH48" s="12" t="str">
        <f t="shared" si="73"/>
        <v/>
      </c>
      <c r="AI48" s="12" t="str">
        <f>IF($J48="","",VLOOKUP($J48,IndDomain_Wide!$A$2:$BI$24,4,FALSE))</f>
        <v/>
      </c>
      <c r="AJ48" s="12" t="str">
        <f>IF($J48="","", VLOOKUP($J48,Indicator_Wide!$A$2:$BI$24,4,FALSE))</f>
        <v/>
      </c>
      <c r="AK48" s="12" t="str">
        <f t="shared" si="74"/>
        <v/>
      </c>
      <c r="AL48" s="12" t="str">
        <f>IF($J48="","",VLOOKUP($J48,IndDomain_Wide!$A$2:$BI$24,5,FALSE))</f>
        <v/>
      </c>
      <c r="AM48" s="12" t="str">
        <f>IF($J48="","", VLOOKUP($J48,Indicator_Wide!$A$2:$BI$24,5,FALSE))</f>
        <v/>
      </c>
      <c r="AN48" s="12" t="str">
        <f t="shared" si="75"/>
        <v/>
      </c>
      <c r="AO48" s="12" t="str">
        <f>IF($J48="","",VLOOKUP($J48,IndDomain_Wide!$A$2:$BI$24,6,FALSE))</f>
        <v/>
      </c>
      <c r="AP48" s="12" t="str">
        <f>IF($J48="","", VLOOKUP($J48,Indicator_Wide!$A$2:$BI$24,6,FALSE))</f>
        <v/>
      </c>
      <c r="AQ48" s="12" t="str">
        <f t="shared" si="76"/>
        <v/>
      </c>
      <c r="AR48" s="12" t="str">
        <f>IF($J48="","",VLOOKUP($J48,IndDomain_Wide!$A$2:$BI$24,7,FALSE))</f>
        <v/>
      </c>
      <c r="AS48" s="12" t="str">
        <f>IF($J48="","", VLOOKUP($J48,Indicator_Wide!$A$2:$BI$24,7,FALSE))</f>
        <v/>
      </c>
      <c r="AT48" s="12" t="str">
        <f t="shared" si="77"/>
        <v/>
      </c>
      <c r="AU48" s="12" t="str">
        <f>IF($J48="","",VLOOKUP($J48,IndDomain_Wide!$A$2:$BI$24,8,FALSE))</f>
        <v/>
      </c>
      <c r="AV48" s="12" t="str">
        <f>IF($J48="","", VLOOKUP($J48,Indicator_Wide!$A$2:$BI$24,8,FALSE))</f>
        <v/>
      </c>
      <c r="AW48" s="12" t="str">
        <f t="shared" si="78"/>
        <v/>
      </c>
      <c r="AX48" s="12" t="str">
        <f>IF($J48="","",VLOOKUP($J48,IndDomain_Wide!$A$2:$BI$26,9,FALSE))</f>
        <v/>
      </c>
      <c r="AY48" s="12" t="str">
        <f>IF($J48="","", VLOOKUP($J48,Indicator_Wide!$A$2:$BI$24,9,FALSE))</f>
        <v/>
      </c>
      <c r="AZ48" s="12" t="str">
        <f t="shared" si="79"/>
        <v/>
      </c>
      <c r="BA48" s="12" t="str">
        <f>IF($J48="","",VLOOKUP($J48,IndDomain_Wide!$A$2:$BI$24,10,FALSE))</f>
        <v/>
      </c>
      <c r="BB48" s="12" t="str">
        <f>IF($J48="","", VLOOKUP($J48,Indicator_Wide!$A$2:$BI$24,10,FALSE))</f>
        <v/>
      </c>
      <c r="BC48" s="12" t="str">
        <f t="shared" si="80"/>
        <v/>
      </c>
      <c r="BD48" s="12" t="str">
        <f>IF($J48="","",VLOOKUP($J48,IndDomain_Wide!$A$2:$BI$24,11,FALSE))</f>
        <v/>
      </c>
      <c r="BE48" s="12" t="str">
        <f>IF($J48="","", VLOOKUP($J48,Indicator_Wide!$A$2:$BI$24,11,FALSE))</f>
        <v/>
      </c>
      <c r="BF48" s="12" t="str">
        <f t="shared" si="81"/>
        <v/>
      </c>
      <c r="BG48" s="12" t="str">
        <f>IF($J48="","",VLOOKUP($J48,IndDomain_Wide!$A$2:$BI$24,12,FALSE))</f>
        <v/>
      </c>
      <c r="BH48" s="12" t="str">
        <f>IF($J48="","", VLOOKUP($J48,Indicator_Wide!$A$2:$BI$24,12,FALSE))</f>
        <v/>
      </c>
      <c r="BI48" s="12" t="str">
        <f t="shared" si="82"/>
        <v/>
      </c>
      <c r="BJ48" s="12" t="str">
        <f>IF($J48="","",VLOOKUP($J48,IndDomain_Wide!$A$2:$BI$24,13,FALSE))</f>
        <v/>
      </c>
      <c r="BK48" s="12" t="str">
        <f>IF($J48="","", VLOOKUP($J48,Indicator_Wide!$A$2:$BI$24,13,FALSE))</f>
        <v/>
      </c>
      <c r="BL48" s="12" t="str">
        <f t="shared" si="83"/>
        <v/>
      </c>
      <c r="BM48" s="12" t="str">
        <f>IF($J48="","",VLOOKUP($J48,IndDomain_Wide!$A$2:$BI$24,14,FALSE))</f>
        <v/>
      </c>
      <c r="BN48" s="12" t="str">
        <f>IF($J48="","", VLOOKUP($J48,Indicator_Wide!$A$2:$BI$24,14,FALSE))</f>
        <v/>
      </c>
      <c r="BO48" s="12" t="str">
        <f t="shared" si="84"/>
        <v/>
      </c>
      <c r="BP48" s="12" t="str">
        <f>IF($J48="","",VLOOKUP($J48,IndDomain_Wide!$A$2:$BI$24,15,FALSE))</f>
        <v/>
      </c>
      <c r="BQ48" s="12" t="str">
        <f>IF($J48="","", VLOOKUP($J48,Indicator_Wide!$A$2:$BI$24,15,FALSE))</f>
        <v/>
      </c>
      <c r="BR48" s="12" t="str">
        <f t="shared" si="85"/>
        <v/>
      </c>
      <c r="BS48" s="12" t="str">
        <f>IF($J48="","",VLOOKUP($J48,IndDomain_Wide!$A$2:$BI$24,16,FALSE))</f>
        <v/>
      </c>
      <c r="BT48" s="12" t="str">
        <f>IF($J48="","", VLOOKUP($J48,Indicator_Wide!$A$2:$BI$24,16,FALSE))</f>
        <v/>
      </c>
      <c r="BU48" s="12" t="str">
        <f t="shared" si="86"/>
        <v/>
      </c>
      <c r="BV48" s="12" t="str">
        <f>IF($J48="","",VLOOKUP($J48,IndDomain_Wide!$A$2:$BI$24,17,FALSE))</f>
        <v/>
      </c>
      <c r="BW48" s="12" t="str">
        <f>IF($J48="","", VLOOKUP($J48,Indicator_Wide!$A$2:$BI$24,17,FALSE))</f>
        <v/>
      </c>
      <c r="BX48" s="12" t="str">
        <f t="shared" si="87"/>
        <v/>
      </c>
      <c r="BY48" s="12" t="str">
        <f>IF($J48="","",VLOOKUP($J48,IndDomain_Wide!$A$2:$BI$24,18,FALSE))</f>
        <v/>
      </c>
      <c r="BZ48" s="12" t="str">
        <f>IF($J48="","", VLOOKUP($J48,Indicator_Wide!$A$2:$BI$24,18,FALSE))</f>
        <v/>
      </c>
      <c r="CA48" s="12" t="str">
        <f t="shared" si="88"/>
        <v/>
      </c>
      <c r="CB48" s="12" t="str">
        <f>IF($J48="","",VLOOKUP($J48,IndDomain_Wide!$A$2:$BI$24,19,FALSE))</f>
        <v/>
      </c>
      <c r="CC48" s="12" t="str">
        <f>IF($J48="","", VLOOKUP($J48,Indicator_Wide!$A$2:$BI$24,19,FALSE))</f>
        <v/>
      </c>
      <c r="CD48" s="12" t="str">
        <f t="shared" si="89"/>
        <v/>
      </c>
      <c r="CE48" s="12" t="str">
        <f>IF($J48="","",VLOOKUP($J48,IndDomain_Wide!$A$2:$BI$24,20,FALSE))</f>
        <v/>
      </c>
      <c r="CF48" s="12" t="str">
        <f>IF($J48="","", VLOOKUP($J48,Indicator_Wide!$A$2:$BI$24,20,FALSE))</f>
        <v/>
      </c>
      <c r="CG48" s="12" t="str">
        <f t="shared" si="90"/>
        <v/>
      </c>
      <c r="CH48" s="12" t="str">
        <f>IF($J48="","",VLOOKUP($J48,IndDomain_Wide!$A$2:$BI$24,21,FALSE))</f>
        <v/>
      </c>
      <c r="CI48" s="12" t="str">
        <f>IF($J48="","", VLOOKUP($J48,Indicator_Wide!$A$2:$BI$24,21,FALSE))</f>
        <v/>
      </c>
      <c r="CJ48" s="12" t="str">
        <f t="shared" si="91"/>
        <v/>
      </c>
      <c r="CK48" s="12" t="str">
        <f>IF($J48="","",VLOOKUP($J48,IndDomain_Wide!$A$2:$BI$24,22,FALSE))</f>
        <v/>
      </c>
      <c r="CL48" s="12" t="str">
        <f>IF($J48="","", VLOOKUP($J48,Indicator_Wide!$A$2:$BI$24,22,FALSE))</f>
        <v/>
      </c>
      <c r="CM48" s="12" t="str">
        <f t="shared" si="92"/>
        <v/>
      </c>
      <c r="CN48" s="12" t="str">
        <f>IF($J48="","",VLOOKUP($J48,IndDomain_Wide!$A$2:$BI$24,23,FALSE))</f>
        <v/>
      </c>
      <c r="CO48" s="12" t="str">
        <f>IF($J48="","", VLOOKUP($J48,Indicator_Wide!$A$2:$BI$24,23,FALSE))</f>
        <v/>
      </c>
      <c r="CP48" s="12" t="str">
        <f t="shared" si="93"/>
        <v/>
      </c>
      <c r="CQ48" s="12" t="str">
        <f>IF($J48="","",VLOOKUP($J48,IndDomain_Wide!$A$2:$BI$24,24,FALSE))</f>
        <v/>
      </c>
      <c r="CR48" s="12" t="str">
        <f>IF($J48="","", VLOOKUP($J48,Indicator_Wide!$A$2:$BI$24,24,FALSE))</f>
        <v/>
      </c>
      <c r="CS48" s="12" t="str">
        <f t="shared" si="94"/>
        <v/>
      </c>
      <c r="CT48" s="12" t="str">
        <f>IF($J48="","",VLOOKUP($J48,IndDomain_Wide!$A$2:$BI$24,25,FALSE))</f>
        <v/>
      </c>
      <c r="CU48" s="12" t="str">
        <f>IF($J48="","", VLOOKUP($J48,Indicator_Wide!$A$2:$BI$24,25,FALSE))</f>
        <v/>
      </c>
      <c r="CV48" s="12" t="str">
        <f t="shared" si="95"/>
        <v/>
      </c>
      <c r="CW48" s="12" t="str">
        <f>IF($J48="","",VLOOKUP($J48,IndDomain_Wide!$A$2:$BI$24,26,FALSE))</f>
        <v/>
      </c>
      <c r="CX48" s="12" t="str">
        <f>IF($J48="","", VLOOKUP($J48,Indicator_Wide!$A$2:$BI$24,26,FALSE))</f>
        <v/>
      </c>
      <c r="CY48" s="12" t="str">
        <f t="shared" si="96"/>
        <v/>
      </c>
      <c r="CZ48" s="12" t="str">
        <f>IF($J48="","",VLOOKUP($J48,IndDomain_Wide!$A$2:$BI$24,27,FALSE))</f>
        <v/>
      </c>
      <c r="DA48" s="12" t="str">
        <f>IF($J48="","", VLOOKUP($J48,Indicator_Wide!$A$2:$BI$17,27,FALSE))</f>
        <v/>
      </c>
      <c r="DB48" s="12" t="str">
        <f t="shared" si="97"/>
        <v/>
      </c>
      <c r="DC48" s="12" t="str">
        <f>IF($J48="","",VLOOKUP($J48,IndDomain_Wide!$A$2:$BI$24,28,FALSE))</f>
        <v/>
      </c>
      <c r="DD48" s="12" t="str">
        <f>IF($J48="","", VLOOKUP($J48,Indicator_Wide!$A$2:$BI$17,28,FALSE))</f>
        <v/>
      </c>
      <c r="DE48" s="12" t="str">
        <f t="shared" si="98"/>
        <v/>
      </c>
      <c r="DF48" s="12" t="str">
        <f>IF($J48="","",VLOOKUP($J48,IndDomain_Wide!$A$2:$BI$24,29,FALSE))</f>
        <v/>
      </c>
      <c r="DG48" s="12" t="str">
        <f>IF($J48="","", VLOOKUP($J48,Indicator_Wide!$A$2:$BI$24,29,FALSE))</f>
        <v/>
      </c>
      <c r="DH48" s="12" t="str">
        <f t="shared" si="99"/>
        <v/>
      </c>
      <c r="DI48" s="12" t="str">
        <f>IF($J48="","",VLOOKUP($J48,IndDomain_Wide!$A$2:$BI$24,30,FALSE))</f>
        <v/>
      </c>
      <c r="DJ48" s="12" t="str">
        <f>IF($J48="","", VLOOKUP($J48,Indicator_Wide!$A$2:$BI$24,30,FALSE))</f>
        <v/>
      </c>
      <c r="DK48" s="12" t="str">
        <f t="shared" si="100"/>
        <v/>
      </c>
      <c r="DL48" s="12" t="str">
        <f>IF($J48="","",VLOOKUP($J48,IndDomain_Wide!$A$2:$BI$24,31,FALSE))</f>
        <v/>
      </c>
      <c r="DM48" s="12" t="str">
        <f>IF($J48="","", VLOOKUP($J48,Indicator_Wide!$A$2:$BI$24,31,FALSE))</f>
        <v/>
      </c>
      <c r="DN48" s="12" t="str">
        <f t="shared" si="101"/>
        <v/>
      </c>
      <c r="DO48" s="12" t="str">
        <f>IF($J48="","",VLOOKUP($J48,IndDomain_Wide!$A$2:$BI$24,32,FALSE))</f>
        <v/>
      </c>
      <c r="DP48" s="12" t="str">
        <f>IF($J48="","", VLOOKUP($J48,Indicator_Wide!$A$2:$BI$24,32,FALSE))</f>
        <v/>
      </c>
      <c r="DQ48" s="12" t="str">
        <f t="shared" si="102"/>
        <v/>
      </c>
      <c r="DR48" s="12" t="str">
        <f>IF($J48="","",VLOOKUP($J48,IndDomain_Wide!$A$2:$BI$24,33,FALSE))</f>
        <v/>
      </c>
      <c r="DS48" s="12" t="str">
        <f>IF($J48="","", VLOOKUP($J48,Indicator_Wide!$A$2:$BI$24,33,FALSE))</f>
        <v/>
      </c>
      <c r="DT48" s="12" t="str">
        <f t="shared" si="103"/>
        <v/>
      </c>
      <c r="DU48" s="12" t="str">
        <f>IF($J48="","",VLOOKUP($J48,IndDomain_Wide!$A$2:$BI$24,34,FALSE))</f>
        <v/>
      </c>
      <c r="DV48" s="12" t="str">
        <f>IF($J48="","", VLOOKUP($J48,Indicator_Wide!$A$2:$BI$24,34,FALSE))</f>
        <v/>
      </c>
      <c r="DW48" s="12" t="str">
        <f t="shared" si="104"/>
        <v/>
      </c>
      <c r="DX48" s="12" t="str">
        <f>IF($J48="","",VLOOKUP($J48,IndDomain_Wide!$A$2:$BI$24,35,FALSE))</f>
        <v/>
      </c>
      <c r="DY48" s="12" t="str">
        <f>IF($J48="","", VLOOKUP($J48,Indicator_Wide!$A$2:$BI$24,35,FALSE))</f>
        <v/>
      </c>
      <c r="DZ48" s="12" t="str">
        <f t="shared" si="105"/>
        <v/>
      </c>
      <c r="EA48" s="12" t="str">
        <f>IF($J48="","",VLOOKUP($J48,IndDomain_Wide!$A$2:$BI$24,36,FALSE))</f>
        <v/>
      </c>
      <c r="EB48" s="12" t="str">
        <f>IF($J48="","", VLOOKUP($J48,Indicator_Wide!$A$2:$BI$24,36,FALSE))</f>
        <v/>
      </c>
      <c r="EC48" s="12" t="str">
        <f t="shared" si="106"/>
        <v/>
      </c>
      <c r="ED48" s="12" t="str">
        <f>IF($J48="","",VLOOKUP($J48,IndDomain_Wide!$A$2:$BI$24,37,FALSE))</f>
        <v/>
      </c>
      <c r="EE48" s="12" t="str">
        <f>IF($J48="","", VLOOKUP($J48,Indicator_Wide!$A$2:$BI$24,37,FALSE))</f>
        <v/>
      </c>
      <c r="EF48" s="12" t="str">
        <f t="shared" si="107"/>
        <v/>
      </c>
      <c r="EG48" s="12" t="str">
        <f>IF($J48="","",VLOOKUP($J48,IndDomain_Wide!$A$2:$BI$24,38,FALSE))</f>
        <v/>
      </c>
      <c r="EH48" s="12" t="str">
        <f>IF($J48="","", VLOOKUP($J48,Indicator_Wide!$A$2:$BI$24,38,FALSE))</f>
        <v/>
      </c>
      <c r="EI48" s="12" t="str">
        <f t="shared" si="108"/>
        <v/>
      </c>
      <c r="EJ48" s="12" t="str">
        <f>IF($J48="","",VLOOKUP($J48,IndDomain_Wide!$A$2:$BI$24,39,FALSE))</f>
        <v/>
      </c>
      <c r="EK48" s="12" t="str">
        <f>IF($J48="","", VLOOKUP($J48,Indicator_Wide!$A$2:$BI$24,39,FALSE))</f>
        <v/>
      </c>
      <c r="EL48" s="12" t="str">
        <f t="shared" si="109"/>
        <v/>
      </c>
      <c r="EM48" s="12" t="str">
        <f>IF($J48="","",VLOOKUP($J48,IndDomain_Wide!$A$2:$BI$24,40,FALSE))</f>
        <v/>
      </c>
      <c r="EN48" s="12" t="str">
        <f>IF($J48="","", VLOOKUP($J48,Indicator_Wide!$A$2:$BI$24,40,FALSE))</f>
        <v/>
      </c>
      <c r="EO48" s="12" t="str">
        <f t="shared" si="110"/>
        <v/>
      </c>
      <c r="EP48" s="12" t="str">
        <f>IF($J48="","",VLOOKUP($J48,IndDomain_Wide!$A$2:$BI$24,41,FALSE))</f>
        <v/>
      </c>
      <c r="EQ48" s="12" t="str">
        <f>IF($J48="","", VLOOKUP($J48,Indicator_Wide!$A$2:$BI$24,41,FALSE))</f>
        <v/>
      </c>
      <c r="ER48" s="12" t="str">
        <f t="shared" si="111"/>
        <v/>
      </c>
      <c r="ES48" s="12" t="str">
        <f>IF($J48="","",VLOOKUP($J48,IndDomain_Wide!$A$2:$BI$24,42,FALSE))</f>
        <v/>
      </c>
      <c r="ET48" s="12" t="str">
        <f>IF($J48="","", VLOOKUP($J48,Indicator_Wide!$A$2:$BI$24,42,FALSE))</f>
        <v/>
      </c>
      <c r="EU48" s="12" t="str">
        <f t="shared" si="112"/>
        <v/>
      </c>
      <c r="EV48" s="12" t="str">
        <f>IF($J48="","",VLOOKUP($J48,IndDomain_Wide!$A$2:$BI$24,43,FALSE))</f>
        <v/>
      </c>
      <c r="EW48" s="12" t="str">
        <f>IF($J48="","", VLOOKUP($J48,Indicator_Wide!$A$2:$BI$24,43,FALSE))</f>
        <v/>
      </c>
      <c r="EX48" s="12" t="str">
        <f t="shared" si="113"/>
        <v/>
      </c>
      <c r="EY48" s="12" t="str">
        <f>IF($J48="","",VLOOKUP($J48,IndDomain_Wide!$A$2:$BI$24,44,FALSE))</f>
        <v/>
      </c>
      <c r="EZ48" s="12" t="str">
        <f>IF($J48="","", VLOOKUP($J48,Indicator_Wide!$A$2:$BI$24,44,FALSE))</f>
        <v/>
      </c>
      <c r="FA48" s="12" t="str">
        <f t="shared" si="114"/>
        <v/>
      </c>
      <c r="FB48" s="12" t="str">
        <f>IF($J48="","",VLOOKUP($J48,IndDomain_Wide!$A$2:$BI$24,45,FALSE))</f>
        <v/>
      </c>
      <c r="FC48" s="12" t="str">
        <f>IF($J48="","", VLOOKUP($J48,Indicator_Wide!$A$2:$BI$24,45,FALSE))</f>
        <v/>
      </c>
      <c r="FD48" s="12" t="str">
        <f t="shared" si="115"/>
        <v/>
      </c>
      <c r="FE48" s="12" t="str">
        <f>IF($J48="","",VLOOKUP($J48,IndDomain_Wide!$A$2:$BI$24,46,FALSE))</f>
        <v/>
      </c>
      <c r="FF48" s="12" t="str">
        <f>IF($J48="","", VLOOKUP($J48,Indicator_Wide!$A$2:$BI$24,46,FALSE))</f>
        <v/>
      </c>
      <c r="FG48" s="12" t="str">
        <f t="shared" si="116"/>
        <v/>
      </c>
      <c r="FH48" s="12" t="str">
        <f>IF($J48="","",VLOOKUP($J48,IndDomain_Wide!$A$2:$BI$24,47,FALSE))</f>
        <v/>
      </c>
      <c r="FI48" s="12" t="str">
        <f>IF($J48="","", VLOOKUP($J48,Indicator_Wide!$A$2:$BI$24,47,FALSE))</f>
        <v/>
      </c>
      <c r="FJ48" s="12" t="str">
        <f t="shared" si="117"/>
        <v/>
      </c>
      <c r="FK48" s="12" t="str">
        <f>IF($J48="","",VLOOKUP($J48,IndDomain_Wide!$A$2:$BI$24,48,FALSE))</f>
        <v/>
      </c>
      <c r="FL48" s="12" t="str">
        <f>IF($J48="","", VLOOKUP($J48,Indicator_Wide!$A$2:$BI$24,48,FALSE))</f>
        <v/>
      </c>
      <c r="FM48" s="12" t="str">
        <f t="shared" si="118"/>
        <v/>
      </c>
      <c r="FN48" s="12" t="str">
        <f>IF($J48="","",VLOOKUP($J48,IndDomain_Wide!$A$2:$BI$24,49,FALSE))</f>
        <v/>
      </c>
      <c r="FO48" s="12" t="str">
        <f>IF($J48="","", VLOOKUP($J48,Indicator_Wide!$A$2:$BI$24,49,FALSE))</f>
        <v/>
      </c>
      <c r="FP48" s="12" t="str">
        <f t="shared" si="119"/>
        <v/>
      </c>
      <c r="FQ48" s="12" t="str">
        <f>IF($J48="","",VLOOKUP($J48,IndDomain_Wide!$A$2:$BI$24,50,FALSE))</f>
        <v/>
      </c>
      <c r="FR48" s="12" t="str">
        <f>IF($J48="","", VLOOKUP($J48,Indicator_Wide!$A$2:$BI$24,50,FALSE))</f>
        <v/>
      </c>
      <c r="FS48" s="12" t="str">
        <f t="shared" si="120"/>
        <v/>
      </c>
      <c r="FT48" s="12" t="str">
        <f>IF($J48="","",VLOOKUP($J48,IndDomain_Wide!$A$2:$BI$24,51,FALSE))</f>
        <v/>
      </c>
      <c r="FU48" s="12" t="str">
        <f>IF($J48="","", VLOOKUP($J48,Indicator_Wide!$A$2:$BI$24,51,FALSE))</f>
        <v/>
      </c>
      <c r="FV48" s="12" t="str">
        <f t="shared" si="121"/>
        <v/>
      </c>
      <c r="FW48" s="12" t="str">
        <f>IF($J48="","",VLOOKUP($J48,IndDomain_Wide!$A$2:$BI$24,52,FALSE))</f>
        <v/>
      </c>
      <c r="FX48" s="12" t="str">
        <f>IF($J48="","", VLOOKUP($J48,Indicator_Wide!$A$2:$BI$24,52,FALSE))</f>
        <v/>
      </c>
      <c r="FY48" s="12" t="str">
        <f t="shared" si="122"/>
        <v/>
      </c>
      <c r="FZ48" s="12" t="str">
        <f>IF($J48="","",VLOOKUP($J48,IndDomain_Wide!$A$2:$BI$24,53,FALSE))</f>
        <v/>
      </c>
      <c r="GA48" s="12" t="str">
        <f>IF($J48="","", VLOOKUP($J48,Indicator_Wide!$A$2:$BI$24,53,FALSE))</f>
        <v/>
      </c>
      <c r="GB48" s="12" t="str">
        <f t="shared" si="123"/>
        <v/>
      </c>
      <c r="GC48" s="12" t="str">
        <f>IF($J48="","",VLOOKUP($J48,IndDomain_Wide!$A$2:$BI$24,54,FALSE))</f>
        <v/>
      </c>
      <c r="GD48" s="12" t="str">
        <f>IF($J48="","", VLOOKUP($J48,Indicator_Wide!$A$2:$BI$24,54,FALSE))</f>
        <v/>
      </c>
      <c r="GE48" s="12" t="str">
        <f t="shared" si="124"/>
        <v/>
      </c>
      <c r="GF48" s="12" t="str">
        <f>IF($J48="","",VLOOKUP($J48,IndDomain_Wide!$A$2:$BI$24,55,FALSE))</f>
        <v/>
      </c>
      <c r="GG48" s="12" t="str">
        <f>IF($J48="","", VLOOKUP($J48,Indicator_Wide!$A$2:$BI$24,55,FALSE))</f>
        <v/>
      </c>
      <c r="GH48" s="12" t="str">
        <f t="shared" si="125"/>
        <v/>
      </c>
      <c r="GI48" s="12" t="str">
        <f>IF($J48="","",VLOOKUP($J48,IndDomain_Wide!$A$2:$BI$24,56,FALSE))</f>
        <v/>
      </c>
      <c r="GJ48" s="12" t="str">
        <f>IF($J48="","", VLOOKUP($J48,Indicator_Wide!$A$2:$BI$24,56,FALSE))</f>
        <v/>
      </c>
      <c r="GK48" s="12" t="str">
        <f t="shared" si="126"/>
        <v/>
      </c>
      <c r="GL48" s="12" t="str">
        <f>IF($J48="","",VLOOKUP($J48,IndDomain_Wide!$A$2:$BI$24,57,FALSE))</f>
        <v/>
      </c>
      <c r="GM48" s="12" t="str">
        <f>IF($J48="","", VLOOKUP($J48,Indicator_Wide!$A$2:$BI$24,57,FALSE))</f>
        <v/>
      </c>
      <c r="GN48" s="12" t="str">
        <f t="shared" si="127"/>
        <v/>
      </c>
      <c r="GO48" s="12" t="str">
        <f>IF($J48="","",VLOOKUP($J48,IndDomain_Wide!$A$2:$BI$24,58,FALSE))</f>
        <v/>
      </c>
      <c r="GP48" s="12" t="str">
        <f>IF($J48="","", VLOOKUP($J48,Indicator_Wide!$A$2:$BI$24,58,FALSE))</f>
        <v/>
      </c>
      <c r="GQ48" s="12" t="str">
        <f t="shared" si="128"/>
        <v/>
      </c>
      <c r="GR48" s="12" t="str">
        <f>IF($J48="","",VLOOKUP($J48,IndDomain_Wide!$A$2:$BI$24,59,FALSE))</f>
        <v/>
      </c>
      <c r="GS48" s="12" t="str">
        <f>IF($J48="","", VLOOKUP($J48,Indicator_Wide!$A$2:$BI$24,59,FALSE))</f>
        <v/>
      </c>
      <c r="GT48" s="12" t="str">
        <f t="shared" si="129"/>
        <v/>
      </c>
      <c r="GU48" s="12" t="str">
        <f>IF($J48="","",VLOOKUP($J48,IndDomain_Wide!$A$2:$BI$24,60,FALSE))</f>
        <v/>
      </c>
      <c r="GV48" s="12" t="str">
        <f>IF($J48="","", VLOOKUP($J48,Indicator_Wide!$A$2:$BI$24,60,FALSE))</f>
        <v/>
      </c>
      <c r="GW48" s="12" t="str">
        <f t="shared" si="130"/>
        <v/>
      </c>
      <c r="GX48" s="12" t="str">
        <f>IF($J48="","",VLOOKUP($J48,IndDomain_Wide!$A$2:$BI$24,61,FALSE))</f>
        <v/>
      </c>
      <c r="GY48" s="12" t="str">
        <f>IF($J48="","", VLOOKUP($J48,Indicator_Wide!$A$2:$BI$24,61,FALSE))</f>
        <v/>
      </c>
      <c r="GZ48" s="12" t="str">
        <f t="shared" si="131"/>
        <v/>
      </c>
      <c r="HA48" s="11"/>
      <c r="HB48" s="11"/>
    </row>
    <row r="49" spans="1:210">
      <c r="A49" s="10"/>
      <c r="B49" s="11"/>
      <c r="C49" s="11"/>
      <c r="D49" s="11"/>
      <c r="E49" s="11"/>
      <c r="F49" s="11"/>
      <c r="G49" s="11"/>
      <c r="H49" s="11"/>
      <c r="I49" s="11"/>
      <c r="J49" s="11"/>
      <c r="K49" s="12" t="str">
        <f>IF($J49="","", VLOOKUP($J49,Domain_Wide!$A$2:$M$24,2,FALSE))</f>
        <v/>
      </c>
      <c r="L49" s="12" t="str">
        <f>IF($J49="","", VLOOKUP($J49,Domain_Wide!$A$2:$M$24,3,FALSE))</f>
        <v/>
      </c>
      <c r="M49" s="12" t="str">
        <f t="shared" si="66"/>
        <v/>
      </c>
      <c r="N49" s="12" t="str">
        <f>IF($J49="","", VLOOKUP($J49,Domain_Wide!$A$2:$M$24,4,FALSE))</f>
        <v/>
      </c>
      <c r="O49" s="12" t="str">
        <f>IF($J49="","", VLOOKUP($J49,Domain_Wide!$A$2:$M$24,5,FALSE))</f>
        <v/>
      </c>
      <c r="P49" s="12" t="str">
        <f t="shared" si="67"/>
        <v/>
      </c>
      <c r="Q49" s="12" t="str">
        <f>IF($J49="","", VLOOKUP($J49,Domain_Wide!$A$2:$M$24,6,FALSE))</f>
        <v/>
      </c>
      <c r="R49" s="12" t="str">
        <f>IF($J49="","", VLOOKUP($J49,Domain_Wide!$A$2:$M$24,7,FALSE))</f>
        <v/>
      </c>
      <c r="S49" s="12" t="str">
        <f t="shared" si="68"/>
        <v/>
      </c>
      <c r="T49" s="12" t="str">
        <f>IF($J49="","", VLOOKUP($J49,Domain_Wide!$A$2:$M$24,8,FALSE))</f>
        <v/>
      </c>
      <c r="U49" s="12" t="str">
        <f>IF($J49="","", VLOOKUP($J49,Domain_Wide!$A$2:$M$24,9,FALSE))</f>
        <v/>
      </c>
      <c r="V49" s="12" t="str">
        <f t="shared" si="69"/>
        <v/>
      </c>
      <c r="W49" s="12" t="str">
        <f>IF($J49="","", VLOOKUP($J49,Domain_Wide!$A$2:$M$24,10,FALSE))</f>
        <v/>
      </c>
      <c r="X49" s="12" t="str">
        <f>IF($J49="","", VLOOKUP($J49,Domain_Wide!$A$2:$M$24,11,FALSE))</f>
        <v/>
      </c>
      <c r="Y49" s="12" t="str">
        <f t="shared" si="70"/>
        <v/>
      </c>
      <c r="Z49" s="12" t="str">
        <f>IF($J49="","", VLOOKUP($J49,Domain_Wide!$A$2:$M$24,12,FALSE))</f>
        <v/>
      </c>
      <c r="AA49" s="12" t="str">
        <f>IF($J49="","", VLOOKUP($J49,Domain_Wide!$A$2:$M$24,13,FALSE))</f>
        <v/>
      </c>
      <c r="AB49" s="12" t="str">
        <f t="shared" si="71"/>
        <v/>
      </c>
      <c r="AC49" s="12" t="str">
        <f>IF($J49="","",VLOOKUP($J49,IndDomain_Wide!$A$2:$BI$24,2,FALSE))</f>
        <v/>
      </c>
      <c r="AD49" s="12" t="str">
        <f>IF($J49="","",VLOOKUP($J49,Indicator_Wide!$A$2:$BI$24,2,FALSE))</f>
        <v/>
      </c>
      <c r="AE49" s="12" t="str">
        <f t="shared" si="72"/>
        <v/>
      </c>
      <c r="AF49" s="12" t="str">
        <f>IF($J49="","",VLOOKUP($J49,IndDomain_Wide!$A$2:$BI$24,3,FALSE))</f>
        <v/>
      </c>
      <c r="AG49" s="12" t="str">
        <f>IF($J49="","", VLOOKUP($J49,Indicator_Wide!$A$2:$BI$24,3,FALSE))</f>
        <v/>
      </c>
      <c r="AH49" s="12" t="str">
        <f t="shared" si="73"/>
        <v/>
      </c>
      <c r="AI49" s="12" t="str">
        <f>IF($J49="","",VLOOKUP($J49,IndDomain_Wide!$A$2:$BI$24,4,FALSE))</f>
        <v/>
      </c>
      <c r="AJ49" s="12" t="str">
        <f>IF($J49="","", VLOOKUP($J49,Indicator_Wide!$A$2:$BI$24,4,FALSE))</f>
        <v/>
      </c>
      <c r="AK49" s="12" t="str">
        <f t="shared" si="74"/>
        <v/>
      </c>
      <c r="AL49" s="12" t="str">
        <f>IF($J49="","",VLOOKUP($J49,IndDomain_Wide!$A$2:$BI$24,5,FALSE))</f>
        <v/>
      </c>
      <c r="AM49" s="12" t="str">
        <f>IF($J49="","", VLOOKUP($J49,Indicator_Wide!$A$2:$BI$24,5,FALSE))</f>
        <v/>
      </c>
      <c r="AN49" s="12" t="str">
        <f t="shared" si="75"/>
        <v/>
      </c>
      <c r="AO49" s="12" t="str">
        <f>IF($J49="","",VLOOKUP($J49,IndDomain_Wide!$A$2:$BI$24,6,FALSE))</f>
        <v/>
      </c>
      <c r="AP49" s="12" t="str">
        <f>IF($J49="","", VLOOKUP($J49,Indicator_Wide!$A$2:$BI$24,6,FALSE))</f>
        <v/>
      </c>
      <c r="AQ49" s="12" t="str">
        <f t="shared" si="76"/>
        <v/>
      </c>
      <c r="AR49" s="12" t="str">
        <f>IF($J49="","",VLOOKUP($J49,IndDomain_Wide!$A$2:$BI$24,7,FALSE))</f>
        <v/>
      </c>
      <c r="AS49" s="12" t="str">
        <f>IF($J49="","", VLOOKUP($J49,Indicator_Wide!$A$2:$BI$24,7,FALSE))</f>
        <v/>
      </c>
      <c r="AT49" s="12" t="str">
        <f t="shared" si="77"/>
        <v/>
      </c>
      <c r="AU49" s="12" t="str">
        <f>IF($J49="","",VLOOKUP($J49,IndDomain_Wide!$A$2:$BI$24,8,FALSE))</f>
        <v/>
      </c>
      <c r="AV49" s="12" t="str">
        <f>IF($J49="","", VLOOKUP($J49,Indicator_Wide!$A$2:$BI$24,8,FALSE))</f>
        <v/>
      </c>
      <c r="AW49" s="12" t="str">
        <f t="shared" si="78"/>
        <v/>
      </c>
      <c r="AX49" s="12" t="str">
        <f>IF($J49="","",VLOOKUP($J49,IndDomain_Wide!$A$2:$BI$26,9,FALSE))</f>
        <v/>
      </c>
      <c r="AY49" s="12" t="str">
        <f>IF($J49="","", VLOOKUP($J49,Indicator_Wide!$A$2:$BI$24,9,FALSE))</f>
        <v/>
      </c>
      <c r="AZ49" s="12" t="str">
        <f t="shared" si="79"/>
        <v/>
      </c>
      <c r="BA49" s="12" t="str">
        <f>IF($J49="","",VLOOKUP($J49,IndDomain_Wide!$A$2:$BI$24,10,FALSE))</f>
        <v/>
      </c>
      <c r="BB49" s="12" t="str">
        <f>IF($J49="","", VLOOKUP($J49,Indicator_Wide!$A$2:$BI$24,10,FALSE))</f>
        <v/>
      </c>
      <c r="BC49" s="12" t="str">
        <f t="shared" si="80"/>
        <v/>
      </c>
      <c r="BD49" s="12" t="str">
        <f>IF($J49="","",VLOOKUP($J49,IndDomain_Wide!$A$2:$BI$24,11,FALSE))</f>
        <v/>
      </c>
      <c r="BE49" s="12" t="str">
        <f>IF($J49="","", VLOOKUP($J49,Indicator_Wide!$A$2:$BI$24,11,FALSE))</f>
        <v/>
      </c>
      <c r="BF49" s="12" t="str">
        <f t="shared" si="81"/>
        <v/>
      </c>
      <c r="BG49" s="12" t="str">
        <f>IF($J49="","",VLOOKUP($J49,IndDomain_Wide!$A$2:$BI$24,12,FALSE))</f>
        <v/>
      </c>
      <c r="BH49" s="12" t="str">
        <f>IF($J49="","", VLOOKUP($J49,Indicator_Wide!$A$2:$BI$24,12,FALSE))</f>
        <v/>
      </c>
      <c r="BI49" s="12" t="str">
        <f t="shared" si="82"/>
        <v/>
      </c>
      <c r="BJ49" s="12" t="str">
        <f>IF($J49="","",VLOOKUP($J49,IndDomain_Wide!$A$2:$BI$24,13,FALSE))</f>
        <v/>
      </c>
      <c r="BK49" s="12" t="str">
        <f>IF($J49="","", VLOOKUP($J49,Indicator_Wide!$A$2:$BI$24,13,FALSE))</f>
        <v/>
      </c>
      <c r="BL49" s="12" t="str">
        <f t="shared" si="83"/>
        <v/>
      </c>
      <c r="BM49" s="12" t="str">
        <f>IF($J49="","",VLOOKUP($J49,IndDomain_Wide!$A$2:$BI$24,14,FALSE))</f>
        <v/>
      </c>
      <c r="BN49" s="12" t="str">
        <f>IF($J49="","", VLOOKUP($J49,Indicator_Wide!$A$2:$BI$24,14,FALSE))</f>
        <v/>
      </c>
      <c r="BO49" s="12" t="str">
        <f t="shared" si="84"/>
        <v/>
      </c>
      <c r="BP49" s="12" t="str">
        <f>IF($J49="","",VLOOKUP($J49,IndDomain_Wide!$A$2:$BI$24,15,FALSE))</f>
        <v/>
      </c>
      <c r="BQ49" s="12" t="str">
        <f>IF($J49="","", VLOOKUP($J49,Indicator_Wide!$A$2:$BI$24,15,FALSE))</f>
        <v/>
      </c>
      <c r="BR49" s="12" t="str">
        <f t="shared" si="85"/>
        <v/>
      </c>
      <c r="BS49" s="12" t="str">
        <f>IF($J49="","",VLOOKUP($J49,IndDomain_Wide!$A$2:$BI$24,16,FALSE))</f>
        <v/>
      </c>
      <c r="BT49" s="12" t="str">
        <f>IF($J49="","", VLOOKUP($J49,Indicator_Wide!$A$2:$BI$24,16,FALSE))</f>
        <v/>
      </c>
      <c r="BU49" s="12" t="str">
        <f t="shared" si="86"/>
        <v/>
      </c>
      <c r="BV49" s="12" t="str">
        <f>IF($J49="","",VLOOKUP($J49,IndDomain_Wide!$A$2:$BI$24,17,FALSE))</f>
        <v/>
      </c>
      <c r="BW49" s="12" t="str">
        <f>IF($J49="","", VLOOKUP($J49,Indicator_Wide!$A$2:$BI$24,17,FALSE))</f>
        <v/>
      </c>
      <c r="BX49" s="12" t="str">
        <f t="shared" si="87"/>
        <v/>
      </c>
      <c r="BY49" s="12" t="str">
        <f>IF($J49="","",VLOOKUP($J49,IndDomain_Wide!$A$2:$BI$24,18,FALSE))</f>
        <v/>
      </c>
      <c r="BZ49" s="12" t="str">
        <f>IF($J49="","", VLOOKUP($J49,Indicator_Wide!$A$2:$BI$24,18,FALSE))</f>
        <v/>
      </c>
      <c r="CA49" s="12" t="str">
        <f t="shared" si="88"/>
        <v/>
      </c>
      <c r="CB49" s="12" t="str">
        <f>IF($J49="","",VLOOKUP($J49,IndDomain_Wide!$A$2:$BI$24,19,FALSE))</f>
        <v/>
      </c>
      <c r="CC49" s="12" t="str">
        <f>IF($J49="","", VLOOKUP($J49,Indicator_Wide!$A$2:$BI$24,19,FALSE))</f>
        <v/>
      </c>
      <c r="CD49" s="12" t="str">
        <f t="shared" si="89"/>
        <v/>
      </c>
      <c r="CE49" s="12" t="str">
        <f>IF($J49="","",VLOOKUP($J49,IndDomain_Wide!$A$2:$BI$24,20,FALSE))</f>
        <v/>
      </c>
      <c r="CF49" s="12" t="str">
        <f>IF($J49="","", VLOOKUP($J49,Indicator_Wide!$A$2:$BI$24,20,FALSE))</f>
        <v/>
      </c>
      <c r="CG49" s="12" t="str">
        <f t="shared" si="90"/>
        <v/>
      </c>
      <c r="CH49" s="12" t="str">
        <f>IF($J49="","",VLOOKUP($J49,IndDomain_Wide!$A$2:$BI$24,21,FALSE))</f>
        <v/>
      </c>
      <c r="CI49" s="12" t="str">
        <f>IF($J49="","", VLOOKUP($J49,Indicator_Wide!$A$2:$BI$24,21,FALSE))</f>
        <v/>
      </c>
      <c r="CJ49" s="12" t="str">
        <f t="shared" si="91"/>
        <v/>
      </c>
      <c r="CK49" s="12" t="str">
        <f>IF($J49="","",VLOOKUP($J49,IndDomain_Wide!$A$2:$BI$24,22,FALSE))</f>
        <v/>
      </c>
      <c r="CL49" s="12" t="str">
        <f>IF($J49="","", VLOOKUP($J49,Indicator_Wide!$A$2:$BI$24,22,FALSE))</f>
        <v/>
      </c>
      <c r="CM49" s="12" t="str">
        <f t="shared" si="92"/>
        <v/>
      </c>
      <c r="CN49" s="12" t="str">
        <f>IF($J49="","",VLOOKUP($J49,IndDomain_Wide!$A$2:$BI$24,23,FALSE))</f>
        <v/>
      </c>
      <c r="CO49" s="12" t="str">
        <f>IF($J49="","", VLOOKUP($J49,Indicator_Wide!$A$2:$BI$24,23,FALSE))</f>
        <v/>
      </c>
      <c r="CP49" s="12" t="str">
        <f t="shared" si="93"/>
        <v/>
      </c>
      <c r="CQ49" s="12" t="str">
        <f>IF($J49="","",VLOOKUP($J49,IndDomain_Wide!$A$2:$BI$24,24,FALSE))</f>
        <v/>
      </c>
      <c r="CR49" s="12" t="str">
        <f>IF($J49="","", VLOOKUP($J49,Indicator_Wide!$A$2:$BI$24,24,FALSE))</f>
        <v/>
      </c>
      <c r="CS49" s="12" t="str">
        <f t="shared" si="94"/>
        <v/>
      </c>
      <c r="CT49" s="12" t="str">
        <f>IF($J49="","",VLOOKUP($J49,IndDomain_Wide!$A$2:$BI$24,25,FALSE))</f>
        <v/>
      </c>
      <c r="CU49" s="12" t="str">
        <f>IF($J49="","", VLOOKUP($J49,Indicator_Wide!$A$2:$BI$24,25,FALSE))</f>
        <v/>
      </c>
      <c r="CV49" s="12" t="str">
        <f t="shared" si="95"/>
        <v/>
      </c>
      <c r="CW49" s="12" t="str">
        <f>IF($J49="","",VLOOKUP($J49,IndDomain_Wide!$A$2:$BI$24,26,FALSE))</f>
        <v/>
      </c>
      <c r="CX49" s="12" t="str">
        <f>IF($J49="","", VLOOKUP($J49,Indicator_Wide!$A$2:$BI$24,26,FALSE))</f>
        <v/>
      </c>
      <c r="CY49" s="12" t="str">
        <f t="shared" si="96"/>
        <v/>
      </c>
      <c r="CZ49" s="12" t="str">
        <f>IF($J49="","",VLOOKUP($J49,IndDomain_Wide!$A$2:$BI$24,27,FALSE))</f>
        <v/>
      </c>
      <c r="DA49" s="12" t="str">
        <f>IF($J49="","", VLOOKUP($J49,Indicator_Wide!$A$2:$BI$17,27,FALSE))</f>
        <v/>
      </c>
      <c r="DB49" s="12" t="str">
        <f t="shared" si="97"/>
        <v/>
      </c>
      <c r="DC49" s="12" t="str">
        <f>IF($J49="","",VLOOKUP($J49,IndDomain_Wide!$A$2:$BI$24,28,FALSE))</f>
        <v/>
      </c>
      <c r="DD49" s="12" t="str">
        <f>IF($J49="","", VLOOKUP($J49,Indicator_Wide!$A$2:$BI$17,28,FALSE))</f>
        <v/>
      </c>
      <c r="DE49" s="12" t="str">
        <f t="shared" si="98"/>
        <v/>
      </c>
      <c r="DF49" s="12" t="str">
        <f>IF($J49="","",VLOOKUP($J49,IndDomain_Wide!$A$2:$BI$24,29,FALSE))</f>
        <v/>
      </c>
      <c r="DG49" s="12" t="str">
        <f>IF($J49="","", VLOOKUP($J49,Indicator_Wide!$A$2:$BI$24,29,FALSE))</f>
        <v/>
      </c>
      <c r="DH49" s="12" t="str">
        <f t="shared" si="99"/>
        <v/>
      </c>
      <c r="DI49" s="12" t="str">
        <f>IF($J49="","",VLOOKUP($J49,IndDomain_Wide!$A$2:$BI$24,30,FALSE))</f>
        <v/>
      </c>
      <c r="DJ49" s="12" t="str">
        <f>IF($J49="","", VLOOKUP($J49,Indicator_Wide!$A$2:$BI$24,30,FALSE))</f>
        <v/>
      </c>
      <c r="DK49" s="12" t="str">
        <f t="shared" si="100"/>
        <v/>
      </c>
      <c r="DL49" s="12" t="str">
        <f>IF($J49="","",VLOOKUP($J49,IndDomain_Wide!$A$2:$BI$24,31,FALSE))</f>
        <v/>
      </c>
      <c r="DM49" s="12" t="str">
        <f>IF($J49="","", VLOOKUP($J49,Indicator_Wide!$A$2:$BI$24,31,FALSE))</f>
        <v/>
      </c>
      <c r="DN49" s="12" t="str">
        <f t="shared" si="101"/>
        <v/>
      </c>
      <c r="DO49" s="12" t="str">
        <f>IF($J49="","",VLOOKUP($J49,IndDomain_Wide!$A$2:$BI$24,32,FALSE))</f>
        <v/>
      </c>
      <c r="DP49" s="12" t="str">
        <f>IF($J49="","", VLOOKUP($J49,Indicator_Wide!$A$2:$BI$24,32,FALSE))</f>
        <v/>
      </c>
      <c r="DQ49" s="12" t="str">
        <f t="shared" si="102"/>
        <v/>
      </c>
      <c r="DR49" s="12" t="str">
        <f>IF($J49="","",VLOOKUP($J49,IndDomain_Wide!$A$2:$BI$24,33,FALSE))</f>
        <v/>
      </c>
      <c r="DS49" s="12" t="str">
        <f>IF($J49="","", VLOOKUP($J49,Indicator_Wide!$A$2:$BI$24,33,FALSE))</f>
        <v/>
      </c>
      <c r="DT49" s="12" t="str">
        <f t="shared" si="103"/>
        <v/>
      </c>
      <c r="DU49" s="12" t="str">
        <f>IF($J49="","",VLOOKUP($J49,IndDomain_Wide!$A$2:$BI$24,34,FALSE))</f>
        <v/>
      </c>
      <c r="DV49" s="12" t="str">
        <f>IF($J49="","", VLOOKUP($J49,Indicator_Wide!$A$2:$BI$24,34,FALSE))</f>
        <v/>
      </c>
      <c r="DW49" s="12" t="str">
        <f t="shared" si="104"/>
        <v/>
      </c>
      <c r="DX49" s="12" t="str">
        <f>IF($J49="","",VLOOKUP($J49,IndDomain_Wide!$A$2:$BI$24,35,FALSE))</f>
        <v/>
      </c>
      <c r="DY49" s="12" t="str">
        <f>IF($J49="","", VLOOKUP($J49,Indicator_Wide!$A$2:$BI$24,35,FALSE))</f>
        <v/>
      </c>
      <c r="DZ49" s="12" t="str">
        <f t="shared" si="105"/>
        <v/>
      </c>
      <c r="EA49" s="12" t="str">
        <f>IF($J49="","",VLOOKUP($J49,IndDomain_Wide!$A$2:$BI$24,36,FALSE))</f>
        <v/>
      </c>
      <c r="EB49" s="12" t="str">
        <f>IF($J49="","", VLOOKUP($J49,Indicator_Wide!$A$2:$BI$24,36,FALSE))</f>
        <v/>
      </c>
      <c r="EC49" s="12" t="str">
        <f t="shared" si="106"/>
        <v/>
      </c>
      <c r="ED49" s="12" t="str">
        <f>IF($J49="","",VLOOKUP($J49,IndDomain_Wide!$A$2:$BI$24,37,FALSE))</f>
        <v/>
      </c>
      <c r="EE49" s="12" t="str">
        <f>IF($J49="","", VLOOKUP($J49,Indicator_Wide!$A$2:$BI$24,37,FALSE))</f>
        <v/>
      </c>
      <c r="EF49" s="12" t="str">
        <f t="shared" si="107"/>
        <v/>
      </c>
      <c r="EG49" s="12" t="str">
        <f>IF($J49="","",VLOOKUP($J49,IndDomain_Wide!$A$2:$BI$24,38,FALSE))</f>
        <v/>
      </c>
      <c r="EH49" s="12" t="str">
        <f>IF($J49="","", VLOOKUP($J49,Indicator_Wide!$A$2:$BI$24,38,FALSE))</f>
        <v/>
      </c>
      <c r="EI49" s="12" t="str">
        <f t="shared" si="108"/>
        <v/>
      </c>
      <c r="EJ49" s="12" t="str">
        <f>IF($J49="","",VLOOKUP($J49,IndDomain_Wide!$A$2:$BI$24,39,FALSE))</f>
        <v/>
      </c>
      <c r="EK49" s="12" t="str">
        <f>IF($J49="","", VLOOKUP($J49,Indicator_Wide!$A$2:$BI$24,39,FALSE))</f>
        <v/>
      </c>
      <c r="EL49" s="12" t="str">
        <f t="shared" si="109"/>
        <v/>
      </c>
      <c r="EM49" s="12" t="str">
        <f>IF($J49="","",VLOOKUP($J49,IndDomain_Wide!$A$2:$BI$24,40,FALSE))</f>
        <v/>
      </c>
      <c r="EN49" s="12" t="str">
        <f>IF($J49="","", VLOOKUP($J49,Indicator_Wide!$A$2:$BI$24,40,FALSE))</f>
        <v/>
      </c>
      <c r="EO49" s="12" t="str">
        <f t="shared" si="110"/>
        <v/>
      </c>
      <c r="EP49" s="12" t="str">
        <f>IF($J49="","",VLOOKUP($J49,IndDomain_Wide!$A$2:$BI$24,41,FALSE))</f>
        <v/>
      </c>
      <c r="EQ49" s="12" t="str">
        <f>IF($J49="","", VLOOKUP($J49,Indicator_Wide!$A$2:$BI$24,41,FALSE))</f>
        <v/>
      </c>
      <c r="ER49" s="12" t="str">
        <f t="shared" si="111"/>
        <v/>
      </c>
      <c r="ES49" s="12" t="str">
        <f>IF($J49="","",VLOOKUP($J49,IndDomain_Wide!$A$2:$BI$24,42,FALSE))</f>
        <v/>
      </c>
      <c r="ET49" s="12" t="str">
        <f>IF($J49="","", VLOOKUP($J49,Indicator_Wide!$A$2:$BI$24,42,FALSE))</f>
        <v/>
      </c>
      <c r="EU49" s="12" t="str">
        <f t="shared" si="112"/>
        <v/>
      </c>
      <c r="EV49" s="12" t="str">
        <f>IF($J49="","",VLOOKUP($J49,IndDomain_Wide!$A$2:$BI$24,43,FALSE))</f>
        <v/>
      </c>
      <c r="EW49" s="12" t="str">
        <f>IF($J49="","", VLOOKUP($J49,Indicator_Wide!$A$2:$BI$24,43,FALSE))</f>
        <v/>
      </c>
      <c r="EX49" s="12" t="str">
        <f t="shared" si="113"/>
        <v/>
      </c>
      <c r="EY49" s="12" t="str">
        <f>IF($J49="","",VLOOKUP($J49,IndDomain_Wide!$A$2:$BI$24,44,FALSE))</f>
        <v/>
      </c>
      <c r="EZ49" s="12" t="str">
        <f>IF($J49="","", VLOOKUP($J49,Indicator_Wide!$A$2:$BI$24,44,FALSE))</f>
        <v/>
      </c>
      <c r="FA49" s="12" t="str">
        <f t="shared" si="114"/>
        <v/>
      </c>
      <c r="FB49" s="12" t="str">
        <f>IF($J49="","",VLOOKUP($J49,IndDomain_Wide!$A$2:$BI$24,45,FALSE))</f>
        <v/>
      </c>
      <c r="FC49" s="12" t="str">
        <f>IF($J49="","", VLOOKUP($J49,Indicator_Wide!$A$2:$BI$24,45,FALSE))</f>
        <v/>
      </c>
      <c r="FD49" s="12" t="str">
        <f t="shared" si="115"/>
        <v/>
      </c>
      <c r="FE49" s="12" t="str">
        <f>IF($J49="","",VLOOKUP($J49,IndDomain_Wide!$A$2:$BI$24,46,FALSE))</f>
        <v/>
      </c>
      <c r="FF49" s="12" t="str">
        <f>IF($J49="","", VLOOKUP($J49,Indicator_Wide!$A$2:$BI$24,46,FALSE))</f>
        <v/>
      </c>
      <c r="FG49" s="12" t="str">
        <f t="shared" si="116"/>
        <v/>
      </c>
      <c r="FH49" s="12" t="str">
        <f>IF($J49="","",VLOOKUP($J49,IndDomain_Wide!$A$2:$BI$24,47,FALSE))</f>
        <v/>
      </c>
      <c r="FI49" s="12" t="str">
        <f>IF($J49="","", VLOOKUP($J49,Indicator_Wide!$A$2:$BI$24,47,FALSE))</f>
        <v/>
      </c>
      <c r="FJ49" s="12" t="str">
        <f t="shared" si="117"/>
        <v/>
      </c>
      <c r="FK49" s="12" t="str">
        <f>IF($J49="","",VLOOKUP($J49,IndDomain_Wide!$A$2:$BI$24,48,FALSE))</f>
        <v/>
      </c>
      <c r="FL49" s="12" t="str">
        <f>IF($J49="","", VLOOKUP($J49,Indicator_Wide!$A$2:$BI$24,48,FALSE))</f>
        <v/>
      </c>
      <c r="FM49" s="12" t="str">
        <f t="shared" si="118"/>
        <v/>
      </c>
      <c r="FN49" s="12" t="str">
        <f>IF($J49="","",VLOOKUP($J49,IndDomain_Wide!$A$2:$BI$24,49,FALSE))</f>
        <v/>
      </c>
      <c r="FO49" s="12" t="str">
        <f>IF($J49="","", VLOOKUP($J49,Indicator_Wide!$A$2:$BI$24,49,FALSE))</f>
        <v/>
      </c>
      <c r="FP49" s="12" t="str">
        <f t="shared" si="119"/>
        <v/>
      </c>
      <c r="FQ49" s="12" t="str">
        <f>IF($J49="","",VLOOKUP($J49,IndDomain_Wide!$A$2:$BI$24,50,FALSE))</f>
        <v/>
      </c>
      <c r="FR49" s="12" t="str">
        <f>IF($J49="","", VLOOKUP($J49,Indicator_Wide!$A$2:$BI$24,50,FALSE))</f>
        <v/>
      </c>
      <c r="FS49" s="12" t="str">
        <f t="shared" si="120"/>
        <v/>
      </c>
      <c r="FT49" s="12" t="str">
        <f>IF($J49="","",VLOOKUP($J49,IndDomain_Wide!$A$2:$BI$24,51,FALSE))</f>
        <v/>
      </c>
      <c r="FU49" s="12" t="str">
        <f>IF($J49="","", VLOOKUP($J49,Indicator_Wide!$A$2:$BI$24,51,FALSE))</f>
        <v/>
      </c>
      <c r="FV49" s="12" t="str">
        <f t="shared" si="121"/>
        <v/>
      </c>
      <c r="FW49" s="12" t="str">
        <f>IF($J49="","",VLOOKUP($J49,IndDomain_Wide!$A$2:$BI$24,52,FALSE))</f>
        <v/>
      </c>
      <c r="FX49" s="12" t="str">
        <f>IF($J49="","", VLOOKUP($J49,Indicator_Wide!$A$2:$BI$24,52,FALSE))</f>
        <v/>
      </c>
      <c r="FY49" s="12" t="str">
        <f t="shared" si="122"/>
        <v/>
      </c>
      <c r="FZ49" s="12" t="str">
        <f>IF($J49="","",VLOOKUP($J49,IndDomain_Wide!$A$2:$BI$24,53,FALSE))</f>
        <v/>
      </c>
      <c r="GA49" s="12" t="str">
        <f>IF($J49="","", VLOOKUP($J49,Indicator_Wide!$A$2:$BI$24,53,FALSE))</f>
        <v/>
      </c>
      <c r="GB49" s="12" t="str">
        <f t="shared" si="123"/>
        <v/>
      </c>
      <c r="GC49" s="12" t="str">
        <f>IF($J49="","",VLOOKUP($J49,IndDomain_Wide!$A$2:$BI$24,54,FALSE))</f>
        <v/>
      </c>
      <c r="GD49" s="12" t="str">
        <f>IF($J49="","", VLOOKUP($J49,Indicator_Wide!$A$2:$BI$24,54,FALSE))</f>
        <v/>
      </c>
      <c r="GE49" s="12" t="str">
        <f t="shared" si="124"/>
        <v/>
      </c>
      <c r="GF49" s="12" t="str">
        <f>IF($J49="","",VLOOKUP($J49,IndDomain_Wide!$A$2:$BI$24,55,FALSE))</f>
        <v/>
      </c>
      <c r="GG49" s="12" t="str">
        <f>IF($J49="","", VLOOKUP($J49,Indicator_Wide!$A$2:$BI$24,55,FALSE))</f>
        <v/>
      </c>
      <c r="GH49" s="12" t="str">
        <f t="shared" si="125"/>
        <v/>
      </c>
      <c r="GI49" s="12" t="str">
        <f>IF($J49="","",VLOOKUP($J49,IndDomain_Wide!$A$2:$BI$24,56,FALSE))</f>
        <v/>
      </c>
      <c r="GJ49" s="12" t="str">
        <f>IF($J49="","", VLOOKUP($J49,Indicator_Wide!$A$2:$BI$24,56,FALSE))</f>
        <v/>
      </c>
      <c r="GK49" s="12" t="str">
        <f t="shared" si="126"/>
        <v/>
      </c>
      <c r="GL49" s="12" t="str">
        <f>IF($J49="","",VLOOKUP($J49,IndDomain_Wide!$A$2:$BI$24,57,FALSE))</f>
        <v/>
      </c>
      <c r="GM49" s="12" t="str">
        <f>IF($J49="","", VLOOKUP($J49,Indicator_Wide!$A$2:$BI$24,57,FALSE))</f>
        <v/>
      </c>
      <c r="GN49" s="12" t="str">
        <f t="shared" si="127"/>
        <v/>
      </c>
      <c r="GO49" s="12" t="str">
        <f>IF($J49="","",VLOOKUP($J49,IndDomain_Wide!$A$2:$BI$24,58,FALSE))</f>
        <v/>
      </c>
      <c r="GP49" s="12" t="str">
        <f>IF($J49="","", VLOOKUP($J49,Indicator_Wide!$A$2:$BI$24,58,FALSE))</f>
        <v/>
      </c>
      <c r="GQ49" s="12" t="str">
        <f t="shared" si="128"/>
        <v/>
      </c>
      <c r="GR49" s="12" t="str">
        <f>IF($J49="","",VLOOKUP($J49,IndDomain_Wide!$A$2:$BI$24,59,FALSE))</f>
        <v/>
      </c>
      <c r="GS49" s="12" t="str">
        <f>IF($J49="","", VLOOKUP($J49,Indicator_Wide!$A$2:$BI$24,59,FALSE))</f>
        <v/>
      </c>
      <c r="GT49" s="12" t="str">
        <f t="shared" si="129"/>
        <v/>
      </c>
      <c r="GU49" s="12" t="str">
        <f>IF($J49="","",VLOOKUP($J49,IndDomain_Wide!$A$2:$BI$24,60,FALSE))</f>
        <v/>
      </c>
      <c r="GV49" s="12" t="str">
        <f>IF($J49="","", VLOOKUP($J49,Indicator_Wide!$A$2:$BI$24,60,FALSE))</f>
        <v/>
      </c>
      <c r="GW49" s="12" t="str">
        <f t="shared" si="130"/>
        <v/>
      </c>
      <c r="GX49" s="12" t="str">
        <f>IF($J49="","",VLOOKUP($J49,IndDomain_Wide!$A$2:$BI$24,61,FALSE))</f>
        <v/>
      </c>
      <c r="GY49" s="12" t="str">
        <f>IF($J49="","", VLOOKUP($J49,Indicator_Wide!$A$2:$BI$24,61,FALSE))</f>
        <v/>
      </c>
      <c r="GZ49" s="12" t="str">
        <f t="shared" si="131"/>
        <v/>
      </c>
      <c r="HA49" s="11"/>
      <c r="HB49" s="11"/>
    </row>
    <row r="50" spans="1:210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2" t="str">
        <f>IF($J50="","", VLOOKUP($J50,Domain_Wide!$A$2:$M$24,2,FALSE))</f>
        <v/>
      </c>
      <c r="L50" s="12" t="str">
        <f>IF($J50="","", VLOOKUP($J50,Domain_Wide!$A$2:$M$24,3,FALSE))</f>
        <v/>
      </c>
      <c r="M50" s="12" t="str">
        <f t="shared" si="66"/>
        <v/>
      </c>
      <c r="N50" s="12" t="str">
        <f>IF($J50="","", VLOOKUP($J50,Domain_Wide!$A$2:$M$24,4,FALSE))</f>
        <v/>
      </c>
      <c r="O50" s="12" t="str">
        <f>IF($J50="","", VLOOKUP($J50,Domain_Wide!$A$2:$M$24,5,FALSE))</f>
        <v/>
      </c>
      <c r="P50" s="12" t="str">
        <f t="shared" si="67"/>
        <v/>
      </c>
      <c r="Q50" s="12" t="str">
        <f>IF($J50="","", VLOOKUP($J50,Domain_Wide!$A$2:$M$24,6,FALSE))</f>
        <v/>
      </c>
      <c r="R50" s="12" t="str">
        <f>IF($J50="","", VLOOKUP($J50,Domain_Wide!$A$2:$M$24,7,FALSE))</f>
        <v/>
      </c>
      <c r="S50" s="12" t="str">
        <f t="shared" si="68"/>
        <v/>
      </c>
      <c r="T50" s="12" t="str">
        <f>IF($J50="","", VLOOKUP($J50,Domain_Wide!$A$2:$M$24,8,FALSE))</f>
        <v/>
      </c>
      <c r="U50" s="12" t="str">
        <f>IF($J50="","", VLOOKUP($J50,Domain_Wide!$A$2:$M$24,9,FALSE))</f>
        <v/>
      </c>
      <c r="V50" s="12" t="str">
        <f t="shared" si="69"/>
        <v/>
      </c>
      <c r="W50" s="12" t="str">
        <f>IF($J50="","", VLOOKUP($J50,Domain_Wide!$A$2:$M$24,10,FALSE))</f>
        <v/>
      </c>
      <c r="X50" s="12" t="str">
        <f>IF($J50="","", VLOOKUP($J50,Domain_Wide!$A$2:$M$24,11,FALSE))</f>
        <v/>
      </c>
      <c r="Y50" s="12" t="str">
        <f t="shared" si="70"/>
        <v/>
      </c>
      <c r="Z50" s="12" t="str">
        <f>IF($J50="","", VLOOKUP($J50,Domain_Wide!$A$2:$M$24,12,FALSE))</f>
        <v/>
      </c>
      <c r="AA50" s="12" t="str">
        <f>IF($J50="","", VLOOKUP($J50,Domain_Wide!$A$2:$M$24,13,FALSE))</f>
        <v/>
      </c>
      <c r="AB50" s="12" t="str">
        <f t="shared" si="71"/>
        <v/>
      </c>
      <c r="AC50" s="12" t="str">
        <f>IF($J50="","",VLOOKUP($J50,IndDomain_Wide!$A$2:$BI$24,2,FALSE))</f>
        <v/>
      </c>
      <c r="AD50" s="12" t="str">
        <f>IF($J50="","",VLOOKUP($J50,Indicator_Wide!$A$2:$BI$24,2,FALSE))</f>
        <v/>
      </c>
      <c r="AE50" s="12" t="str">
        <f t="shared" si="72"/>
        <v/>
      </c>
      <c r="AF50" s="12" t="str">
        <f>IF($J50="","",VLOOKUP($J50,IndDomain_Wide!$A$2:$BI$24,3,FALSE))</f>
        <v/>
      </c>
      <c r="AG50" s="12" t="str">
        <f>IF($J50="","", VLOOKUP($J50,Indicator_Wide!$A$2:$BI$24,3,FALSE))</f>
        <v/>
      </c>
      <c r="AH50" s="12" t="str">
        <f t="shared" si="73"/>
        <v/>
      </c>
      <c r="AI50" s="12" t="str">
        <f>IF($J50="","",VLOOKUP($J50,IndDomain_Wide!$A$2:$BI$24,4,FALSE))</f>
        <v/>
      </c>
      <c r="AJ50" s="12" t="str">
        <f>IF($J50="","", VLOOKUP($J50,Indicator_Wide!$A$2:$BI$24,4,FALSE))</f>
        <v/>
      </c>
      <c r="AK50" s="12" t="str">
        <f t="shared" si="74"/>
        <v/>
      </c>
      <c r="AL50" s="12" t="str">
        <f>IF($J50="","",VLOOKUP($J50,IndDomain_Wide!$A$2:$BI$24,5,FALSE))</f>
        <v/>
      </c>
      <c r="AM50" s="12" t="str">
        <f>IF($J50="","", VLOOKUP($J50,Indicator_Wide!$A$2:$BI$24,5,FALSE))</f>
        <v/>
      </c>
      <c r="AN50" s="12" t="str">
        <f t="shared" si="75"/>
        <v/>
      </c>
      <c r="AO50" s="12" t="str">
        <f>IF($J50="","",VLOOKUP($J50,IndDomain_Wide!$A$2:$BI$24,6,FALSE))</f>
        <v/>
      </c>
      <c r="AP50" s="12" t="str">
        <f>IF($J50="","", VLOOKUP($J50,Indicator_Wide!$A$2:$BI$24,6,FALSE))</f>
        <v/>
      </c>
      <c r="AQ50" s="12" t="str">
        <f t="shared" si="76"/>
        <v/>
      </c>
      <c r="AR50" s="12" t="str">
        <f>IF($J50="","",VLOOKUP($J50,IndDomain_Wide!$A$2:$BI$24,7,FALSE))</f>
        <v/>
      </c>
      <c r="AS50" s="12" t="str">
        <f>IF($J50="","", VLOOKUP($J50,Indicator_Wide!$A$2:$BI$24,7,FALSE))</f>
        <v/>
      </c>
      <c r="AT50" s="12" t="str">
        <f t="shared" si="77"/>
        <v/>
      </c>
      <c r="AU50" s="12" t="str">
        <f>IF($J50="","",VLOOKUP($J50,IndDomain_Wide!$A$2:$BI$24,8,FALSE))</f>
        <v/>
      </c>
      <c r="AV50" s="12" t="str">
        <f>IF($J50="","", VLOOKUP($J50,Indicator_Wide!$A$2:$BI$24,8,FALSE))</f>
        <v/>
      </c>
      <c r="AW50" s="12" t="str">
        <f t="shared" si="78"/>
        <v/>
      </c>
      <c r="AX50" s="12" t="str">
        <f>IF($J50="","",VLOOKUP($J50,IndDomain_Wide!$A$2:$BI$26,9,FALSE))</f>
        <v/>
      </c>
      <c r="AY50" s="12" t="str">
        <f>IF($J50="","", VLOOKUP($J50,Indicator_Wide!$A$2:$BI$24,9,FALSE))</f>
        <v/>
      </c>
      <c r="AZ50" s="12" t="str">
        <f t="shared" si="79"/>
        <v/>
      </c>
      <c r="BA50" s="12" t="str">
        <f>IF($J50="","",VLOOKUP($J50,IndDomain_Wide!$A$2:$BI$24,10,FALSE))</f>
        <v/>
      </c>
      <c r="BB50" s="12" t="str">
        <f>IF($J50="","", VLOOKUP($J50,Indicator_Wide!$A$2:$BI$24,10,FALSE))</f>
        <v/>
      </c>
      <c r="BC50" s="12" t="str">
        <f t="shared" si="80"/>
        <v/>
      </c>
      <c r="BD50" s="12" t="str">
        <f>IF($J50="","",VLOOKUP($J50,IndDomain_Wide!$A$2:$BI$24,11,FALSE))</f>
        <v/>
      </c>
      <c r="BE50" s="12" t="str">
        <f>IF($J50="","", VLOOKUP($J50,Indicator_Wide!$A$2:$BI$24,11,FALSE))</f>
        <v/>
      </c>
      <c r="BF50" s="12" t="str">
        <f t="shared" si="81"/>
        <v/>
      </c>
      <c r="BG50" s="12" t="str">
        <f>IF($J50="","",VLOOKUP($J50,IndDomain_Wide!$A$2:$BI$24,12,FALSE))</f>
        <v/>
      </c>
      <c r="BH50" s="12" t="str">
        <f>IF($J50="","", VLOOKUP($J50,Indicator_Wide!$A$2:$BI$24,12,FALSE))</f>
        <v/>
      </c>
      <c r="BI50" s="12" t="str">
        <f t="shared" si="82"/>
        <v/>
      </c>
      <c r="BJ50" s="12" t="str">
        <f>IF($J50="","",VLOOKUP($J50,IndDomain_Wide!$A$2:$BI$24,13,FALSE))</f>
        <v/>
      </c>
      <c r="BK50" s="12" t="str">
        <f>IF($J50="","", VLOOKUP($J50,Indicator_Wide!$A$2:$BI$24,13,FALSE))</f>
        <v/>
      </c>
      <c r="BL50" s="12" t="str">
        <f t="shared" si="83"/>
        <v/>
      </c>
      <c r="BM50" s="12" t="str">
        <f>IF($J50="","",VLOOKUP($J50,IndDomain_Wide!$A$2:$BI$24,14,FALSE))</f>
        <v/>
      </c>
      <c r="BN50" s="12" t="str">
        <f>IF($J50="","", VLOOKUP($J50,Indicator_Wide!$A$2:$BI$24,14,FALSE))</f>
        <v/>
      </c>
      <c r="BO50" s="12" t="str">
        <f t="shared" si="84"/>
        <v/>
      </c>
      <c r="BP50" s="12" t="str">
        <f>IF($J50="","",VLOOKUP($J50,IndDomain_Wide!$A$2:$BI$24,15,FALSE))</f>
        <v/>
      </c>
      <c r="BQ50" s="12" t="str">
        <f>IF($J50="","", VLOOKUP($J50,Indicator_Wide!$A$2:$BI$24,15,FALSE))</f>
        <v/>
      </c>
      <c r="BR50" s="12" t="str">
        <f t="shared" si="85"/>
        <v/>
      </c>
      <c r="BS50" s="12" t="str">
        <f>IF($J50="","",VLOOKUP($J50,IndDomain_Wide!$A$2:$BI$24,16,FALSE))</f>
        <v/>
      </c>
      <c r="BT50" s="12" t="str">
        <f>IF($J50="","", VLOOKUP($J50,Indicator_Wide!$A$2:$BI$24,16,FALSE))</f>
        <v/>
      </c>
      <c r="BU50" s="12" t="str">
        <f t="shared" si="86"/>
        <v/>
      </c>
      <c r="BV50" s="12" t="str">
        <f>IF($J50="","",VLOOKUP($J50,IndDomain_Wide!$A$2:$BI$24,17,FALSE))</f>
        <v/>
      </c>
      <c r="BW50" s="12" t="str">
        <f>IF($J50="","", VLOOKUP($J50,Indicator_Wide!$A$2:$BI$24,17,FALSE))</f>
        <v/>
      </c>
      <c r="BX50" s="12" t="str">
        <f t="shared" si="87"/>
        <v/>
      </c>
      <c r="BY50" s="12" t="str">
        <f>IF($J50="","",VLOOKUP($J50,IndDomain_Wide!$A$2:$BI$24,18,FALSE))</f>
        <v/>
      </c>
      <c r="BZ50" s="12" t="str">
        <f>IF($J50="","", VLOOKUP($J50,Indicator_Wide!$A$2:$BI$24,18,FALSE))</f>
        <v/>
      </c>
      <c r="CA50" s="12" t="str">
        <f t="shared" si="88"/>
        <v/>
      </c>
      <c r="CB50" s="12" t="str">
        <f>IF($J50="","",VLOOKUP($J50,IndDomain_Wide!$A$2:$BI$24,19,FALSE))</f>
        <v/>
      </c>
      <c r="CC50" s="12" t="str">
        <f>IF($J50="","", VLOOKUP($J50,Indicator_Wide!$A$2:$BI$24,19,FALSE))</f>
        <v/>
      </c>
      <c r="CD50" s="12" t="str">
        <f t="shared" si="89"/>
        <v/>
      </c>
      <c r="CE50" s="12" t="str">
        <f>IF($J50="","",VLOOKUP($J50,IndDomain_Wide!$A$2:$BI$24,20,FALSE))</f>
        <v/>
      </c>
      <c r="CF50" s="12" t="str">
        <f>IF($J50="","", VLOOKUP($J50,Indicator_Wide!$A$2:$BI$24,20,FALSE))</f>
        <v/>
      </c>
      <c r="CG50" s="12" t="str">
        <f t="shared" si="90"/>
        <v/>
      </c>
      <c r="CH50" s="12" t="str">
        <f>IF($J50="","",VLOOKUP($J50,IndDomain_Wide!$A$2:$BI$24,21,FALSE))</f>
        <v/>
      </c>
      <c r="CI50" s="12" t="str">
        <f>IF($J50="","", VLOOKUP($J50,Indicator_Wide!$A$2:$BI$24,21,FALSE))</f>
        <v/>
      </c>
      <c r="CJ50" s="12" t="str">
        <f t="shared" si="91"/>
        <v/>
      </c>
      <c r="CK50" s="12" t="str">
        <f>IF($J50="","",VLOOKUP($J50,IndDomain_Wide!$A$2:$BI$24,22,FALSE))</f>
        <v/>
      </c>
      <c r="CL50" s="12" t="str">
        <f>IF($J50="","", VLOOKUP($J50,Indicator_Wide!$A$2:$BI$24,22,FALSE))</f>
        <v/>
      </c>
      <c r="CM50" s="12" t="str">
        <f t="shared" si="92"/>
        <v/>
      </c>
      <c r="CN50" s="12" t="str">
        <f>IF($J50="","",VLOOKUP($J50,IndDomain_Wide!$A$2:$BI$24,23,FALSE))</f>
        <v/>
      </c>
      <c r="CO50" s="12" t="str">
        <f>IF($J50="","", VLOOKUP($J50,Indicator_Wide!$A$2:$BI$24,23,FALSE))</f>
        <v/>
      </c>
      <c r="CP50" s="12" t="str">
        <f t="shared" si="93"/>
        <v/>
      </c>
      <c r="CQ50" s="12" t="str">
        <f>IF($J50="","",VLOOKUP($J50,IndDomain_Wide!$A$2:$BI$24,24,FALSE))</f>
        <v/>
      </c>
      <c r="CR50" s="12" t="str">
        <f>IF($J50="","", VLOOKUP($J50,Indicator_Wide!$A$2:$BI$24,24,FALSE))</f>
        <v/>
      </c>
      <c r="CS50" s="12" t="str">
        <f t="shared" si="94"/>
        <v/>
      </c>
      <c r="CT50" s="12" t="str">
        <f>IF($J50="","",VLOOKUP($J50,IndDomain_Wide!$A$2:$BI$24,25,FALSE))</f>
        <v/>
      </c>
      <c r="CU50" s="12" t="str">
        <f>IF($J50="","", VLOOKUP($J50,Indicator_Wide!$A$2:$BI$24,25,FALSE))</f>
        <v/>
      </c>
      <c r="CV50" s="12" t="str">
        <f t="shared" si="95"/>
        <v/>
      </c>
      <c r="CW50" s="12" t="str">
        <f>IF($J50="","",VLOOKUP($J50,IndDomain_Wide!$A$2:$BI$24,26,FALSE))</f>
        <v/>
      </c>
      <c r="CX50" s="12" t="str">
        <f>IF($J50="","", VLOOKUP($J50,Indicator_Wide!$A$2:$BI$24,26,FALSE))</f>
        <v/>
      </c>
      <c r="CY50" s="12" t="str">
        <f t="shared" si="96"/>
        <v/>
      </c>
      <c r="CZ50" s="12" t="str">
        <f>IF($J50="","",VLOOKUP($J50,IndDomain_Wide!$A$2:$BI$24,27,FALSE))</f>
        <v/>
      </c>
      <c r="DA50" s="12" t="str">
        <f>IF($J50="","", VLOOKUP($J50,Indicator_Wide!$A$2:$BI$17,27,FALSE))</f>
        <v/>
      </c>
      <c r="DB50" s="12" t="str">
        <f t="shared" si="97"/>
        <v/>
      </c>
      <c r="DC50" s="12" t="str">
        <f>IF($J50="","",VLOOKUP($J50,IndDomain_Wide!$A$2:$BI$24,28,FALSE))</f>
        <v/>
      </c>
      <c r="DD50" s="12" t="str">
        <f>IF($J50="","", VLOOKUP($J50,Indicator_Wide!$A$2:$BI$17,28,FALSE))</f>
        <v/>
      </c>
      <c r="DE50" s="12" t="str">
        <f t="shared" si="98"/>
        <v/>
      </c>
      <c r="DF50" s="12" t="str">
        <f>IF($J50="","",VLOOKUP($J50,IndDomain_Wide!$A$2:$BI$24,29,FALSE))</f>
        <v/>
      </c>
      <c r="DG50" s="12" t="str">
        <f>IF($J50="","", VLOOKUP($J50,Indicator_Wide!$A$2:$BI$24,29,FALSE))</f>
        <v/>
      </c>
      <c r="DH50" s="12" t="str">
        <f t="shared" si="99"/>
        <v/>
      </c>
      <c r="DI50" s="12" t="str">
        <f>IF($J50="","",VLOOKUP($J50,IndDomain_Wide!$A$2:$BI$24,30,FALSE))</f>
        <v/>
      </c>
      <c r="DJ50" s="12" t="str">
        <f>IF($J50="","", VLOOKUP($J50,Indicator_Wide!$A$2:$BI$24,30,FALSE))</f>
        <v/>
      </c>
      <c r="DK50" s="12" t="str">
        <f t="shared" si="100"/>
        <v/>
      </c>
      <c r="DL50" s="12" t="str">
        <f>IF($J50="","",VLOOKUP($J50,IndDomain_Wide!$A$2:$BI$24,31,FALSE))</f>
        <v/>
      </c>
      <c r="DM50" s="12" t="str">
        <f>IF($J50="","", VLOOKUP($J50,Indicator_Wide!$A$2:$BI$24,31,FALSE))</f>
        <v/>
      </c>
      <c r="DN50" s="12" t="str">
        <f t="shared" si="101"/>
        <v/>
      </c>
      <c r="DO50" s="12" t="str">
        <f>IF($J50="","",VLOOKUP($J50,IndDomain_Wide!$A$2:$BI$24,32,FALSE))</f>
        <v/>
      </c>
      <c r="DP50" s="12" t="str">
        <f>IF($J50="","", VLOOKUP($J50,Indicator_Wide!$A$2:$BI$24,32,FALSE))</f>
        <v/>
      </c>
      <c r="DQ50" s="12" t="str">
        <f t="shared" si="102"/>
        <v/>
      </c>
      <c r="DR50" s="12" t="str">
        <f>IF($J50="","",VLOOKUP($J50,IndDomain_Wide!$A$2:$BI$24,33,FALSE))</f>
        <v/>
      </c>
      <c r="DS50" s="12" t="str">
        <f>IF($J50="","", VLOOKUP($J50,Indicator_Wide!$A$2:$BI$24,33,FALSE))</f>
        <v/>
      </c>
      <c r="DT50" s="12" t="str">
        <f t="shared" si="103"/>
        <v/>
      </c>
      <c r="DU50" s="12" t="str">
        <f>IF($J50="","",VLOOKUP($J50,IndDomain_Wide!$A$2:$BI$24,34,FALSE))</f>
        <v/>
      </c>
      <c r="DV50" s="12" t="str">
        <f>IF($J50="","", VLOOKUP($J50,Indicator_Wide!$A$2:$BI$24,34,FALSE))</f>
        <v/>
      </c>
      <c r="DW50" s="12" t="str">
        <f t="shared" si="104"/>
        <v/>
      </c>
      <c r="DX50" s="12" t="str">
        <f>IF($J50="","",VLOOKUP($J50,IndDomain_Wide!$A$2:$BI$24,35,FALSE))</f>
        <v/>
      </c>
      <c r="DY50" s="12" t="str">
        <f>IF($J50="","", VLOOKUP($J50,Indicator_Wide!$A$2:$BI$24,35,FALSE))</f>
        <v/>
      </c>
      <c r="DZ50" s="12" t="str">
        <f t="shared" si="105"/>
        <v/>
      </c>
      <c r="EA50" s="12" t="str">
        <f>IF($J50="","",VLOOKUP($J50,IndDomain_Wide!$A$2:$BI$24,36,FALSE))</f>
        <v/>
      </c>
      <c r="EB50" s="12" t="str">
        <f>IF($J50="","", VLOOKUP($J50,Indicator_Wide!$A$2:$BI$24,36,FALSE))</f>
        <v/>
      </c>
      <c r="EC50" s="12" t="str">
        <f t="shared" si="106"/>
        <v/>
      </c>
      <c r="ED50" s="12" t="str">
        <f>IF($J50="","",VLOOKUP($J50,IndDomain_Wide!$A$2:$BI$24,37,FALSE))</f>
        <v/>
      </c>
      <c r="EE50" s="12" t="str">
        <f>IF($J50="","", VLOOKUP($J50,Indicator_Wide!$A$2:$BI$24,37,FALSE))</f>
        <v/>
      </c>
      <c r="EF50" s="12" t="str">
        <f t="shared" si="107"/>
        <v/>
      </c>
      <c r="EG50" s="12" t="str">
        <f>IF($J50="","",VLOOKUP($J50,IndDomain_Wide!$A$2:$BI$24,38,FALSE))</f>
        <v/>
      </c>
      <c r="EH50" s="12" t="str">
        <f>IF($J50="","", VLOOKUP($J50,Indicator_Wide!$A$2:$BI$24,38,FALSE))</f>
        <v/>
      </c>
      <c r="EI50" s="12" t="str">
        <f t="shared" si="108"/>
        <v/>
      </c>
      <c r="EJ50" s="12" t="str">
        <f>IF($J50="","",VLOOKUP($J50,IndDomain_Wide!$A$2:$BI$24,39,FALSE))</f>
        <v/>
      </c>
      <c r="EK50" s="12" t="str">
        <f>IF($J50="","", VLOOKUP($J50,Indicator_Wide!$A$2:$BI$24,39,FALSE))</f>
        <v/>
      </c>
      <c r="EL50" s="12" t="str">
        <f t="shared" si="109"/>
        <v/>
      </c>
      <c r="EM50" s="12" t="str">
        <f>IF($J50="","",VLOOKUP($J50,IndDomain_Wide!$A$2:$BI$24,40,FALSE))</f>
        <v/>
      </c>
      <c r="EN50" s="12" t="str">
        <f>IF($J50="","", VLOOKUP($J50,Indicator_Wide!$A$2:$BI$24,40,FALSE))</f>
        <v/>
      </c>
      <c r="EO50" s="12" t="str">
        <f t="shared" si="110"/>
        <v/>
      </c>
      <c r="EP50" s="12" t="str">
        <f>IF($J50="","",VLOOKUP($J50,IndDomain_Wide!$A$2:$BI$24,41,FALSE))</f>
        <v/>
      </c>
      <c r="EQ50" s="12" t="str">
        <f>IF($J50="","", VLOOKUP($J50,Indicator_Wide!$A$2:$BI$24,41,FALSE))</f>
        <v/>
      </c>
      <c r="ER50" s="12" t="str">
        <f t="shared" si="111"/>
        <v/>
      </c>
      <c r="ES50" s="12" t="str">
        <f>IF($J50="","",VLOOKUP($J50,IndDomain_Wide!$A$2:$BI$24,42,FALSE))</f>
        <v/>
      </c>
      <c r="ET50" s="12" t="str">
        <f>IF($J50="","", VLOOKUP($J50,Indicator_Wide!$A$2:$BI$24,42,FALSE))</f>
        <v/>
      </c>
      <c r="EU50" s="12" t="str">
        <f t="shared" si="112"/>
        <v/>
      </c>
      <c r="EV50" s="12" t="str">
        <f>IF($J50="","",VLOOKUP($J50,IndDomain_Wide!$A$2:$BI$24,43,FALSE))</f>
        <v/>
      </c>
      <c r="EW50" s="12" t="str">
        <f>IF($J50="","", VLOOKUP($J50,Indicator_Wide!$A$2:$BI$24,43,FALSE))</f>
        <v/>
      </c>
      <c r="EX50" s="12" t="str">
        <f t="shared" si="113"/>
        <v/>
      </c>
      <c r="EY50" s="12" t="str">
        <f>IF($J50="","",VLOOKUP($J50,IndDomain_Wide!$A$2:$BI$24,44,FALSE))</f>
        <v/>
      </c>
      <c r="EZ50" s="12" t="str">
        <f>IF($J50="","", VLOOKUP($J50,Indicator_Wide!$A$2:$BI$24,44,FALSE))</f>
        <v/>
      </c>
      <c r="FA50" s="12" t="str">
        <f t="shared" si="114"/>
        <v/>
      </c>
      <c r="FB50" s="12" t="str">
        <f>IF($J50="","",VLOOKUP($J50,IndDomain_Wide!$A$2:$BI$24,45,FALSE))</f>
        <v/>
      </c>
      <c r="FC50" s="12" t="str">
        <f>IF($J50="","", VLOOKUP($J50,Indicator_Wide!$A$2:$BI$24,45,FALSE))</f>
        <v/>
      </c>
      <c r="FD50" s="12" t="str">
        <f t="shared" si="115"/>
        <v/>
      </c>
      <c r="FE50" s="12" t="str">
        <f>IF($J50="","",VLOOKUP($J50,IndDomain_Wide!$A$2:$BI$24,46,FALSE))</f>
        <v/>
      </c>
      <c r="FF50" s="12" t="str">
        <f>IF($J50="","", VLOOKUP($J50,Indicator_Wide!$A$2:$BI$24,46,FALSE))</f>
        <v/>
      </c>
      <c r="FG50" s="12" t="str">
        <f t="shared" si="116"/>
        <v/>
      </c>
      <c r="FH50" s="12" t="str">
        <f>IF($J50="","",VLOOKUP($J50,IndDomain_Wide!$A$2:$BI$24,47,FALSE))</f>
        <v/>
      </c>
      <c r="FI50" s="12" t="str">
        <f>IF($J50="","", VLOOKUP($J50,Indicator_Wide!$A$2:$BI$24,47,FALSE))</f>
        <v/>
      </c>
      <c r="FJ50" s="12" t="str">
        <f t="shared" si="117"/>
        <v/>
      </c>
      <c r="FK50" s="12" t="str">
        <f>IF($J50="","",VLOOKUP($J50,IndDomain_Wide!$A$2:$BI$24,48,FALSE))</f>
        <v/>
      </c>
      <c r="FL50" s="12" t="str">
        <f>IF($J50="","", VLOOKUP($J50,Indicator_Wide!$A$2:$BI$24,48,FALSE))</f>
        <v/>
      </c>
      <c r="FM50" s="12" t="str">
        <f t="shared" si="118"/>
        <v/>
      </c>
      <c r="FN50" s="12" t="str">
        <f>IF($J50="","",VLOOKUP($J50,IndDomain_Wide!$A$2:$BI$24,49,FALSE))</f>
        <v/>
      </c>
      <c r="FO50" s="12" t="str">
        <f>IF($J50="","", VLOOKUP($J50,Indicator_Wide!$A$2:$BI$24,49,FALSE))</f>
        <v/>
      </c>
      <c r="FP50" s="12" t="str">
        <f t="shared" si="119"/>
        <v/>
      </c>
      <c r="FQ50" s="12" t="str">
        <f>IF($J50="","",VLOOKUP($J50,IndDomain_Wide!$A$2:$BI$24,50,FALSE))</f>
        <v/>
      </c>
      <c r="FR50" s="12" t="str">
        <f>IF($J50="","", VLOOKUP($J50,Indicator_Wide!$A$2:$BI$24,50,FALSE))</f>
        <v/>
      </c>
      <c r="FS50" s="12" t="str">
        <f t="shared" si="120"/>
        <v/>
      </c>
      <c r="FT50" s="12" t="str">
        <f>IF($J50="","",VLOOKUP($J50,IndDomain_Wide!$A$2:$BI$24,51,FALSE))</f>
        <v/>
      </c>
      <c r="FU50" s="12" t="str">
        <f>IF($J50="","", VLOOKUP($J50,Indicator_Wide!$A$2:$BI$24,51,FALSE))</f>
        <v/>
      </c>
      <c r="FV50" s="12" t="str">
        <f t="shared" si="121"/>
        <v/>
      </c>
      <c r="FW50" s="12" t="str">
        <f>IF($J50="","",VLOOKUP($J50,IndDomain_Wide!$A$2:$BI$24,52,FALSE))</f>
        <v/>
      </c>
      <c r="FX50" s="12" t="str">
        <f>IF($J50="","", VLOOKUP($J50,Indicator_Wide!$A$2:$BI$24,52,FALSE))</f>
        <v/>
      </c>
      <c r="FY50" s="12" t="str">
        <f t="shared" si="122"/>
        <v/>
      </c>
      <c r="FZ50" s="12" t="str">
        <f>IF($J50="","",VLOOKUP($J50,IndDomain_Wide!$A$2:$BI$24,53,FALSE))</f>
        <v/>
      </c>
      <c r="GA50" s="12" t="str">
        <f>IF($J50="","", VLOOKUP($J50,Indicator_Wide!$A$2:$BI$24,53,FALSE))</f>
        <v/>
      </c>
      <c r="GB50" s="12" t="str">
        <f t="shared" si="123"/>
        <v/>
      </c>
      <c r="GC50" s="12" t="str">
        <f>IF($J50="","",VLOOKUP($J50,IndDomain_Wide!$A$2:$BI$24,54,FALSE))</f>
        <v/>
      </c>
      <c r="GD50" s="12" t="str">
        <f>IF($J50="","", VLOOKUP($J50,Indicator_Wide!$A$2:$BI$24,54,FALSE))</f>
        <v/>
      </c>
      <c r="GE50" s="12" t="str">
        <f t="shared" si="124"/>
        <v/>
      </c>
      <c r="GF50" s="12" t="str">
        <f>IF($J50="","",VLOOKUP($J50,IndDomain_Wide!$A$2:$BI$24,55,FALSE))</f>
        <v/>
      </c>
      <c r="GG50" s="12" t="str">
        <f>IF($J50="","", VLOOKUP($J50,Indicator_Wide!$A$2:$BI$24,55,FALSE))</f>
        <v/>
      </c>
      <c r="GH50" s="12" t="str">
        <f t="shared" si="125"/>
        <v/>
      </c>
      <c r="GI50" s="12" t="str">
        <f>IF($J50="","",VLOOKUP($J50,IndDomain_Wide!$A$2:$BI$24,56,FALSE))</f>
        <v/>
      </c>
      <c r="GJ50" s="12" t="str">
        <f>IF($J50="","", VLOOKUP($J50,Indicator_Wide!$A$2:$BI$24,56,FALSE))</f>
        <v/>
      </c>
      <c r="GK50" s="12" t="str">
        <f t="shared" si="126"/>
        <v/>
      </c>
      <c r="GL50" s="12" t="str">
        <f>IF($J50="","",VLOOKUP($J50,IndDomain_Wide!$A$2:$BI$24,57,FALSE))</f>
        <v/>
      </c>
      <c r="GM50" s="12" t="str">
        <f>IF($J50="","", VLOOKUP($J50,Indicator_Wide!$A$2:$BI$24,57,FALSE))</f>
        <v/>
      </c>
      <c r="GN50" s="12" t="str">
        <f t="shared" si="127"/>
        <v/>
      </c>
      <c r="GO50" s="12" t="str">
        <f>IF($J50="","",VLOOKUP($J50,IndDomain_Wide!$A$2:$BI$24,58,FALSE))</f>
        <v/>
      </c>
      <c r="GP50" s="12" t="str">
        <f>IF($J50="","", VLOOKUP($J50,Indicator_Wide!$A$2:$BI$24,58,FALSE))</f>
        <v/>
      </c>
      <c r="GQ50" s="12" t="str">
        <f t="shared" si="128"/>
        <v/>
      </c>
      <c r="GR50" s="12" t="str">
        <f>IF($J50="","",VLOOKUP($J50,IndDomain_Wide!$A$2:$BI$24,59,FALSE))</f>
        <v/>
      </c>
      <c r="GS50" s="12" t="str">
        <f>IF($J50="","", VLOOKUP($J50,Indicator_Wide!$A$2:$BI$24,59,FALSE))</f>
        <v/>
      </c>
      <c r="GT50" s="12" t="str">
        <f t="shared" si="129"/>
        <v/>
      </c>
      <c r="GU50" s="12" t="str">
        <f>IF($J50="","",VLOOKUP($J50,IndDomain_Wide!$A$2:$BI$24,60,FALSE))</f>
        <v/>
      </c>
      <c r="GV50" s="12" t="str">
        <f>IF($J50="","", VLOOKUP($J50,Indicator_Wide!$A$2:$BI$24,60,FALSE))</f>
        <v/>
      </c>
      <c r="GW50" s="12" t="str">
        <f t="shared" si="130"/>
        <v/>
      </c>
      <c r="GX50" s="12" t="str">
        <f>IF($J50="","",VLOOKUP($J50,IndDomain_Wide!$A$2:$BI$24,61,FALSE))</f>
        <v/>
      </c>
      <c r="GY50" s="12" t="str">
        <f>IF($J50="","", VLOOKUP($J50,Indicator_Wide!$A$2:$BI$24,61,FALSE))</f>
        <v/>
      </c>
      <c r="GZ50" s="12" t="str">
        <f t="shared" si="131"/>
        <v/>
      </c>
      <c r="HA50" s="11"/>
      <c r="HB50" s="11"/>
    </row>
    <row r="51" spans="1:210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2" t="str">
        <f>IF($J51="","", VLOOKUP($J51,Domain_Wide!$A$2:$M$24,2,FALSE))</f>
        <v/>
      </c>
      <c r="L51" s="12" t="str">
        <f>IF($J51="","", VLOOKUP($J51,Domain_Wide!$A$2:$M$24,3,FALSE))</f>
        <v/>
      </c>
      <c r="M51" s="12" t="str">
        <f t="shared" si="66"/>
        <v/>
      </c>
      <c r="N51" s="12" t="str">
        <f>IF($J51="","", VLOOKUP($J51,Domain_Wide!$A$2:$M$24,4,FALSE))</f>
        <v/>
      </c>
      <c r="O51" s="12" t="str">
        <f>IF($J51="","", VLOOKUP($J51,Domain_Wide!$A$2:$M$24,5,FALSE))</f>
        <v/>
      </c>
      <c r="P51" s="12" t="str">
        <f t="shared" si="67"/>
        <v/>
      </c>
      <c r="Q51" s="12" t="str">
        <f>IF($J51="","", VLOOKUP($J51,Domain_Wide!$A$2:$M$24,6,FALSE))</f>
        <v/>
      </c>
      <c r="R51" s="12" t="str">
        <f>IF($J51="","", VLOOKUP($J51,Domain_Wide!$A$2:$M$24,7,FALSE))</f>
        <v/>
      </c>
      <c r="S51" s="12" t="str">
        <f t="shared" si="68"/>
        <v/>
      </c>
      <c r="T51" s="12" t="str">
        <f>IF($J51="","", VLOOKUP($J51,Domain_Wide!$A$2:$M$24,8,FALSE))</f>
        <v/>
      </c>
      <c r="U51" s="12" t="str">
        <f>IF($J51="","", VLOOKUP($J51,Domain_Wide!$A$2:$M$24,9,FALSE))</f>
        <v/>
      </c>
      <c r="V51" s="12" t="str">
        <f t="shared" si="69"/>
        <v/>
      </c>
      <c r="W51" s="12" t="str">
        <f>IF($J51="","", VLOOKUP($J51,Domain_Wide!$A$2:$M$24,10,FALSE))</f>
        <v/>
      </c>
      <c r="X51" s="12" t="str">
        <f>IF($J51="","", VLOOKUP($J51,Domain_Wide!$A$2:$M$24,11,FALSE))</f>
        <v/>
      </c>
      <c r="Y51" s="12" t="str">
        <f t="shared" si="70"/>
        <v/>
      </c>
      <c r="Z51" s="12" t="str">
        <f>IF($J51="","", VLOOKUP($J51,Domain_Wide!$A$2:$M$24,12,FALSE))</f>
        <v/>
      </c>
      <c r="AA51" s="12" t="str">
        <f>IF($J51="","", VLOOKUP($J51,Domain_Wide!$A$2:$M$24,13,FALSE))</f>
        <v/>
      </c>
      <c r="AB51" s="12" t="str">
        <f t="shared" si="71"/>
        <v/>
      </c>
      <c r="AC51" s="12" t="str">
        <f>IF($J51="","",VLOOKUP($J51,IndDomain_Wide!$A$2:$BI$24,2,FALSE))</f>
        <v/>
      </c>
      <c r="AD51" s="12" t="str">
        <f>IF($J51="","",VLOOKUP($J51,Indicator_Wide!$A$2:$BI$24,2,FALSE))</f>
        <v/>
      </c>
      <c r="AE51" s="12" t="str">
        <f t="shared" si="72"/>
        <v/>
      </c>
      <c r="AF51" s="12" t="str">
        <f>IF($J51="","",VLOOKUP($J51,IndDomain_Wide!$A$2:$BI$24,3,FALSE))</f>
        <v/>
      </c>
      <c r="AG51" s="12" t="str">
        <f>IF($J51="","", VLOOKUP($J51,Indicator_Wide!$A$2:$BI$24,3,FALSE))</f>
        <v/>
      </c>
      <c r="AH51" s="12" t="str">
        <f t="shared" si="73"/>
        <v/>
      </c>
      <c r="AI51" s="12" t="str">
        <f>IF($J51="","",VLOOKUP($J51,IndDomain_Wide!$A$2:$BI$24,4,FALSE))</f>
        <v/>
      </c>
      <c r="AJ51" s="12" t="str">
        <f>IF($J51="","", VLOOKUP($J51,Indicator_Wide!$A$2:$BI$24,4,FALSE))</f>
        <v/>
      </c>
      <c r="AK51" s="12" t="str">
        <f t="shared" si="74"/>
        <v/>
      </c>
      <c r="AL51" s="12" t="str">
        <f>IF($J51="","",VLOOKUP($J51,IndDomain_Wide!$A$2:$BI$24,5,FALSE))</f>
        <v/>
      </c>
      <c r="AM51" s="12" t="str">
        <f>IF($J51="","", VLOOKUP($J51,Indicator_Wide!$A$2:$BI$24,5,FALSE))</f>
        <v/>
      </c>
      <c r="AN51" s="12" t="str">
        <f t="shared" si="75"/>
        <v/>
      </c>
      <c r="AO51" s="12" t="str">
        <f>IF($J51="","",VLOOKUP($J51,IndDomain_Wide!$A$2:$BI$24,6,FALSE))</f>
        <v/>
      </c>
      <c r="AP51" s="12" t="str">
        <f>IF($J51="","", VLOOKUP($J51,Indicator_Wide!$A$2:$BI$24,6,FALSE))</f>
        <v/>
      </c>
      <c r="AQ51" s="12" t="str">
        <f t="shared" si="76"/>
        <v/>
      </c>
      <c r="AR51" s="12" t="str">
        <f>IF($J51="","",VLOOKUP($J51,IndDomain_Wide!$A$2:$BI$24,7,FALSE))</f>
        <v/>
      </c>
      <c r="AS51" s="12" t="str">
        <f>IF($J51="","", VLOOKUP($J51,Indicator_Wide!$A$2:$BI$24,7,FALSE))</f>
        <v/>
      </c>
      <c r="AT51" s="12" t="str">
        <f t="shared" si="77"/>
        <v/>
      </c>
      <c r="AU51" s="12" t="str">
        <f>IF($J51="","",VLOOKUP($J51,IndDomain_Wide!$A$2:$BI$24,8,FALSE))</f>
        <v/>
      </c>
      <c r="AV51" s="12" t="str">
        <f>IF($J51="","", VLOOKUP($J51,Indicator_Wide!$A$2:$BI$24,8,FALSE))</f>
        <v/>
      </c>
      <c r="AW51" s="12" t="str">
        <f t="shared" si="78"/>
        <v/>
      </c>
      <c r="AX51" s="12" t="str">
        <f>IF($J51="","",VLOOKUP($J51,IndDomain_Wide!$A$2:$BI$26,9,FALSE))</f>
        <v/>
      </c>
      <c r="AY51" s="12" t="str">
        <f>IF($J51="","", VLOOKUP($J51,Indicator_Wide!$A$2:$BI$24,9,FALSE))</f>
        <v/>
      </c>
      <c r="AZ51" s="12" t="str">
        <f t="shared" si="79"/>
        <v/>
      </c>
      <c r="BA51" s="12" t="str">
        <f>IF($J51="","",VLOOKUP($J51,IndDomain_Wide!$A$2:$BI$24,10,FALSE))</f>
        <v/>
      </c>
      <c r="BB51" s="12" t="str">
        <f>IF($J51="","", VLOOKUP($J51,Indicator_Wide!$A$2:$BI$24,10,FALSE))</f>
        <v/>
      </c>
      <c r="BC51" s="12" t="str">
        <f t="shared" si="80"/>
        <v/>
      </c>
      <c r="BD51" s="12" t="str">
        <f>IF($J51="","",VLOOKUP($J51,IndDomain_Wide!$A$2:$BI$24,11,FALSE))</f>
        <v/>
      </c>
      <c r="BE51" s="12" t="str">
        <f>IF($J51="","", VLOOKUP($J51,Indicator_Wide!$A$2:$BI$24,11,FALSE))</f>
        <v/>
      </c>
      <c r="BF51" s="12" t="str">
        <f t="shared" si="81"/>
        <v/>
      </c>
      <c r="BG51" s="12" t="str">
        <f>IF($J51="","",VLOOKUP($J51,IndDomain_Wide!$A$2:$BI$24,12,FALSE))</f>
        <v/>
      </c>
      <c r="BH51" s="12" t="str">
        <f>IF($J51="","", VLOOKUP($J51,Indicator_Wide!$A$2:$BI$24,12,FALSE))</f>
        <v/>
      </c>
      <c r="BI51" s="12" t="str">
        <f t="shared" si="82"/>
        <v/>
      </c>
      <c r="BJ51" s="12" t="str">
        <f>IF($J51="","",VLOOKUP($J51,IndDomain_Wide!$A$2:$BI$24,13,FALSE))</f>
        <v/>
      </c>
      <c r="BK51" s="12" t="str">
        <f>IF($J51="","", VLOOKUP($J51,Indicator_Wide!$A$2:$BI$24,13,FALSE))</f>
        <v/>
      </c>
      <c r="BL51" s="12" t="str">
        <f t="shared" si="83"/>
        <v/>
      </c>
      <c r="BM51" s="12" t="str">
        <f>IF($J51="","",VLOOKUP($J51,IndDomain_Wide!$A$2:$BI$24,14,FALSE))</f>
        <v/>
      </c>
      <c r="BN51" s="12" t="str">
        <f>IF($J51="","", VLOOKUP($J51,Indicator_Wide!$A$2:$BI$24,14,FALSE))</f>
        <v/>
      </c>
      <c r="BO51" s="12" t="str">
        <f t="shared" si="84"/>
        <v/>
      </c>
      <c r="BP51" s="12" t="str">
        <f>IF($J51="","",VLOOKUP($J51,IndDomain_Wide!$A$2:$BI$24,15,FALSE))</f>
        <v/>
      </c>
      <c r="BQ51" s="12" t="str">
        <f>IF($J51="","", VLOOKUP($J51,Indicator_Wide!$A$2:$BI$24,15,FALSE))</f>
        <v/>
      </c>
      <c r="BR51" s="12" t="str">
        <f t="shared" si="85"/>
        <v/>
      </c>
      <c r="BS51" s="12" t="str">
        <f>IF($J51="","",VLOOKUP($J51,IndDomain_Wide!$A$2:$BI$24,16,FALSE))</f>
        <v/>
      </c>
      <c r="BT51" s="12" t="str">
        <f>IF($J51="","", VLOOKUP($J51,Indicator_Wide!$A$2:$BI$24,16,FALSE))</f>
        <v/>
      </c>
      <c r="BU51" s="12" t="str">
        <f t="shared" si="86"/>
        <v/>
      </c>
      <c r="BV51" s="12" t="str">
        <f>IF($J51="","",VLOOKUP($J51,IndDomain_Wide!$A$2:$BI$24,17,FALSE))</f>
        <v/>
      </c>
      <c r="BW51" s="12" t="str">
        <f>IF($J51="","", VLOOKUP($J51,Indicator_Wide!$A$2:$BI$24,17,FALSE))</f>
        <v/>
      </c>
      <c r="BX51" s="12" t="str">
        <f t="shared" si="87"/>
        <v/>
      </c>
      <c r="BY51" s="12" t="str">
        <f>IF($J51="","",VLOOKUP($J51,IndDomain_Wide!$A$2:$BI$24,18,FALSE))</f>
        <v/>
      </c>
      <c r="BZ51" s="12" t="str">
        <f>IF($J51="","", VLOOKUP($J51,Indicator_Wide!$A$2:$BI$24,18,FALSE))</f>
        <v/>
      </c>
      <c r="CA51" s="12" t="str">
        <f t="shared" si="88"/>
        <v/>
      </c>
      <c r="CB51" s="12" t="str">
        <f>IF($J51="","",VLOOKUP($J51,IndDomain_Wide!$A$2:$BI$24,19,FALSE))</f>
        <v/>
      </c>
      <c r="CC51" s="12" t="str">
        <f>IF($J51="","", VLOOKUP($J51,Indicator_Wide!$A$2:$BI$24,19,FALSE))</f>
        <v/>
      </c>
      <c r="CD51" s="12" t="str">
        <f t="shared" si="89"/>
        <v/>
      </c>
      <c r="CE51" s="12" t="str">
        <f>IF($J51="","",VLOOKUP($J51,IndDomain_Wide!$A$2:$BI$24,20,FALSE))</f>
        <v/>
      </c>
      <c r="CF51" s="12" t="str">
        <f>IF($J51="","", VLOOKUP($J51,Indicator_Wide!$A$2:$BI$24,20,FALSE))</f>
        <v/>
      </c>
      <c r="CG51" s="12" t="str">
        <f t="shared" si="90"/>
        <v/>
      </c>
      <c r="CH51" s="12" t="str">
        <f>IF($J51="","",VLOOKUP($J51,IndDomain_Wide!$A$2:$BI$24,21,FALSE))</f>
        <v/>
      </c>
      <c r="CI51" s="12" t="str">
        <f>IF($J51="","", VLOOKUP($J51,Indicator_Wide!$A$2:$BI$24,21,FALSE))</f>
        <v/>
      </c>
      <c r="CJ51" s="12" t="str">
        <f t="shared" si="91"/>
        <v/>
      </c>
      <c r="CK51" s="12" t="str">
        <f>IF($J51="","",VLOOKUP($J51,IndDomain_Wide!$A$2:$BI$24,22,FALSE))</f>
        <v/>
      </c>
      <c r="CL51" s="12" t="str">
        <f>IF($J51="","", VLOOKUP($J51,Indicator_Wide!$A$2:$BI$24,22,FALSE))</f>
        <v/>
      </c>
      <c r="CM51" s="12" t="str">
        <f t="shared" si="92"/>
        <v/>
      </c>
      <c r="CN51" s="12" t="str">
        <f>IF($J51="","",VLOOKUP($J51,IndDomain_Wide!$A$2:$BI$24,23,FALSE))</f>
        <v/>
      </c>
      <c r="CO51" s="12" t="str">
        <f>IF($J51="","", VLOOKUP($J51,Indicator_Wide!$A$2:$BI$24,23,FALSE))</f>
        <v/>
      </c>
      <c r="CP51" s="12" t="str">
        <f t="shared" si="93"/>
        <v/>
      </c>
      <c r="CQ51" s="12" t="str">
        <f>IF($J51="","",VLOOKUP($J51,IndDomain_Wide!$A$2:$BI$24,24,FALSE))</f>
        <v/>
      </c>
      <c r="CR51" s="12" t="str">
        <f>IF($J51="","", VLOOKUP($J51,Indicator_Wide!$A$2:$BI$24,24,FALSE))</f>
        <v/>
      </c>
      <c r="CS51" s="12" t="str">
        <f t="shared" si="94"/>
        <v/>
      </c>
      <c r="CT51" s="12" t="str">
        <f>IF($J51="","",VLOOKUP($J51,IndDomain_Wide!$A$2:$BI$24,25,FALSE))</f>
        <v/>
      </c>
      <c r="CU51" s="12" t="str">
        <f>IF($J51="","", VLOOKUP($J51,Indicator_Wide!$A$2:$BI$24,25,FALSE))</f>
        <v/>
      </c>
      <c r="CV51" s="12" t="str">
        <f t="shared" si="95"/>
        <v/>
      </c>
      <c r="CW51" s="12" t="str">
        <f>IF($J51="","",VLOOKUP($J51,IndDomain_Wide!$A$2:$BI$24,26,FALSE))</f>
        <v/>
      </c>
      <c r="CX51" s="12" t="str">
        <f>IF($J51="","", VLOOKUP($J51,Indicator_Wide!$A$2:$BI$24,26,FALSE))</f>
        <v/>
      </c>
      <c r="CY51" s="12" t="str">
        <f t="shared" si="96"/>
        <v/>
      </c>
      <c r="CZ51" s="12" t="str">
        <f>IF($J51="","",VLOOKUP($J51,IndDomain_Wide!$A$2:$BI$24,27,FALSE))</f>
        <v/>
      </c>
      <c r="DA51" s="12" t="str">
        <f>IF($J51="","", VLOOKUP($J51,Indicator_Wide!$A$2:$BI$17,27,FALSE))</f>
        <v/>
      </c>
      <c r="DB51" s="12" t="str">
        <f t="shared" si="97"/>
        <v/>
      </c>
      <c r="DC51" s="12" t="str">
        <f>IF($J51="","",VLOOKUP($J51,IndDomain_Wide!$A$2:$BI$24,28,FALSE))</f>
        <v/>
      </c>
      <c r="DD51" s="12" t="str">
        <f>IF($J51="","", VLOOKUP($J51,Indicator_Wide!$A$2:$BI$17,28,FALSE))</f>
        <v/>
      </c>
      <c r="DE51" s="12" t="str">
        <f t="shared" si="98"/>
        <v/>
      </c>
      <c r="DF51" s="12" t="str">
        <f>IF($J51="","",VLOOKUP($J51,IndDomain_Wide!$A$2:$BI$24,29,FALSE))</f>
        <v/>
      </c>
      <c r="DG51" s="12" t="str">
        <f>IF($J51="","", VLOOKUP($J51,Indicator_Wide!$A$2:$BI$24,29,FALSE))</f>
        <v/>
      </c>
      <c r="DH51" s="12" t="str">
        <f t="shared" si="99"/>
        <v/>
      </c>
      <c r="DI51" s="12" t="str">
        <f>IF($J51="","",VLOOKUP($J51,IndDomain_Wide!$A$2:$BI$24,30,FALSE))</f>
        <v/>
      </c>
      <c r="DJ51" s="12" t="str">
        <f>IF($J51="","", VLOOKUP($J51,Indicator_Wide!$A$2:$BI$24,30,FALSE))</f>
        <v/>
      </c>
      <c r="DK51" s="12" t="str">
        <f t="shared" si="100"/>
        <v/>
      </c>
      <c r="DL51" s="12" t="str">
        <f>IF($J51="","",VLOOKUP($J51,IndDomain_Wide!$A$2:$BI$24,31,FALSE))</f>
        <v/>
      </c>
      <c r="DM51" s="12" t="str">
        <f>IF($J51="","", VLOOKUP($J51,Indicator_Wide!$A$2:$BI$24,31,FALSE))</f>
        <v/>
      </c>
      <c r="DN51" s="12" t="str">
        <f t="shared" si="101"/>
        <v/>
      </c>
      <c r="DO51" s="12" t="str">
        <f>IF($J51="","",VLOOKUP($J51,IndDomain_Wide!$A$2:$BI$24,32,FALSE))</f>
        <v/>
      </c>
      <c r="DP51" s="12" t="str">
        <f>IF($J51="","", VLOOKUP($J51,Indicator_Wide!$A$2:$BI$24,32,FALSE))</f>
        <v/>
      </c>
      <c r="DQ51" s="12" t="str">
        <f t="shared" si="102"/>
        <v/>
      </c>
      <c r="DR51" s="12" t="str">
        <f>IF($J51="","",VLOOKUP($J51,IndDomain_Wide!$A$2:$BI$24,33,FALSE))</f>
        <v/>
      </c>
      <c r="DS51" s="12" t="str">
        <f>IF($J51="","", VLOOKUP($J51,Indicator_Wide!$A$2:$BI$24,33,FALSE))</f>
        <v/>
      </c>
      <c r="DT51" s="12" t="str">
        <f t="shared" si="103"/>
        <v/>
      </c>
      <c r="DU51" s="12" t="str">
        <f>IF($J51="","",VLOOKUP($J51,IndDomain_Wide!$A$2:$BI$24,34,FALSE))</f>
        <v/>
      </c>
      <c r="DV51" s="12" t="str">
        <f>IF($J51="","", VLOOKUP($J51,Indicator_Wide!$A$2:$BI$24,34,FALSE))</f>
        <v/>
      </c>
      <c r="DW51" s="12" t="str">
        <f t="shared" si="104"/>
        <v/>
      </c>
      <c r="DX51" s="12" t="str">
        <f>IF($J51="","",VLOOKUP($J51,IndDomain_Wide!$A$2:$BI$24,35,FALSE))</f>
        <v/>
      </c>
      <c r="DY51" s="12" t="str">
        <f>IF($J51="","", VLOOKUP($J51,Indicator_Wide!$A$2:$BI$24,35,FALSE))</f>
        <v/>
      </c>
      <c r="DZ51" s="12" t="str">
        <f t="shared" si="105"/>
        <v/>
      </c>
      <c r="EA51" s="12" t="str">
        <f>IF($J51="","",VLOOKUP($J51,IndDomain_Wide!$A$2:$BI$24,36,FALSE))</f>
        <v/>
      </c>
      <c r="EB51" s="12" t="str">
        <f>IF($J51="","", VLOOKUP($J51,Indicator_Wide!$A$2:$BI$24,36,FALSE))</f>
        <v/>
      </c>
      <c r="EC51" s="12" t="str">
        <f t="shared" si="106"/>
        <v/>
      </c>
      <c r="ED51" s="12" t="str">
        <f>IF($J51="","",VLOOKUP($J51,IndDomain_Wide!$A$2:$BI$24,37,FALSE))</f>
        <v/>
      </c>
      <c r="EE51" s="12" t="str">
        <f>IF($J51="","", VLOOKUP($J51,Indicator_Wide!$A$2:$BI$24,37,FALSE))</f>
        <v/>
      </c>
      <c r="EF51" s="12" t="str">
        <f t="shared" si="107"/>
        <v/>
      </c>
      <c r="EG51" s="12" t="str">
        <f>IF($J51="","",VLOOKUP($J51,IndDomain_Wide!$A$2:$BI$24,38,FALSE))</f>
        <v/>
      </c>
      <c r="EH51" s="12" t="str">
        <f>IF($J51="","", VLOOKUP($J51,Indicator_Wide!$A$2:$BI$24,38,FALSE))</f>
        <v/>
      </c>
      <c r="EI51" s="12" t="str">
        <f t="shared" si="108"/>
        <v/>
      </c>
      <c r="EJ51" s="12" t="str">
        <f>IF($J51="","",VLOOKUP($J51,IndDomain_Wide!$A$2:$BI$24,39,FALSE))</f>
        <v/>
      </c>
      <c r="EK51" s="12" t="str">
        <f>IF($J51="","", VLOOKUP($J51,Indicator_Wide!$A$2:$BI$24,39,FALSE))</f>
        <v/>
      </c>
      <c r="EL51" s="12" t="str">
        <f t="shared" si="109"/>
        <v/>
      </c>
      <c r="EM51" s="12" t="str">
        <f>IF($J51="","",VLOOKUP($J51,IndDomain_Wide!$A$2:$BI$24,40,FALSE))</f>
        <v/>
      </c>
      <c r="EN51" s="12" t="str">
        <f>IF($J51="","", VLOOKUP($J51,Indicator_Wide!$A$2:$BI$24,40,FALSE))</f>
        <v/>
      </c>
      <c r="EO51" s="12" t="str">
        <f t="shared" si="110"/>
        <v/>
      </c>
      <c r="EP51" s="12" t="str">
        <f>IF($J51="","",VLOOKUP($J51,IndDomain_Wide!$A$2:$BI$24,41,FALSE))</f>
        <v/>
      </c>
      <c r="EQ51" s="12" t="str">
        <f>IF($J51="","", VLOOKUP($J51,Indicator_Wide!$A$2:$BI$24,41,FALSE))</f>
        <v/>
      </c>
      <c r="ER51" s="12" t="str">
        <f t="shared" si="111"/>
        <v/>
      </c>
      <c r="ES51" s="12" t="str">
        <f>IF($J51="","",VLOOKUP($J51,IndDomain_Wide!$A$2:$BI$24,42,FALSE))</f>
        <v/>
      </c>
      <c r="ET51" s="12" t="str">
        <f>IF($J51="","", VLOOKUP($J51,Indicator_Wide!$A$2:$BI$24,42,FALSE))</f>
        <v/>
      </c>
      <c r="EU51" s="12" t="str">
        <f t="shared" si="112"/>
        <v/>
      </c>
      <c r="EV51" s="12" t="str">
        <f>IF($J51="","",VLOOKUP($J51,IndDomain_Wide!$A$2:$BI$24,43,FALSE))</f>
        <v/>
      </c>
      <c r="EW51" s="12" t="str">
        <f>IF($J51="","", VLOOKUP($J51,Indicator_Wide!$A$2:$BI$24,43,FALSE))</f>
        <v/>
      </c>
      <c r="EX51" s="12" t="str">
        <f t="shared" si="113"/>
        <v/>
      </c>
      <c r="EY51" s="12" t="str">
        <f>IF($J51="","",VLOOKUP($J51,IndDomain_Wide!$A$2:$BI$24,44,FALSE))</f>
        <v/>
      </c>
      <c r="EZ51" s="12" t="str">
        <f>IF($J51="","", VLOOKUP($J51,Indicator_Wide!$A$2:$BI$24,44,FALSE))</f>
        <v/>
      </c>
      <c r="FA51" s="12" t="str">
        <f t="shared" si="114"/>
        <v/>
      </c>
      <c r="FB51" s="12" t="str">
        <f>IF($J51="","",VLOOKUP($J51,IndDomain_Wide!$A$2:$BI$24,45,FALSE))</f>
        <v/>
      </c>
      <c r="FC51" s="12" t="str">
        <f>IF($J51="","", VLOOKUP($J51,Indicator_Wide!$A$2:$BI$24,45,FALSE))</f>
        <v/>
      </c>
      <c r="FD51" s="12" t="str">
        <f t="shared" si="115"/>
        <v/>
      </c>
      <c r="FE51" s="12" t="str">
        <f>IF($J51="","",VLOOKUP($J51,IndDomain_Wide!$A$2:$BI$24,46,FALSE))</f>
        <v/>
      </c>
      <c r="FF51" s="12" t="str">
        <f>IF($J51="","", VLOOKUP($J51,Indicator_Wide!$A$2:$BI$24,46,FALSE))</f>
        <v/>
      </c>
      <c r="FG51" s="12" t="str">
        <f t="shared" si="116"/>
        <v/>
      </c>
      <c r="FH51" s="12" t="str">
        <f>IF($J51="","",VLOOKUP($J51,IndDomain_Wide!$A$2:$BI$24,47,FALSE))</f>
        <v/>
      </c>
      <c r="FI51" s="12" t="str">
        <f>IF($J51="","", VLOOKUP($J51,Indicator_Wide!$A$2:$BI$24,47,FALSE))</f>
        <v/>
      </c>
      <c r="FJ51" s="12" t="str">
        <f t="shared" si="117"/>
        <v/>
      </c>
      <c r="FK51" s="12" t="str">
        <f>IF($J51="","",VLOOKUP($J51,IndDomain_Wide!$A$2:$BI$24,48,FALSE))</f>
        <v/>
      </c>
      <c r="FL51" s="12" t="str">
        <f>IF($J51="","", VLOOKUP($J51,Indicator_Wide!$A$2:$BI$24,48,FALSE))</f>
        <v/>
      </c>
      <c r="FM51" s="12" t="str">
        <f t="shared" si="118"/>
        <v/>
      </c>
      <c r="FN51" s="12" t="str">
        <f>IF($J51="","",VLOOKUP($J51,IndDomain_Wide!$A$2:$BI$24,49,FALSE))</f>
        <v/>
      </c>
      <c r="FO51" s="12" t="str">
        <f>IF($J51="","", VLOOKUP($J51,Indicator_Wide!$A$2:$BI$24,49,FALSE))</f>
        <v/>
      </c>
      <c r="FP51" s="12" t="str">
        <f t="shared" si="119"/>
        <v/>
      </c>
      <c r="FQ51" s="12" t="str">
        <f>IF($J51="","",VLOOKUP($J51,IndDomain_Wide!$A$2:$BI$24,50,FALSE))</f>
        <v/>
      </c>
      <c r="FR51" s="12" t="str">
        <f>IF($J51="","", VLOOKUP($J51,Indicator_Wide!$A$2:$BI$24,50,FALSE))</f>
        <v/>
      </c>
      <c r="FS51" s="12" t="str">
        <f t="shared" si="120"/>
        <v/>
      </c>
      <c r="FT51" s="12" t="str">
        <f>IF($J51="","",VLOOKUP($J51,IndDomain_Wide!$A$2:$BI$24,51,FALSE))</f>
        <v/>
      </c>
      <c r="FU51" s="12" t="str">
        <f>IF($J51="","", VLOOKUP($J51,Indicator_Wide!$A$2:$BI$24,51,FALSE))</f>
        <v/>
      </c>
      <c r="FV51" s="12" t="str">
        <f t="shared" si="121"/>
        <v/>
      </c>
      <c r="FW51" s="12" t="str">
        <f>IF($J51="","",VLOOKUP($J51,IndDomain_Wide!$A$2:$BI$24,52,FALSE))</f>
        <v/>
      </c>
      <c r="FX51" s="12" t="str">
        <f>IF($J51="","", VLOOKUP($J51,Indicator_Wide!$A$2:$BI$24,52,FALSE))</f>
        <v/>
      </c>
      <c r="FY51" s="12" t="str">
        <f t="shared" si="122"/>
        <v/>
      </c>
      <c r="FZ51" s="12" t="str">
        <f>IF($J51="","",VLOOKUP($J51,IndDomain_Wide!$A$2:$BI$24,53,FALSE))</f>
        <v/>
      </c>
      <c r="GA51" s="12" t="str">
        <f>IF($J51="","", VLOOKUP($J51,Indicator_Wide!$A$2:$BI$24,53,FALSE))</f>
        <v/>
      </c>
      <c r="GB51" s="12" t="str">
        <f t="shared" si="123"/>
        <v/>
      </c>
      <c r="GC51" s="12" t="str">
        <f>IF($J51="","",VLOOKUP($J51,IndDomain_Wide!$A$2:$BI$24,54,FALSE))</f>
        <v/>
      </c>
      <c r="GD51" s="12" t="str">
        <f>IF($J51="","", VLOOKUP($J51,Indicator_Wide!$A$2:$BI$24,54,FALSE))</f>
        <v/>
      </c>
      <c r="GE51" s="12" t="str">
        <f t="shared" si="124"/>
        <v/>
      </c>
      <c r="GF51" s="12" t="str">
        <f>IF($J51="","",VLOOKUP($J51,IndDomain_Wide!$A$2:$BI$24,55,FALSE))</f>
        <v/>
      </c>
      <c r="GG51" s="12" t="str">
        <f>IF($J51="","", VLOOKUP($J51,Indicator_Wide!$A$2:$BI$24,55,FALSE))</f>
        <v/>
      </c>
      <c r="GH51" s="12" t="str">
        <f t="shared" si="125"/>
        <v/>
      </c>
      <c r="GI51" s="12" t="str">
        <f>IF($J51="","",VLOOKUP($J51,IndDomain_Wide!$A$2:$BI$24,56,FALSE))</f>
        <v/>
      </c>
      <c r="GJ51" s="12" t="str">
        <f>IF($J51="","", VLOOKUP($J51,Indicator_Wide!$A$2:$BI$24,56,FALSE))</f>
        <v/>
      </c>
      <c r="GK51" s="12" t="str">
        <f t="shared" si="126"/>
        <v/>
      </c>
      <c r="GL51" s="12" t="str">
        <f>IF($J51="","",VLOOKUP($J51,IndDomain_Wide!$A$2:$BI$24,57,FALSE))</f>
        <v/>
      </c>
      <c r="GM51" s="12" t="str">
        <f>IF($J51="","", VLOOKUP($J51,Indicator_Wide!$A$2:$BI$24,57,FALSE))</f>
        <v/>
      </c>
      <c r="GN51" s="12" t="str">
        <f t="shared" si="127"/>
        <v/>
      </c>
      <c r="GO51" s="12" t="str">
        <f>IF($J51="","",VLOOKUP($J51,IndDomain_Wide!$A$2:$BI$24,58,FALSE))</f>
        <v/>
      </c>
      <c r="GP51" s="12" t="str">
        <f>IF($J51="","", VLOOKUP($J51,Indicator_Wide!$A$2:$BI$24,58,FALSE))</f>
        <v/>
      </c>
      <c r="GQ51" s="12" t="str">
        <f t="shared" si="128"/>
        <v/>
      </c>
      <c r="GR51" s="12" t="str">
        <f>IF($J51="","",VLOOKUP($J51,IndDomain_Wide!$A$2:$BI$24,59,FALSE))</f>
        <v/>
      </c>
      <c r="GS51" s="12" t="str">
        <f>IF($J51="","", VLOOKUP($J51,Indicator_Wide!$A$2:$BI$24,59,FALSE))</f>
        <v/>
      </c>
      <c r="GT51" s="12" t="str">
        <f t="shared" si="129"/>
        <v/>
      </c>
      <c r="GU51" s="12" t="str">
        <f>IF($J51="","",VLOOKUP($J51,IndDomain_Wide!$A$2:$BI$24,60,FALSE))</f>
        <v/>
      </c>
      <c r="GV51" s="12" t="str">
        <f>IF($J51="","", VLOOKUP($J51,Indicator_Wide!$A$2:$BI$24,60,FALSE))</f>
        <v/>
      </c>
      <c r="GW51" s="12" t="str">
        <f t="shared" si="130"/>
        <v/>
      </c>
      <c r="GX51" s="12" t="str">
        <f>IF($J51="","",VLOOKUP($J51,IndDomain_Wide!$A$2:$BI$24,61,FALSE))</f>
        <v/>
      </c>
      <c r="GY51" s="12" t="str">
        <f>IF($J51="","", VLOOKUP($J51,Indicator_Wide!$A$2:$BI$24,61,FALSE))</f>
        <v/>
      </c>
      <c r="GZ51" s="12" t="str">
        <f t="shared" si="131"/>
        <v/>
      </c>
      <c r="HA51" s="11"/>
      <c r="HB51" s="11"/>
    </row>
  </sheetData>
  <sheetProtection selectLockedCells="1"/>
  <dataConsolidate/>
  <dataValidations count="6">
    <dataValidation type="custom" allowBlank="1" showInputMessage="1" showErrorMessage="1" promptTitle="Certification Number" prompt="The certification number must be numeric and 6 digits long. _x000a_Exceptions if 1st digit is A or E. " sqref="E2:E51" xr:uid="{00000000-0002-0000-0000-000000000000}">
      <formula1>AND(LEN(E2)= 6, ISNUMBER(VALUE(RIGHT(E2,5))), EXACT(LEFT(E2,1),"A") + EXACT(LEFT(E2,1),"a")) + AND(LEN(E2)= 6, ISNUMBER(VALUE(RIGHT(E2,5))), EXACT(LEFT(E2,1),"E") + EXACT(LEFT(E2,1),"e")) + OR(AND(ISNUMBER(E2),LEN(E2)=6))</formula1>
    </dataValidation>
    <dataValidation type="custom" errorStyle="warning" allowBlank="1" showInputMessage="1" showErrorMessage="1" promptTitle="Certification Number" prompt="The certification number must be numeric and 6 digits long. _x000a_Exceptions if 1st digit is A or E. In those cases the certification number must have 5 digits. _x000a_" sqref="A2:A51" xr:uid="{00000000-0002-0000-0000-000001000000}">
      <formula1>AND(LEN(A2)= 6, ISNUMBER(VALUE(RIGHT(A2,5))), EXACT(LEFT(A2,1),"A") + EXACT(LEFT(A2,1),"a")) + AND(LEN(A2)= 6, ISNUMBER(VALUE(RIGHT(A2,5))), EXACT(LEFT(A2,1),"E") + EXACT(LEFT(A2,1),"e")) + OR(AND(ISNUMBER(A2),LEN(A2)=6))</formula1>
    </dataValidation>
    <dataValidation type="custom" errorStyle="warning" showInputMessage="1" showErrorMessage="1" errorTitle="First Name cannot be blank" error="The teacher's first name cannot be empty._x000a_You are getting this error because you entered a teacher name without providing their teacher number. " promptTitle="First Name cannot be blank" prompt="The teacher's first name cannot be empty. A warning will occur if this field is input but no teacher certification number was provided. " sqref="B2:B51" xr:uid="{00000000-0002-0000-0000-000002000000}">
      <formula1>NOT(ISBLANK(A2))</formula1>
    </dataValidation>
    <dataValidation type="custom" errorStyle="warning" showInputMessage="1" showErrorMessage="1" errorTitle="Last Name cannot be blank" error="The last name cannot be empty. _x000a_A warning will occur when this field is filled but a first name has been provided. " promptTitle="Last Name cannot be blank" prompt="The last name cannot be empty. _x000a_A warning will occur when this field is filled but a first name has been provided. " sqref="C2:C51 G2:G51" xr:uid="{00000000-0002-0000-0000-000003000000}">
      <formula1>NOT(ISBLANK(B2))</formula1>
    </dataValidation>
    <dataValidation type="custom" errorStyle="warning" showInputMessage="1" showErrorMessage="1" errorTitle="First Name cannot be blank" error="The evaluator's first name cannot be empty._x000a_You are getting this error because you entered a evaluator's name without providing their certification number. " promptTitle="First Name cannot be blank" prompt="The evaluator's first name cannot be empty. _x000a_A warning will occur when this field is filled but the evaluator certification number was not provided. " sqref="F2:F51" xr:uid="{00000000-0002-0000-0000-000004000000}">
      <formula1>NOT(ISBLANK(E2))</formula1>
    </dataValidation>
    <dataValidation type="list" allowBlank="1" showInputMessage="1" showErrorMessage="1" errorTitle="PL Focus Indicator" error="PL Focus Indicator cannot be blank. The PL Focus must be in the dropdown list." promptTitle="PL Focus Indicator" prompt="PL Focus Indicator cannot be blank. The PL Focus must be in the dropdown list. " sqref="HA2:HA51" xr:uid="{00000000-0002-0000-0000-000005000000}">
      <formula1>INDIRECT($J2)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8000000}">
          <x14:formula1>
            <xm:f>Domain_Wide!$A$2:$A$22</xm:f>
          </x14:formula1>
          <xm:sqref>J2:J51</xm:sqref>
        </x14:dataValidation>
        <x14:dataValidation type="list" allowBlank="1" showInputMessage="1" showErrorMessage="1" errorTitle="Completion of Focus" error="Completion of Focus must be Yes or No." promptTitle="Completion of Focus" prompt="Completion of Focus must be Yes or No." xr:uid="{00000000-0002-0000-0000-000006000000}">
          <x14:formula1>
            <xm:f>Domain_Wide!$U$2:$U$5</xm:f>
          </x14:formula1>
          <xm:sqref>HB2:HB51</xm:sqref>
        </x14:dataValidation>
        <x14:dataValidation type="list" allowBlank="1" showInputMessage="1" showErrorMessage="1" errorTitle="Evaluation Type" error="You entered an incorrect Evaluation Type option." promptTitle="Evaluation Type" prompt="Evaluation Type must be in the drop-down list." xr:uid="{00000000-0002-0000-0000-000009000000}">
          <x14:formula1>
            <xm:f>Domain_Wide!$Q$2:$Q$5</xm:f>
          </x14:formula1>
          <xm:sqref>I2:I51</xm:sqref>
        </x14:dataValidation>
        <x14:dataValidation type="list" allowBlank="1" showInputMessage="1" showErrorMessage="1" error="Must be TRUE or FALSE" promptTitle="Exempt Status" prompt="Exempt Status Must be Provided. _x000a_Options are: TRUE or FALSE" xr:uid="{00000000-0002-0000-0000-000007000000}">
          <x14:formula1>
            <xm:f>Domain_Wide!$P$2:$P$3</xm:f>
          </x14:formula1>
          <xm:sqref>D2:D51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2"/>
  <sheetViews>
    <sheetView topLeftCell="B1" workbookViewId="0">
      <selection activeCell="C3" sqref="C3"/>
    </sheetView>
  </sheetViews>
  <sheetFormatPr defaultColWidth="8.85546875" defaultRowHeight="12"/>
  <cols>
    <col min="1" max="1" width="96.5703125" style="16" bestFit="1" customWidth="1"/>
    <col min="2" max="2" width="89.85546875" style="16" bestFit="1" customWidth="1"/>
    <col min="3" max="3" width="58.7109375" style="16" bestFit="1" customWidth="1"/>
    <col min="4" max="4" width="38.5703125" style="16" bestFit="1" customWidth="1"/>
    <col min="5" max="5" width="34.5703125" style="16" bestFit="1" customWidth="1"/>
    <col min="6" max="6" width="47.28515625" style="16" bestFit="1" customWidth="1"/>
    <col min="7" max="7" width="40" style="16" bestFit="1" customWidth="1"/>
    <col min="8" max="8" width="39" style="16" bestFit="1" customWidth="1"/>
    <col min="9" max="9" width="44.140625" style="16" bestFit="1" customWidth="1"/>
    <col min="10" max="10" width="47.42578125" style="16" bestFit="1" customWidth="1"/>
    <col min="11" max="11" width="62.5703125" style="16" bestFit="1" customWidth="1"/>
    <col min="12" max="12" width="92.85546875" style="16" bestFit="1" customWidth="1"/>
    <col min="13" max="13" width="74.7109375" style="16" bestFit="1" customWidth="1"/>
    <col min="14" max="15" width="63.85546875" style="16" customWidth="1"/>
    <col min="16" max="16" width="76" style="16" bestFit="1" customWidth="1"/>
    <col min="17" max="17" width="35.85546875" style="20" customWidth="1"/>
    <col min="18" max="18" width="36.7109375" style="16" customWidth="1"/>
    <col min="19" max="19" width="35.85546875" style="20" customWidth="1"/>
    <col min="20" max="21" width="36.7109375" style="16" customWidth="1"/>
    <col min="22" max="16384" width="8.85546875" style="16"/>
  </cols>
  <sheetData>
    <row r="1" spans="1:21">
      <c r="A1" s="16" t="s">
        <v>210</v>
      </c>
      <c r="B1" s="16" t="s">
        <v>211</v>
      </c>
      <c r="C1" s="16" t="s">
        <v>212</v>
      </c>
      <c r="D1" s="16" t="s">
        <v>213</v>
      </c>
      <c r="E1" s="16" t="s">
        <v>214</v>
      </c>
      <c r="F1" s="16" t="s">
        <v>215</v>
      </c>
      <c r="G1" s="16" t="s">
        <v>216</v>
      </c>
      <c r="H1" s="16" t="s">
        <v>217</v>
      </c>
      <c r="I1" s="16" t="s">
        <v>218</v>
      </c>
      <c r="J1" s="16" t="s">
        <v>219</v>
      </c>
      <c r="K1" s="16" t="s">
        <v>220</v>
      </c>
      <c r="L1" s="16" t="s">
        <v>221</v>
      </c>
      <c r="M1" s="17" t="s">
        <v>222</v>
      </c>
      <c r="N1" s="18" t="s">
        <v>223</v>
      </c>
      <c r="O1" s="19" t="s">
        <v>224</v>
      </c>
      <c r="P1" s="16" t="s">
        <v>225</v>
      </c>
      <c r="Q1" s="20" t="s">
        <v>226</v>
      </c>
      <c r="R1" s="20" t="s">
        <v>227</v>
      </c>
      <c r="S1" s="20" t="s">
        <v>228</v>
      </c>
      <c r="T1" s="20" t="s">
        <v>229</v>
      </c>
      <c r="U1" s="20" t="s">
        <v>230</v>
      </c>
    </row>
    <row r="2" spans="1:21">
      <c r="A2" s="16" t="s">
        <v>231</v>
      </c>
      <c r="B2" s="16" t="s">
        <v>231</v>
      </c>
      <c r="C2" s="16" t="s">
        <v>231</v>
      </c>
      <c r="D2" s="16" t="s">
        <v>231</v>
      </c>
      <c r="E2" s="16" t="s">
        <v>231</v>
      </c>
      <c r="F2" s="16" t="s">
        <v>231</v>
      </c>
      <c r="G2" s="16" t="s">
        <v>231</v>
      </c>
      <c r="H2" s="16" t="s">
        <v>231</v>
      </c>
      <c r="I2" s="16" t="s">
        <v>231</v>
      </c>
      <c r="J2" s="16" t="s">
        <v>231</v>
      </c>
      <c r="K2" s="16" t="s">
        <v>231</v>
      </c>
      <c r="L2" s="16" t="s">
        <v>231</v>
      </c>
      <c r="M2" s="21" t="s">
        <v>231</v>
      </c>
      <c r="N2" s="22" t="s">
        <v>231</v>
      </c>
      <c r="O2" s="16" t="s">
        <v>231</v>
      </c>
      <c r="P2" s="16" t="s">
        <v>231</v>
      </c>
      <c r="Q2" s="20" t="s">
        <v>231</v>
      </c>
      <c r="R2" s="23" t="s">
        <v>231</v>
      </c>
      <c r="S2" s="20" t="s">
        <v>231</v>
      </c>
      <c r="T2" s="23" t="s">
        <v>231</v>
      </c>
      <c r="U2" s="20" t="s">
        <v>231</v>
      </c>
    </row>
    <row r="3" spans="1:21" ht="36">
      <c r="A3" s="16" t="s">
        <v>232</v>
      </c>
      <c r="B3" s="16" t="s">
        <v>233</v>
      </c>
      <c r="C3" s="20" t="s">
        <v>234</v>
      </c>
      <c r="D3" s="16" t="s">
        <v>235</v>
      </c>
      <c r="E3" s="16" t="s">
        <v>236</v>
      </c>
      <c r="F3" s="16" t="s">
        <v>237</v>
      </c>
      <c r="G3" s="16" t="s">
        <v>238</v>
      </c>
      <c r="H3" s="16" t="s">
        <v>235</v>
      </c>
      <c r="I3" s="16" t="s">
        <v>239</v>
      </c>
      <c r="J3" s="16" t="s">
        <v>240</v>
      </c>
      <c r="K3" s="20" t="s">
        <v>241</v>
      </c>
      <c r="L3" s="16" t="s">
        <v>242</v>
      </c>
      <c r="M3" s="16" t="s">
        <v>243</v>
      </c>
      <c r="N3" s="20" t="s">
        <v>244</v>
      </c>
      <c r="O3" s="16" t="s">
        <v>245</v>
      </c>
      <c r="P3" s="16" t="s">
        <v>246</v>
      </c>
      <c r="Q3" s="16" t="s">
        <v>247</v>
      </c>
      <c r="R3" s="24" t="s">
        <v>248</v>
      </c>
      <c r="S3" s="16" t="s">
        <v>247</v>
      </c>
      <c r="T3" s="24" t="s">
        <v>248</v>
      </c>
      <c r="U3" s="16" t="s">
        <v>248</v>
      </c>
    </row>
    <row r="4" spans="1:21" ht="24">
      <c r="A4" s="16" t="s">
        <v>249</v>
      </c>
      <c r="B4" s="16" t="s">
        <v>250</v>
      </c>
      <c r="C4" s="20" t="s">
        <v>251</v>
      </c>
      <c r="D4" s="16" t="s">
        <v>252</v>
      </c>
      <c r="E4" s="16" t="s">
        <v>253</v>
      </c>
      <c r="F4" s="16" t="s">
        <v>254</v>
      </c>
      <c r="G4" s="16" t="s">
        <v>255</v>
      </c>
      <c r="H4" s="16" t="s">
        <v>254</v>
      </c>
      <c r="I4" s="16" t="s">
        <v>256</v>
      </c>
      <c r="J4" s="16" t="s">
        <v>257</v>
      </c>
      <c r="K4" s="20" t="s">
        <v>258</v>
      </c>
      <c r="L4" s="16" t="s">
        <v>259</v>
      </c>
      <c r="M4" s="16" t="s">
        <v>260</v>
      </c>
      <c r="N4" s="20" t="s">
        <v>261</v>
      </c>
      <c r="O4" s="16" t="s">
        <v>249</v>
      </c>
      <c r="P4" s="16" t="s">
        <v>262</v>
      </c>
      <c r="Q4" s="16" t="s">
        <v>263</v>
      </c>
      <c r="R4" s="25" t="s">
        <v>264</v>
      </c>
      <c r="S4" s="16" t="s">
        <v>263</v>
      </c>
      <c r="T4" s="25" t="s">
        <v>264</v>
      </c>
      <c r="U4" s="16" t="s">
        <v>265</v>
      </c>
    </row>
    <row r="5" spans="1:21" ht="24">
      <c r="A5" s="16" t="s">
        <v>266</v>
      </c>
      <c r="B5" s="16" t="s">
        <v>267</v>
      </c>
      <c r="C5" s="20" t="s">
        <v>268</v>
      </c>
      <c r="D5" s="16" t="s">
        <v>269</v>
      </c>
      <c r="E5" s="16" t="s">
        <v>270</v>
      </c>
      <c r="F5" s="16" t="s">
        <v>271</v>
      </c>
      <c r="G5" s="16" t="s">
        <v>272</v>
      </c>
      <c r="H5" s="16" t="s">
        <v>273</v>
      </c>
      <c r="I5" s="16" t="s">
        <v>274</v>
      </c>
      <c r="J5" s="16" t="s">
        <v>275</v>
      </c>
      <c r="K5" s="20" t="s">
        <v>276</v>
      </c>
      <c r="L5" s="16" t="s">
        <v>277</v>
      </c>
      <c r="M5" s="16" t="s">
        <v>278</v>
      </c>
      <c r="N5" s="20" t="s">
        <v>279</v>
      </c>
      <c r="O5" s="16" t="s">
        <v>266</v>
      </c>
      <c r="P5" s="16" t="s">
        <v>280</v>
      </c>
      <c r="Q5" s="16" t="s">
        <v>281</v>
      </c>
      <c r="R5" s="24" t="s">
        <v>282</v>
      </c>
      <c r="S5" s="16" t="s">
        <v>281</v>
      </c>
      <c r="T5" s="24" t="s">
        <v>282</v>
      </c>
      <c r="U5" s="16" t="s">
        <v>283</v>
      </c>
    </row>
    <row r="6" spans="1:21" ht="24">
      <c r="A6" s="16" t="s">
        <v>284</v>
      </c>
      <c r="B6" s="16" t="s">
        <v>285</v>
      </c>
      <c r="C6" s="20" t="s">
        <v>286</v>
      </c>
      <c r="D6" s="16" t="s">
        <v>287</v>
      </c>
      <c r="E6" s="16" t="s">
        <v>288</v>
      </c>
      <c r="F6" s="16" t="s">
        <v>289</v>
      </c>
      <c r="G6" s="16" t="s">
        <v>290</v>
      </c>
      <c r="H6" s="16" t="s">
        <v>291</v>
      </c>
      <c r="I6" s="16" t="s">
        <v>292</v>
      </c>
      <c r="J6" s="16" t="s">
        <v>293</v>
      </c>
      <c r="K6" s="20" t="s">
        <v>294</v>
      </c>
      <c r="L6" s="16" t="s">
        <v>295</v>
      </c>
      <c r="M6" s="16" t="s">
        <v>296</v>
      </c>
      <c r="N6" s="20" t="s">
        <v>297</v>
      </c>
      <c r="O6" s="16" t="s">
        <v>298</v>
      </c>
      <c r="P6" s="16" t="s">
        <v>299</v>
      </c>
      <c r="Q6" s="16" t="s">
        <v>300</v>
      </c>
      <c r="R6" s="25" t="s">
        <v>301</v>
      </c>
      <c r="S6" s="16" t="s">
        <v>300</v>
      </c>
      <c r="T6" s="25" t="s">
        <v>301</v>
      </c>
      <c r="U6" s="16" t="s">
        <v>302</v>
      </c>
    </row>
    <row r="7" spans="1:21" ht="36">
      <c r="A7" s="16" t="s">
        <v>303</v>
      </c>
      <c r="B7" s="16" t="s">
        <v>304</v>
      </c>
      <c r="C7" s="20" t="s">
        <v>305</v>
      </c>
      <c r="D7" s="16" t="s">
        <v>306</v>
      </c>
      <c r="E7" s="16" t="s">
        <v>307</v>
      </c>
      <c r="F7" s="16" t="s">
        <v>308</v>
      </c>
      <c r="G7" s="16" t="s">
        <v>309</v>
      </c>
      <c r="H7" s="16" t="s">
        <v>310</v>
      </c>
      <c r="I7" s="16" t="s">
        <v>311</v>
      </c>
      <c r="J7" s="16" t="s">
        <v>312</v>
      </c>
      <c r="K7" s="20" t="s">
        <v>313</v>
      </c>
      <c r="L7" s="16" t="s">
        <v>314</v>
      </c>
      <c r="M7" s="16" t="s">
        <v>315</v>
      </c>
      <c r="N7" s="20" t="s">
        <v>316</v>
      </c>
      <c r="O7" s="16" t="s">
        <v>317</v>
      </c>
      <c r="P7" s="16" t="s">
        <v>318</v>
      </c>
      <c r="Q7" s="16" t="s">
        <v>319</v>
      </c>
      <c r="R7" s="24" t="s">
        <v>320</v>
      </c>
      <c r="S7" s="16" t="s">
        <v>319</v>
      </c>
      <c r="T7" s="24" t="s">
        <v>320</v>
      </c>
      <c r="U7" s="16" t="s">
        <v>321</v>
      </c>
    </row>
    <row r="8" spans="1:21" ht="36">
      <c r="A8" s="16" t="s">
        <v>322</v>
      </c>
      <c r="B8" s="16" t="s">
        <v>323</v>
      </c>
      <c r="C8" s="20" t="s">
        <v>324</v>
      </c>
      <c r="D8" s="16" t="s">
        <v>325</v>
      </c>
      <c r="E8" s="16" t="s">
        <v>326</v>
      </c>
      <c r="F8" s="16" t="s">
        <v>327</v>
      </c>
      <c r="G8" s="16" t="s">
        <v>328</v>
      </c>
      <c r="H8" s="16" t="s">
        <v>329</v>
      </c>
      <c r="I8" s="16" t="s">
        <v>330</v>
      </c>
      <c r="J8" s="16" t="s">
        <v>331</v>
      </c>
      <c r="K8" s="20" t="s">
        <v>332</v>
      </c>
      <c r="L8" s="16" t="s">
        <v>333</v>
      </c>
      <c r="M8" s="16" t="s">
        <v>334</v>
      </c>
      <c r="N8" s="20" t="s">
        <v>335</v>
      </c>
      <c r="O8" s="16" t="s">
        <v>336</v>
      </c>
      <c r="P8" s="16" t="s">
        <v>337</v>
      </c>
      <c r="Q8" s="16" t="s">
        <v>338</v>
      </c>
      <c r="R8" s="25" t="s">
        <v>339</v>
      </c>
      <c r="S8" s="16" t="s">
        <v>338</v>
      </c>
      <c r="T8" s="25" t="s">
        <v>339</v>
      </c>
      <c r="U8" s="16" t="s">
        <v>340</v>
      </c>
    </row>
    <row r="9" spans="1:21" ht="36">
      <c r="A9" s="16" t="s">
        <v>341</v>
      </c>
      <c r="B9" s="16" t="s">
        <v>342</v>
      </c>
      <c r="C9" s="20" t="s">
        <v>343</v>
      </c>
      <c r="D9" s="16" t="s">
        <v>344</v>
      </c>
      <c r="E9" s="16" t="s">
        <v>345</v>
      </c>
      <c r="F9" s="16" t="s">
        <v>346</v>
      </c>
      <c r="G9" s="16" t="s">
        <v>347</v>
      </c>
      <c r="H9" s="16" t="s">
        <v>348</v>
      </c>
      <c r="I9" s="16" t="s">
        <v>349</v>
      </c>
      <c r="J9" s="16" t="s">
        <v>350</v>
      </c>
      <c r="K9" s="20" t="s">
        <v>351</v>
      </c>
      <c r="L9" s="16" t="s">
        <v>352</v>
      </c>
      <c r="M9" s="16" t="s">
        <v>353</v>
      </c>
      <c r="N9" s="20" t="s">
        <v>354</v>
      </c>
      <c r="O9" s="16" t="s">
        <v>355</v>
      </c>
      <c r="P9" s="16" t="s">
        <v>356</v>
      </c>
      <c r="Q9" s="16" t="s">
        <v>357</v>
      </c>
      <c r="R9" s="24" t="s">
        <v>358</v>
      </c>
      <c r="S9" s="16" t="s">
        <v>357</v>
      </c>
      <c r="T9" s="24" t="s">
        <v>358</v>
      </c>
      <c r="U9" s="16" t="s">
        <v>359</v>
      </c>
    </row>
    <row r="10" spans="1:21" ht="24">
      <c r="A10" s="16" t="s">
        <v>360</v>
      </c>
      <c r="B10" s="16" t="s">
        <v>361</v>
      </c>
      <c r="C10" s="20" t="s">
        <v>362</v>
      </c>
      <c r="D10" s="16" t="s">
        <v>363</v>
      </c>
      <c r="E10" s="16" t="s">
        <v>364</v>
      </c>
      <c r="F10" s="16" t="s">
        <v>365</v>
      </c>
      <c r="G10" s="16" t="s">
        <v>366</v>
      </c>
      <c r="H10" s="16" t="s">
        <v>367</v>
      </c>
      <c r="I10" s="16" t="s">
        <v>368</v>
      </c>
      <c r="J10" s="16" t="s">
        <v>369</v>
      </c>
      <c r="K10" s="20" t="s">
        <v>370</v>
      </c>
      <c r="L10" s="16" t="s">
        <v>371</v>
      </c>
      <c r="M10" s="16" t="s">
        <v>372</v>
      </c>
      <c r="N10" s="20" t="s">
        <v>373</v>
      </c>
      <c r="O10" s="16" t="s">
        <v>374</v>
      </c>
      <c r="P10" s="16" t="s">
        <v>375</v>
      </c>
      <c r="Q10" s="16" t="s">
        <v>376</v>
      </c>
      <c r="R10" s="25" t="s">
        <v>377</v>
      </c>
      <c r="S10" s="16" t="s">
        <v>376</v>
      </c>
      <c r="T10" s="25" t="s">
        <v>377</v>
      </c>
      <c r="U10" s="16" t="s">
        <v>378</v>
      </c>
    </row>
    <row r="11" spans="1:21" ht="36">
      <c r="A11" s="16" t="s">
        <v>379</v>
      </c>
      <c r="B11" s="16" t="s">
        <v>380</v>
      </c>
      <c r="C11" s="20" t="s">
        <v>381</v>
      </c>
      <c r="D11" s="16" t="s">
        <v>382</v>
      </c>
      <c r="E11" s="16" t="s">
        <v>383</v>
      </c>
      <c r="F11" s="16" t="s">
        <v>384</v>
      </c>
      <c r="G11" s="16" t="s">
        <v>385</v>
      </c>
      <c r="H11" s="16" t="s">
        <v>386</v>
      </c>
      <c r="I11" s="16" t="s">
        <v>387</v>
      </c>
      <c r="J11" s="16" t="s">
        <v>388</v>
      </c>
      <c r="K11" s="20" t="s">
        <v>389</v>
      </c>
      <c r="L11" s="16" t="s">
        <v>390</v>
      </c>
      <c r="M11" s="16" t="s">
        <v>391</v>
      </c>
      <c r="N11" s="20" t="s">
        <v>392</v>
      </c>
      <c r="O11" s="16" t="s">
        <v>393</v>
      </c>
      <c r="P11" s="16" t="s">
        <v>394</v>
      </c>
      <c r="Q11" s="16" t="s">
        <v>395</v>
      </c>
      <c r="R11" s="24" t="s">
        <v>396</v>
      </c>
      <c r="S11" s="16" t="s">
        <v>395</v>
      </c>
      <c r="T11" s="24" t="s">
        <v>396</v>
      </c>
      <c r="U11" s="16" t="s">
        <v>397</v>
      </c>
    </row>
    <row r="12" spans="1:21" ht="24">
      <c r="A12" s="16" t="s">
        <v>398</v>
      </c>
      <c r="B12" s="16" t="s">
        <v>399</v>
      </c>
      <c r="C12" s="20" t="s">
        <v>400</v>
      </c>
      <c r="D12" s="16" t="s">
        <v>401</v>
      </c>
      <c r="E12" s="16" t="s">
        <v>402</v>
      </c>
      <c r="F12" s="16" t="s">
        <v>403</v>
      </c>
      <c r="G12" s="16" t="s">
        <v>404</v>
      </c>
      <c r="H12" s="16" t="s">
        <v>405</v>
      </c>
      <c r="I12" s="16" t="s">
        <v>404</v>
      </c>
      <c r="J12" s="16" t="s">
        <v>406</v>
      </c>
      <c r="K12" s="20" t="s">
        <v>407</v>
      </c>
      <c r="L12" s="16" t="s">
        <v>408</v>
      </c>
      <c r="M12" s="16" t="s">
        <v>409</v>
      </c>
      <c r="N12" s="20" t="s">
        <v>410</v>
      </c>
      <c r="O12" s="16" t="s">
        <v>411</v>
      </c>
      <c r="P12" s="16" t="s">
        <v>412</v>
      </c>
      <c r="Q12" s="16" t="s">
        <v>413</v>
      </c>
      <c r="R12" s="25" t="s">
        <v>414</v>
      </c>
      <c r="S12" s="16" t="s">
        <v>413</v>
      </c>
      <c r="T12" s="25" t="s">
        <v>414</v>
      </c>
      <c r="U12" s="16" t="s">
        <v>415</v>
      </c>
    </row>
    <row r="13" spans="1:21" ht="36">
      <c r="A13" s="16" t="s">
        <v>416</v>
      </c>
      <c r="B13" s="16" t="s">
        <v>417</v>
      </c>
      <c r="C13" s="20" t="s">
        <v>418</v>
      </c>
      <c r="D13" s="16" t="s">
        <v>419</v>
      </c>
      <c r="E13" s="16" t="s">
        <v>420</v>
      </c>
      <c r="F13" s="16" t="s">
        <v>421</v>
      </c>
      <c r="G13" s="16" t="s">
        <v>422</v>
      </c>
      <c r="H13" s="16" t="s">
        <v>423</v>
      </c>
      <c r="I13" s="16" t="s">
        <v>424</v>
      </c>
      <c r="J13" s="16" t="s">
        <v>425</v>
      </c>
      <c r="K13" s="20" t="s">
        <v>426</v>
      </c>
      <c r="L13" s="16" t="s">
        <v>427</v>
      </c>
      <c r="M13" s="16" t="s">
        <v>428</v>
      </c>
      <c r="N13" s="20" t="s">
        <v>429</v>
      </c>
      <c r="O13" s="16" t="s">
        <v>430</v>
      </c>
      <c r="P13" s="16" t="s">
        <v>431</v>
      </c>
      <c r="Q13" s="16" t="s">
        <v>432</v>
      </c>
      <c r="R13" s="24" t="s">
        <v>433</v>
      </c>
      <c r="S13" s="16" t="s">
        <v>432</v>
      </c>
      <c r="T13" s="24" t="s">
        <v>433</v>
      </c>
      <c r="U13" s="16" t="s">
        <v>434</v>
      </c>
    </row>
    <row r="14" spans="1:21" ht="36">
      <c r="A14" s="16" t="s">
        <v>435</v>
      </c>
      <c r="B14" s="16" t="s">
        <v>436</v>
      </c>
      <c r="C14" s="20" t="s">
        <v>437</v>
      </c>
      <c r="D14" s="16" t="s">
        <v>438</v>
      </c>
      <c r="E14" s="16" t="s">
        <v>439</v>
      </c>
      <c r="F14" s="16" t="s">
        <v>439</v>
      </c>
      <c r="G14" s="16" t="s">
        <v>440</v>
      </c>
      <c r="I14" s="16" t="s">
        <v>441</v>
      </c>
      <c r="J14" s="16" t="s">
        <v>442</v>
      </c>
      <c r="K14" s="20" t="s">
        <v>443</v>
      </c>
      <c r="L14" s="16" t="s">
        <v>444</v>
      </c>
      <c r="M14" s="16" t="s">
        <v>445</v>
      </c>
      <c r="N14" s="20" t="s">
        <v>446</v>
      </c>
      <c r="O14" s="16" t="s">
        <v>447</v>
      </c>
      <c r="P14" s="16" t="s">
        <v>448</v>
      </c>
      <c r="Q14" s="16" t="s">
        <v>449</v>
      </c>
      <c r="R14" s="25" t="s">
        <v>450</v>
      </c>
      <c r="S14" s="16" t="s">
        <v>449</v>
      </c>
      <c r="T14" s="25" t="s">
        <v>450</v>
      </c>
      <c r="U14" s="16" t="s">
        <v>451</v>
      </c>
    </row>
    <row r="15" spans="1:21" ht="24">
      <c r="A15" s="16" t="s">
        <v>452</v>
      </c>
      <c r="B15" s="16" t="s">
        <v>453</v>
      </c>
      <c r="C15" s="20" t="s">
        <v>454</v>
      </c>
      <c r="D15" s="16" t="s">
        <v>455</v>
      </c>
      <c r="G15" s="16" t="s">
        <v>456</v>
      </c>
      <c r="I15" s="16" t="s">
        <v>457</v>
      </c>
      <c r="J15" s="16" t="s">
        <v>458</v>
      </c>
      <c r="K15" s="20" t="s">
        <v>459</v>
      </c>
      <c r="L15" s="16" t="s">
        <v>460</v>
      </c>
      <c r="M15" s="16" t="s">
        <v>461</v>
      </c>
      <c r="N15" s="20" t="s">
        <v>462</v>
      </c>
      <c r="O15" s="16" t="s">
        <v>463</v>
      </c>
      <c r="P15" s="16" t="s">
        <v>464</v>
      </c>
      <c r="R15" s="24" t="s">
        <v>465</v>
      </c>
      <c r="T15" s="24" t="s">
        <v>465</v>
      </c>
      <c r="U15" s="16" t="s">
        <v>466</v>
      </c>
    </row>
    <row r="16" spans="1:21" ht="24">
      <c r="A16" s="16" t="s">
        <v>467</v>
      </c>
      <c r="B16" s="16" t="s">
        <v>468</v>
      </c>
      <c r="C16" s="20" t="s">
        <v>469</v>
      </c>
      <c r="D16" s="16" t="s">
        <v>470</v>
      </c>
      <c r="G16" s="16" t="s">
        <v>471</v>
      </c>
      <c r="J16" s="16" t="s">
        <v>472</v>
      </c>
      <c r="K16" s="20" t="s">
        <v>473</v>
      </c>
      <c r="L16" s="16" t="s">
        <v>474</v>
      </c>
      <c r="M16" s="16" t="s">
        <v>475</v>
      </c>
      <c r="N16" s="20" t="s">
        <v>476</v>
      </c>
      <c r="O16" s="16" t="s">
        <v>477</v>
      </c>
      <c r="P16" s="16" t="s">
        <v>478</v>
      </c>
      <c r="R16" s="25" t="s">
        <v>479</v>
      </c>
      <c r="T16" s="25" t="s">
        <v>479</v>
      </c>
      <c r="U16" s="16" t="s">
        <v>480</v>
      </c>
    </row>
    <row r="17" spans="1:20" ht="24">
      <c r="A17" s="16" t="s">
        <v>481</v>
      </c>
      <c r="B17" s="16" t="s">
        <v>482</v>
      </c>
      <c r="C17" s="20" t="s">
        <v>483</v>
      </c>
      <c r="D17" s="16" t="s">
        <v>484</v>
      </c>
      <c r="J17" s="16" t="s">
        <v>485</v>
      </c>
      <c r="K17" s="20" t="s">
        <v>486</v>
      </c>
      <c r="L17" s="16" t="s">
        <v>487</v>
      </c>
      <c r="M17" s="16" t="s">
        <v>488</v>
      </c>
      <c r="N17" s="20" t="s">
        <v>489</v>
      </c>
      <c r="O17" s="16" t="s">
        <v>490</v>
      </c>
      <c r="P17" s="16" t="s">
        <v>491</v>
      </c>
      <c r="R17" s="24" t="s">
        <v>492</v>
      </c>
      <c r="T17" s="24" t="s">
        <v>492</v>
      </c>
    </row>
    <row r="18" spans="1:20" ht="36">
      <c r="A18" s="16" t="s">
        <v>493</v>
      </c>
      <c r="B18" s="16" t="s">
        <v>494</v>
      </c>
      <c r="C18" s="20" t="s">
        <v>495</v>
      </c>
      <c r="D18" s="16" t="s">
        <v>496</v>
      </c>
      <c r="J18" s="16" t="s">
        <v>497</v>
      </c>
      <c r="K18" s="20" t="s">
        <v>498</v>
      </c>
      <c r="L18" s="16" t="s">
        <v>499</v>
      </c>
      <c r="M18" s="16" t="s">
        <v>500</v>
      </c>
      <c r="N18" s="20" t="s">
        <v>501</v>
      </c>
      <c r="O18" s="16" t="s">
        <v>502</v>
      </c>
      <c r="P18" s="16" t="s">
        <v>503</v>
      </c>
      <c r="R18" s="25" t="s">
        <v>504</v>
      </c>
      <c r="T18" s="25" t="s">
        <v>504</v>
      </c>
    </row>
    <row r="19" spans="1:20" ht="36">
      <c r="A19" s="16" t="s">
        <v>505</v>
      </c>
      <c r="B19" s="16" t="s">
        <v>506</v>
      </c>
      <c r="C19" s="20" t="s">
        <v>507</v>
      </c>
      <c r="D19" s="16" t="s">
        <v>508</v>
      </c>
      <c r="J19" s="16" t="s">
        <v>509</v>
      </c>
      <c r="K19" s="20" t="s">
        <v>510</v>
      </c>
      <c r="L19" s="16" t="s">
        <v>511</v>
      </c>
      <c r="M19" s="16" t="s">
        <v>512</v>
      </c>
      <c r="N19" s="20" t="s">
        <v>513</v>
      </c>
      <c r="O19" s="16" t="s">
        <v>514</v>
      </c>
      <c r="P19" s="16" t="s">
        <v>515</v>
      </c>
      <c r="R19" s="24" t="s">
        <v>516</v>
      </c>
      <c r="T19" s="24" t="s">
        <v>516</v>
      </c>
    </row>
    <row r="20" spans="1:20" ht="24">
      <c r="A20" s="16" t="s">
        <v>517</v>
      </c>
      <c r="B20" s="16" t="s">
        <v>518</v>
      </c>
      <c r="C20" s="20" t="s">
        <v>519</v>
      </c>
      <c r="D20" s="16" t="s">
        <v>520</v>
      </c>
      <c r="J20" s="16" t="s">
        <v>521</v>
      </c>
      <c r="K20" s="20" t="s">
        <v>522</v>
      </c>
      <c r="L20" s="16" t="s">
        <v>523</v>
      </c>
      <c r="M20" s="16" t="s">
        <v>524</v>
      </c>
      <c r="N20" s="20" t="s">
        <v>525</v>
      </c>
      <c r="O20" s="16" t="s">
        <v>526</v>
      </c>
      <c r="R20" s="25" t="s">
        <v>527</v>
      </c>
      <c r="T20" s="25" t="s">
        <v>527</v>
      </c>
    </row>
    <row r="21" spans="1:20" ht="36">
      <c r="A21" s="16" t="s">
        <v>528</v>
      </c>
      <c r="B21" s="16" t="s">
        <v>529</v>
      </c>
      <c r="C21" s="20" t="s">
        <v>530</v>
      </c>
      <c r="D21" s="16" t="s">
        <v>531</v>
      </c>
      <c r="J21" s="16" t="s">
        <v>532</v>
      </c>
      <c r="K21" s="20" t="s">
        <v>533</v>
      </c>
      <c r="L21" s="16" t="s">
        <v>534</v>
      </c>
      <c r="M21" s="16" t="s">
        <v>535</v>
      </c>
      <c r="N21" s="20" t="s">
        <v>536</v>
      </c>
      <c r="O21" s="16" t="s">
        <v>537</v>
      </c>
      <c r="R21" s="24" t="s">
        <v>538</v>
      </c>
      <c r="T21" s="24" t="s">
        <v>538</v>
      </c>
    </row>
    <row r="22" spans="1:20" ht="36">
      <c r="A22" s="16" t="s">
        <v>539</v>
      </c>
      <c r="B22" s="16" t="s">
        <v>540</v>
      </c>
      <c r="C22" s="20" t="s">
        <v>541</v>
      </c>
      <c r="D22" s="16" t="s">
        <v>542</v>
      </c>
      <c r="J22" s="16" t="s">
        <v>543</v>
      </c>
      <c r="K22" s="20" t="s">
        <v>544</v>
      </c>
      <c r="L22" s="16" t="s">
        <v>545</v>
      </c>
      <c r="M22" s="16" t="s">
        <v>546</v>
      </c>
      <c r="N22" s="20" t="s">
        <v>547</v>
      </c>
      <c r="O22" s="16" t="s">
        <v>548</v>
      </c>
      <c r="R22" s="25" t="s">
        <v>549</v>
      </c>
      <c r="T22" s="25" t="s">
        <v>549</v>
      </c>
    </row>
    <row r="23" spans="1:20">
      <c r="A23" s="16" t="s">
        <v>550</v>
      </c>
      <c r="B23" s="16" t="s">
        <v>551</v>
      </c>
      <c r="C23" s="20" t="s">
        <v>552</v>
      </c>
      <c r="J23" s="16" t="s">
        <v>553</v>
      </c>
      <c r="K23" s="20" t="s">
        <v>554</v>
      </c>
      <c r="L23" s="16" t="s">
        <v>555</v>
      </c>
      <c r="M23" s="16" t="s">
        <v>556</v>
      </c>
      <c r="O23" s="16" t="s">
        <v>557</v>
      </c>
    </row>
    <row r="24" spans="1:20">
      <c r="A24" s="16" t="s">
        <v>558</v>
      </c>
      <c r="B24" s="16" t="s">
        <v>559</v>
      </c>
      <c r="C24" s="20" t="s">
        <v>560</v>
      </c>
      <c r="O24" s="16" t="s">
        <v>561</v>
      </c>
    </row>
    <row r="25" spans="1:20">
      <c r="A25" s="16" t="s">
        <v>562</v>
      </c>
      <c r="B25" s="16" t="s">
        <v>563</v>
      </c>
      <c r="C25" s="20" t="s">
        <v>564</v>
      </c>
      <c r="O25" s="16" t="s">
        <v>565</v>
      </c>
    </row>
    <row r="26" spans="1:20">
      <c r="A26" s="16" t="s">
        <v>566</v>
      </c>
      <c r="C26" s="20" t="s">
        <v>567</v>
      </c>
      <c r="O26" s="16" t="s">
        <v>568</v>
      </c>
    </row>
    <row r="27" spans="1:20">
      <c r="A27" s="16" t="s">
        <v>569</v>
      </c>
      <c r="O27" s="16" t="s">
        <v>570</v>
      </c>
    </row>
    <row r="28" spans="1:20">
      <c r="A28" s="16" t="s">
        <v>571</v>
      </c>
      <c r="O28" s="16" t="s">
        <v>572</v>
      </c>
    </row>
    <row r="29" spans="1:20">
      <c r="A29" s="16" t="s">
        <v>573</v>
      </c>
      <c r="O29" s="16" t="s">
        <v>574</v>
      </c>
    </row>
    <row r="30" spans="1:20">
      <c r="A30" s="16" t="s">
        <v>575</v>
      </c>
      <c r="O30" s="16" t="s">
        <v>576</v>
      </c>
    </row>
    <row r="31" spans="1:20">
      <c r="A31" s="16" t="s">
        <v>577</v>
      </c>
      <c r="O31" s="16" t="s">
        <v>578</v>
      </c>
    </row>
    <row r="32" spans="1:20">
      <c r="A32" s="16" t="s">
        <v>579</v>
      </c>
      <c r="O32" s="16" t="s">
        <v>580</v>
      </c>
    </row>
    <row r="33" spans="1:1">
      <c r="A33" s="16" t="s">
        <v>581</v>
      </c>
    </row>
    <row r="34" spans="1:1">
      <c r="A34" s="16" t="s">
        <v>582</v>
      </c>
    </row>
    <row r="35" spans="1:1">
      <c r="A35" s="16" t="s">
        <v>583</v>
      </c>
    </row>
    <row r="36" spans="1:1">
      <c r="A36" s="16" t="s">
        <v>584</v>
      </c>
    </row>
    <row r="37" spans="1:1">
      <c r="A37" s="16" t="s">
        <v>585</v>
      </c>
    </row>
    <row r="38" spans="1:1">
      <c r="A38" s="16" t="s">
        <v>586</v>
      </c>
    </row>
    <row r="39" spans="1:1">
      <c r="A39" s="16" t="s">
        <v>587</v>
      </c>
    </row>
    <row r="40" spans="1:1">
      <c r="A40" s="16" t="s">
        <v>588</v>
      </c>
    </row>
    <row r="41" spans="1:1">
      <c r="A41" s="16" t="s">
        <v>589</v>
      </c>
    </row>
    <row r="42" spans="1:1">
      <c r="A42" s="16" t="s">
        <v>590</v>
      </c>
    </row>
    <row r="43" spans="1:1">
      <c r="A43" s="16" t="s">
        <v>591</v>
      </c>
    </row>
    <row r="44" spans="1:1">
      <c r="A44" s="16" t="s">
        <v>592</v>
      </c>
    </row>
    <row r="45" spans="1:1">
      <c r="A45" s="16" t="s">
        <v>593</v>
      </c>
    </row>
    <row r="46" spans="1:1">
      <c r="A46" s="16" t="s">
        <v>594</v>
      </c>
    </row>
    <row r="47" spans="1:1">
      <c r="A47" s="16" t="s">
        <v>595</v>
      </c>
    </row>
    <row r="48" spans="1:1">
      <c r="A48" s="16" t="s">
        <v>596</v>
      </c>
    </row>
    <row r="49" spans="1:1">
      <c r="A49" s="16" t="s">
        <v>597</v>
      </c>
    </row>
    <row r="50" spans="1:1">
      <c r="A50" s="16" t="s">
        <v>598</v>
      </c>
    </row>
    <row r="51" spans="1:1">
      <c r="A51" s="16" t="s">
        <v>599</v>
      </c>
    </row>
    <row r="52" spans="1:1">
      <c r="A52" s="16" t="s">
        <v>600</v>
      </c>
    </row>
    <row r="53" spans="1:1">
      <c r="A53" s="16" t="s">
        <v>601</v>
      </c>
    </row>
    <row r="54" spans="1:1">
      <c r="A54" s="16" t="s">
        <v>602</v>
      </c>
    </row>
    <row r="55" spans="1:1">
      <c r="A55" s="16" t="s">
        <v>603</v>
      </c>
    </row>
    <row r="56" spans="1:1">
      <c r="A56" s="16" t="s">
        <v>604</v>
      </c>
    </row>
    <row r="57" spans="1:1">
      <c r="A57" s="16" t="s">
        <v>605</v>
      </c>
    </row>
    <row r="58" spans="1:1">
      <c r="A58" s="16" t="s">
        <v>606</v>
      </c>
    </row>
    <row r="59" spans="1:1">
      <c r="A59" s="16" t="s">
        <v>607</v>
      </c>
    </row>
    <row r="60" spans="1:1">
      <c r="A60" s="16" t="s">
        <v>608</v>
      </c>
    </row>
    <row r="61" spans="1:1">
      <c r="A61" s="16" t="s">
        <v>609</v>
      </c>
    </row>
    <row r="62" spans="1:1">
      <c r="A62" s="16" t="s">
        <v>610</v>
      </c>
    </row>
  </sheetData>
  <pageMargins left="0.7" right="0.7" top="0.75" bottom="0.75" header="0.3" footer="0.3"/>
  <pageSetup orientation="portrait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Domain_Wide!$A$2:$A$17</xm:f>
          </x14:formula1>
          <xm:sqref>O1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58"/>
  <sheetViews>
    <sheetView zoomScale="85" zoomScaleNormal="85" workbookViewId="0">
      <pane xSplit="1" topLeftCell="B1" activePane="topRight" state="frozen"/>
      <selection pane="topRight" activeCell="C3" sqref="C3"/>
      <selection activeCell="C3" sqref="C3"/>
    </sheetView>
  </sheetViews>
  <sheetFormatPr defaultRowHeight="14.45"/>
  <cols>
    <col min="1" max="1" width="40.5703125" bestFit="1" customWidth="1"/>
    <col min="2" max="2" width="10.7109375" bestFit="1" customWidth="1"/>
    <col min="3" max="3" width="53.5703125" bestFit="1" customWidth="1"/>
    <col min="4" max="4" width="10.7109375" bestFit="1" customWidth="1"/>
    <col min="5" max="5" width="47.7109375" bestFit="1" customWidth="1"/>
    <col min="6" max="6" width="11.28515625" bestFit="1" customWidth="1"/>
    <col min="7" max="7" width="59.140625" bestFit="1" customWidth="1"/>
    <col min="8" max="8" width="11.28515625" bestFit="1" customWidth="1"/>
    <col min="9" max="9" width="45.140625" bestFit="1" customWidth="1"/>
    <col min="10" max="10" width="10.7109375" bestFit="1" customWidth="1"/>
    <col min="11" max="11" width="63.7109375" customWidth="1"/>
    <col min="12" max="12" width="19.42578125" customWidth="1"/>
    <col min="13" max="13" width="31.42578125" bestFit="1" customWidth="1"/>
    <col min="14" max="14" width="12.7109375" customWidth="1"/>
    <col min="15" max="15" width="17.7109375" customWidth="1"/>
    <col min="16" max="16" width="9.85546875" customWidth="1"/>
    <col min="17" max="17" width="26.5703125" bestFit="1" customWidth="1"/>
    <col min="20" max="20" width="13.5703125" bestFit="1" customWidth="1"/>
    <col min="21" max="21" width="21.28515625" customWidth="1"/>
  </cols>
  <sheetData>
    <row r="1" spans="1:21">
      <c r="A1" t="s">
        <v>9</v>
      </c>
      <c r="B1" t="s">
        <v>10</v>
      </c>
      <c r="C1" t="s">
        <v>11</v>
      </c>
      <c r="D1" t="s">
        <v>13</v>
      </c>
      <c r="E1" t="s">
        <v>14</v>
      </c>
      <c r="F1" t="s">
        <v>16</v>
      </c>
      <c r="G1" t="s">
        <v>17</v>
      </c>
      <c r="H1" t="s">
        <v>19</v>
      </c>
      <c r="I1" t="s">
        <v>20</v>
      </c>
      <c r="J1" t="s">
        <v>22</v>
      </c>
      <c r="K1" t="s">
        <v>23</v>
      </c>
      <c r="L1" t="s">
        <v>25</v>
      </c>
      <c r="M1" t="s">
        <v>26</v>
      </c>
      <c r="O1" t="s">
        <v>611</v>
      </c>
      <c r="P1" t="s">
        <v>3</v>
      </c>
      <c r="Q1" s="8" t="s">
        <v>8</v>
      </c>
      <c r="U1" t="s">
        <v>612</v>
      </c>
    </row>
    <row r="2" spans="1:21">
      <c r="A2" t="s">
        <v>213</v>
      </c>
      <c r="B2" t="s">
        <v>613</v>
      </c>
      <c r="C2" t="s">
        <v>614</v>
      </c>
      <c r="D2" t="s">
        <v>615</v>
      </c>
      <c r="E2" t="s">
        <v>616</v>
      </c>
      <c r="F2" t="s">
        <v>617</v>
      </c>
      <c r="G2" t="s">
        <v>618</v>
      </c>
      <c r="H2" t="s">
        <v>619</v>
      </c>
      <c r="I2" t="s">
        <v>620</v>
      </c>
      <c r="J2" t="s">
        <v>621</v>
      </c>
      <c r="K2" t="s">
        <v>622</v>
      </c>
      <c r="L2" t="s">
        <v>623</v>
      </c>
      <c r="M2" t="s">
        <v>623</v>
      </c>
      <c r="O2" t="s">
        <v>624</v>
      </c>
      <c r="P2" t="b">
        <v>1</v>
      </c>
      <c r="Q2" t="s">
        <v>625</v>
      </c>
      <c r="T2" t="s">
        <v>623</v>
      </c>
      <c r="U2" t="s">
        <v>626</v>
      </c>
    </row>
    <row r="3" spans="1:21">
      <c r="A3" t="s">
        <v>216</v>
      </c>
      <c r="B3" t="s">
        <v>627</v>
      </c>
      <c r="C3" t="s">
        <v>628</v>
      </c>
      <c r="D3" t="s">
        <v>629</v>
      </c>
      <c r="E3" t="s">
        <v>630</v>
      </c>
      <c r="F3" t="s">
        <v>631</v>
      </c>
      <c r="G3" t="s">
        <v>618</v>
      </c>
      <c r="H3" t="s">
        <v>632</v>
      </c>
      <c r="I3" t="s">
        <v>620</v>
      </c>
      <c r="J3" t="s">
        <v>633</v>
      </c>
      <c r="K3" t="s">
        <v>622</v>
      </c>
      <c r="L3" t="s">
        <v>623</v>
      </c>
      <c r="M3" t="s">
        <v>623</v>
      </c>
      <c r="O3" t="s">
        <v>623</v>
      </c>
      <c r="P3" t="b">
        <v>0</v>
      </c>
      <c r="Q3" t="s">
        <v>634</v>
      </c>
      <c r="T3" t="s">
        <v>635</v>
      </c>
      <c r="U3" t="s">
        <v>636</v>
      </c>
    </row>
    <row r="4" spans="1:21">
      <c r="A4" t="s">
        <v>215</v>
      </c>
      <c r="B4" t="s">
        <v>637</v>
      </c>
      <c r="C4" t="s">
        <v>638</v>
      </c>
      <c r="D4" t="s">
        <v>639</v>
      </c>
      <c r="E4" t="s">
        <v>640</v>
      </c>
      <c r="F4" t="s">
        <v>641</v>
      </c>
      <c r="G4" t="s">
        <v>618</v>
      </c>
      <c r="H4" t="s">
        <v>642</v>
      </c>
      <c r="I4" t="s">
        <v>620</v>
      </c>
      <c r="J4" t="s">
        <v>643</v>
      </c>
      <c r="K4" t="s">
        <v>622</v>
      </c>
      <c r="L4" t="s">
        <v>623</v>
      </c>
      <c r="M4" t="s">
        <v>623</v>
      </c>
      <c r="O4" t="s">
        <v>623</v>
      </c>
      <c r="Q4" t="s">
        <v>644</v>
      </c>
      <c r="T4">
        <v>1</v>
      </c>
      <c r="U4" t="s">
        <v>645</v>
      </c>
    </row>
    <row r="5" spans="1:21">
      <c r="A5" t="s">
        <v>219</v>
      </c>
      <c r="B5" t="s">
        <v>646</v>
      </c>
      <c r="C5" t="s">
        <v>647</v>
      </c>
      <c r="D5" t="s">
        <v>648</v>
      </c>
      <c r="E5" t="s">
        <v>616</v>
      </c>
      <c r="F5" t="s">
        <v>649</v>
      </c>
      <c r="G5" t="s">
        <v>618</v>
      </c>
      <c r="H5" t="s">
        <v>650</v>
      </c>
      <c r="I5" t="s">
        <v>620</v>
      </c>
      <c r="J5" t="s">
        <v>651</v>
      </c>
      <c r="K5" t="s">
        <v>622</v>
      </c>
      <c r="L5" t="s">
        <v>623</v>
      </c>
      <c r="M5" t="s">
        <v>623</v>
      </c>
      <c r="Q5" t="s">
        <v>652</v>
      </c>
      <c r="T5">
        <v>2</v>
      </c>
      <c r="U5" t="s">
        <v>653</v>
      </c>
    </row>
    <row r="6" spans="1:21">
      <c r="A6" t="s">
        <v>214</v>
      </c>
      <c r="B6" t="s">
        <v>654</v>
      </c>
      <c r="C6" t="s">
        <v>655</v>
      </c>
      <c r="D6" t="s">
        <v>656</v>
      </c>
      <c r="E6" t="s">
        <v>657</v>
      </c>
      <c r="F6" t="s">
        <v>658</v>
      </c>
      <c r="G6" t="s">
        <v>659</v>
      </c>
      <c r="H6" t="s">
        <v>660</v>
      </c>
      <c r="I6" t="s">
        <v>618</v>
      </c>
      <c r="J6" t="s">
        <v>661</v>
      </c>
      <c r="K6" t="s">
        <v>620</v>
      </c>
      <c r="L6" t="s">
        <v>662</v>
      </c>
      <c r="M6" t="s">
        <v>622</v>
      </c>
      <c r="T6">
        <v>3</v>
      </c>
    </row>
    <row r="7" spans="1:21">
      <c r="A7" t="s">
        <v>217</v>
      </c>
      <c r="B7" t="s">
        <v>663</v>
      </c>
      <c r="C7" t="s">
        <v>638</v>
      </c>
      <c r="D7" t="s">
        <v>664</v>
      </c>
      <c r="E7" t="s">
        <v>616</v>
      </c>
      <c r="F7" t="s">
        <v>665</v>
      </c>
      <c r="G7" t="s">
        <v>618</v>
      </c>
      <c r="H7" t="s">
        <v>666</v>
      </c>
      <c r="I7" t="s">
        <v>620</v>
      </c>
      <c r="J7" t="s">
        <v>667</v>
      </c>
      <c r="K7" t="s">
        <v>622</v>
      </c>
      <c r="L7" t="s">
        <v>623</v>
      </c>
      <c r="M7" t="s">
        <v>623</v>
      </c>
      <c r="T7">
        <v>4</v>
      </c>
    </row>
    <row r="8" spans="1:21">
      <c r="A8" t="s">
        <v>218</v>
      </c>
      <c r="B8" t="s">
        <v>668</v>
      </c>
      <c r="C8" t="s">
        <v>638</v>
      </c>
      <c r="D8" t="s">
        <v>669</v>
      </c>
      <c r="E8" t="s">
        <v>640</v>
      </c>
      <c r="F8" t="s">
        <v>670</v>
      </c>
      <c r="G8" t="s">
        <v>618</v>
      </c>
      <c r="H8" t="s">
        <v>671</v>
      </c>
      <c r="I8" t="s">
        <v>620</v>
      </c>
      <c r="J8" t="s">
        <v>672</v>
      </c>
      <c r="K8" t="s">
        <v>622</v>
      </c>
      <c r="L8" t="s">
        <v>623</v>
      </c>
      <c r="M8" t="s">
        <v>623</v>
      </c>
      <c r="T8">
        <v>5</v>
      </c>
    </row>
    <row r="9" spans="1:21">
      <c r="A9" t="s">
        <v>220</v>
      </c>
      <c r="B9" t="s">
        <v>673</v>
      </c>
      <c r="C9" t="s">
        <v>674</v>
      </c>
      <c r="D9" t="s">
        <v>675</v>
      </c>
      <c r="E9" t="s">
        <v>676</v>
      </c>
      <c r="F9" t="s">
        <v>677</v>
      </c>
      <c r="G9" t="s">
        <v>678</v>
      </c>
      <c r="H9" t="s">
        <v>623</v>
      </c>
      <c r="I9" t="s">
        <v>623</v>
      </c>
      <c r="J9" t="s">
        <v>623</v>
      </c>
      <c r="K9" t="s">
        <v>623</v>
      </c>
      <c r="L9" t="s">
        <v>623</v>
      </c>
      <c r="M9" t="s">
        <v>623</v>
      </c>
    </row>
    <row r="10" spans="1:21">
      <c r="A10" t="s">
        <v>212</v>
      </c>
      <c r="B10" t="s">
        <v>679</v>
      </c>
      <c r="C10" t="s">
        <v>680</v>
      </c>
      <c r="D10" t="s">
        <v>681</v>
      </c>
      <c r="E10" s="9" t="s">
        <v>682</v>
      </c>
      <c r="F10" t="s">
        <v>683</v>
      </c>
      <c r="G10" s="9" t="s">
        <v>684</v>
      </c>
      <c r="H10" t="s">
        <v>685</v>
      </c>
      <c r="I10" s="9" t="s">
        <v>686</v>
      </c>
      <c r="J10" t="s">
        <v>687</v>
      </c>
      <c r="K10" t="s">
        <v>688</v>
      </c>
      <c r="L10" t="s">
        <v>623</v>
      </c>
      <c r="M10" t="s">
        <v>623</v>
      </c>
    </row>
    <row r="11" spans="1:21">
      <c r="A11" t="s">
        <v>210</v>
      </c>
      <c r="B11" t="s">
        <v>689</v>
      </c>
      <c r="C11" t="s">
        <v>690</v>
      </c>
      <c r="D11" t="s">
        <v>691</v>
      </c>
      <c r="E11" t="s">
        <v>692</v>
      </c>
      <c r="F11" t="s">
        <v>693</v>
      </c>
      <c r="G11" t="s">
        <v>694</v>
      </c>
      <c r="H11" t="s">
        <v>695</v>
      </c>
      <c r="I11" t="s">
        <v>696</v>
      </c>
      <c r="J11" t="s">
        <v>623</v>
      </c>
      <c r="K11" t="s">
        <v>623</v>
      </c>
      <c r="L11" t="s">
        <v>623</v>
      </c>
      <c r="M11" t="s">
        <v>623</v>
      </c>
    </row>
    <row r="12" spans="1:21">
      <c r="A12" t="s">
        <v>211</v>
      </c>
      <c r="B12" t="s">
        <v>697</v>
      </c>
      <c r="C12" s="4" t="s">
        <v>698</v>
      </c>
      <c r="D12" t="s">
        <v>699</v>
      </c>
      <c r="E12" s="4" t="s">
        <v>700</v>
      </c>
      <c r="F12" t="s">
        <v>701</v>
      </c>
      <c r="G12" s="4" t="s">
        <v>702</v>
      </c>
      <c r="H12" t="s">
        <v>703</v>
      </c>
      <c r="I12" t="s">
        <v>704</v>
      </c>
      <c r="J12" t="s">
        <v>623</v>
      </c>
      <c r="K12" t="s">
        <v>623</v>
      </c>
      <c r="L12" t="s">
        <v>623</v>
      </c>
      <c r="M12" t="s">
        <v>623</v>
      </c>
    </row>
    <row r="13" spans="1:21">
      <c r="A13" t="s">
        <v>221</v>
      </c>
      <c r="B13" s="4" t="s">
        <v>705</v>
      </c>
      <c r="C13" s="4" t="s">
        <v>706</v>
      </c>
      <c r="D13" t="s">
        <v>707</v>
      </c>
      <c r="E13" t="s">
        <v>708</v>
      </c>
      <c r="F13" t="s">
        <v>709</v>
      </c>
      <c r="G13" t="s">
        <v>710</v>
      </c>
      <c r="H13" t="s">
        <v>711</v>
      </c>
      <c r="I13" t="s">
        <v>712</v>
      </c>
      <c r="J13" t="s">
        <v>713</v>
      </c>
      <c r="K13" t="s">
        <v>714</v>
      </c>
      <c r="L13" t="s">
        <v>715</v>
      </c>
      <c r="M13" t="s">
        <v>716</v>
      </c>
    </row>
    <row r="14" spans="1:21">
      <c r="A14" t="s">
        <v>222</v>
      </c>
      <c r="B14" s="4" t="s">
        <v>717</v>
      </c>
      <c r="C14" s="4" t="s">
        <v>718</v>
      </c>
      <c r="D14" s="4" t="s">
        <v>719</v>
      </c>
      <c r="E14" s="4" t="s">
        <v>720</v>
      </c>
      <c r="F14" s="4" t="s">
        <v>721</v>
      </c>
      <c r="G14" s="4" t="s">
        <v>722</v>
      </c>
      <c r="H14" s="4" t="s">
        <v>685</v>
      </c>
      <c r="I14" s="4" t="s">
        <v>686</v>
      </c>
      <c r="J14" s="4" t="s">
        <v>723</v>
      </c>
      <c r="K14" s="4" t="s">
        <v>724</v>
      </c>
      <c r="L14" s="4" t="s">
        <v>725</v>
      </c>
      <c r="M14" s="4" t="s">
        <v>726</v>
      </c>
    </row>
    <row r="15" spans="1:21">
      <c r="A15" s="4" t="s">
        <v>223</v>
      </c>
      <c r="B15" s="4" t="s">
        <v>717</v>
      </c>
      <c r="C15" s="4" t="s">
        <v>727</v>
      </c>
      <c r="D15" s="4" t="s">
        <v>719</v>
      </c>
      <c r="E15" s="4" t="s">
        <v>720</v>
      </c>
      <c r="F15" s="4" t="s">
        <v>721</v>
      </c>
      <c r="G15" s="4" t="s">
        <v>722</v>
      </c>
      <c r="H15" s="4" t="s">
        <v>711</v>
      </c>
      <c r="I15" s="4" t="s">
        <v>712</v>
      </c>
      <c r="J15" s="4" t="s">
        <v>728</v>
      </c>
      <c r="K15" s="4" t="s">
        <v>729</v>
      </c>
      <c r="L15" s="4" t="s">
        <v>730</v>
      </c>
      <c r="M15" s="4" t="s">
        <v>731</v>
      </c>
    </row>
    <row r="16" spans="1:21">
      <c r="A16" t="s">
        <v>224</v>
      </c>
      <c r="B16" s="4" t="s">
        <v>732</v>
      </c>
      <c r="C16" s="4" t="s">
        <v>733</v>
      </c>
      <c r="D16" s="4" t="s">
        <v>691</v>
      </c>
      <c r="E16" s="4" t="s">
        <v>692</v>
      </c>
      <c r="F16" s="4" t="s">
        <v>693</v>
      </c>
      <c r="G16" s="4" t="s">
        <v>694</v>
      </c>
      <c r="H16" s="4" t="s">
        <v>695</v>
      </c>
      <c r="I16" s="4" t="s">
        <v>696</v>
      </c>
      <c r="J16" s="4" t="s">
        <v>623</v>
      </c>
      <c r="K16" s="4" t="s">
        <v>623</v>
      </c>
      <c r="L16" s="4" t="s">
        <v>623</v>
      </c>
      <c r="M16" s="4" t="s">
        <v>623</v>
      </c>
    </row>
    <row r="17" spans="1:15">
      <c r="A17" s="7" t="s">
        <v>225</v>
      </c>
      <c r="B17" s="7" t="s">
        <v>734</v>
      </c>
      <c r="C17" s="7" t="s">
        <v>735</v>
      </c>
      <c r="D17" s="7" t="s">
        <v>736</v>
      </c>
      <c r="E17" s="7" t="s">
        <v>737</v>
      </c>
      <c r="F17" s="7" t="s">
        <v>738</v>
      </c>
      <c r="G17" s="7" t="s">
        <v>739</v>
      </c>
      <c r="H17" s="7" t="s">
        <v>703</v>
      </c>
      <c r="I17" s="7" t="s">
        <v>704</v>
      </c>
      <c r="J17" s="7" t="s">
        <v>623</v>
      </c>
      <c r="K17" s="7" t="s">
        <v>623</v>
      </c>
      <c r="L17" s="7" t="s">
        <v>623</v>
      </c>
      <c r="M17" s="7" t="s">
        <v>623</v>
      </c>
    </row>
    <row r="18" spans="1:15" s="13" customFormat="1">
      <c r="A18" s="13" t="s">
        <v>228</v>
      </c>
      <c r="B18" t="s">
        <v>740</v>
      </c>
      <c r="C18" t="s">
        <v>741</v>
      </c>
      <c r="D18" t="s">
        <v>742</v>
      </c>
      <c r="E18" t="s">
        <v>743</v>
      </c>
      <c r="F18" t="s">
        <v>744</v>
      </c>
      <c r="G18" t="s">
        <v>618</v>
      </c>
      <c r="H18" t="s">
        <v>745</v>
      </c>
      <c r="I18" t="s">
        <v>620</v>
      </c>
      <c r="J18" t="s">
        <v>746</v>
      </c>
      <c r="K18" t="s">
        <v>622</v>
      </c>
      <c r="L18" t="s">
        <v>623</v>
      </c>
      <c r="M18" t="s">
        <v>623</v>
      </c>
    </row>
    <row r="19" spans="1:15" s="13" customFormat="1">
      <c r="A19" s="13" t="s">
        <v>229</v>
      </c>
      <c r="B19" t="s">
        <v>747</v>
      </c>
      <c r="C19" t="s">
        <v>748</v>
      </c>
      <c r="D19" t="s">
        <v>749</v>
      </c>
      <c r="E19" t="s">
        <v>616</v>
      </c>
      <c r="F19" t="s">
        <v>744</v>
      </c>
      <c r="G19" t="s">
        <v>618</v>
      </c>
      <c r="H19" t="s">
        <v>745</v>
      </c>
      <c r="I19" t="s">
        <v>620</v>
      </c>
      <c r="J19" t="s">
        <v>746</v>
      </c>
      <c r="K19" t="s">
        <v>622</v>
      </c>
      <c r="L19" s="13" t="s">
        <v>623</v>
      </c>
      <c r="M19" s="13" t="s">
        <v>623</v>
      </c>
    </row>
    <row r="20" spans="1:15" s="13" customFormat="1">
      <c r="A20" s="13" t="s">
        <v>226</v>
      </c>
      <c r="B20" t="s">
        <v>740</v>
      </c>
      <c r="C20" t="s">
        <v>741</v>
      </c>
      <c r="D20" t="s">
        <v>742</v>
      </c>
      <c r="E20" t="s">
        <v>743</v>
      </c>
      <c r="F20" t="s">
        <v>744</v>
      </c>
      <c r="G20" t="s">
        <v>618</v>
      </c>
      <c r="H20" t="s">
        <v>745</v>
      </c>
      <c r="I20" t="s">
        <v>620</v>
      </c>
      <c r="J20" t="s">
        <v>750</v>
      </c>
      <c r="K20" t="s">
        <v>622</v>
      </c>
      <c r="L20" s="13" t="s">
        <v>623</v>
      </c>
      <c r="M20" s="13" t="s">
        <v>623</v>
      </c>
    </row>
    <row r="21" spans="1:15" s="13" customFormat="1" ht="13.9">
      <c r="A21" s="13" t="s">
        <v>227</v>
      </c>
      <c r="B21" s="13" t="s">
        <v>747</v>
      </c>
      <c r="C21" s="13" t="s">
        <v>748</v>
      </c>
      <c r="D21" s="13" t="s">
        <v>749</v>
      </c>
      <c r="E21" s="13" t="s">
        <v>616</v>
      </c>
      <c r="F21" s="13" t="s">
        <v>744</v>
      </c>
      <c r="G21" s="13" t="s">
        <v>618</v>
      </c>
      <c r="H21" s="13" t="s">
        <v>745</v>
      </c>
      <c r="I21" s="13" t="s">
        <v>620</v>
      </c>
      <c r="J21" s="13" t="s">
        <v>746</v>
      </c>
      <c r="K21" s="13" t="s">
        <v>622</v>
      </c>
      <c r="L21" s="13" t="s">
        <v>744</v>
      </c>
      <c r="M21" s="13" t="s">
        <v>618</v>
      </c>
      <c r="N21" s="13" t="s">
        <v>623</v>
      </c>
      <c r="O21" s="13" t="s">
        <v>623</v>
      </c>
    </row>
    <row r="22" spans="1:15" s="13" customFormat="1">
      <c r="A22" s="13" t="s">
        <v>230</v>
      </c>
      <c r="B22" t="s">
        <v>751</v>
      </c>
      <c r="C22" t="s">
        <v>752</v>
      </c>
      <c r="D22" t="s">
        <v>753</v>
      </c>
      <c r="E22" t="s">
        <v>754</v>
      </c>
      <c r="F22" t="s">
        <v>749</v>
      </c>
      <c r="G22" t="s">
        <v>755</v>
      </c>
      <c r="H22" t="s">
        <v>756</v>
      </c>
      <c r="I22" t="s">
        <v>757</v>
      </c>
      <c r="J22" t="s">
        <v>744</v>
      </c>
      <c r="K22" t="s">
        <v>758</v>
      </c>
      <c r="L22" t="s">
        <v>745</v>
      </c>
      <c r="M22" t="s">
        <v>759</v>
      </c>
      <c r="N22" t="s">
        <v>746</v>
      </c>
      <c r="O22" t="s">
        <v>760</v>
      </c>
    </row>
    <row r="23" spans="1:15">
      <c r="A23">
        <v>1</v>
      </c>
      <c r="B23">
        <v>2</v>
      </c>
      <c r="C23">
        <v>3</v>
      </c>
      <c r="D23">
        <v>4</v>
      </c>
      <c r="E23">
        <v>5</v>
      </c>
      <c r="F23">
        <v>6</v>
      </c>
      <c r="G23">
        <v>7</v>
      </c>
      <c r="H23">
        <v>8</v>
      </c>
      <c r="I23">
        <v>9</v>
      </c>
      <c r="J23">
        <v>10</v>
      </c>
      <c r="K23">
        <v>11</v>
      </c>
      <c r="L23">
        <v>12</v>
      </c>
      <c r="M23">
        <v>13</v>
      </c>
    </row>
    <row r="55" spans="1:12">
      <c r="A55" s="4"/>
      <c r="B55" s="4"/>
      <c r="C55" s="4"/>
      <c r="E55" s="4"/>
      <c r="G55" s="4"/>
      <c r="H55" s="4"/>
      <c r="I55" s="4"/>
      <c r="J55" s="4"/>
      <c r="K55" s="4"/>
      <c r="L55" s="4"/>
    </row>
    <row r="56" spans="1:1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I49"/>
  <sheetViews>
    <sheetView zoomScaleNormal="100" workbookViewId="0">
      <selection activeCell="C3" sqref="C3"/>
    </sheetView>
  </sheetViews>
  <sheetFormatPr defaultRowHeight="14.45"/>
  <cols>
    <col min="1" max="1" width="40.7109375" bestFit="1" customWidth="1"/>
    <col min="2" max="2" width="62.28515625" bestFit="1" customWidth="1"/>
    <col min="3" max="3" width="57.140625" bestFit="1" customWidth="1"/>
    <col min="4" max="4" width="52" bestFit="1" customWidth="1"/>
    <col min="5" max="5" width="54.85546875" bestFit="1" customWidth="1"/>
    <col min="6" max="6" width="83.140625" customWidth="1"/>
    <col min="7" max="7" width="103.28515625" bestFit="1" customWidth="1"/>
    <col min="8" max="8" width="51" bestFit="1" customWidth="1"/>
    <col min="9" max="9" width="88.7109375" bestFit="1" customWidth="1"/>
    <col min="10" max="10" width="75.42578125" bestFit="1" customWidth="1"/>
    <col min="11" max="11" width="81.85546875" bestFit="1" customWidth="1"/>
    <col min="12" max="12" width="83.5703125" bestFit="1" customWidth="1"/>
    <col min="13" max="13" width="68" bestFit="1" customWidth="1"/>
    <col min="14" max="14" width="67.7109375" bestFit="1" customWidth="1"/>
    <col min="15" max="15" width="52.28515625" bestFit="1" customWidth="1"/>
    <col min="16" max="16" width="72" bestFit="1" customWidth="1"/>
    <col min="17" max="17" width="80.140625" bestFit="1" customWidth="1"/>
    <col min="18" max="18" width="63" bestFit="1" customWidth="1"/>
    <col min="19" max="19" width="69" bestFit="1" customWidth="1"/>
    <col min="20" max="20" width="79.42578125" bestFit="1" customWidth="1"/>
    <col min="21" max="21" width="75.28515625" bestFit="1" customWidth="1"/>
    <col min="22" max="22" width="63.5703125" bestFit="1" customWidth="1"/>
    <col min="23" max="23" width="85.5703125" bestFit="1" customWidth="1"/>
    <col min="24" max="24" width="63.28515625" bestFit="1" customWidth="1"/>
    <col min="25" max="25" width="100.42578125" bestFit="1" customWidth="1"/>
    <col min="26" max="26" width="60" bestFit="1" customWidth="1"/>
    <col min="27" max="27" width="24.28515625" bestFit="1" customWidth="1"/>
    <col min="28" max="28" width="24" bestFit="1" customWidth="1"/>
    <col min="29" max="29" width="23.5703125" bestFit="1" customWidth="1"/>
    <col min="30" max="30" width="37.5703125" bestFit="1" customWidth="1"/>
    <col min="31" max="31" width="25.140625" bestFit="1" customWidth="1"/>
    <col min="32" max="32" width="58" bestFit="1" customWidth="1"/>
    <col min="33" max="33" width="41.42578125" bestFit="1" customWidth="1"/>
    <col min="34" max="34" width="24.5703125" bestFit="1" customWidth="1"/>
    <col min="35" max="35" width="65.28515625" bestFit="1" customWidth="1"/>
    <col min="36" max="36" width="47.7109375" bestFit="1" customWidth="1"/>
    <col min="37" max="37" width="47.140625" bestFit="1" customWidth="1"/>
    <col min="38" max="38" width="68.28515625" bestFit="1" customWidth="1"/>
    <col min="39" max="39" width="31.7109375" bestFit="1" customWidth="1"/>
    <col min="40" max="40" width="58" bestFit="1" customWidth="1"/>
    <col min="41" max="41" width="42.28515625" bestFit="1" customWidth="1"/>
    <col min="42" max="42" width="52.5703125" bestFit="1" customWidth="1"/>
    <col min="43" max="43" width="47.140625" bestFit="1" customWidth="1"/>
    <col min="44" max="44" width="21.42578125" bestFit="1" customWidth="1"/>
    <col min="45" max="45" width="40.140625" bestFit="1" customWidth="1"/>
    <col min="46" max="46" width="35.5703125" bestFit="1" customWidth="1"/>
    <col min="47" max="47" width="26.42578125" bestFit="1" customWidth="1"/>
    <col min="48" max="48" width="33.140625" bestFit="1" customWidth="1"/>
    <col min="49" max="49" width="43.28515625" bestFit="1" customWidth="1"/>
    <col min="50" max="50" width="46.7109375" bestFit="1" customWidth="1"/>
    <col min="51" max="51" width="52" bestFit="1" customWidth="1"/>
    <col min="52" max="52" width="55" bestFit="1" customWidth="1"/>
    <col min="53" max="53" width="70.5703125" bestFit="1" customWidth="1"/>
    <col min="54" max="54" width="48.7109375" bestFit="1" customWidth="1"/>
    <col min="55" max="55" width="73.42578125" bestFit="1" customWidth="1"/>
    <col min="56" max="56" width="44.5703125" bestFit="1" customWidth="1"/>
    <col min="57" max="57" width="55.140625" bestFit="1" customWidth="1"/>
    <col min="58" max="58" width="45.5703125" bestFit="1" customWidth="1"/>
    <col min="59" max="59" width="54.5703125" bestFit="1" customWidth="1"/>
    <col min="60" max="60" width="48.85546875" bestFit="1" customWidth="1"/>
    <col min="61" max="61" width="41.28515625" bestFit="1" customWidth="1"/>
  </cols>
  <sheetData>
    <row r="1" spans="1:61">
      <c r="A1" s="5" t="s">
        <v>9</v>
      </c>
      <c r="B1" s="5" t="s">
        <v>29</v>
      </c>
      <c r="C1" s="5" t="s">
        <v>32</v>
      </c>
      <c r="D1" s="5" t="s">
        <v>35</v>
      </c>
      <c r="E1" s="5" t="s">
        <v>38</v>
      </c>
      <c r="F1" s="5" t="s">
        <v>41</v>
      </c>
      <c r="G1" s="5" t="s">
        <v>44</v>
      </c>
      <c r="H1" s="5" t="s">
        <v>47</v>
      </c>
      <c r="I1" s="5" t="s">
        <v>50</v>
      </c>
      <c r="J1" s="5" t="s">
        <v>53</v>
      </c>
      <c r="K1" s="5" t="s">
        <v>56</v>
      </c>
      <c r="L1" s="5" t="s">
        <v>59</v>
      </c>
      <c r="M1" s="5" t="s">
        <v>62</v>
      </c>
      <c r="N1" s="5" t="s">
        <v>65</v>
      </c>
      <c r="O1" s="5" t="s">
        <v>68</v>
      </c>
      <c r="P1" s="5" t="s">
        <v>71</v>
      </c>
      <c r="Q1" s="5" t="s">
        <v>74</v>
      </c>
      <c r="R1" s="5" t="s">
        <v>77</v>
      </c>
      <c r="S1" s="5" t="s">
        <v>80</v>
      </c>
      <c r="T1" s="5" t="s">
        <v>83</v>
      </c>
      <c r="U1" s="5" t="s">
        <v>86</v>
      </c>
      <c r="V1" s="5" t="s">
        <v>89</v>
      </c>
      <c r="W1" s="5" t="s">
        <v>92</v>
      </c>
      <c r="X1" s="5" t="s">
        <v>95</v>
      </c>
      <c r="Y1" s="5" t="s">
        <v>98</v>
      </c>
      <c r="Z1" s="5" t="s">
        <v>101</v>
      </c>
      <c r="AA1" s="5" t="s">
        <v>104</v>
      </c>
      <c r="AB1" s="5" t="s">
        <v>107</v>
      </c>
      <c r="AC1" s="5" t="s">
        <v>110</v>
      </c>
      <c r="AD1" s="5" t="s">
        <v>113</v>
      </c>
      <c r="AE1" s="5" t="s">
        <v>116</v>
      </c>
      <c r="AF1" s="5" t="s">
        <v>119</v>
      </c>
      <c r="AG1" s="5" t="s">
        <v>122</v>
      </c>
      <c r="AH1" s="5" t="s">
        <v>125</v>
      </c>
      <c r="AI1" s="5" t="s">
        <v>128</v>
      </c>
      <c r="AJ1" s="5" t="s">
        <v>131</v>
      </c>
      <c r="AK1" s="5" t="s">
        <v>134</v>
      </c>
      <c r="AL1" s="5" t="s">
        <v>137</v>
      </c>
      <c r="AM1" s="5" t="s">
        <v>140</v>
      </c>
      <c r="AN1" s="5" t="s">
        <v>143</v>
      </c>
      <c r="AO1" s="5" t="s">
        <v>146</v>
      </c>
      <c r="AP1" s="5" t="s">
        <v>149</v>
      </c>
      <c r="AQ1" s="5" t="s">
        <v>152</v>
      </c>
      <c r="AR1" s="5" t="s">
        <v>155</v>
      </c>
      <c r="AS1" s="5" t="s">
        <v>158</v>
      </c>
      <c r="AT1" s="5" t="s">
        <v>161</v>
      </c>
      <c r="AU1" s="5" t="s">
        <v>164</v>
      </c>
      <c r="AV1" s="5" t="s">
        <v>167</v>
      </c>
      <c r="AW1" s="5" t="s">
        <v>170</v>
      </c>
      <c r="AX1" s="5" t="s">
        <v>173</v>
      </c>
      <c r="AY1" s="5" t="s">
        <v>176</v>
      </c>
      <c r="AZ1" s="5" t="s">
        <v>179</v>
      </c>
      <c r="BA1" s="5" t="s">
        <v>182</v>
      </c>
      <c r="BB1" s="5" t="s">
        <v>185</v>
      </c>
      <c r="BC1" s="5" t="s">
        <v>188</v>
      </c>
      <c r="BD1" s="5" t="s">
        <v>191</v>
      </c>
      <c r="BE1" s="5" t="s">
        <v>194</v>
      </c>
      <c r="BF1" s="5" t="s">
        <v>197</v>
      </c>
      <c r="BG1" s="5" t="s">
        <v>200</v>
      </c>
      <c r="BH1" s="5" t="s">
        <v>203</v>
      </c>
      <c r="BI1" s="5" t="s">
        <v>206</v>
      </c>
    </row>
    <row r="2" spans="1:61">
      <c r="A2" s="5" t="s">
        <v>213</v>
      </c>
      <c r="B2" s="5" t="s">
        <v>761</v>
      </c>
      <c r="C2" s="5" t="s">
        <v>762</v>
      </c>
      <c r="D2" s="5" t="s">
        <v>763</v>
      </c>
      <c r="E2" s="5" t="s">
        <v>764</v>
      </c>
      <c r="F2" s="5" t="s">
        <v>765</v>
      </c>
      <c r="G2" s="5" t="s">
        <v>766</v>
      </c>
      <c r="H2" s="5" t="s">
        <v>767</v>
      </c>
      <c r="I2" s="5" t="s">
        <v>768</v>
      </c>
      <c r="J2" s="5" t="s">
        <v>769</v>
      </c>
      <c r="K2" s="5" t="s">
        <v>770</v>
      </c>
      <c r="L2" s="5" t="s">
        <v>771</v>
      </c>
      <c r="M2" s="5" t="s">
        <v>772</v>
      </c>
      <c r="N2" s="5" t="s">
        <v>773</v>
      </c>
      <c r="O2" s="5" t="s">
        <v>774</v>
      </c>
      <c r="P2" s="5" t="s">
        <v>775</v>
      </c>
      <c r="Q2" s="5" t="s">
        <v>776</v>
      </c>
      <c r="R2" s="5" t="s">
        <v>752</v>
      </c>
      <c r="S2" s="5" t="s">
        <v>777</v>
      </c>
      <c r="T2" s="5" t="s">
        <v>778</v>
      </c>
      <c r="U2" s="5" t="s">
        <v>779</v>
      </c>
      <c r="V2" s="5" t="s">
        <v>623</v>
      </c>
      <c r="W2" s="5" t="s">
        <v>623</v>
      </c>
      <c r="X2" s="5" t="s">
        <v>623</v>
      </c>
      <c r="Y2" s="5" t="s">
        <v>623</v>
      </c>
      <c r="Z2" s="5" t="s">
        <v>623</v>
      </c>
      <c r="AA2" s="5" t="s">
        <v>623</v>
      </c>
      <c r="AB2" s="5" t="s">
        <v>623</v>
      </c>
      <c r="AC2" s="5" t="s">
        <v>623</v>
      </c>
      <c r="AD2" s="5" t="s">
        <v>623</v>
      </c>
      <c r="AE2" s="5" t="s">
        <v>623</v>
      </c>
      <c r="AF2" s="5" t="s">
        <v>623</v>
      </c>
      <c r="AG2" s="5" t="s">
        <v>623</v>
      </c>
      <c r="AH2" s="5" t="s">
        <v>623</v>
      </c>
      <c r="AI2" s="5" t="s">
        <v>623</v>
      </c>
      <c r="AJ2" s="5" t="s">
        <v>623</v>
      </c>
      <c r="AK2" s="5" t="s">
        <v>623</v>
      </c>
      <c r="AL2" s="5" t="s">
        <v>623</v>
      </c>
      <c r="AM2" s="5" t="s">
        <v>623</v>
      </c>
      <c r="AN2" s="5" t="s">
        <v>623</v>
      </c>
      <c r="AO2" s="5" t="s">
        <v>623</v>
      </c>
      <c r="AP2" s="5" t="s">
        <v>623</v>
      </c>
      <c r="AQ2" s="5" t="s">
        <v>623</v>
      </c>
      <c r="AR2" s="5" t="s">
        <v>623</v>
      </c>
      <c r="AS2" s="5" t="s">
        <v>623</v>
      </c>
      <c r="AT2" s="5" t="s">
        <v>623</v>
      </c>
      <c r="AU2" s="5" t="s">
        <v>623</v>
      </c>
      <c r="AV2" s="5" t="s">
        <v>623</v>
      </c>
      <c r="AW2" s="5" t="s">
        <v>623</v>
      </c>
      <c r="AX2" s="5" t="s">
        <v>623</v>
      </c>
      <c r="AY2" s="5" t="s">
        <v>623</v>
      </c>
      <c r="AZ2" s="5" t="s">
        <v>623</v>
      </c>
      <c r="BA2" s="5" t="s">
        <v>623</v>
      </c>
      <c r="BB2" s="5" t="s">
        <v>623</v>
      </c>
      <c r="BC2" s="5" t="s">
        <v>623</v>
      </c>
      <c r="BD2" s="5" t="s">
        <v>623</v>
      </c>
      <c r="BE2" s="5" t="s">
        <v>623</v>
      </c>
      <c r="BF2" s="5" t="s">
        <v>623</v>
      </c>
      <c r="BG2" s="5" t="s">
        <v>623</v>
      </c>
      <c r="BH2" s="5" t="s">
        <v>623</v>
      </c>
      <c r="BI2" s="5" t="s">
        <v>623</v>
      </c>
    </row>
    <row r="3" spans="1:61">
      <c r="A3" s="5" t="s">
        <v>216</v>
      </c>
      <c r="B3" s="5" t="s">
        <v>780</v>
      </c>
      <c r="C3" s="5" t="s">
        <v>781</v>
      </c>
      <c r="D3" s="5" t="s">
        <v>782</v>
      </c>
      <c r="E3" s="5" t="s">
        <v>783</v>
      </c>
      <c r="F3" s="5" t="s">
        <v>784</v>
      </c>
      <c r="G3" s="5" t="s">
        <v>785</v>
      </c>
      <c r="H3" s="5" t="s">
        <v>786</v>
      </c>
      <c r="I3" s="5" t="s">
        <v>787</v>
      </c>
      <c r="J3" s="5" t="s">
        <v>788</v>
      </c>
      <c r="K3" s="5" t="s">
        <v>789</v>
      </c>
      <c r="L3" s="5" t="s">
        <v>790</v>
      </c>
      <c r="M3" s="5" t="s">
        <v>791</v>
      </c>
      <c r="N3" s="5" t="s">
        <v>792</v>
      </c>
      <c r="O3" s="5" t="s">
        <v>793</v>
      </c>
      <c r="P3" s="5" t="s">
        <v>623</v>
      </c>
      <c r="Q3" s="5" t="s">
        <v>623</v>
      </c>
      <c r="R3" s="5" t="s">
        <v>623</v>
      </c>
      <c r="S3" s="5" t="s">
        <v>623</v>
      </c>
      <c r="T3" s="5" t="s">
        <v>623</v>
      </c>
      <c r="U3" s="5" t="s">
        <v>623</v>
      </c>
      <c r="V3" s="5" t="s">
        <v>623</v>
      </c>
      <c r="W3" s="5" t="s">
        <v>623</v>
      </c>
      <c r="X3" s="5" t="s">
        <v>623</v>
      </c>
      <c r="Y3" s="5" t="s">
        <v>623</v>
      </c>
      <c r="Z3" s="5" t="s">
        <v>623</v>
      </c>
      <c r="AA3" s="5" t="s">
        <v>623</v>
      </c>
      <c r="AB3" s="5" t="s">
        <v>623</v>
      </c>
      <c r="AC3" s="5" t="s">
        <v>623</v>
      </c>
      <c r="AD3" s="5" t="s">
        <v>623</v>
      </c>
      <c r="AE3" s="5" t="s">
        <v>623</v>
      </c>
      <c r="AF3" s="5" t="s">
        <v>623</v>
      </c>
      <c r="AG3" s="5" t="s">
        <v>623</v>
      </c>
      <c r="AH3" s="5" t="s">
        <v>623</v>
      </c>
      <c r="AI3" s="5" t="s">
        <v>623</v>
      </c>
      <c r="AJ3" s="5" t="s">
        <v>623</v>
      </c>
      <c r="AK3" s="5" t="s">
        <v>623</v>
      </c>
      <c r="AL3" s="5" t="s">
        <v>623</v>
      </c>
      <c r="AM3" s="5" t="s">
        <v>623</v>
      </c>
      <c r="AN3" s="5" t="s">
        <v>623</v>
      </c>
      <c r="AO3" s="5" t="s">
        <v>623</v>
      </c>
      <c r="AP3" s="5" t="s">
        <v>623</v>
      </c>
      <c r="AQ3" s="5" t="s">
        <v>623</v>
      </c>
      <c r="AR3" s="5" t="s">
        <v>623</v>
      </c>
      <c r="AS3" s="5" t="s">
        <v>623</v>
      </c>
      <c r="AT3" s="5" t="s">
        <v>623</v>
      </c>
      <c r="AU3" s="5" t="s">
        <v>623</v>
      </c>
      <c r="AV3" s="5" t="s">
        <v>623</v>
      </c>
      <c r="AW3" s="5" t="s">
        <v>623</v>
      </c>
      <c r="AX3" s="5" t="s">
        <v>623</v>
      </c>
      <c r="AY3" s="5" t="s">
        <v>623</v>
      </c>
      <c r="AZ3" s="5" t="s">
        <v>623</v>
      </c>
      <c r="BA3" s="5" t="s">
        <v>623</v>
      </c>
      <c r="BB3" s="5" t="s">
        <v>623</v>
      </c>
      <c r="BC3" s="5" t="s">
        <v>623</v>
      </c>
      <c r="BD3" s="5" t="s">
        <v>623</v>
      </c>
      <c r="BE3" s="5" t="s">
        <v>623</v>
      </c>
      <c r="BF3" s="5" t="s">
        <v>623</v>
      </c>
      <c r="BG3" s="5" t="s">
        <v>623</v>
      </c>
      <c r="BH3" s="5" t="s">
        <v>623</v>
      </c>
      <c r="BI3" s="5" t="s">
        <v>623</v>
      </c>
    </row>
    <row r="4" spans="1:61">
      <c r="A4" s="5" t="s">
        <v>215</v>
      </c>
      <c r="B4" s="5" t="s">
        <v>762</v>
      </c>
      <c r="C4" s="5" t="s">
        <v>794</v>
      </c>
      <c r="D4" s="5" t="s">
        <v>795</v>
      </c>
      <c r="E4" s="5" t="s">
        <v>780</v>
      </c>
      <c r="F4" s="5" t="s">
        <v>796</v>
      </c>
      <c r="G4" s="5" t="s">
        <v>773</v>
      </c>
      <c r="H4" s="5" t="s">
        <v>797</v>
      </c>
      <c r="I4" s="5" t="s">
        <v>788</v>
      </c>
      <c r="J4" s="5" t="s">
        <v>798</v>
      </c>
      <c r="K4" s="5" t="s">
        <v>799</v>
      </c>
      <c r="L4" s="5" t="s">
        <v>800</v>
      </c>
      <c r="M4" s="5" t="s">
        <v>792</v>
      </c>
      <c r="N4" s="5" t="s">
        <v>623</v>
      </c>
      <c r="O4" s="5" t="s">
        <v>623</v>
      </c>
      <c r="P4" s="5" t="s">
        <v>623</v>
      </c>
      <c r="Q4" s="5" t="s">
        <v>623</v>
      </c>
      <c r="R4" s="5" t="s">
        <v>623</v>
      </c>
      <c r="S4" s="5" t="s">
        <v>623</v>
      </c>
      <c r="T4" s="5" t="s">
        <v>623</v>
      </c>
      <c r="U4" s="5" t="s">
        <v>623</v>
      </c>
      <c r="V4" s="5" t="s">
        <v>623</v>
      </c>
      <c r="W4" s="5" t="s">
        <v>623</v>
      </c>
      <c r="X4" s="5" t="s">
        <v>623</v>
      </c>
      <c r="Y4" s="5" t="s">
        <v>623</v>
      </c>
      <c r="Z4" s="5" t="s">
        <v>623</v>
      </c>
      <c r="AA4" s="5" t="s">
        <v>623</v>
      </c>
      <c r="AB4" s="5" t="s">
        <v>623</v>
      </c>
      <c r="AC4" s="5" t="s">
        <v>623</v>
      </c>
      <c r="AD4" s="5" t="s">
        <v>623</v>
      </c>
      <c r="AE4" s="5" t="s">
        <v>623</v>
      </c>
      <c r="AF4" s="5" t="s">
        <v>623</v>
      </c>
      <c r="AG4" s="5" t="s">
        <v>623</v>
      </c>
      <c r="AH4" s="5" t="s">
        <v>623</v>
      </c>
      <c r="AI4" s="5" t="s">
        <v>623</v>
      </c>
      <c r="AJ4" s="5" t="s">
        <v>623</v>
      </c>
      <c r="AK4" s="5" t="s">
        <v>623</v>
      </c>
      <c r="AL4" s="5" t="s">
        <v>623</v>
      </c>
      <c r="AM4" s="5" t="s">
        <v>623</v>
      </c>
      <c r="AN4" s="5" t="s">
        <v>623</v>
      </c>
      <c r="AO4" s="5" t="s">
        <v>623</v>
      </c>
      <c r="AP4" s="5" t="s">
        <v>623</v>
      </c>
      <c r="AQ4" s="5" t="s">
        <v>623</v>
      </c>
      <c r="AR4" s="5" t="s">
        <v>623</v>
      </c>
      <c r="AS4" s="5" t="s">
        <v>623</v>
      </c>
      <c r="AT4" s="5" t="s">
        <v>623</v>
      </c>
      <c r="AU4" s="5" t="s">
        <v>623</v>
      </c>
      <c r="AV4" s="5" t="s">
        <v>623</v>
      </c>
      <c r="AW4" s="5" t="s">
        <v>623</v>
      </c>
      <c r="AX4" s="5" t="s">
        <v>623</v>
      </c>
      <c r="AY4" s="5" t="s">
        <v>623</v>
      </c>
      <c r="AZ4" s="5" t="s">
        <v>623</v>
      </c>
      <c r="BA4" s="5" t="s">
        <v>623</v>
      </c>
      <c r="BB4" s="5" t="s">
        <v>623</v>
      </c>
      <c r="BC4" s="5" t="s">
        <v>623</v>
      </c>
      <c r="BD4" s="5" t="s">
        <v>623</v>
      </c>
      <c r="BE4" s="5" t="s">
        <v>623</v>
      </c>
      <c r="BF4" s="5" t="s">
        <v>623</v>
      </c>
      <c r="BG4" s="5" t="s">
        <v>623</v>
      </c>
      <c r="BH4" s="5" t="s">
        <v>623</v>
      </c>
      <c r="BI4" s="5" t="s">
        <v>623</v>
      </c>
    </row>
    <row r="5" spans="1:61">
      <c r="A5" s="5" t="s">
        <v>219</v>
      </c>
      <c r="B5" s="5" t="s">
        <v>801</v>
      </c>
      <c r="C5" s="5" t="s">
        <v>802</v>
      </c>
      <c r="D5" s="5" t="s">
        <v>803</v>
      </c>
      <c r="E5" s="5" t="s">
        <v>804</v>
      </c>
      <c r="F5" s="5" t="s">
        <v>805</v>
      </c>
      <c r="G5" s="5" t="s">
        <v>806</v>
      </c>
      <c r="H5" s="5" t="s">
        <v>807</v>
      </c>
      <c r="I5" s="5" t="s">
        <v>808</v>
      </c>
      <c r="J5" s="5" t="s">
        <v>809</v>
      </c>
      <c r="K5" s="5" t="s">
        <v>810</v>
      </c>
      <c r="L5" s="5" t="s">
        <v>811</v>
      </c>
      <c r="M5" s="5" t="s">
        <v>812</v>
      </c>
      <c r="N5" s="5" t="s">
        <v>813</v>
      </c>
      <c r="O5" s="5" t="s">
        <v>814</v>
      </c>
      <c r="P5" s="5" t="s">
        <v>815</v>
      </c>
      <c r="Q5" s="5" t="s">
        <v>816</v>
      </c>
      <c r="R5" s="5" t="s">
        <v>817</v>
      </c>
      <c r="S5" s="5" t="s">
        <v>818</v>
      </c>
      <c r="T5" s="5" t="s">
        <v>819</v>
      </c>
      <c r="U5" s="5" t="s">
        <v>820</v>
      </c>
      <c r="V5" s="5" t="s">
        <v>821</v>
      </c>
      <c r="W5" s="5" t="s">
        <v>623</v>
      </c>
      <c r="X5" s="5" t="s">
        <v>623</v>
      </c>
      <c r="Y5" s="5" t="s">
        <v>623</v>
      </c>
      <c r="Z5" s="5" t="s">
        <v>623</v>
      </c>
      <c r="AA5" s="5" t="s">
        <v>623</v>
      </c>
      <c r="AB5" s="5" t="s">
        <v>623</v>
      </c>
      <c r="AC5" s="5" t="s">
        <v>623</v>
      </c>
      <c r="AD5" s="5" t="s">
        <v>623</v>
      </c>
      <c r="AE5" s="5" t="s">
        <v>623</v>
      </c>
      <c r="AF5" s="5" t="s">
        <v>623</v>
      </c>
      <c r="AG5" s="5" t="s">
        <v>623</v>
      </c>
      <c r="AH5" s="5" t="s">
        <v>623</v>
      </c>
      <c r="AI5" s="5" t="s">
        <v>623</v>
      </c>
      <c r="AJ5" s="5" t="s">
        <v>623</v>
      </c>
      <c r="AK5" s="5" t="s">
        <v>623</v>
      </c>
      <c r="AL5" s="5" t="s">
        <v>623</v>
      </c>
      <c r="AM5" s="5" t="s">
        <v>623</v>
      </c>
      <c r="AN5" s="5" t="s">
        <v>623</v>
      </c>
      <c r="AO5" s="5" t="s">
        <v>623</v>
      </c>
      <c r="AP5" s="5" t="s">
        <v>623</v>
      </c>
      <c r="AQ5" s="5" t="s">
        <v>623</v>
      </c>
      <c r="AR5" s="5" t="s">
        <v>623</v>
      </c>
      <c r="AS5" s="5" t="s">
        <v>623</v>
      </c>
      <c r="AT5" s="5" t="s">
        <v>623</v>
      </c>
      <c r="AU5" s="5" t="s">
        <v>623</v>
      </c>
      <c r="AV5" s="5" t="s">
        <v>623</v>
      </c>
      <c r="AW5" s="5" t="s">
        <v>623</v>
      </c>
      <c r="AX5" s="5" t="s">
        <v>623</v>
      </c>
      <c r="AY5" s="5" t="s">
        <v>623</v>
      </c>
      <c r="AZ5" s="5" t="s">
        <v>623</v>
      </c>
      <c r="BA5" s="5" t="s">
        <v>623</v>
      </c>
      <c r="BB5" s="5" t="s">
        <v>623</v>
      </c>
      <c r="BC5" s="5" t="s">
        <v>623</v>
      </c>
      <c r="BD5" s="5" t="s">
        <v>623</v>
      </c>
      <c r="BE5" s="5" t="s">
        <v>623</v>
      </c>
      <c r="BF5" s="5" t="s">
        <v>623</v>
      </c>
      <c r="BG5" s="5" t="s">
        <v>623</v>
      </c>
      <c r="BH5" s="5" t="s">
        <v>623</v>
      </c>
      <c r="BI5" s="5" t="s">
        <v>623</v>
      </c>
    </row>
    <row r="6" spans="1:61">
      <c r="A6" s="5" t="s">
        <v>214</v>
      </c>
      <c r="B6" s="5" t="s">
        <v>822</v>
      </c>
      <c r="C6" s="5" t="s">
        <v>823</v>
      </c>
      <c r="D6" s="5" t="s">
        <v>824</v>
      </c>
      <c r="E6" s="5" t="s">
        <v>825</v>
      </c>
      <c r="F6" s="5" t="s">
        <v>826</v>
      </c>
      <c r="G6" s="5" t="s">
        <v>765</v>
      </c>
      <c r="H6" s="5" t="s">
        <v>827</v>
      </c>
      <c r="I6" s="5" t="s">
        <v>828</v>
      </c>
      <c r="J6" s="5" t="s">
        <v>797</v>
      </c>
      <c r="K6" s="5" t="s">
        <v>788</v>
      </c>
      <c r="L6" s="5" t="s">
        <v>829</v>
      </c>
      <c r="M6" s="5" t="s">
        <v>792</v>
      </c>
      <c r="N6" s="5" t="s">
        <v>623</v>
      </c>
      <c r="O6" s="5" t="s">
        <v>623</v>
      </c>
      <c r="P6" s="5" t="s">
        <v>623</v>
      </c>
      <c r="Q6" s="5" t="s">
        <v>623</v>
      </c>
      <c r="R6" s="5" t="s">
        <v>623</v>
      </c>
      <c r="S6" s="5" t="s">
        <v>623</v>
      </c>
      <c r="T6" s="5" t="s">
        <v>623</v>
      </c>
      <c r="U6" s="5" t="s">
        <v>623</v>
      </c>
      <c r="V6" s="5" t="s">
        <v>623</v>
      </c>
      <c r="W6" s="5" t="s">
        <v>623</v>
      </c>
      <c r="X6" s="5" t="s">
        <v>623</v>
      </c>
      <c r="Y6" s="5" t="s">
        <v>623</v>
      </c>
      <c r="Z6" s="5" t="s">
        <v>623</v>
      </c>
      <c r="AA6" s="5" t="s">
        <v>623</v>
      </c>
      <c r="AB6" s="5" t="s">
        <v>623</v>
      </c>
      <c r="AC6" s="5" t="s">
        <v>623</v>
      </c>
      <c r="AD6" s="5" t="s">
        <v>623</v>
      </c>
      <c r="AE6" s="5" t="s">
        <v>623</v>
      </c>
      <c r="AF6" s="5" t="s">
        <v>623</v>
      </c>
      <c r="AG6" s="5" t="s">
        <v>623</v>
      </c>
      <c r="AH6" s="5" t="s">
        <v>623</v>
      </c>
      <c r="AI6" s="5" t="s">
        <v>623</v>
      </c>
      <c r="AJ6" s="5" t="s">
        <v>623</v>
      </c>
      <c r="AK6" s="5" t="s">
        <v>623</v>
      </c>
      <c r="AL6" s="5" t="s">
        <v>623</v>
      </c>
      <c r="AM6" s="5" t="s">
        <v>623</v>
      </c>
      <c r="AN6" s="5" t="s">
        <v>623</v>
      </c>
      <c r="AO6" s="5" t="s">
        <v>623</v>
      </c>
      <c r="AP6" s="5" t="s">
        <v>623</v>
      </c>
      <c r="AQ6" s="5" t="s">
        <v>623</v>
      </c>
      <c r="AR6" s="5" t="s">
        <v>623</v>
      </c>
      <c r="AS6" s="5" t="s">
        <v>623</v>
      </c>
      <c r="AT6" s="5" t="s">
        <v>623</v>
      </c>
      <c r="AU6" s="5" t="s">
        <v>623</v>
      </c>
      <c r="AV6" s="5" t="s">
        <v>623</v>
      </c>
      <c r="AW6" s="5" t="s">
        <v>623</v>
      </c>
      <c r="AX6" s="5" t="s">
        <v>623</v>
      </c>
      <c r="AY6" s="5" t="s">
        <v>623</v>
      </c>
      <c r="AZ6" s="5" t="s">
        <v>623</v>
      </c>
      <c r="BA6" s="5" t="s">
        <v>623</v>
      </c>
      <c r="BB6" s="5" t="s">
        <v>623</v>
      </c>
      <c r="BC6" s="5" t="s">
        <v>623</v>
      </c>
      <c r="BD6" s="5" t="s">
        <v>623</v>
      </c>
      <c r="BE6" s="5" t="s">
        <v>623</v>
      </c>
      <c r="BF6" s="5" t="s">
        <v>623</v>
      </c>
      <c r="BG6" s="5" t="s">
        <v>623</v>
      </c>
      <c r="BH6" s="5" t="s">
        <v>623</v>
      </c>
      <c r="BI6" s="5" t="s">
        <v>623</v>
      </c>
    </row>
    <row r="7" spans="1:61">
      <c r="A7" s="5" t="s">
        <v>217</v>
      </c>
      <c r="B7" s="5" t="s">
        <v>761</v>
      </c>
      <c r="C7" s="5" t="s">
        <v>830</v>
      </c>
      <c r="D7" s="5" t="s">
        <v>780</v>
      </c>
      <c r="E7" s="5" t="s">
        <v>795</v>
      </c>
      <c r="F7" s="5" t="s">
        <v>831</v>
      </c>
      <c r="G7" s="5" t="s">
        <v>832</v>
      </c>
      <c r="H7" s="5" t="s">
        <v>833</v>
      </c>
      <c r="I7" s="5" t="s">
        <v>817</v>
      </c>
      <c r="J7" s="5" t="s">
        <v>788</v>
      </c>
      <c r="K7" s="5" t="s">
        <v>834</v>
      </c>
      <c r="L7" s="5" t="s">
        <v>792</v>
      </c>
      <c r="M7" s="5" t="s">
        <v>623</v>
      </c>
      <c r="N7" s="5" t="s">
        <v>623</v>
      </c>
      <c r="O7" s="5" t="s">
        <v>623</v>
      </c>
      <c r="P7" s="5" t="s">
        <v>623</v>
      </c>
      <c r="Q7" s="5" t="s">
        <v>623</v>
      </c>
      <c r="R7" s="5" t="s">
        <v>623</v>
      </c>
      <c r="S7" s="5" t="s">
        <v>623</v>
      </c>
      <c r="T7" s="5" t="s">
        <v>623</v>
      </c>
      <c r="U7" s="5" t="s">
        <v>623</v>
      </c>
      <c r="V7" s="5" t="s">
        <v>623</v>
      </c>
      <c r="W7" s="5" t="s">
        <v>623</v>
      </c>
      <c r="X7" s="5" t="s">
        <v>623</v>
      </c>
      <c r="Y7" s="5" t="s">
        <v>623</v>
      </c>
      <c r="Z7" s="5" t="s">
        <v>623</v>
      </c>
      <c r="AA7" s="5" t="s">
        <v>623</v>
      </c>
      <c r="AB7" s="5" t="s">
        <v>623</v>
      </c>
      <c r="AC7" s="5" t="s">
        <v>623</v>
      </c>
      <c r="AD7" s="5" t="s">
        <v>623</v>
      </c>
      <c r="AE7" s="5" t="s">
        <v>623</v>
      </c>
      <c r="AF7" s="5" t="s">
        <v>623</v>
      </c>
      <c r="AG7" s="5" t="s">
        <v>623</v>
      </c>
      <c r="AH7" s="5" t="s">
        <v>623</v>
      </c>
      <c r="AI7" s="5" t="s">
        <v>623</v>
      </c>
      <c r="AJ7" s="5" t="s">
        <v>623</v>
      </c>
      <c r="AK7" s="5" t="s">
        <v>623</v>
      </c>
      <c r="AL7" s="5" t="s">
        <v>623</v>
      </c>
      <c r="AM7" s="5" t="s">
        <v>623</v>
      </c>
      <c r="AN7" s="5" t="s">
        <v>623</v>
      </c>
      <c r="AO7" s="5" t="s">
        <v>623</v>
      </c>
      <c r="AP7" s="5" t="s">
        <v>623</v>
      </c>
      <c r="AQ7" s="5" t="s">
        <v>623</v>
      </c>
      <c r="AR7" s="5" t="s">
        <v>623</v>
      </c>
      <c r="AS7" s="5" t="s">
        <v>623</v>
      </c>
      <c r="AT7" s="5" t="s">
        <v>623</v>
      </c>
      <c r="AU7" s="5" t="s">
        <v>623</v>
      </c>
      <c r="AV7" s="5" t="s">
        <v>623</v>
      </c>
      <c r="AW7" s="5" t="s">
        <v>623</v>
      </c>
      <c r="AX7" s="5" t="s">
        <v>623</v>
      </c>
      <c r="AY7" s="5" t="s">
        <v>623</v>
      </c>
      <c r="AZ7" s="5" t="s">
        <v>623</v>
      </c>
      <c r="BA7" s="5" t="s">
        <v>623</v>
      </c>
      <c r="BB7" s="5" t="s">
        <v>623</v>
      </c>
      <c r="BC7" s="5" t="s">
        <v>623</v>
      </c>
      <c r="BD7" s="5" t="s">
        <v>623</v>
      </c>
      <c r="BE7" s="5" t="s">
        <v>623</v>
      </c>
      <c r="BF7" s="5" t="s">
        <v>623</v>
      </c>
      <c r="BG7" s="5" t="s">
        <v>623</v>
      </c>
      <c r="BH7" s="5" t="s">
        <v>623</v>
      </c>
      <c r="BI7" s="5" t="s">
        <v>623</v>
      </c>
    </row>
    <row r="8" spans="1:61">
      <c r="A8" s="5" t="s">
        <v>218</v>
      </c>
      <c r="B8" s="5" t="s">
        <v>780</v>
      </c>
      <c r="C8" s="5" t="s">
        <v>835</v>
      </c>
      <c r="D8" s="5" t="s">
        <v>836</v>
      </c>
      <c r="E8" s="5" t="s">
        <v>762</v>
      </c>
      <c r="F8" s="5" t="s">
        <v>837</v>
      </c>
      <c r="G8" s="5" t="s">
        <v>838</v>
      </c>
      <c r="H8" s="5" t="s">
        <v>839</v>
      </c>
      <c r="I8" s="5" t="s">
        <v>840</v>
      </c>
      <c r="J8" s="5" t="s">
        <v>841</v>
      </c>
      <c r="K8" s="5" t="s">
        <v>789</v>
      </c>
      <c r="L8" s="5" t="s">
        <v>788</v>
      </c>
      <c r="M8" s="5" t="s">
        <v>790</v>
      </c>
      <c r="N8" s="5" t="s">
        <v>792</v>
      </c>
      <c r="O8" s="5" t="s">
        <v>623</v>
      </c>
      <c r="P8" s="5" t="s">
        <v>623</v>
      </c>
      <c r="Q8" s="5" t="s">
        <v>623</v>
      </c>
      <c r="R8" s="5" t="s">
        <v>623</v>
      </c>
      <c r="S8" s="5" t="s">
        <v>623</v>
      </c>
      <c r="T8" s="5" t="s">
        <v>623</v>
      </c>
      <c r="U8" s="5" t="s">
        <v>623</v>
      </c>
      <c r="V8" s="5" t="s">
        <v>623</v>
      </c>
      <c r="W8" s="5" t="s">
        <v>623</v>
      </c>
      <c r="X8" s="5" t="s">
        <v>623</v>
      </c>
      <c r="Y8" s="5" t="s">
        <v>623</v>
      </c>
      <c r="Z8" s="5" t="s">
        <v>623</v>
      </c>
      <c r="AA8" s="5" t="s">
        <v>623</v>
      </c>
      <c r="AB8" s="5" t="s">
        <v>623</v>
      </c>
      <c r="AC8" s="5" t="s">
        <v>623</v>
      </c>
      <c r="AD8" s="5" t="s">
        <v>623</v>
      </c>
      <c r="AE8" s="5" t="s">
        <v>623</v>
      </c>
      <c r="AF8" s="5" t="s">
        <v>623</v>
      </c>
      <c r="AG8" s="5" t="s">
        <v>623</v>
      </c>
      <c r="AH8" s="5" t="s">
        <v>623</v>
      </c>
      <c r="AI8" s="5" t="s">
        <v>623</v>
      </c>
      <c r="AJ8" s="5" t="s">
        <v>623</v>
      </c>
      <c r="AK8" s="5" t="s">
        <v>623</v>
      </c>
      <c r="AL8" s="5" t="s">
        <v>623</v>
      </c>
      <c r="AM8" s="5" t="s">
        <v>623</v>
      </c>
      <c r="AN8" s="5" t="s">
        <v>623</v>
      </c>
      <c r="AO8" s="5" t="s">
        <v>623</v>
      </c>
      <c r="AP8" s="5" t="s">
        <v>623</v>
      </c>
      <c r="AQ8" s="5" t="s">
        <v>623</v>
      </c>
      <c r="AR8" s="5" t="s">
        <v>623</v>
      </c>
      <c r="AS8" s="5" t="s">
        <v>623</v>
      </c>
      <c r="AT8" s="5" t="s">
        <v>623</v>
      </c>
      <c r="AU8" s="5" t="s">
        <v>623</v>
      </c>
      <c r="AV8" s="5" t="s">
        <v>623</v>
      </c>
      <c r="AW8" s="5" t="s">
        <v>623</v>
      </c>
      <c r="AX8" s="5" t="s">
        <v>623</v>
      </c>
      <c r="AY8" s="5" t="s">
        <v>623</v>
      </c>
      <c r="AZ8" s="5" t="s">
        <v>623</v>
      </c>
      <c r="BA8" s="5" t="s">
        <v>623</v>
      </c>
      <c r="BB8" s="5" t="s">
        <v>623</v>
      </c>
      <c r="BC8" s="5" t="s">
        <v>623</v>
      </c>
      <c r="BD8" s="5" t="s">
        <v>623</v>
      </c>
      <c r="BE8" s="5" t="s">
        <v>623</v>
      </c>
      <c r="BF8" s="5" t="s">
        <v>623</v>
      </c>
      <c r="BG8" s="5" t="s">
        <v>623</v>
      </c>
      <c r="BH8" s="5" t="s">
        <v>623</v>
      </c>
      <c r="BI8" s="5" t="s">
        <v>623</v>
      </c>
    </row>
    <row r="9" spans="1:61">
      <c r="A9" s="5" t="s">
        <v>220</v>
      </c>
      <c r="B9" s="5" t="s">
        <v>842</v>
      </c>
      <c r="C9" s="5" t="s">
        <v>843</v>
      </c>
      <c r="D9" s="5" t="s">
        <v>844</v>
      </c>
      <c r="E9" s="5" t="s">
        <v>845</v>
      </c>
      <c r="F9" s="5" t="s">
        <v>846</v>
      </c>
      <c r="G9" s="5" t="s">
        <v>847</v>
      </c>
      <c r="H9" s="5" t="s">
        <v>848</v>
      </c>
      <c r="I9" s="5" t="s">
        <v>849</v>
      </c>
      <c r="J9" s="5" t="s">
        <v>762</v>
      </c>
      <c r="K9" s="5" t="s">
        <v>850</v>
      </c>
      <c r="L9" s="5" t="s">
        <v>851</v>
      </c>
      <c r="M9" s="5" t="s">
        <v>852</v>
      </c>
      <c r="N9" s="5" t="s">
        <v>853</v>
      </c>
      <c r="O9" s="5" t="s">
        <v>854</v>
      </c>
      <c r="P9" s="5" t="s">
        <v>855</v>
      </c>
      <c r="Q9" s="5" t="s">
        <v>856</v>
      </c>
      <c r="R9" s="5" t="s">
        <v>857</v>
      </c>
      <c r="S9" s="5" t="s">
        <v>858</v>
      </c>
      <c r="T9" s="5" t="s">
        <v>859</v>
      </c>
      <c r="U9" s="5" t="s">
        <v>860</v>
      </c>
      <c r="V9" s="5" t="s">
        <v>861</v>
      </c>
      <c r="W9" s="5" t="s">
        <v>623</v>
      </c>
      <c r="X9" s="5" t="s">
        <v>623</v>
      </c>
      <c r="Y9" s="5" t="s">
        <v>623</v>
      </c>
      <c r="Z9" s="5" t="s">
        <v>623</v>
      </c>
      <c r="AA9" s="5" t="s">
        <v>623</v>
      </c>
      <c r="AB9" s="5" t="s">
        <v>623</v>
      </c>
      <c r="AC9" s="5" t="s">
        <v>623</v>
      </c>
      <c r="AD9" s="5" t="s">
        <v>623</v>
      </c>
      <c r="AE9" s="5" t="s">
        <v>623</v>
      </c>
      <c r="AF9" s="5" t="s">
        <v>623</v>
      </c>
      <c r="AG9" s="5" t="s">
        <v>623</v>
      </c>
      <c r="AH9" s="5" t="s">
        <v>623</v>
      </c>
      <c r="AI9" s="5" t="s">
        <v>623</v>
      </c>
      <c r="AJ9" s="5" t="s">
        <v>623</v>
      </c>
      <c r="AK9" s="5" t="s">
        <v>623</v>
      </c>
      <c r="AL9" s="5" t="s">
        <v>623</v>
      </c>
      <c r="AM9" s="5" t="s">
        <v>623</v>
      </c>
      <c r="AN9" s="5" t="s">
        <v>623</v>
      </c>
      <c r="AO9" s="5" t="s">
        <v>623</v>
      </c>
      <c r="AP9" s="5" t="s">
        <v>623</v>
      </c>
      <c r="AQ9" s="5" t="s">
        <v>623</v>
      </c>
      <c r="AR9" s="5" t="s">
        <v>623</v>
      </c>
      <c r="AS9" s="5" t="s">
        <v>623</v>
      </c>
      <c r="AT9" s="5" t="s">
        <v>623</v>
      </c>
      <c r="AU9" s="5" t="s">
        <v>623</v>
      </c>
      <c r="AV9" s="5" t="s">
        <v>623</v>
      </c>
      <c r="AW9" s="5" t="s">
        <v>623</v>
      </c>
      <c r="AX9" s="5" t="s">
        <v>623</v>
      </c>
      <c r="AY9" s="5" t="s">
        <v>623</v>
      </c>
      <c r="AZ9" s="5" t="s">
        <v>623</v>
      </c>
      <c r="BA9" s="5" t="s">
        <v>623</v>
      </c>
      <c r="BB9" s="5" t="s">
        <v>623</v>
      </c>
      <c r="BC9" s="5" t="s">
        <v>623</v>
      </c>
      <c r="BD9" s="5" t="s">
        <v>623</v>
      </c>
      <c r="BE9" s="5" t="s">
        <v>623</v>
      </c>
      <c r="BF9" s="5" t="s">
        <v>623</v>
      </c>
      <c r="BG9" s="5" t="s">
        <v>623</v>
      </c>
      <c r="BH9" s="5" t="s">
        <v>623</v>
      </c>
      <c r="BI9" s="5" t="s">
        <v>623</v>
      </c>
    </row>
    <row r="10" spans="1:61">
      <c r="A10" s="5" t="s">
        <v>212</v>
      </c>
      <c r="B10" s="9" t="s">
        <v>862</v>
      </c>
      <c r="C10" s="9" t="s">
        <v>863</v>
      </c>
      <c r="D10" s="9" t="s">
        <v>864</v>
      </c>
      <c r="E10" s="9" t="s">
        <v>865</v>
      </c>
      <c r="F10" s="9" t="s">
        <v>866</v>
      </c>
      <c r="G10" s="9" t="s">
        <v>867</v>
      </c>
      <c r="H10" s="9" t="s">
        <v>868</v>
      </c>
      <c r="I10" s="9" t="s">
        <v>869</v>
      </c>
      <c r="J10" s="9" t="s">
        <v>870</v>
      </c>
      <c r="K10" s="9" t="s">
        <v>871</v>
      </c>
      <c r="L10" s="9" t="s">
        <v>872</v>
      </c>
      <c r="M10" s="9" t="s">
        <v>873</v>
      </c>
      <c r="N10" s="9" t="s">
        <v>874</v>
      </c>
      <c r="O10" s="9" t="s">
        <v>875</v>
      </c>
      <c r="P10" s="9" t="s">
        <v>876</v>
      </c>
      <c r="Q10" s="9" t="s">
        <v>877</v>
      </c>
      <c r="R10" s="9" t="s">
        <v>878</v>
      </c>
      <c r="S10" s="9" t="s">
        <v>879</v>
      </c>
      <c r="T10" s="9" t="s">
        <v>880</v>
      </c>
      <c r="U10" s="9" t="s">
        <v>881</v>
      </c>
      <c r="V10" s="9" t="s">
        <v>882</v>
      </c>
      <c r="W10" s="9" t="s">
        <v>883</v>
      </c>
      <c r="X10" s="9" t="s">
        <v>884</v>
      </c>
      <c r="Y10" s="9" t="s">
        <v>885</v>
      </c>
      <c r="Z10" s="5" t="s">
        <v>623</v>
      </c>
      <c r="AA10" s="5" t="s">
        <v>623</v>
      </c>
      <c r="AB10" s="5" t="s">
        <v>623</v>
      </c>
      <c r="AC10" s="5" t="s">
        <v>623</v>
      </c>
      <c r="AD10" s="5" t="s">
        <v>623</v>
      </c>
      <c r="AE10" s="5" t="s">
        <v>623</v>
      </c>
      <c r="AF10" s="5" t="s">
        <v>623</v>
      </c>
      <c r="AG10" s="5" t="s">
        <v>623</v>
      </c>
      <c r="AH10" s="5" t="s">
        <v>623</v>
      </c>
      <c r="AI10" s="5" t="s">
        <v>623</v>
      </c>
      <c r="AJ10" s="5" t="s">
        <v>623</v>
      </c>
      <c r="AK10" s="5" t="s">
        <v>623</v>
      </c>
      <c r="AL10" s="5" t="s">
        <v>623</v>
      </c>
      <c r="AM10" s="5" t="s">
        <v>623</v>
      </c>
      <c r="AN10" s="5" t="s">
        <v>623</v>
      </c>
      <c r="AO10" s="5" t="s">
        <v>623</v>
      </c>
      <c r="AP10" s="5" t="s">
        <v>623</v>
      </c>
      <c r="AQ10" s="5" t="s">
        <v>623</v>
      </c>
      <c r="AR10" s="5" t="s">
        <v>623</v>
      </c>
      <c r="AS10" s="5" t="s">
        <v>623</v>
      </c>
      <c r="AT10" s="5" t="s">
        <v>623</v>
      </c>
      <c r="AU10" s="5" t="s">
        <v>623</v>
      </c>
      <c r="AV10" s="5" t="s">
        <v>623</v>
      </c>
      <c r="AW10" s="5" t="s">
        <v>623</v>
      </c>
      <c r="AX10" s="5" t="s">
        <v>623</v>
      </c>
      <c r="AY10" s="5" t="s">
        <v>623</v>
      </c>
      <c r="AZ10" s="5" t="s">
        <v>623</v>
      </c>
      <c r="BA10" s="5" t="s">
        <v>623</v>
      </c>
      <c r="BB10" s="5" t="s">
        <v>623</v>
      </c>
      <c r="BC10" s="5" t="s">
        <v>623</v>
      </c>
      <c r="BD10" s="5" t="s">
        <v>623</v>
      </c>
      <c r="BE10" s="5" t="s">
        <v>623</v>
      </c>
      <c r="BF10" s="5" t="s">
        <v>623</v>
      </c>
      <c r="BG10" s="5" t="s">
        <v>623</v>
      </c>
      <c r="BH10" s="5" t="s">
        <v>623</v>
      </c>
      <c r="BI10" s="5" t="s">
        <v>623</v>
      </c>
    </row>
    <row r="11" spans="1:61">
      <c r="A11" s="5" t="s">
        <v>210</v>
      </c>
      <c r="B11" s="5" t="s">
        <v>886</v>
      </c>
      <c r="C11" s="5" t="s">
        <v>887</v>
      </c>
      <c r="D11" s="5" t="s">
        <v>888</v>
      </c>
      <c r="E11" s="5" t="s">
        <v>889</v>
      </c>
      <c r="F11" s="5" t="s">
        <v>890</v>
      </c>
      <c r="G11" s="5" t="s">
        <v>891</v>
      </c>
      <c r="H11" s="5" t="s">
        <v>892</v>
      </c>
      <c r="I11" s="5" t="s">
        <v>893</v>
      </c>
      <c r="J11" s="5" t="s">
        <v>894</v>
      </c>
      <c r="K11" s="5" t="s">
        <v>895</v>
      </c>
      <c r="L11" s="5" t="s">
        <v>896</v>
      </c>
      <c r="M11" s="5" t="s">
        <v>897</v>
      </c>
      <c r="N11" s="5" t="s">
        <v>898</v>
      </c>
      <c r="O11" s="5" t="s">
        <v>899</v>
      </c>
      <c r="P11" s="5" t="s">
        <v>900</v>
      </c>
      <c r="Q11" s="5" t="s">
        <v>901</v>
      </c>
      <c r="R11" s="5" t="s">
        <v>902</v>
      </c>
      <c r="S11" s="5" t="s">
        <v>903</v>
      </c>
      <c r="T11" s="5" t="s">
        <v>904</v>
      </c>
      <c r="U11" s="5" t="s">
        <v>905</v>
      </c>
      <c r="V11" s="5" t="s">
        <v>906</v>
      </c>
      <c r="W11" s="5" t="s">
        <v>907</v>
      </c>
      <c r="X11" s="5" t="s">
        <v>908</v>
      </c>
      <c r="Y11" s="5" t="s">
        <v>909</v>
      </c>
      <c r="Z11" s="5" t="s">
        <v>910</v>
      </c>
      <c r="AA11" s="5" t="s">
        <v>911</v>
      </c>
      <c r="AB11" s="5" t="s">
        <v>912</v>
      </c>
      <c r="AC11" s="5" t="s">
        <v>913</v>
      </c>
      <c r="AD11" s="5" t="s">
        <v>914</v>
      </c>
      <c r="AE11" s="5" t="s">
        <v>915</v>
      </c>
      <c r="AF11" s="5" t="s">
        <v>916</v>
      </c>
      <c r="AG11" s="5" t="s">
        <v>917</v>
      </c>
      <c r="AH11" s="5" t="s">
        <v>918</v>
      </c>
      <c r="AI11" s="5" t="s">
        <v>919</v>
      </c>
      <c r="AJ11" s="5" t="s">
        <v>920</v>
      </c>
      <c r="AK11" s="5" t="s">
        <v>921</v>
      </c>
      <c r="AL11" s="5" t="s">
        <v>922</v>
      </c>
      <c r="AM11" s="5" t="s">
        <v>923</v>
      </c>
      <c r="AN11" s="5" t="s">
        <v>924</v>
      </c>
      <c r="AO11" s="5" t="s">
        <v>925</v>
      </c>
      <c r="AP11" s="5" t="s">
        <v>926</v>
      </c>
      <c r="AQ11" s="5" t="s">
        <v>927</v>
      </c>
      <c r="AR11" s="5" t="s">
        <v>928</v>
      </c>
      <c r="AS11" s="5" t="s">
        <v>929</v>
      </c>
      <c r="AT11" s="5" t="s">
        <v>930</v>
      </c>
      <c r="AU11" s="5" t="s">
        <v>931</v>
      </c>
      <c r="AV11" s="5" t="s">
        <v>932</v>
      </c>
      <c r="AW11" s="5" t="s">
        <v>933</v>
      </c>
      <c r="AX11" s="5" t="s">
        <v>934</v>
      </c>
      <c r="AY11" s="5" t="s">
        <v>935</v>
      </c>
      <c r="AZ11" s="5" t="s">
        <v>936</v>
      </c>
      <c r="BA11" s="5" t="s">
        <v>937</v>
      </c>
      <c r="BB11" s="5" t="s">
        <v>938</v>
      </c>
      <c r="BC11" s="5" t="s">
        <v>939</v>
      </c>
      <c r="BD11" s="5" t="s">
        <v>940</v>
      </c>
      <c r="BE11" s="5" t="s">
        <v>941</v>
      </c>
      <c r="BF11" s="5" t="s">
        <v>942</v>
      </c>
      <c r="BG11" s="5" t="s">
        <v>943</v>
      </c>
      <c r="BH11" s="5" t="s">
        <v>944</v>
      </c>
      <c r="BI11" s="5" t="s">
        <v>945</v>
      </c>
    </row>
    <row r="12" spans="1:61">
      <c r="A12" s="5" t="s">
        <v>211</v>
      </c>
      <c r="B12" s="5" t="s">
        <v>946</v>
      </c>
      <c r="C12" s="5" t="s">
        <v>947</v>
      </c>
      <c r="D12" s="5" t="s">
        <v>948</v>
      </c>
      <c r="E12" s="5" t="s">
        <v>949</v>
      </c>
      <c r="F12" s="5" t="s">
        <v>893</v>
      </c>
      <c r="G12" s="5" t="s">
        <v>895</v>
      </c>
      <c r="H12" s="5" t="s">
        <v>950</v>
      </c>
      <c r="I12" s="5" t="s">
        <v>899</v>
      </c>
      <c r="J12" s="5" t="s">
        <v>951</v>
      </c>
      <c r="K12" s="5" t="s">
        <v>902</v>
      </c>
      <c r="L12" s="5" t="s">
        <v>903</v>
      </c>
      <c r="M12" s="5" t="s">
        <v>905</v>
      </c>
      <c r="N12" s="5" t="s">
        <v>952</v>
      </c>
      <c r="O12" s="5" t="s">
        <v>953</v>
      </c>
      <c r="P12" s="5" t="s">
        <v>954</v>
      </c>
      <c r="Q12" s="5" t="s">
        <v>955</v>
      </c>
      <c r="R12" s="5" t="s">
        <v>956</v>
      </c>
      <c r="S12" s="5" t="s">
        <v>957</v>
      </c>
      <c r="T12" s="5" t="s">
        <v>958</v>
      </c>
      <c r="U12" s="5" t="s">
        <v>959</v>
      </c>
      <c r="V12" s="5" t="s">
        <v>960</v>
      </c>
      <c r="W12" s="5" t="s">
        <v>961</v>
      </c>
      <c r="X12" s="5" t="s">
        <v>962</v>
      </c>
      <c r="Y12" s="5" t="s">
        <v>623</v>
      </c>
      <c r="Z12" s="5" t="s">
        <v>623</v>
      </c>
      <c r="AA12" s="5" t="s">
        <v>623</v>
      </c>
      <c r="AB12" s="5" t="s">
        <v>623</v>
      </c>
      <c r="AC12" s="5" t="s">
        <v>623</v>
      </c>
      <c r="AD12" s="5" t="s">
        <v>623</v>
      </c>
      <c r="AE12" s="5" t="s">
        <v>623</v>
      </c>
      <c r="AF12" s="5" t="s">
        <v>623</v>
      </c>
      <c r="AG12" s="5" t="s">
        <v>623</v>
      </c>
      <c r="AH12" s="5" t="s">
        <v>623</v>
      </c>
      <c r="AI12" s="5" t="s">
        <v>623</v>
      </c>
      <c r="AJ12" s="5" t="s">
        <v>623</v>
      </c>
      <c r="AK12" s="5" t="s">
        <v>623</v>
      </c>
      <c r="AL12" s="5" t="s">
        <v>623</v>
      </c>
      <c r="AM12" s="5" t="s">
        <v>623</v>
      </c>
      <c r="AN12" s="5" t="s">
        <v>623</v>
      </c>
      <c r="AO12" s="5" t="s">
        <v>623</v>
      </c>
      <c r="AP12" s="5" t="s">
        <v>623</v>
      </c>
      <c r="AQ12" s="5" t="s">
        <v>623</v>
      </c>
      <c r="AR12" s="5" t="s">
        <v>623</v>
      </c>
      <c r="AS12" s="5" t="s">
        <v>623</v>
      </c>
      <c r="AT12" s="5" t="s">
        <v>623</v>
      </c>
      <c r="AU12" s="5" t="s">
        <v>623</v>
      </c>
      <c r="AV12" s="5" t="s">
        <v>623</v>
      </c>
      <c r="AW12" s="5" t="s">
        <v>623</v>
      </c>
      <c r="AX12" s="5" t="s">
        <v>623</v>
      </c>
      <c r="AY12" s="5" t="s">
        <v>623</v>
      </c>
      <c r="AZ12" s="5" t="s">
        <v>623</v>
      </c>
      <c r="BA12" s="5" t="s">
        <v>623</v>
      </c>
      <c r="BB12" s="5" t="s">
        <v>623</v>
      </c>
      <c r="BC12" s="5" t="s">
        <v>623</v>
      </c>
      <c r="BD12" s="5" t="s">
        <v>623</v>
      </c>
      <c r="BE12" s="5" t="s">
        <v>623</v>
      </c>
      <c r="BF12" s="5" t="s">
        <v>623</v>
      </c>
      <c r="BG12" s="5" t="s">
        <v>623</v>
      </c>
      <c r="BH12" s="5" t="s">
        <v>623</v>
      </c>
      <c r="BI12" s="5" t="s">
        <v>623</v>
      </c>
    </row>
    <row r="13" spans="1:61" ht="43.15">
      <c r="A13" s="5" t="s">
        <v>221</v>
      </c>
      <c r="B13" s="5" t="s">
        <v>963</v>
      </c>
      <c r="C13" s="5" t="s">
        <v>964</v>
      </c>
      <c r="D13" s="5" t="s">
        <v>965</v>
      </c>
      <c r="E13" s="5" t="s">
        <v>966</v>
      </c>
      <c r="F13" s="5" t="s">
        <v>967</v>
      </c>
      <c r="G13" s="5" t="s">
        <v>968</v>
      </c>
      <c r="H13" s="5" t="s">
        <v>969</v>
      </c>
      <c r="I13" s="5" t="s">
        <v>970</v>
      </c>
      <c r="J13" s="5" t="s">
        <v>971</v>
      </c>
      <c r="K13" s="5" t="s">
        <v>972</v>
      </c>
      <c r="L13" s="5" t="s">
        <v>973</v>
      </c>
      <c r="M13" s="5" t="s">
        <v>974</v>
      </c>
      <c r="N13" s="5" t="s">
        <v>975</v>
      </c>
      <c r="O13" s="5" t="s">
        <v>976</v>
      </c>
      <c r="P13" s="5" t="s">
        <v>977</v>
      </c>
      <c r="Q13" s="5" t="s">
        <v>978</v>
      </c>
      <c r="R13" s="5" t="s">
        <v>979</v>
      </c>
      <c r="S13" s="5" t="s">
        <v>980</v>
      </c>
      <c r="T13" s="5" t="s">
        <v>981</v>
      </c>
      <c r="U13" s="5" t="s">
        <v>982</v>
      </c>
      <c r="V13" s="5" t="s">
        <v>983</v>
      </c>
      <c r="W13" s="5" t="s">
        <v>623</v>
      </c>
      <c r="X13" s="5" t="s">
        <v>623</v>
      </c>
      <c r="Y13" s="5" t="s">
        <v>623</v>
      </c>
      <c r="Z13" s="5" t="s">
        <v>623</v>
      </c>
      <c r="AA13" s="5" t="s">
        <v>623</v>
      </c>
      <c r="AB13" s="5" t="s">
        <v>623</v>
      </c>
      <c r="AC13" s="5" t="s">
        <v>623</v>
      </c>
      <c r="AD13" s="5" t="s">
        <v>623</v>
      </c>
      <c r="AE13" s="5" t="s">
        <v>623</v>
      </c>
      <c r="AF13" s="5" t="s">
        <v>623</v>
      </c>
      <c r="AG13" s="5" t="s">
        <v>623</v>
      </c>
      <c r="AH13" s="5" t="s">
        <v>623</v>
      </c>
      <c r="AI13" s="5" t="s">
        <v>623</v>
      </c>
      <c r="AJ13" s="5" t="s">
        <v>623</v>
      </c>
      <c r="AK13" s="5" t="s">
        <v>623</v>
      </c>
      <c r="AL13" s="5" t="s">
        <v>623</v>
      </c>
      <c r="AM13" s="5" t="s">
        <v>623</v>
      </c>
      <c r="AN13" s="5" t="s">
        <v>623</v>
      </c>
      <c r="AO13" s="5" t="s">
        <v>623</v>
      </c>
      <c r="AP13" s="5" t="s">
        <v>623</v>
      </c>
      <c r="AQ13" s="5" t="s">
        <v>623</v>
      </c>
      <c r="AR13" s="5" t="s">
        <v>623</v>
      </c>
      <c r="AS13" s="5" t="s">
        <v>623</v>
      </c>
      <c r="AT13" s="5" t="s">
        <v>623</v>
      </c>
      <c r="AU13" s="5" t="s">
        <v>623</v>
      </c>
      <c r="AV13" s="5" t="s">
        <v>623</v>
      </c>
      <c r="AW13" s="5" t="s">
        <v>623</v>
      </c>
      <c r="AX13" s="5" t="s">
        <v>623</v>
      </c>
      <c r="AY13" s="5" t="s">
        <v>623</v>
      </c>
      <c r="AZ13" s="5" t="s">
        <v>623</v>
      </c>
      <c r="BA13" s="5" t="s">
        <v>623</v>
      </c>
      <c r="BB13" s="5" t="s">
        <v>623</v>
      </c>
      <c r="BC13" s="5" t="s">
        <v>623</v>
      </c>
      <c r="BD13" s="5" t="s">
        <v>623</v>
      </c>
      <c r="BE13" s="5" t="s">
        <v>623</v>
      </c>
      <c r="BF13" s="5" t="s">
        <v>623</v>
      </c>
      <c r="BG13" s="5" t="s">
        <v>623</v>
      </c>
      <c r="BH13" s="5" t="s">
        <v>623</v>
      </c>
      <c r="BI13" s="5" t="s">
        <v>623</v>
      </c>
    </row>
    <row r="14" spans="1:61">
      <c r="A14" s="6" t="s">
        <v>222</v>
      </c>
      <c r="B14" s="6" t="s">
        <v>984</v>
      </c>
      <c r="C14" s="6" t="s">
        <v>985</v>
      </c>
      <c r="D14" s="6" t="s">
        <v>986</v>
      </c>
      <c r="E14" s="6" t="s">
        <v>987</v>
      </c>
      <c r="F14" s="6" t="s">
        <v>988</v>
      </c>
      <c r="G14" s="6" t="s">
        <v>989</v>
      </c>
      <c r="H14" s="6" t="s">
        <v>990</v>
      </c>
      <c r="I14" s="6" t="s">
        <v>991</v>
      </c>
      <c r="J14" s="6" t="s">
        <v>992</v>
      </c>
      <c r="K14" s="6" t="s">
        <v>993</v>
      </c>
      <c r="L14" s="6" t="s">
        <v>994</v>
      </c>
      <c r="M14" s="6" t="s">
        <v>995</v>
      </c>
      <c r="N14" s="6" t="s">
        <v>996</v>
      </c>
      <c r="O14" s="6" t="s">
        <v>997</v>
      </c>
      <c r="P14" s="6" t="s">
        <v>998</v>
      </c>
      <c r="Q14" s="6" t="s">
        <v>999</v>
      </c>
      <c r="R14" s="6" t="s">
        <v>1000</v>
      </c>
      <c r="S14" s="6" t="s">
        <v>885</v>
      </c>
      <c r="T14" s="6" t="s">
        <v>1001</v>
      </c>
      <c r="U14" s="6" t="s">
        <v>1002</v>
      </c>
      <c r="V14" s="6" t="s">
        <v>1003</v>
      </c>
      <c r="W14" s="5" t="s">
        <v>623</v>
      </c>
      <c r="X14" s="5" t="s">
        <v>623</v>
      </c>
      <c r="Y14" s="5" t="s">
        <v>623</v>
      </c>
      <c r="Z14" s="5" t="s">
        <v>623</v>
      </c>
      <c r="AA14" s="5" t="s">
        <v>623</v>
      </c>
      <c r="AB14" s="5" t="s">
        <v>623</v>
      </c>
      <c r="AC14" s="5" t="s">
        <v>623</v>
      </c>
      <c r="AD14" s="5" t="s">
        <v>623</v>
      </c>
      <c r="AE14" s="5" t="s">
        <v>623</v>
      </c>
      <c r="AF14" s="5" t="s">
        <v>623</v>
      </c>
      <c r="AG14" s="5" t="s">
        <v>623</v>
      </c>
      <c r="AH14" s="5" t="s">
        <v>623</v>
      </c>
      <c r="AI14" s="5" t="s">
        <v>623</v>
      </c>
      <c r="AJ14" s="5" t="s">
        <v>623</v>
      </c>
      <c r="AK14" s="5" t="s">
        <v>623</v>
      </c>
      <c r="AL14" s="5" t="s">
        <v>623</v>
      </c>
      <c r="AM14" s="5" t="s">
        <v>623</v>
      </c>
      <c r="AN14" s="5" t="s">
        <v>623</v>
      </c>
      <c r="AO14" s="5" t="s">
        <v>623</v>
      </c>
      <c r="AP14" s="5" t="s">
        <v>623</v>
      </c>
      <c r="AQ14" s="5" t="s">
        <v>623</v>
      </c>
      <c r="AR14" s="5" t="s">
        <v>623</v>
      </c>
      <c r="AS14" s="5" t="s">
        <v>623</v>
      </c>
      <c r="AT14" s="5" t="s">
        <v>623</v>
      </c>
      <c r="AU14" s="5" t="s">
        <v>623</v>
      </c>
      <c r="AV14" s="5" t="s">
        <v>623</v>
      </c>
      <c r="AW14" s="5" t="s">
        <v>623</v>
      </c>
      <c r="AX14" s="5" t="s">
        <v>623</v>
      </c>
      <c r="AY14" s="5" t="s">
        <v>623</v>
      </c>
      <c r="AZ14" s="5" t="s">
        <v>623</v>
      </c>
      <c r="BA14" s="5" t="s">
        <v>623</v>
      </c>
      <c r="BB14" s="5" t="s">
        <v>623</v>
      </c>
      <c r="BC14" s="5" t="s">
        <v>623</v>
      </c>
      <c r="BD14" s="5" t="s">
        <v>623</v>
      </c>
      <c r="BE14" s="5" t="s">
        <v>623</v>
      </c>
      <c r="BF14" s="5" t="s">
        <v>623</v>
      </c>
      <c r="BG14" s="5" t="s">
        <v>623</v>
      </c>
      <c r="BH14" s="5" t="s">
        <v>623</v>
      </c>
      <c r="BI14" s="5" t="s">
        <v>623</v>
      </c>
    </row>
    <row r="15" spans="1:61" ht="43.15">
      <c r="A15" s="6" t="s">
        <v>223</v>
      </c>
      <c r="B15" s="6" t="s">
        <v>1004</v>
      </c>
      <c r="C15" s="6" t="s">
        <v>1005</v>
      </c>
      <c r="D15" s="6" t="s">
        <v>1006</v>
      </c>
      <c r="E15" s="6" t="s">
        <v>1007</v>
      </c>
      <c r="F15" s="6" t="s">
        <v>1008</v>
      </c>
      <c r="G15" s="6" t="s">
        <v>1009</v>
      </c>
      <c r="H15" s="6" t="s">
        <v>1010</v>
      </c>
      <c r="I15" s="6" t="s">
        <v>1011</v>
      </c>
      <c r="J15" s="6" t="s">
        <v>1012</v>
      </c>
      <c r="K15" s="6" t="s">
        <v>1013</v>
      </c>
      <c r="L15" s="6" t="s">
        <v>1014</v>
      </c>
      <c r="M15" s="6" t="s">
        <v>1015</v>
      </c>
      <c r="N15" s="6" t="s">
        <v>1016</v>
      </c>
      <c r="O15" s="6" t="s">
        <v>1017</v>
      </c>
      <c r="P15" s="6" t="s">
        <v>1018</v>
      </c>
      <c r="Q15" s="6" t="s">
        <v>1019</v>
      </c>
      <c r="R15" s="6" t="s">
        <v>1020</v>
      </c>
      <c r="S15" s="6" t="s">
        <v>1021</v>
      </c>
      <c r="T15" s="6" t="s">
        <v>1022</v>
      </c>
      <c r="U15" s="6" t="s">
        <v>1023</v>
      </c>
      <c r="V15" s="5" t="s">
        <v>623</v>
      </c>
      <c r="W15" s="5" t="s">
        <v>623</v>
      </c>
      <c r="X15" s="5" t="s">
        <v>623</v>
      </c>
      <c r="Y15" s="5" t="s">
        <v>623</v>
      </c>
      <c r="Z15" s="5" t="s">
        <v>623</v>
      </c>
      <c r="AA15" s="5" t="s">
        <v>623</v>
      </c>
      <c r="AB15" s="5" t="s">
        <v>623</v>
      </c>
      <c r="AC15" s="5" t="s">
        <v>623</v>
      </c>
      <c r="AD15" s="5" t="s">
        <v>623</v>
      </c>
      <c r="AE15" s="5" t="s">
        <v>623</v>
      </c>
      <c r="AF15" s="5" t="s">
        <v>623</v>
      </c>
      <c r="AG15" s="5" t="s">
        <v>623</v>
      </c>
      <c r="AH15" s="5" t="s">
        <v>623</v>
      </c>
      <c r="AI15" s="5" t="s">
        <v>623</v>
      </c>
      <c r="AJ15" s="5" t="s">
        <v>623</v>
      </c>
      <c r="AK15" s="5" t="s">
        <v>623</v>
      </c>
      <c r="AL15" s="5" t="s">
        <v>623</v>
      </c>
      <c r="AM15" s="5" t="s">
        <v>623</v>
      </c>
      <c r="AN15" s="5" t="s">
        <v>623</v>
      </c>
      <c r="AO15" s="5" t="s">
        <v>623</v>
      </c>
      <c r="AP15" s="5" t="s">
        <v>623</v>
      </c>
      <c r="AQ15" s="5" t="s">
        <v>623</v>
      </c>
      <c r="AR15" s="5" t="s">
        <v>623</v>
      </c>
      <c r="AS15" s="5" t="s">
        <v>623</v>
      </c>
      <c r="AT15" s="5" t="s">
        <v>623</v>
      </c>
      <c r="AU15" s="5" t="s">
        <v>623</v>
      </c>
      <c r="AV15" s="5" t="s">
        <v>623</v>
      </c>
      <c r="AW15" s="5" t="s">
        <v>623</v>
      </c>
      <c r="AX15" s="5" t="s">
        <v>623</v>
      </c>
      <c r="AY15" s="5" t="s">
        <v>623</v>
      </c>
      <c r="AZ15" s="5" t="s">
        <v>623</v>
      </c>
      <c r="BA15" s="5" t="s">
        <v>623</v>
      </c>
      <c r="BB15" s="5" t="s">
        <v>623</v>
      </c>
      <c r="BC15" s="5" t="s">
        <v>623</v>
      </c>
      <c r="BD15" s="5" t="s">
        <v>623</v>
      </c>
      <c r="BE15" s="5" t="s">
        <v>623</v>
      </c>
      <c r="BF15" s="5" t="s">
        <v>623</v>
      </c>
      <c r="BG15" s="5" t="s">
        <v>623</v>
      </c>
      <c r="BH15" s="5" t="s">
        <v>623</v>
      </c>
      <c r="BI15" s="5" t="s">
        <v>623</v>
      </c>
    </row>
    <row r="16" spans="1:61" ht="57.6">
      <c r="A16" t="s">
        <v>224</v>
      </c>
      <c r="B16" s="6" t="s">
        <v>1024</v>
      </c>
      <c r="C16" s="6" t="s">
        <v>887</v>
      </c>
      <c r="D16" s="6" t="s">
        <v>888</v>
      </c>
      <c r="E16" s="6" t="s">
        <v>1025</v>
      </c>
      <c r="F16" s="6" t="s">
        <v>1026</v>
      </c>
      <c r="G16" s="6" t="s">
        <v>920</v>
      </c>
      <c r="H16" s="6" t="s">
        <v>1027</v>
      </c>
      <c r="I16" s="6" t="s">
        <v>922</v>
      </c>
      <c r="J16" s="6" t="s">
        <v>923</v>
      </c>
      <c r="K16" s="6" t="s">
        <v>924</v>
      </c>
      <c r="L16" s="6" t="s">
        <v>925</v>
      </c>
      <c r="M16" s="6" t="s">
        <v>1028</v>
      </c>
      <c r="N16" s="6" t="s">
        <v>1029</v>
      </c>
      <c r="O16" s="6" t="s">
        <v>929</v>
      </c>
      <c r="P16" s="6" t="s">
        <v>930</v>
      </c>
      <c r="Q16" s="6" t="s">
        <v>931</v>
      </c>
      <c r="R16" s="6" t="s">
        <v>932</v>
      </c>
      <c r="S16" s="6" t="s">
        <v>933</v>
      </c>
      <c r="T16" s="6" t="s">
        <v>934</v>
      </c>
      <c r="U16" s="6" t="s">
        <v>935</v>
      </c>
      <c r="V16" s="6" t="s">
        <v>1030</v>
      </c>
      <c r="W16" s="6" t="s">
        <v>937</v>
      </c>
      <c r="X16" s="6" t="s">
        <v>938</v>
      </c>
      <c r="Y16" s="6" t="s">
        <v>939</v>
      </c>
      <c r="Z16" s="6" t="s">
        <v>940</v>
      </c>
      <c r="AA16" s="6" t="s">
        <v>1031</v>
      </c>
      <c r="AB16" s="6" t="s">
        <v>942</v>
      </c>
      <c r="AC16" s="6" t="s">
        <v>1032</v>
      </c>
      <c r="AD16" s="6" t="s">
        <v>1033</v>
      </c>
      <c r="AE16" s="6" t="s">
        <v>945</v>
      </c>
      <c r="AF16" s="5" t="s">
        <v>623</v>
      </c>
      <c r="AG16" s="5" t="s">
        <v>623</v>
      </c>
      <c r="AH16" s="5" t="s">
        <v>623</v>
      </c>
      <c r="AI16" s="5" t="s">
        <v>623</v>
      </c>
      <c r="AJ16" s="5" t="s">
        <v>623</v>
      </c>
      <c r="AK16" s="5" t="s">
        <v>623</v>
      </c>
      <c r="AL16" s="5" t="s">
        <v>623</v>
      </c>
      <c r="AM16" s="5" t="s">
        <v>623</v>
      </c>
      <c r="AN16" s="5" t="s">
        <v>623</v>
      </c>
      <c r="AO16" s="5" t="s">
        <v>623</v>
      </c>
      <c r="AP16" s="5" t="s">
        <v>623</v>
      </c>
      <c r="AQ16" s="5" t="s">
        <v>623</v>
      </c>
      <c r="AR16" s="5" t="s">
        <v>623</v>
      </c>
      <c r="AS16" s="5" t="s">
        <v>623</v>
      </c>
      <c r="AT16" s="5" t="s">
        <v>623</v>
      </c>
      <c r="AU16" s="5" t="s">
        <v>623</v>
      </c>
      <c r="AV16" s="5" t="s">
        <v>623</v>
      </c>
      <c r="AW16" s="5" t="s">
        <v>623</v>
      </c>
      <c r="AX16" s="5" t="s">
        <v>623</v>
      </c>
      <c r="AY16" s="5" t="s">
        <v>623</v>
      </c>
      <c r="AZ16" s="5" t="s">
        <v>623</v>
      </c>
      <c r="BA16" s="5" t="s">
        <v>623</v>
      </c>
      <c r="BB16" s="5" t="s">
        <v>623</v>
      </c>
      <c r="BC16" s="5" t="s">
        <v>623</v>
      </c>
      <c r="BD16" s="5" t="s">
        <v>623</v>
      </c>
      <c r="BE16" s="5" t="s">
        <v>623</v>
      </c>
      <c r="BF16" s="5" t="s">
        <v>623</v>
      </c>
      <c r="BG16" s="5" t="s">
        <v>623</v>
      </c>
      <c r="BH16" s="5" t="s">
        <v>623</v>
      </c>
      <c r="BI16" s="5" t="s">
        <v>623</v>
      </c>
    </row>
    <row r="17" spans="1:61">
      <c r="A17" s="4" t="s">
        <v>225</v>
      </c>
      <c r="B17" s="4" t="s">
        <v>1034</v>
      </c>
      <c r="C17" s="4" t="s">
        <v>1035</v>
      </c>
      <c r="D17" s="4" t="s">
        <v>1036</v>
      </c>
      <c r="E17" s="4" t="s">
        <v>1037</v>
      </c>
      <c r="F17" s="4" t="s">
        <v>1038</v>
      </c>
      <c r="G17" s="4" t="s">
        <v>1039</v>
      </c>
      <c r="H17" s="4" t="s">
        <v>1040</v>
      </c>
      <c r="I17" s="4" t="s">
        <v>1041</v>
      </c>
      <c r="J17" s="4" t="s">
        <v>1042</v>
      </c>
      <c r="K17" s="4" t="s">
        <v>1043</v>
      </c>
      <c r="L17" s="4" t="s">
        <v>1044</v>
      </c>
      <c r="M17" s="4" t="s">
        <v>1045</v>
      </c>
      <c r="N17" s="4" t="s">
        <v>1046</v>
      </c>
      <c r="O17" s="4" t="s">
        <v>1047</v>
      </c>
      <c r="P17" s="4" t="s">
        <v>1048</v>
      </c>
      <c r="Q17" s="4" t="s">
        <v>960</v>
      </c>
      <c r="R17" s="4" t="s">
        <v>1049</v>
      </c>
      <c r="S17" s="5" t="s">
        <v>623</v>
      </c>
      <c r="T17" s="5" t="s">
        <v>623</v>
      </c>
      <c r="U17" s="5" t="s">
        <v>623</v>
      </c>
      <c r="V17" s="5" t="s">
        <v>623</v>
      </c>
      <c r="W17" s="5" t="s">
        <v>623</v>
      </c>
      <c r="X17" s="5" t="s">
        <v>623</v>
      </c>
      <c r="Y17" s="5" t="s">
        <v>623</v>
      </c>
      <c r="Z17" s="5" t="s">
        <v>623</v>
      </c>
      <c r="AA17" s="5" t="s">
        <v>623</v>
      </c>
      <c r="AB17" s="5" t="s">
        <v>623</v>
      </c>
      <c r="AC17" s="5" t="s">
        <v>623</v>
      </c>
      <c r="AD17" s="5" t="s">
        <v>623</v>
      </c>
      <c r="AE17" s="5" t="s">
        <v>623</v>
      </c>
      <c r="AF17" s="5" t="s">
        <v>623</v>
      </c>
      <c r="AG17" s="5" t="s">
        <v>623</v>
      </c>
      <c r="AH17" s="5" t="s">
        <v>623</v>
      </c>
      <c r="AI17" s="5" t="s">
        <v>623</v>
      </c>
      <c r="AJ17" s="5" t="s">
        <v>623</v>
      </c>
      <c r="AK17" s="5" t="s">
        <v>623</v>
      </c>
      <c r="AL17" s="5" t="s">
        <v>623</v>
      </c>
      <c r="AM17" s="5" t="s">
        <v>623</v>
      </c>
      <c r="AN17" s="5" t="s">
        <v>623</v>
      </c>
      <c r="AO17" s="5" t="s">
        <v>623</v>
      </c>
      <c r="AP17" s="5" t="s">
        <v>623</v>
      </c>
      <c r="AQ17" s="5" t="s">
        <v>623</v>
      </c>
      <c r="AR17" s="5" t="s">
        <v>623</v>
      </c>
      <c r="AS17" s="5" t="s">
        <v>623</v>
      </c>
      <c r="AT17" s="5" t="s">
        <v>623</v>
      </c>
      <c r="AU17" s="5" t="s">
        <v>623</v>
      </c>
      <c r="AV17" s="5" t="s">
        <v>623</v>
      </c>
      <c r="AW17" s="5" t="s">
        <v>623</v>
      </c>
      <c r="AX17" s="5" t="s">
        <v>623</v>
      </c>
      <c r="AY17" s="5" t="s">
        <v>623</v>
      </c>
      <c r="AZ17" s="5" t="s">
        <v>623</v>
      </c>
      <c r="BA17" s="5" t="s">
        <v>623</v>
      </c>
      <c r="BB17" s="5" t="s">
        <v>623</v>
      </c>
      <c r="BC17" s="5" t="s">
        <v>623</v>
      </c>
      <c r="BD17" s="5" t="s">
        <v>623</v>
      </c>
      <c r="BE17" s="5" t="s">
        <v>623</v>
      </c>
      <c r="BF17" s="5" t="s">
        <v>623</v>
      </c>
      <c r="BG17" s="5" t="s">
        <v>623</v>
      </c>
      <c r="BH17" s="5" t="s">
        <v>623</v>
      </c>
      <c r="BI17" s="5" t="s">
        <v>623</v>
      </c>
    </row>
    <row r="18" spans="1:61">
      <c r="A18" s="4" t="s">
        <v>228</v>
      </c>
      <c r="B18" t="s">
        <v>1050</v>
      </c>
      <c r="C18" t="s">
        <v>1050</v>
      </c>
      <c r="D18" t="s">
        <v>1050</v>
      </c>
      <c r="E18" t="s">
        <v>1050</v>
      </c>
      <c r="F18" t="s">
        <v>1050</v>
      </c>
      <c r="G18" t="s">
        <v>1050</v>
      </c>
      <c r="H18" t="s">
        <v>1050</v>
      </c>
      <c r="I18" t="s">
        <v>1050</v>
      </c>
      <c r="J18" t="s">
        <v>1050</v>
      </c>
      <c r="K18" t="s">
        <v>1050</v>
      </c>
      <c r="L18" t="s">
        <v>1050</v>
      </c>
      <c r="M18" t="s">
        <v>1050</v>
      </c>
      <c r="V18" s="5" t="s">
        <v>623</v>
      </c>
      <c r="W18" s="5" t="s">
        <v>623</v>
      </c>
      <c r="X18" s="5" t="s">
        <v>623</v>
      </c>
      <c r="Y18" s="5" t="s">
        <v>623</v>
      </c>
      <c r="Z18" s="5" t="s">
        <v>623</v>
      </c>
      <c r="AA18" s="5" t="s">
        <v>623</v>
      </c>
      <c r="AB18" s="5" t="s">
        <v>623</v>
      </c>
      <c r="AC18" s="5" t="s">
        <v>623</v>
      </c>
      <c r="AD18" s="5" t="s">
        <v>623</v>
      </c>
      <c r="AE18" s="5" t="s">
        <v>623</v>
      </c>
      <c r="AF18" s="5" t="s">
        <v>623</v>
      </c>
      <c r="AG18" s="5" t="s">
        <v>623</v>
      </c>
      <c r="AH18" s="5" t="s">
        <v>623</v>
      </c>
      <c r="AI18" s="5" t="s">
        <v>623</v>
      </c>
      <c r="AJ18" s="5" t="s">
        <v>623</v>
      </c>
      <c r="AK18" s="5" t="s">
        <v>623</v>
      </c>
      <c r="AL18" s="5" t="s">
        <v>623</v>
      </c>
      <c r="AM18" s="5" t="s">
        <v>623</v>
      </c>
      <c r="AN18" s="5" t="s">
        <v>623</v>
      </c>
      <c r="AO18" s="5" t="s">
        <v>623</v>
      </c>
      <c r="AP18" s="5" t="s">
        <v>623</v>
      </c>
      <c r="AQ18" s="5" t="s">
        <v>623</v>
      </c>
      <c r="AR18" s="5" t="s">
        <v>623</v>
      </c>
      <c r="AS18" s="5" t="s">
        <v>623</v>
      </c>
      <c r="AT18" s="5" t="s">
        <v>623</v>
      </c>
      <c r="AU18" s="5" t="s">
        <v>623</v>
      </c>
      <c r="AV18" s="5" t="s">
        <v>623</v>
      </c>
      <c r="AW18" s="5" t="s">
        <v>623</v>
      </c>
      <c r="AX18" s="5" t="s">
        <v>623</v>
      </c>
      <c r="AY18" s="5" t="s">
        <v>623</v>
      </c>
      <c r="AZ18" s="5" t="s">
        <v>623</v>
      </c>
      <c r="BA18" s="5" t="s">
        <v>623</v>
      </c>
      <c r="BB18" s="5" t="s">
        <v>623</v>
      </c>
      <c r="BC18" s="5" t="s">
        <v>623</v>
      </c>
      <c r="BD18" s="5" t="s">
        <v>623</v>
      </c>
      <c r="BE18" s="5" t="s">
        <v>623</v>
      </c>
      <c r="BF18" s="5" t="s">
        <v>623</v>
      </c>
      <c r="BG18" s="5" t="s">
        <v>623</v>
      </c>
      <c r="BH18" s="5" t="s">
        <v>623</v>
      </c>
      <c r="BI18" s="5" t="s">
        <v>623</v>
      </c>
    </row>
    <row r="19" spans="1:61">
      <c r="A19" s="14" t="s">
        <v>229</v>
      </c>
      <c r="B19" t="s">
        <v>1051</v>
      </c>
      <c r="C19" t="s">
        <v>1052</v>
      </c>
      <c r="D19" t="s">
        <v>1053</v>
      </c>
      <c r="E19" t="s">
        <v>1054</v>
      </c>
      <c r="F19" t="s">
        <v>1055</v>
      </c>
      <c r="G19" t="s">
        <v>1056</v>
      </c>
      <c r="H19" t="s">
        <v>1057</v>
      </c>
      <c r="I19" t="s">
        <v>1058</v>
      </c>
      <c r="J19" t="s">
        <v>1059</v>
      </c>
      <c r="K19" t="s">
        <v>1060</v>
      </c>
      <c r="L19" t="s">
        <v>1061</v>
      </c>
      <c r="M19" t="s">
        <v>1062</v>
      </c>
      <c r="N19" t="s">
        <v>1063</v>
      </c>
      <c r="O19" t="s">
        <v>1064</v>
      </c>
      <c r="P19" t="s">
        <v>1065</v>
      </c>
      <c r="Q19" t="s">
        <v>1066</v>
      </c>
      <c r="R19" t="s">
        <v>1067</v>
      </c>
      <c r="S19" t="s">
        <v>1068</v>
      </c>
      <c r="T19" t="s">
        <v>1069</v>
      </c>
      <c r="U19" t="s">
        <v>1070</v>
      </c>
      <c r="V19" s="5" t="s">
        <v>623</v>
      </c>
      <c r="W19" s="5" t="s">
        <v>623</v>
      </c>
      <c r="X19" s="5" t="s">
        <v>623</v>
      </c>
      <c r="Y19" s="5" t="s">
        <v>623</v>
      </c>
      <c r="Z19" s="5" t="s">
        <v>623</v>
      </c>
      <c r="AA19" s="5" t="s">
        <v>623</v>
      </c>
      <c r="AB19" s="5" t="s">
        <v>623</v>
      </c>
      <c r="AC19" s="5" t="s">
        <v>623</v>
      </c>
      <c r="AD19" s="5" t="s">
        <v>623</v>
      </c>
      <c r="AE19" s="5" t="s">
        <v>623</v>
      </c>
      <c r="AF19" s="5" t="s">
        <v>623</v>
      </c>
      <c r="AG19" s="5" t="s">
        <v>623</v>
      </c>
      <c r="AH19" s="5" t="s">
        <v>623</v>
      </c>
      <c r="AI19" s="5" t="s">
        <v>623</v>
      </c>
      <c r="AJ19" s="5" t="s">
        <v>623</v>
      </c>
      <c r="AK19" s="5" t="s">
        <v>623</v>
      </c>
      <c r="AL19" s="5" t="s">
        <v>623</v>
      </c>
      <c r="AM19" s="5" t="s">
        <v>623</v>
      </c>
      <c r="AN19" s="5" t="s">
        <v>623</v>
      </c>
      <c r="AO19" s="5" t="s">
        <v>623</v>
      </c>
      <c r="AP19" s="5" t="s">
        <v>623</v>
      </c>
      <c r="AQ19" s="5" t="s">
        <v>623</v>
      </c>
      <c r="AR19" s="5" t="s">
        <v>623</v>
      </c>
      <c r="AS19" s="5" t="s">
        <v>623</v>
      </c>
      <c r="AT19" s="5" t="s">
        <v>623</v>
      </c>
      <c r="AU19" s="5" t="s">
        <v>623</v>
      </c>
      <c r="AV19" s="5" t="s">
        <v>623</v>
      </c>
      <c r="AW19" s="5" t="s">
        <v>623</v>
      </c>
      <c r="AX19" s="5" t="s">
        <v>623</v>
      </c>
      <c r="AY19" s="5" t="s">
        <v>623</v>
      </c>
      <c r="AZ19" s="5" t="s">
        <v>623</v>
      </c>
      <c r="BA19" s="5" t="s">
        <v>623</v>
      </c>
      <c r="BB19" s="5" t="s">
        <v>623</v>
      </c>
      <c r="BC19" s="5" t="s">
        <v>623</v>
      </c>
      <c r="BD19" s="5" t="s">
        <v>623</v>
      </c>
      <c r="BE19" s="5" t="s">
        <v>623</v>
      </c>
      <c r="BF19" s="5" t="s">
        <v>623</v>
      </c>
      <c r="BG19" s="5" t="s">
        <v>623</v>
      </c>
      <c r="BH19" s="5" t="s">
        <v>623</v>
      </c>
      <c r="BI19" s="5" t="s">
        <v>623</v>
      </c>
    </row>
    <row r="20" spans="1:61">
      <c r="A20" s="15" t="s">
        <v>226</v>
      </c>
      <c r="B20" t="s">
        <v>1071</v>
      </c>
      <c r="C20" t="s">
        <v>1072</v>
      </c>
      <c r="D20" t="s">
        <v>1073</v>
      </c>
      <c r="E20" t="s">
        <v>1074</v>
      </c>
      <c r="F20" t="s">
        <v>1075</v>
      </c>
      <c r="G20" t="s">
        <v>1076</v>
      </c>
      <c r="H20" t="s">
        <v>1077</v>
      </c>
      <c r="I20" t="s">
        <v>1078</v>
      </c>
      <c r="J20" t="s">
        <v>1079</v>
      </c>
      <c r="K20" t="s">
        <v>1080</v>
      </c>
      <c r="L20" t="s">
        <v>1081</v>
      </c>
      <c r="M20" t="s">
        <v>1082</v>
      </c>
      <c r="N20" s="6" t="s">
        <v>623</v>
      </c>
      <c r="O20" s="6" t="s">
        <v>623</v>
      </c>
      <c r="P20" s="6" t="s">
        <v>623</v>
      </c>
      <c r="Q20" s="6" t="s">
        <v>623</v>
      </c>
      <c r="R20" s="6" t="s">
        <v>623</v>
      </c>
      <c r="S20" t="s">
        <v>623</v>
      </c>
      <c r="T20" s="6" t="s">
        <v>623</v>
      </c>
      <c r="U20" s="6" t="s">
        <v>623</v>
      </c>
      <c r="V20" s="5" t="s">
        <v>623</v>
      </c>
      <c r="W20" s="5" t="s">
        <v>623</v>
      </c>
      <c r="X20" s="5" t="s">
        <v>623</v>
      </c>
      <c r="Y20" s="5" t="s">
        <v>623</v>
      </c>
      <c r="Z20" s="5" t="s">
        <v>623</v>
      </c>
      <c r="AA20" s="5" t="s">
        <v>623</v>
      </c>
      <c r="AB20" s="5" t="s">
        <v>623</v>
      </c>
      <c r="AC20" s="5" t="s">
        <v>623</v>
      </c>
      <c r="AD20" s="5" t="s">
        <v>623</v>
      </c>
      <c r="AE20" s="5" t="s">
        <v>623</v>
      </c>
      <c r="AF20" s="5" t="s">
        <v>623</v>
      </c>
      <c r="AG20" s="5" t="s">
        <v>623</v>
      </c>
      <c r="AH20" s="5" t="s">
        <v>623</v>
      </c>
      <c r="AI20" s="5" t="s">
        <v>623</v>
      </c>
      <c r="AJ20" s="5" t="s">
        <v>623</v>
      </c>
      <c r="AK20" s="5" t="s">
        <v>623</v>
      </c>
      <c r="AL20" s="5" t="s">
        <v>623</v>
      </c>
      <c r="AM20" s="5" t="s">
        <v>623</v>
      </c>
      <c r="AN20" s="5" t="s">
        <v>623</v>
      </c>
      <c r="AO20" s="5" t="s">
        <v>623</v>
      </c>
      <c r="AP20" s="5" t="s">
        <v>623</v>
      </c>
      <c r="AQ20" s="5" t="s">
        <v>623</v>
      </c>
      <c r="AR20" s="5" t="s">
        <v>623</v>
      </c>
      <c r="AS20" s="5" t="s">
        <v>623</v>
      </c>
      <c r="AT20" s="5" t="s">
        <v>623</v>
      </c>
      <c r="AU20" s="5" t="s">
        <v>623</v>
      </c>
      <c r="AV20" s="5" t="s">
        <v>623</v>
      </c>
      <c r="AW20" s="5" t="s">
        <v>623</v>
      </c>
      <c r="AX20" s="5" t="s">
        <v>623</v>
      </c>
      <c r="AY20" s="5" t="s">
        <v>623</v>
      </c>
      <c r="AZ20" s="5" t="s">
        <v>623</v>
      </c>
      <c r="BA20" s="5" t="s">
        <v>623</v>
      </c>
      <c r="BB20" s="5" t="s">
        <v>623</v>
      </c>
      <c r="BC20" s="5" t="s">
        <v>623</v>
      </c>
      <c r="BD20" s="5" t="s">
        <v>623</v>
      </c>
      <c r="BE20" s="5" t="s">
        <v>623</v>
      </c>
      <c r="BF20" s="5" t="s">
        <v>623</v>
      </c>
      <c r="BG20" s="5" t="s">
        <v>623</v>
      </c>
      <c r="BH20" s="5" t="s">
        <v>623</v>
      </c>
      <c r="BI20" s="5" t="s">
        <v>623</v>
      </c>
    </row>
    <row r="21" spans="1:61">
      <c r="A21" s="14" t="s">
        <v>227</v>
      </c>
      <c r="B21" t="s">
        <v>1083</v>
      </c>
      <c r="C21" t="s">
        <v>1084</v>
      </c>
      <c r="D21" t="s">
        <v>1085</v>
      </c>
      <c r="E21" t="s">
        <v>1086</v>
      </c>
      <c r="F21" t="s">
        <v>1087</v>
      </c>
      <c r="G21" t="s">
        <v>1088</v>
      </c>
      <c r="H21" t="s">
        <v>1089</v>
      </c>
      <c r="I21" t="s">
        <v>1090</v>
      </c>
      <c r="J21" t="s">
        <v>1059</v>
      </c>
      <c r="K21" t="s">
        <v>1060</v>
      </c>
      <c r="L21" t="s">
        <v>1091</v>
      </c>
      <c r="M21" t="s">
        <v>1062</v>
      </c>
      <c r="N21" t="s">
        <v>1063</v>
      </c>
      <c r="O21" t="s">
        <v>1064</v>
      </c>
      <c r="P21" t="s">
        <v>1065</v>
      </c>
      <c r="Q21" t="s">
        <v>1092</v>
      </c>
      <c r="R21" t="s">
        <v>1093</v>
      </c>
      <c r="S21" t="s">
        <v>1068</v>
      </c>
      <c r="T21" t="s">
        <v>1069</v>
      </c>
      <c r="U21" t="s">
        <v>1070</v>
      </c>
      <c r="V21" s="6" t="s">
        <v>623</v>
      </c>
      <c r="W21" t="s">
        <v>623</v>
      </c>
      <c r="X21" s="6" t="s">
        <v>623</v>
      </c>
      <c r="Y21" t="s">
        <v>623</v>
      </c>
      <c r="Z21" s="5" t="s">
        <v>623</v>
      </c>
      <c r="AA21" s="5" t="s">
        <v>623</v>
      </c>
      <c r="AB21" s="5" t="s">
        <v>623</v>
      </c>
      <c r="AC21" s="5" t="s">
        <v>623</v>
      </c>
      <c r="AD21" s="5" t="s">
        <v>623</v>
      </c>
      <c r="AE21" s="5" t="s">
        <v>623</v>
      </c>
      <c r="AF21" s="5" t="s">
        <v>623</v>
      </c>
      <c r="AG21" s="5" t="s">
        <v>623</v>
      </c>
      <c r="AH21" s="5" t="s">
        <v>623</v>
      </c>
      <c r="AI21" s="5" t="s">
        <v>623</v>
      </c>
      <c r="AJ21" s="5" t="s">
        <v>623</v>
      </c>
      <c r="AK21" s="5" t="s">
        <v>623</v>
      </c>
      <c r="AL21" s="5" t="s">
        <v>623</v>
      </c>
      <c r="AM21" s="5" t="s">
        <v>623</v>
      </c>
      <c r="AN21" s="5" t="s">
        <v>623</v>
      </c>
      <c r="AO21" s="5" t="s">
        <v>623</v>
      </c>
      <c r="AP21" s="5" t="s">
        <v>623</v>
      </c>
      <c r="AQ21" s="5" t="s">
        <v>623</v>
      </c>
      <c r="AR21" s="5" t="s">
        <v>623</v>
      </c>
      <c r="AS21" s="5" t="s">
        <v>623</v>
      </c>
      <c r="AT21" s="5" t="s">
        <v>623</v>
      </c>
      <c r="AU21" s="5" t="s">
        <v>623</v>
      </c>
      <c r="AV21" s="5" t="s">
        <v>623</v>
      </c>
      <c r="AW21" s="5" t="s">
        <v>623</v>
      </c>
      <c r="AX21" s="5" t="s">
        <v>623</v>
      </c>
      <c r="AY21" t="s">
        <v>623</v>
      </c>
      <c r="AZ21" s="5" t="s">
        <v>623</v>
      </c>
      <c r="BA21" s="5" t="s">
        <v>623</v>
      </c>
      <c r="BB21" t="s">
        <v>623</v>
      </c>
      <c r="BC21" s="5" t="s">
        <v>623</v>
      </c>
      <c r="BD21" t="s">
        <v>623</v>
      </c>
      <c r="BE21" s="5" t="s">
        <v>623</v>
      </c>
      <c r="BF21" s="5" t="s">
        <v>623</v>
      </c>
      <c r="BG21" s="5" t="s">
        <v>623</v>
      </c>
      <c r="BH21" s="5" t="s">
        <v>623</v>
      </c>
      <c r="BI21" s="5" t="s">
        <v>623</v>
      </c>
    </row>
    <row r="22" spans="1:61">
      <c r="A22" s="15" t="s">
        <v>230</v>
      </c>
      <c r="B22" t="s">
        <v>1094</v>
      </c>
      <c r="C22" t="s">
        <v>1095</v>
      </c>
      <c r="D22" t="s">
        <v>1096</v>
      </c>
      <c r="E22" t="s">
        <v>1097</v>
      </c>
      <c r="F22" t="s">
        <v>1098</v>
      </c>
      <c r="G22" t="s">
        <v>1099</v>
      </c>
      <c r="H22" t="s">
        <v>1100</v>
      </c>
      <c r="I22" t="s">
        <v>1101</v>
      </c>
      <c r="J22" t="s">
        <v>1102</v>
      </c>
      <c r="K22" t="s">
        <v>1103</v>
      </c>
      <c r="L22" t="s">
        <v>1104</v>
      </c>
      <c r="M22" t="s">
        <v>1105</v>
      </c>
      <c r="N22" t="s">
        <v>1106</v>
      </c>
      <c r="O22" t="s">
        <v>1107</v>
      </c>
      <c r="P22" t="s">
        <v>1108</v>
      </c>
      <c r="Q22" s="6" t="s">
        <v>623</v>
      </c>
      <c r="R22" s="6" t="s">
        <v>623</v>
      </c>
      <c r="S22" s="6" t="s">
        <v>623</v>
      </c>
      <c r="T22" t="s">
        <v>623</v>
      </c>
      <c r="U22" t="s">
        <v>623</v>
      </c>
      <c r="V22" s="5" t="s">
        <v>623</v>
      </c>
      <c r="W22" s="5" t="s">
        <v>623</v>
      </c>
      <c r="X22" s="5" t="s">
        <v>623</v>
      </c>
      <c r="Y22" s="5" t="s">
        <v>623</v>
      </c>
      <c r="Z22" s="5" t="s">
        <v>623</v>
      </c>
      <c r="AA22" s="5" t="s">
        <v>623</v>
      </c>
      <c r="AB22" s="5" t="s">
        <v>623</v>
      </c>
      <c r="AC22" s="5" t="s">
        <v>623</v>
      </c>
      <c r="AD22" s="5" t="s">
        <v>623</v>
      </c>
      <c r="AE22" s="5" t="s">
        <v>623</v>
      </c>
      <c r="AF22" t="s">
        <v>623</v>
      </c>
      <c r="AG22" t="s">
        <v>623</v>
      </c>
      <c r="AH22" t="s">
        <v>623</v>
      </c>
      <c r="AI22" t="s">
        <v>623</v>
      </c>
      <c r="AJ22" s="5" t="s">
        <v>623</v>
      </c>
      <c r="AK22" s="5" t="s">
        <v>623</v>
      </c>
      <c r="AL22" s="5" t="s">
        <v>623</v>
      </c>
      <c r="AM22" s="5" t="s">
        <v>623</v>
      </c>
      <c r="AN22" s="5" t="s">
        <v>623</v>
      </c>
      <c r="AO22" s="5" t="s">
        <v>623</v>
      </c>
      <c r="AP22" s="5" t="s">
        <v>623</v>
      </c>
      <c r="AQ22" s="5" t="s">
        <v>623</v>
      </c>
      <c r="AR22" s="5" t="s">
        <v>623</v>
      </c>
      <c r="AS22" s="5" t="s">
        <v>623</v>
      </c>
      <c r="AT22" s="5" t="s">
        <v>623</v>
      </c>
      <c r="AU22" s="5" t="s">
        <v>623</v>
      </c>
      <c r="AV22" s="5" t="s">
        <v>623</v>
      </c>
      <c r="AW22" s="5" t="s">
        <v>623</v>
      </c>
      <c r="AX22" s="5" t="s">
        <v>623</v>
      </c>
      <c r="AY22" t="s">
        <v>623</v>
      </c>
      <c r="AZ22" s="5" t="s">
        <v>623</v>
      </c>
      <c r="BA22" s="5" t="s">
        <v>623</v>
      </c>
      <c r="BB22" t="s">
        <v>623</v>
      </c>
      <c r="BC22" s="5" t="s">
        <v>623</v>
      </c>
      <c r="BD22" t="s">
        <v>623</v>
      </c>
      <c r="BE22" s="5" t="s">
        <v>623</v>
      </c>
      <c r="BF22" s="5" t="s">
        <v>623</v>
      </c>
      <c r="BG22" s="5" t="s">
        <v>623</v>
      </c>
      <c r="BH22" s="5" t="s">
        <v>623</v>
      </c>
      <c r="BI22" s="5" t="s">
        <v>623</v>
      </c>
    </row>
    <row r="23" spans="1:61">
      <c r="A23" s="5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5">
        <v>8</v>
      </c>
      <c r="I23" s="5">
        <v>9</v>
      </c>
      <c r="J23" s="5">
        <v>10</v>
      </c>
      <c r="K23" s="5">
        <v>11</v>
      </c>
      <c r="L23" s="5">
        <v>12</v>
      </c>
      <c r="M23" s="5">
        <v>13</v>
      </c>
      <c r="N23" s="5">
        <v>14</v>
      </c>
      <c r="O23" s="5">
        <v>15</v>
      </c>
      <c r="P23" s="5">
        <v>16</v>
      </c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  <c r="X23" s="5">
        <v>24</v>
      </c>
      <c r="Y23" s="5">
        <v>25</v>
      </c>
      <c r="Z23" s="5">
        <v>26</v>
      </c>
      <c r="AA23" s="5">
        <v>27</v>
      </c>
      <c r="AB23" s="5">
        <v>28</v>
      </c>
      <c r="AC23" s="5">
        <v>29</v>
      </c>
      <c r="AD23" s="5">
        <v>30</v>
      </c>
      <c r="AE23" s="5">
        <v>31</v>
      </c>
      <c r="AF23" s="5">
        <v>32</v>
      </c>
      <c r="AG23" s="5">
        <v>33</v>
      </c>
      <c r="AH23" s="5">
        <v>34</v>
      </c>
      <c r="AI23" s="5">
        <v>35</v>
      </c>
      <c r="AJ23" s="5">
        <v>36</v>
      </c>
      <c r="AK23" s="5">
        <v>37</v>
      </c>
      <c r="AL23" s="5">
        <v>38</v>
      </c>
      <c r="AM23" s="5">
        <v>39</v>
      </c>
      <c r="AN23" s="5">
        <v>40</v>
      </c>
      <c r="AO23" s="5">
        <v>41</v>
      </c>
      <c r="AP23" s="5">
        <v>42</v>
      </c>
      <c r="AQ23" s="5">
        <v>43</v>
      </c>
      <c r="AR23" s="5">
        <v>44</v>
      </c>
      <c r="AS23" s="5">
        <v>45</v>
      </c>
      <c r="AT23" s="5">
        <v>46</v>
      </c>
      <c r="AU23" s="5">
        <v>47</v>
      </c>
      <c r="AV23" s="5">
        <v>48</v>
      </c>
      <c r="AW23" s="5">
        <v>49</v>
      </c>
      <c r="AX23" s="5">
        <v>50</v>
      </c>
      <c r="AY23" s="5">
        <v>51</v>
      </c>
      <c r="AZ23" s="5">
        <v>52</v>
      </c>
      <c r="BA23" s="5">
        <v>53</v>
      </c>
      <c r="BB23" s="5">
        <v>54</v>
      </c>
      <c r="BC23" s="5">
        <v>55</v>
      </c>
      <c r="BD23" s="5">
        <v>56</v>
      </c>
      <c r="BE23" s="5">
        <v>57</v>
      </c>
      <c r="BF23" s="5">
        <v>58</v>
      </c>
      <c r="BG23" s="5">
        <v>59</v>
      </c>
      <c r="BH23" s="5">
        <v>60</v>
      </c>
      <c r="BI23" s="5">
        <v>61</v>
      </c>
    </row>
    <row r="24" spans="1:61">
      <c r="B24" s="4"/>
    </row>
    <row r="25" spans="1:61">
      <c r="B25" s="4"/>
    </row>
    <row r="26" spans="1:61">
      <c r="B26" s="4"/>
    </row>
    <row r="27" spans="1:61">
      <c r="B27" s="4"/>
    </row>
    <row r="28" spans="1:61">
      <c r="B28" s="4"/>
    </row>
    <row r="29" spans="1:61">
      <c r="B29" s="4"/>
    </row>
    <row r="30" spans="1:61">
      <c r="B30" s="4"/>
    </row>
    <row r="31" spans="1:61">
      <c r="B31" s="4"/>
    </row>
    <row r="32" spans="1:61">
      <c r="B32" s="4"/>
    </row>
    <row r="33" spans="2:2">
      <c r="B33" s="4"/>
    </row>
    <row r="34" spans="2:2">
      <c r="B34" s="4"/>
    </row>
    <row r="35" spans="2:2">
      <c r="B35" s="4"/>
    </row>
    <row r="36" spans="2:2">
      <c r="B36" s="4"/>
    </row>
    <row r="37" spans="2:2">
      <c r="B37" s="4"/>
    </row>
    <row r="38" spans="2:2">
      <c r="B38" s="4"/>
    </row>
    <row r="39" spans="2:2">
      <c r="B39" s="4"/>
    </row>
    <row r="40" spans="2:2">
      <c r="B40" s="4"/>
    </row>
    <row r="41" spans="2:2">
      <c r="B41" s="4"/>
    </row>
    <row r="42" spans="2:2">
      <c r="B42" s="4"/>
    </row>
    <row r="43" spans="2:2">
      <c r="B43" s="4"/>
    </row>
    <row r="44" spans="2:2">
      <c r="B44" s="4"/>
    </row>
    <row r="45" spans="2:2">
      <c r="B45" s="4"/>
    </row>
    <row r="46" spans="2:2">
      <c r="B46" s="4"/>
    </row>
    <row r="47" spans="2:2">
      <c r="B47" s="4"/>
    </row>
    <row r="48" spans="2:2">
      <c r="B48" s="4"/>
    </row>
    <row r="49" spans="2:2">
      <c r="B49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I53"/>
  <sheetViews>
    <sheetView topLeftCell="C9" zoomScale="160" zoomScaleNormal="160" workbookViewId="0">
      <selection activeCell="C3" sqref="C3"/>
    </sheetView>
  </sheetViews>
  <sheetFormatPr defaultRowHeight="14.45"/>
  <cols>
    <col min="1" max="1" width="36.5703125" bestFit="1" customWidth="1"/>
    <col min="2" max="10" width="16.85546875" bestFit="1" customWidth="1"/>
    <col min="11" max="61" width="18" bestFit="1" customWidth="1"/>
  </cols>
  <sheetData>
    <row r="1" spans="1:61">
      <c r="A1" t="s">
        <v>1109</v>
      </c>
      <c r="B1" t="s">
        <v>1110</v>
      </c>
      <c r="C1" t="s">
        <v>1111</v>
      </c>
      <c r="D1" t="s">
        <v>1112</v>
      </c>
      <c r="E1" t="s">
        <v>1113</v>
      </c>
      <c r="F1" t="s">
        <v>1114</v>
      </c>
      <c r="G1" t="s">
        <v>1115</v>
      </c>
      <c r="H1" t="s">
        <v>1116</v>
      </c>
      <c r="I1" t="s">
        <v>1117</v>
      </c>
      <c r="J1" t="s">
        <v>1118</v>
      </c>
      <c r="K1" t="s">
        <v>1119</v>
      </c>
      <c r="L1" t="s">
        <v>1120</v>
      </c>
      <c r="M1" t="s">
        <v>1121</v>
      </c>
      <c r="N1" t="s">
        <v>1122</v>
      </c>
      <c r="O1" t="s">
        <v>1123</v>
      </c>
      <c r="P1" t="s">
        <v>1124</v>
      </c>
      <c r="Q1" t="s">
        <v>1125</v>
      </c>
      <c r="R1" t="s">
        <v>1126</v>
      </c>
      <c r="S1" t="s">
        <v>1127</v>
      </c>
      <c r="T1" t="s">
        <v>1128</v>
      </c>
      <c r="U1" t="s">
        <v>1129</v>
      </c>
      <c r="V1" t="s">
        <v>1130</v>
      </c>
      <c r="W1" t="s">
        <v>1131</v>
      </c>
      <c r="X1" t="s">
        <v>1132</v>
      </c>
      <c r="Y1" t="s">
        <v>1133</v>
      </c>
      <c r="Z1" t="s">
        <v>1134</v>
      </c>
      <c r="AA1" t="s">
        <v>1135</v>
      </c>
      <c r="AB1" t="s">
        <v>1136</v>
      </c>
      <c r="AC1" t="s">
        <v>1137</v>
      </c>
      <c r="AD1" t="s">
        <v>1138</v>
      </c>
      <c r="AE1" t="s">
        <v>1139</v>
      </c>
      <c r="AF1" t="s">
        <v>1140</v>
      </c>
      <c r="AG1" t="s">
        <v>1141</v>
      </c>
      <c r="AH1" t="s">
        <v>1142</v>
      </c>
      <c r="AI1" t="s">
        <v>1143</v>
      </c>
      <c r="AJ1" t="s">
        <v>1144</v>
      </c>
      <c r="AK1" t="s">
        <v>1145</v>
      </c>
      <c r="AL1" t="s">
        <v>1146</v>
      </c>
      <c r="AM1" t="s">
        <v>1147</v>
      </c>
      <c r="AN1" t="s">
        <v>1148</v>
      </c>
      <c r="AO1" t="s">
        <v>1149</v>
      </c>
      <c r="AP1" t="s">
        <v>1150</v>
      </c>
      <c r="AQ1" t="s">
        <v>1151</v>
      </c>
      <c r="AR1" t="s">
        <v>1152</v>
      </c>
      <c r="AS1" t="s">
        <v>1153</v>
      </c>
      <c r="AT1" t="s">
        <v>1154</v>
      </c>
      <c r="AU1" t="s">
        <v>1155</v>
      </c>
      <c r="AV1" t="s">
        <v>1156</v>
      </c>
      <c r="AW1" t="s">
        <v>1157</v>
      </c>
      <c r="AX1" t="s">
        <v>1158</v>
      </c>
      <c r="AY1" t="s">
        <v>1159</v>
      </c>
      <c r="AZ1" t="s">
        <v>1160</v>
      </c>
      <c r="BA1" t="s">
        <v>1161</v>
      </c>
      <c r="BB1" t="s">
        <v>1162</v>
      </c>
      <c r="BC1" t="s">
        <v>1163</v>
      </c>
      <c r="BD1" t="s">
        <v>1164</v>
      </c>
      <c r="BE1" t="s">
        <v>1165</v>
      </c>
      <c r="BF1" t="s">
        <v>1166</v>
      </c>
      <c r="BG1" t="s">
        <v>1167</v>
      </c>
      <c r="BH1" t="s">
        <v>1168</v>
      </c>
      <c r="BI1" t="s">
        <v>1169</v>
      </c>
    </row>
    <row r="2" spans="1:61">
      <c r="A2" t="s">
        <v>210</v>
      </c>
      <c r="B2" t="s">
        <v>689</v>
      </c>
      <c r="C2" t="s">
        <v>689</v>
      </c>
      <c r="D2" t="s">
        <v>689</v>
      </c>
      <c r="E2" t="s">
        <v>689</v>
      </c>
      <c r="F2" t="s">
        <v>689</v>
      </c>
      <c r="G2" t="s">
        <v>689</v>
      </c>
      <c r="H2" t="s">
        <v>689</v>
      </c>
      <c r="I2" t="s">
        <v>689</v>
      </c>
      <c r="J2" t="s">
        <v>689</v>
      </c>
      <c r="K2" t="s">
        <v>689</v>
      </c>
      <c r="L2" t="s">
        <v>689</v>
      </c>
      <c r="M2" t="s">
        <v>689</v>
      </c>
      <c r="N2" t="s">
        <v>689</v>
      </c>
      <c r="O2" t="s">
        <v>689</v>
      </c>
      <c r="P2" t="s">
        <v>689</v>
      </c>
      <c r="Q2" t="s">
        <v>689</v>
      </c>
      <c r="R2" t="s">
        <v>689</v>
      </c>
      <c r="S2" t="s">
        <v>689</v>
      </c>
      <c r="T2" t="s">
        <v>689</v>
      </c>
      <c r="U2" t="s">
        <v>689</v>
      </c>
      <c r="V2" t="s">
        <v>689</v>
      </c>
      <c r="W2" t="s">
        <v>689</v>
      </c>
      <c r="X2" t="s">
        <v>689</v>
      </c>
      <c r="Y2" t="s">
        <v>689</v>
      </c>
      <c r="Z2" t="s">
        <v>689</v>
      </c>
      <c r="AA2" t="s">
        <v>689</v>
      </c>
      <c r="AB2" t="s">
        <v>689</v>
      </c>
      <c r="AC2" t="s">
        <v>689</v>
      </c>
      <c r="AD2" t="s">
        <v>689</v>
      </c>
      <c r="AE2" t="s">
        <v>689</v>
      </c>
      <c r="AF2" t="s">
        <v>689</v>
      </c>
      <c r="AG2" t="s">
        <v>689</v>
      </c>
      <c r="AH2" t="s">
        <v>689</v>
      </c>
      <c r="AI2" t="s">
        <v>689</v>
      </c>
      <c r="AJ2" t="s">
        <v>689</v>
      </c>
      <c r="AK2" t="s">
        <v>689</v>
      </c>
      <c r="AL2" t="s">
        <v>689</v>
      </c>
      <c r="AM2" t="s">
        <v>689</v>
      </c>
      <c r="AN2" t="s">
        <v>689</v>
      </c>
      <c r="AO2" t="s">
        <v>689</v>
      </c>
      <c r="AP2" t="s">
        <v>689</v>
      </c>
      <c r="AQ2" t="s">
        <v>691</v>
      </c>
      <c r="AR2" t="s">
        <v>691</v>
      </c>
      <c r="AS2" t="s">
        <v>691</v>
      </c>
      <c r="AT2" t="s">
        <v>691</v>
      </c>
      <c r="AU2" t="s">
        <v>691</v>
      </c>
      <c r="AV2" t="s">
        <v>691</v>
      </c>
      <c r="AW2" t="s">
        <v>691</v>
      </c>
      <c r="AX2" t="s">
        <v>691</v>
      </c>
      <c r="AY2" t="s">
        <v>693</v>
      </c>
      <c r="AZ2" t="s">
        <v>693</v>
      </c>
      <c r="BA2" t="s">
        <v>693</v>
      </c>
      <c r="BB2" t="s">
        <v>693</v>
      </c>
      <c r="BC2" t="s">
        <v>693</v>
      </c>
      <c r="BD2" t="s">
        <v>695</v>
      </c>
      <c r="BE2" t="s">
        <v>695</v>
      </c>
      <c r="BF2" t="s">
        <v>695</v>
      </c>
      <c r="BG2" t="s">
        <v>695</v>
      </c>
      <c r="BH2" t="s">
        <v>695</v>
      </c>
      <c r="BI2" t="s">
        <v>695</v>
      </c>
    </row>
    <row r="3" spans="1:61">
      <c r="A3" t="s">
        <v>213</v>
      </c>
      <c r="B3" t="s">
        <v>613</v>
      </c>
      <c r="C3" t="s">
        <v>613</v>
      </c>
      <c r="D3" t="s">
        <v>613</v>
      </c>
      <c r="E3" t="s">
        <v>613</v>
      </c>
      <c r="F3" t="s">
        <v>613</v>
      </c>
      <c r="G3" t="s">
        <v>613</v>
      </c>
      <c r="H3" t="s">
        <v>615</v>
      </c>
      <c r="I3" t="s">
        <v>615</v>
      </c>
      <c r="J3" t="s">
        <v>615</v>
      </c>
      <c r="K3" t="s">
        <v>615</v>
      </c>
      <c r="L3" t="s">
        <v>615</v>
      </c>
      <c r="M3" t="s">
        <v>615</v>
      </c>
      <c r="N3" t="s">
        <v>615</v>
      </c>
      <c r="O3" t="s">
        <v>615</v>
      </c>
      <c r="P3" t="s">
        <v>615</v>
      </c>
      <c r="Q3" t="s">
        <v>615</v>
      </c>
      <c r="R3" t="s">
        <v>617</v>
      </c>
      <c r="S3" t="s">
        <v>617</v>
      </c>
      <c r="T3" t="s">
        <v>619</v>
      </c>
      <c r="U3" t="s">
        <v>621</v>
      </c>
      <c r="V3" t="s">
        <v>623</v>
      </c>
      <c r="W3" t="s">
        <v>623</v>
      </c>
      <c r="X3" t="s">
        <v>623</v>
      </c>
      <c r="Y3" t="s">
        <v>623</v>
      </c>
      <c r="Z3" t="s">
        <v>623</v>
      </c>
      <c r="AA3" t="s">
        <v>623</v>
      </c>
      <c r="AB3" t="s">
        <v>623</v>
      </c>
      <c r="AC3" t="s">
        <v>623</v>
      </c>
      <c r="AD3" t="s">
        <v>623</v>
      </c>
      <c r="AE3" t="s">
        <v>623</v>
      </c>
      <c r="AF3" t="s">
        <v>623</v>
      </c>
      <c r="AG3" t="s">
        <v>623</v>
      </c>
      <c r="AH3" t="s">
        <v>623</v>
      </c>
      <c r="AI3" t="s">
        <v>623</v>
      </c>
      <c r="AJ3" t="s">
        <v>623</v>
      </c>
      <c r="AK3" t="s">
        <v>623</v>
      </c>
      <c r="AL3" t="s">
        <v>623</v>
      </c>
      <c r="AM3" t="s">
        <v>623</v>
      </c>
      <c r="AN3" t="s">
        <v>623</v>
      </c>
      <c r="AO3" t="s">
        <v>623</v>
      </c>
      <c r="AP3" t="s">
        <v>623</v>
      </c>
      <c r="AQ3" t="s">
        <v>623</v>
      </c>
      <c r="AR3" t="s">
        <v>623</v>
      </c>
      <c r="AS3" t="s">
        <v>623</v>
      </c>
      <c r="AT3" t="s">
        <v>623</v>
      </c>
      <c r="AU3" t="s">
        <v>623</v>
      </c>
      <c r="AV3" t="s">
        <v>623</v>
      </c>
      <c r="AW3" t="s">
        <v>623</v>
      </c>
      <c r="AX3" t="s">
        <v>623</v>
      </c>
      <c r="AY3" t="s">
        <v>623</v>
      </c>
      <c r="AZ3" t="s">
        <v>623</v>
      </c>
      <c r="BA3" t="s">
        <v>623</v>
      </c>
      <c r="BB3" t="s">
        <v>623</v>
      </c>
      <c r="BC3" t="s">
        <v>623</v>
      </c>
      <c r="BD3" t="s">
        <v>623</v>
      </c>
      <c r="BE3" t="s">
        <v>623</v>
      </c>
      <c r="BF3" t="s">
        <v>623</v>
      </c>
      <c r="BG3" t="s">
        <v>623</v>
      </c>
      <c r="BH3" t="s">
        <v>623</v>
      </c>
      <c r="BI3" t="s">
        <v>623</v>
      </c>
    </row>
    <row r="4" spans="1:61">
      <c r="A4" t="s">
        <v>216</v>
      </c>
      <c r="B4" t="s">
        <v>627</v>
      </c>
      <c r="C4" t="s">
        <v>627</v>
      </c>
      <c r="D4" t="s">
        <v>627</v>
      </c>
      <c r="E4" t="s">
        <v>629</v>
      </c>
      <c r="F4" t="s">
        <v>629</v>
      </c>
      <c r="G4" t="s">
        <v>629</v>
      </c>
      <c r="H4" t="s">
        <v>629</v>
      </c>
      <c r="I4" t="s">
        <v>629</v>
      </c>
      <c r="J4" t="s">
        <v>629</v>
      </c>
      <c r="K4" t="s">
        <v>631</v>
      </c>
      <c r="L4" t="s">
        <v>632</v>
      </c>
      <c r="M4" t="s">
        <v>632</v>
      </c>
      <c r="N4" t="s">
        <v>633</v>
      </c>
      <c r="O4" t="s">
        <v>633</v>
      </c>
      <c r="P4" t="s">
        <v>623</v>
      </c>
      <c r="Q4" t="s">
        <v>623</v>
      </c>
      <c r="R4" t="s">
        <v>623</v>
      </c>
      <c r="S4" t="s">
        <v>623</v>
      </c>
      <c r="T4" t="s">
        <v>623</v>
      </c>
      <c r="U4" t="s">
        <v>623</v>
      </c>
      <c r="V4" t="s">
        <v>623</v>
      </c>
      <c r="W4" t="s">
        <v>623</v>
      </c>
      <c r="X4" t="s">
        <v>623</v>
      </c>
      <c r="Y4" t="s">
        <v>623</v>
      </c>
      <c r="Z4" t="s">
        <v>623</v>
      </c>
      <c r="AA4" t="s">
        <v>623</v>
      </c>
      <c r="AB4" t="s">
        <v>623</v>
      </c>
      <c r="AC4" t="s">
        <v>623</v>
      </c>
      <c r="AD4" t="s">
        <v>623</v>
      </c>
      <c r="AE4" t="s">
        <v>623</v>
      </c>
      <c r="AF4" t="s">
        <v>623</v>
      </c>
      <c r="AG4" t="s">
        <v>623</v>
      </c>
      <c r="AH4" t="s">
        <v>623</v>
      </c>
      <c r="AI4" t="s">
        <v>623</v>
      </c>
      <c r="AJ4" t="s">
        <v>623</v>
      </c>
      <c r="AK4" t="s">
        <v>623</v>
      </c>
      <c r="AL4" t="s">
        <v>623</v>
      </c>
      <c r="AM4" t="s">
        <v>623</v>
      </c>
      <c r="AN4" t="s">
        <v>623</v>
      </c>
      <c r="AO4" t="s">
        <v>623</v>
      </c>
      <c r="AP4" t="s">
        <v>623</v>
      </c>
      <c r="AQ4" t="s">
        <v>623</v>
      </c>
      <c r="AR4" t="s">
        <v>623</v>
      </c>
      <c r="AS4" t="s">
        <v>623</v>
      </c>
      <c r="AT4" t="s">
        <v>623</v>
      </c>
      <c r="AU4" t="s">
        <v>623</v>
      </c>
      <c r="AV4" t="s">
        <v>623</v>
      </c>
      <c r="AW4" t="s">
        <v>623</v>
      </c>
      <c r="AX4" t="s">
        <v>623</v>
      </c>
      <c r="AY4" t="s">
        <v>623</v>
      </c>
      <c r="AZ4" t="s">
        <v>623</v>
      </c>
      <c r="BA4" t="s">
        <v>623</v>
      </c>
      <c r="BB4" t="s">
        <v>623</v>
      </c>
      <c r="BC4" t="s">
        <v>623</v>
      </c>
      <c r="BD4" t="s">
        <v>623</v>
      </c>
      <c r="BE4" t="s">
        <v>623</v>
      </c>
      <c r="BF4" t="s">
        <v>623</v>
      </c>
      <c r="BG4" t="s">
        <v>623</v>
      </c>
      <c r="BH4" t="s">
        <v>623</v>
      </c>
      <c r="BI4" t="s">
        <v>623</v>
      </c>
    </row>
    <row r="5" spans="1:61">
      <c r="A5" t="s">
        <v>215</v>
      </c>
      <c r="B5" t="s">
        <v>637</v>
      </c>
      <c r="C5" t="s">
        <v>637</v>
      </c>
      <c r="D5" t="s">
        <v>637</v>
      </c>
      <c r="E5" t="s">
        <v>637</v>
      </c>
      <c r="F5" t="s">
        <v>639</v>
      </c>
      <c r="G5" t="s">
        <v>639</v>
      </c>
      <c r="H5" t="s">
        <v>641</v>
      </c>
      <c r="I5" t="s">
        <v>641</v>
      </c>
      <c r="J5" t="s">
        <v>642</v>
      </c>
      <c r="K5" t="s">
        <v>642</v>
      </c>
      <c r="L5" t="s">
        <v>642</v>
      </c>
      <c r="M5" t="s">
        <v>643</v>
      </c>
      <c r="N5" t="s">
        <v>623</v>
      </c>
      <c r="O5" t="s">
        <v>623</v>
      </c>
      <c r="P5" t="s">
        <v>623</v>
      </c>
      <c r="Q5" t="s">
        <v>623</v>
      </c>
      <c r="R5" t="s">
        <v>623</v>
      </c>
      <c r="S5" t="s">
        <v>623</v>
      </c>
      <c r="T5" t="s">
        <v>623</v>
      </c>
      <c r="U5" t="s">
        <v>623</v>
      </c>
      <c r="V5" t="s">
        <v>623</v>
      </c>
      <c r="W5" t="s">
        <v>623</v>
      </c>
      <c r="X5" t="s">
        <v>623</v>
      </c>
      <c r="Y5" t="s">
        <v>623</v>
      </c>
      <c r="Z5" t="s">
        <v>623</v>
      </c>
      <c r="AA5" t="s">
        <v>623</v>
      </c>
      <c r="AB5" t="s">
        <v>623</v>
      </c>
      <c r="AC5" t="s">
        <v>623</v>
      </c>
      <c r="AD5" t="s">
        <v>623</v>
      </c>
      <c r="AE5" t="s">
        <v>623</v>
      </c>
      <c r="AF5" t="s">
        <v>623</v>
      </c>
      <c r="AG5" t="s">
        <v>623</v>
      </c>
      <c r="AH5" t="s">
        <v>623</v>
      </c>
      <c r="AI5" t="s">
        <v>623</v>
      </c>
      <c r="AJ5" t="s">
        <v>623</v>
      </c>
      <c r="AK5" t="s">
        <v>623</v>
      </c>
      <c r="AL5" t="s">
        <v>623</v>
      </c>
      <c r="AM5" t="s">
        <v>623</v>
      </c>
      <c r="AN5" t="s">
        <v>623</v>
      </c>
      <c r="AO5" t="s">
        <v>623</v>
      </c>
      <c r="AP5" t="s">
        <v>623</v>
      </c>
      <c r="AQ5" t="s">
        <v>623</v>
      </c>
      <c r="AR5" t="s">
        <v>623</v>
      </c>
      <c r="AS5" t="s">
        <v>623</v>
      </c>
      <c r="AT5" t="s">
        <v>623</v>
      </c>
      <c r="AU5" t="s">
        <v>623</v>
      </c>
      <c r="AV5" t="s">
        <v>623</v>
      </c>
      <c r="AW5" t="s">
        <v>623</v>
      </c>
      <c r="AX5" t="s">
        <v>623</v>
      </c>
      <c r="AY5" t="s">
        <v>623</v>
      </c>
      <c r="AZ5" t="s">
        <v>623</v>
      </c>
      <c r="BA5" t="s">
        <v>623</v>
      </c>
      <c r="BB5" t="s">
        <v>623</v>
      </c>
      <c r="BC5" t="s">
        <v>623</v>
      </c>
      <c r="BD5" t="s">
        <v>623</v>
      </c>
      <c r="BE5" t="s">
        <v>623</v>
      </c>
      <c r="BF5" t="s">
        <v>623</v>
      </c>
      <c r="BG5" t="s">
        <v>623</v>
      </c>
      <c r="BH5" t="s">
        <v>623</v>
      </c>
      <c r="BI5" t="s">
        <v>623</v>
      </c>
    </row>
    <row r="6" spans="1:61">
      <c r="A6" t="s">
        <v>219</v>
      </c>
      <c r="B6" t="s">
        <v>646</v>
      </c>
      <c r="C6" t="s">
        <v>646</v>
      </c>
      <c r="D6" t="s">
        <v>646</v>
      </c>
      <c r="E6" t="s">
        <v>646</v>
      </c>
      <c r="F6" t="s">
        <v>646</v>
      </c>
      <c r="G6" t="s">
        <v>646</v>
      </c>
      <c r="H6" t="s">
        <v>646</v>
      </c>
      <c r="I6" t="s">
        <v>646</v>
      </c>
      <c r="J6" t="s">
        <v>648</v>
      </c>
      <c r="K6" t="s">
        <v>648</v>
      </c>
      <c r="L6" t="s">
        <v>648</v>
      </c>
      <c r="M6" t="s">
        <v>648</v>
      </c>
      <c r="N6" t="s">
        <v>648</v>
      </c>
      <c r="O6" t="s">
        <v>648</v>
      </c>
      <c r="P6" t="s">
        <v>648</v>
      </c>
      <c r="Q6" t="s">
        <v>649</v>
      </c>
      <c r="R6" t="s">
        <v>649</v>
      </c>
      <c r="S6" t="s">
        <v>650</v>
      </c>
      <c r="T6" t="s">
        <v>650</v>
      </c>
      <c r="U6" t="s">
        <v>651</v>
      </c>
      <c r="V6" t="s">
        <v>651</v>
      </c>
      <c r="W6" t="s">
        <v>623</v>
      </c>
      <c r="X6" t="s">
        <v>623</v>
      </c>
      <c r="Y6" t="s">
        <v>623</v>
      </c>
      <c r="Z6" t="s">
        <v>623</v>
      </c>
      <c r="AA6" t="s">
        <v>623</v>
      </c>
      <c r="AB6" t="s">
        <v>623</v>
      </c>
      <c r="AC6" t="s">
        <v>623</v>
      </c>
      <c r="AD6" t="s">
        <v>623</v>
      </c>
      <c r="AE6" t="s">
        <v>623</v>
      </c>
      <c r="AF6" t="s">
        <v>623</v>
      </c>
      <c r="AG6" t="s">
        <v>623</v>
      </c>
      <c r="AH6" t="s">
        <v>623</v>
      </c>
      <c r="AI6" t="s">
        <v>623</v>
      </c>
      <c r="AJ6" t="s">
        <v>623</v>
      </c>
      <c r="AK6" t="s">
        <v>623</v>
      </c>
      <c r="AL6" t="s">
        <v>623</v>
      </c>
      <c r="AM6" t="s">
        <v>623</v>
      </c>
      <c r="AN6" t="s">
        <v>623</v>
      </c>
      <c r="AO6" t="s">
        <v>623</v>
      </c>
      <c r="AP6" t="s">
        <v>623</v>
      </c>
      <c r="AQ6" t="s">
        <v>623</v>
      </c>
      <c r="AR6" t="s">
        <v>623</v>
      </c>
      <c r="AS6" t="s">
        <v>623</v>
      </c>
      <c r="AT6" t="s">
        <v>623</v>
      </c>
      <c r="AU6" t="s">
        <v>623</v>
      </c>
      <c r="AV6" t="s">
        <v>623</v>
      </c>
      <c r="AW6" t="s">
        <v>623</v>
      </c>
      <c r="AX6" t="s">
        <v>623</v>
      </c>
      <c r="AY6" t="s">
        <v>623</v>
      </c>
      <c r="AZ6" t="s">
        <v>623</v>
      </c>
      <c r="BA6" t="s">
        <v>623</v>
      </c>
      <c r="BB6" t="s">
        <v>623</v>
      </c>
      <c r="BC6" t="s">
        <v>623</v>
      </c>
      <c r="BD6" t="s">
        <v>623</v>
      </c>
      <c r="BE6" t="s">
        <v>623</v>
      </c>
      <c r="BF6" t="s">
        <v>623</v>
      </c>
      <c r="BG6" t="s">
        <v>623</v>
      </c>
      <c r="BH6" t="s">
        <v>623</v>
      </c>
      <c r="BI6" t="s">
        <v>623</v>
      </c>
    </row>
    <row r="7" spans="1:61">
      <c r="A7" t="s">
        <v>214</v>
      </c>
      <c r="B7" t="s">
        <v>654</v>
      </c>
      <c r="C7" t="s">
        <v>654</v>
      </c>
      <c r="D7" t="s">
        <v>654</v>
      </c>
      <c r="E7" t="s">
        <v>654</v>
      </c>
      <c r="F7" t="s">
        <v>656</v>
      </c>
      <c r="G7" t="s">
        <v>658</v>
      </c>
      <c r="H7" t="s">
        <v>658</v>
      </c>
      <c r="I7" t="s">
        <v>658</v>
      </c>
      <c r="J7" t="s">
        <v>660</v>
      </c>
      <c r="K7" t="s">
        <v>660</v>
      </c>
      <c r="L7" t="s">
        <v>661</v>
      </c>
      <c r="M7" t="s">
        <v>662</v>
      </c>
      <c r="N7" t="s">
        <v>623</v>
      </c>
      <c r="O7" t="s">
        <v>623</v>
      </c>
      <c r="P7" t="s">
        <v>623</v>
      </c>
      <c r="Q7" t="s">
        <v>623</v>
      </c>
      <c r="R7" t="s">
        <v>623</v>
      </c>
      <c r="S7" t="s">
        <v>623</v>
      </c>
      <c r="T7" t="s">
        <v>623</v>
      </c>
      <c r="U7" t="s">
        <v>623</v>
      </c>
      <c r="V7" t="s">
        <v>623</v>
      </c>
      <c r="W7" t="s">
        <v>623</v>
      </c>
      <c r="X7" t="s">
        <v>623</v>
      </c>
      <c r="Y7" t="s">
        <v>623</v>
      </c>
      <c r="Z7" t="s">
        <v>623</v>
      </c>
      <c r="AA7" t="s">
        <v>623</v>
      </c>
      <c r="AB7" t="s">
        <v>623</v>
      </c>
      <c r="AC7" t="s">
        <v>623</v>
      </c>
      <c r="AD7" t="s">
        <v>623</v>
      </c>
      <c r="AE7" t="s">
        <v>623</v>
      </c>
      <c r="AF7" t="s">
        <v>623</v>
      </c>
      <c r="AG7" t="s">
        <v>623</v>
      </c>
      <c r="AH7" t="s">
        <v>623</v>
      </c>
      <c r="AI7" t="s">
        <v>623</v>
      </c>
      <c r="AJ7" t="s">
        <v>623</v>
      </c>
      <c r="AK7" t="s">
        <v>623</v>
      </c>
      <c r="AL7" t="s">
        <v>623</v>
      </c>
      <c r="AM7" t="s">
        <v>623</v>
      </c>
      <c r="AN7" t="s">
        <v>623</v>
      </c>
      <c r="AO7" t="s">
        <v>623</v>
      </c>
      <c r="AP7" t="s">
        <v>623</v>
      </c>
      <c r="AQ7" t="s">
        <v>623</v>
      </c>
      <c r="AR7" t="s">
        <v>623</v>
      </c>
      <c r="AS7" t="s">
        <v>623</v>
      </c>
      <c r="AT7" t="s">
        <v>623</v>
      </c>
      <c r="AU7" t="s">
        <v>623</v>
      </c>
      <c r="AV7" t="s">
        <v>623</v>
      </c>
      <c r="AW7" t="s">
        <v>623</v>
      </c>
      <c r="AX7" t="s">
        <v>623</v>
      </c>
      <c r="AY7" t="s">
        <v>623</v>
      </c>
      <c r="AZ7" t="s">
        <v>623</v>
      </c>
      <c r="BA7" t="s">
        <v>623</v>
      </c>
      <c r="BB7" t="s">
        <v>623</v>
      </c>
      <c r="BC7" t="s">
        <v>623</v>
      </c>
      <c r="BD7" t="s">
        <v>623</v>
      </c>
      <c r="BE7" t="s">
        <v>623</v>
      </c>
      <c r="BF7" t="s">
        <v>623</v>
      </c>
      <c r="BG7" t="s">
        <v>623</v>
      </c>
      <c r="BH7" t="s">
        <v>623</v>
      </c>
      <c r="BI7" t="s">
        <v>623</v>
      </c>
    </row>
    <row r="8" spans="1:61">
      <c r="A8" t="s">
        <v>217</v>
      </c>
      <c r="B8" t="s">
        <v>663</v>
      </c>
      <c r="C8" t="s">
        <v>663</v>
      </c>
      <c r="D8" t="s">
        <v>663</v>
      </c>
      <c r="E8" t="s">
        <v>663</v>
      </c>
      <c r="F8" t="s">
        <v>664</v>
      </c>
      <c r="G8" t="s">
        <v>664</v>
      </c>
      <c r="H8" t="s">
        <v>664</v>
      </c>
      <c r="I8" t="s">
        <v>665</v>
      </c>
      <c r="J8" t="s">
        <v>665</v>
      </c>
      <c r="K8" t="s">
        <v>666</v>
      </c>
      <c r="L8" t="s">
        <v>667</v>
      </c>
      <c r="M8" t="s">
        <v>623</v>
      </c>
      <c r="N8" t="s">
        <v>623</v>
      </c>
      <c r="O8" t="s">
        <v>623</v>
      </c>
      <c r="P8" t="s">
        <v>623</v>
      </c>
      <c r="Q8" t="s">
        <v>623</v>
      </c>
      <c r="R8" t="s">
        <v>623</v>
      </c>
      <c r="S8" t="s">
        <v>623</v>
      </c>
      <c r="T8" t="s">
        <v>623</v>
      </c>
      <c r="U8" t="s">
        <v>623</v>
      </c>
      <c r="V8" t="s">
        <v>623</v>
      </c>
      <c r="W8" t="s">
        <v>623</v>
      </c>
      <c r="X8" t="s">
        <v>623</v>
      </c>
      <c r="Y8" t="s">
        <v>623</v>
      </c>
      <c r="Z8" t="s">
        <v>623</v>
      </c>
      <c r="AA8" t="s">
        <v>623</v>
      </c>
      <c r="AB8" t="s">
        <v>623</v>
      </c>
      <c r="AC8" t="s">
        <v>623</v>
      </c>
      <c r="AD8" t="s">
        <v>623</v>
      </c>
      <c r="AE8" t="s">
        <v>623</v>
      </c>
      <c r="AF8" t="s">
        <v>623</v>
      </c>
      <c r="AG8" t="s">
        <v>623</v>
      </c>
      <c r="AH8" t="s">
        <v>623</v>
      </c>
      <c r="AI8" t="s">
        <v>623</v>
      </c>
      <c r="AJ8" t="s">
        <v>623</v>
      </c>
      <c r="AK8" t="s">
        <v>623</v>
      </c>
      <c r="AL8" t="s">
        <v>623</v>
      </c>
      <c r="AM8" t="s">
        <v>623</v>
      </c>
      <c r="AN8" t="s">
        <v>623</v>
      </c>
      <c r="AO8" t="s">
        <v>623</v>
      </c>
      <c r="AP8" t="s">
        <v>623</v>
      </c>
      <c r="AQ8" t="s">
        <v>623</v>
      </c>
      <c r="AR8" t="s">
        <v>623</v>
      </c>
      <c r="AS8" t="s">
        <v>623</v>
      </c>
      <c r="AT8" t="s">
        <v>623</v>
      </c>
      <c r="AU8" t="s">
        <v>623</v>
      </c>
      <c r="AV8" t="s">
        <v>623</v>
      </c>
      <c r="AW8" t="s">
        <v>623</v>
      </c>
      <c r="AX8" t="s">
        <v>623</v>
      </c>
      <c r="AY8" t="s">
        <v>623</v>
      </c>
      <c r="AZ8" t="s">
        <v>623</v>
      </c>
      <c r="BA8" t="s">
        <v>623</v>
      </c>
      <c r="BB8" t="s">
        <v>623</v>
      </c>
      <c r="BC8" t="s">
        <v>623</v>
      </c>
      <c r="BD8" t="s">
        <v>623</v>
      </c>
      <c r="BE8" t="s">
        <v>623</v>
      </c>
      <c r="BF8" t="s">
        <v>623</v>
      </c>
      <c r="BG8" t="s">
        <v>623</v>
      </c>
      <c r="BH8" t="s">
        <v>623</v>
      </c>
      <c r="BI8" t="s">
        <v>623</v>
      </c>
    </row>
    <row r="9" spans="1:61">
      <c r="A9" t="s">
        <v>218</v>
      </c>
      <c r="B9" t="s">
        <v>668</v>
      </c>
      <c r="C9" t="s">
        <v>668</v>
      </c>
      <c r="D9" t="s">
        <v>668</v>
      </c>
      <c r="E9" t="s">
        <v>668</v>
      </c>
      <c r="F9" t="s">
        <v>669</v>
      </c>
      <c r="G9" t="s">
        <v>669</v>
      </c>
      <c r="H9" t="s">
        <v>669</v>
      </c>
      <c r="I9" t="s">
        <v>669</v>
      </c>
      <c r="J9" t="s">
        <v>669</v>
      </c>
      <c r="K9" t="s">
        <v>670</v>
      </c>
      <c r="L9" t="s">
        <v>670</v>
      </c>
      <c r="M9" t="s">
        <v>671</v>
      </c>
      <c r="N9" t="s">
        <v>672</v>
      </c>
      <c r="O9" t="s">
        <v>623</v>
      </c>
      <c r="P9" t="s">
        <v>623</v>
      </c>
      <c r="Q9" t="s">
        <v>623</v>
      </c>
      <c r="R9" t="s">
        <v>623</v>
      </c>
      <c r="S9" t="s">
        <v>623</v>
      </c>
      <c r="T9" t="s">
        <v>623</v>
      </c>
      <c r="U9" t="s">
        <v>623</v>
      </c>
      <c r="V9" t="s">
        <v>623</v>
      </c>
      <c r="W9" t="s">
        <v>623</v>
      </c>
      <c r="X9" t="s">
        <v>623</v>
      </c>
      <c r="Y9" t="s">
        <v>623</v>
      </c>
      <c r="Z9" t="s">
        <v>623</v>
      </c>
      <c r="AA9" t="s">
        <v>623</v>
      </c>
      <c r="AB9" t="s">
        <v>623</v>
      </c>
      <c r="AC9" t="s">
        <v>623</v>
      </c>
      <c r="AD9" t="s">
        <v>623</v>
      </c>
      <c r="AE9" t="s">
        <v>623</v>
      </c>
      <c r="AF9" t="s">
        <v>623</v>
      </c>
      <c r="AG9" t="s">
        <v>623</v>
      </c>
      <c r="AH9" t="s">
        <v>623</v>
      </c>
      <c r="AI9" t="s">
        <v>623</v>
      </c>
      <c r="AJ9" t="s">
        <v>623</v>
      </c>
      <c r="AK9" t="s">
        <v>623</v>
      </c>
      <c r="AL9" t="s">
        <v>623</v>
      </c>
      <c r="AM9" t="s">
        <v>623</v>
      </c>
      <c r="AN9" t="s">
        <v>623</v>
      </c>
      <c r="AO9" t="s">
        <v>623</v>
      </c>
      <c r="AP9" t="s">
        <v>623</v>
      </c>
      <c r="AQ9" t="s">
        <v>623</v>
      </c>
      <c r="AR9" t="s">
        <v>623</v>
      </c>
      <c r="AS9" t="s">
        <v>623</v>
      </c>
      <c r="AT9" t="s">
        <v>623</v>
      </c>
      <c r="AU9" t="s">
        <v>623</v>
      </c>
      <c r="AV9" t="s">
        <v>623</v>
      </c>
      <c r="AW9" t="s">
        <v>623</v>
      </c>
      <c r="AX9" t="s">
        <v>623</v>
      </c>
      <c r="AY9" t="s">
        <v>623</v>
      </c>
      <c r="AZ9" t="s">
        <v>623</v>
      </c>
      <c r="BA9" t="s">
        <v>623</v>
      </c>
      <c r="BB9" t="s">
        <v>623</v>
      </c>
      <c r="BC9" t="s">
        <v>623</v>
      </c>
      <c r="BD9" t="s">
        <v>623</v>
      </c>
      <c r="BE9" t="s">
        <v>623</v>
      </c>
      <c r="BF9" t="s">
        <v>623</v>
      </c>
      <c r="BG9" t="s">
        <v>623</v>
      </c>
      <c r="BH9" t="s">
        <v>623</v>
      </c>
      <c r="BI9" t="s">
        <v>623</v>
      </c>
    </row>
    <row r="10" spans="1:61">
      <c r="A10" t="s">
        <v>212</v>
      </c>
      <c r="B10" t="s">
        <v>679</v>
      </c>
      <c r="C10" t="s">
        <v>679</v>
      </c>
      <c r="D10" t="s">
        <v>679</v>
      </c>
      <c r="E10" t="s">
        <v>679</v>
      </c>
      <c r="F10" t="s">
        <v>679</v>
      </c>
      <c r="G10" t="s">
        <v>679</v>
      </c>
      <c r="H10" t="s">
        <v>681</v>
      </c>
      <c r="I10" t="s">
        <v>681</v>
      </c>
      <c r="J10" t="s">
        <v>681</v>
      </c>
      <c r="K10" t="s">
        <v>681</v>
      </c>
      <c r="L10" t="s">
        <v>681</v>
      </c>
      <c r="M10" t="s">
        <v>683</v>
      </c>
      <c r="N10" t="s">
        <v>683</v>
      </c>
      <c r="O10" t="s">
        <v>683</v>
      </c>
      <c r="P10" t="s">
        <v>685</v>
      </c>
      <c r="Q10" t="s">
        <v>685</v>
      </c>
      <c r="R10" t="s">
        <v>685</v>
      </c>
      <c r="S10" t="s">
        <v>685</v>
      </c>
      <c r="T10" t="s">
        <v>685</v>
      </c>
      <c r="U10" t="s">
        <v>687</v>
      </c>
      <c r="V10" t="s">
        <v>687</v>
      </c>
      <c r="W10" t="s">
        <v>687</v>
      </c>
      <c r="X10" t="s">
        <v>687</v>
      </c>
      <c r="Y10" t="s">
        <v>687</v>
      </c>
      <c r="Z10" t="s">
        <v>687</v>
      </c>
      <c r="AA10" t="s">
        <v>623</v>
      </c>
      <c r="AB10" t="s">
        <v>623</v>
      </c>
      <c r="AC10" t="s">
        <v>623</v>
      </c>
      <c r="AD10" t="s">
        <v>623</v>
      </c>
      <c r="AE10" t="s">
        <v>623</v>
      </c>
      <c r="AF10" t="s">
        <v>623</v>
      </c>
      <c r="AG10" t="s">
        <v>623</v>
      </c>
      <c r="AH10" t="s">
        <v>623</v>
      </c>
      <c r="AI10" t="s">
        <v>623</v>
      </c>
      <c r="AJ10" t="s">
        <v>623</v>
      </c>
      <c r="AK10" t="s">
        <v>623</v>
      </c>
      <c r="AL10" t="s">
        <v>623</v>
      </c>
      <c r="AM10" t="s">
        <v>623</v>
      </c>
      <c r="AN10" t="s">
        <v>623</v>
      </c>
      <c r="AO10" t="s">
        <v>623</v>
      </c>
      <c r="AP10" t="s">
        <v>623</v>
      </c>
      <c r="AQ10" t="s">
        <v>623</v>
      </c>
      <c r="AR10" t="s">
        <v>623</v>
      </c>
      <c r="AS10" t="s">
        <v>623</v>
      </c>
      <c r="AT10" t="s">
        <v>623</v>
      </c>
      <c r="AU10" t="s">
        <v>623</v>
      </c>
      <c r="AV10" t="s">
        <v>623</v>
      </c>
      <c r="AW10" t="s">
        <v>623</v>
      </c>
      <c r="AX10" t="s">
        <v>623</v>
      </c>
      <c r="AY10" t="s">
        <v>623</v>
      </c>
      <c r="AZ10" t="s">
        <v>623</v>
      </c>
      <c r="BA10" t="s">
        <v>623</v>
      </c>
      <c r="BB10" t="s">
        <v>623</v>
      </c>
      <c r="BC10" t="s">
        <v>623</v>
      </c>
      <c r="BD10" t="s">
        <v>623</v>
      </c>
      <c r="BE10" t="s">
        <v>623</v>
      </c>
      <c r="BF10" t="s">
        <v>623</v>
      </c>
      <c r="BG10" t="s">
        <v>623</v>
      </c>
      <c r="BH10" t="s">
        <v>623</v>
      </c>
      <c r="BI10" t="s">
        <v>623</v>
      </c>
    </row>
    <row r="11" spans="1:61">
      <c r="A11" t="s">
        <v>220</v>
      </c>
      <c r="B11" t="s">
        <v>673</v>
      </c>
      <c r="C11" t="s">
        <v>673</v>
      </c>
      <c r="D11" t="s">
        <v>673</v>
      </c>
      <c r="E11" t="s">
        <v>673</v>
      </c>
      <c r="F11" t="s">
        <v>673</v>
      </c>
      <c r="G11" t="s">
        <v>673</v>
      </c>
      <c r="H11" t="s">
        <v>673</v>
      </c>
      <c r="I11" t="s">
        <v>675</v>
      </c>
      <c r="J11" t="s">
        <v>675</v>
      </c>
      <c r="K11" t="s">
        <v>675</v>
      </c>
      <c r="L11" t="s">
        <v>675</v>
      </c>
      <c r="M11" t="s">
        <v>675</v>
      </c>
      <c r="N11" t="s">
        <v>675</v>
      </c>
      <c r="O11" t="s">
        <v>675</v>
      </c>
      <c r="P11" t="s">
        <v>677</v>
      </c>
      <c r="Q11" t="s">
        <v>677</v>
      </c>
      <c r="R11" t="s">
        <v>677</v>
      </c>
      <c r="S11" t="s">
        <v>677</v>
      </c>
      <c r="T11" t="s">
        <v>677</v>
      </c>
      <c r="U11" t="s">
        <v>677</v>
      </c>
      <c r="V11" t="s">
        <v>677</v>
      </c>
      <c r="W11" t="s">
        <v>623</v>
      </c>
      <c r="X11" t="s">
        <v>623</v>
      </c>
      <c r="Y11" t="s">
        <v>623</v>
      </c>
      <c r="Z11" t="s">
        <v>623</v>
      </c>
      <c r="AA11" t="s">
        <v>623</v>
      </c>
      <c r="AB11" t="s">
        <v>623</v>
      </c>
      <c r="AC11" t="s">
        <v>623</v>
      </c>
      <c r="AD11" t="s">
        <v>623</v>
      </c>
      <c r="AE11" t="s">
        <v>623</v>
      </c>
      <c r="AF11" t="s">
        <v>623</v>
      </c>
      <c r="AG11" t="s">
        <v>623</v>
      </c>
      <c r="AH11" t="s">
        <v>623</v>
      </c>
      <c r="AI11" t="s">
        <v>623</v>
      </c>
      <c r="AJ11" t="s">
        <v>623</v>
      </c>
      <c r="AK11" t="s">
        <v>623</v>
      </c>
      <c r="AL11" t="s">
        <v>623</v>
      </c>
      <c r="AM11" t="s">
        <v>623</v>
      </c>
      <c r="AN11" t="s">
        <v>623</v>
      </c>
      <c r="AO11" t="s">
        <v>623</v>
      </c>
      <c r="AP11" t="s">
        <v>623</v>
      </c>
      <c r="AQ11" t="s">
        <v>623</v>
      </c>
      <c r="AR11" t="s">
        <v>623</v>
      </c>
      <c r="AS11" t="s">
        <v>623</v>
      </c>
      <c r="AT11" t="s">
        <v>623</v>
      </c>
      <c r="AU11" t="s">
        <v>623</v>
      </c>
      <c r="AV11" t="s">
        <v>623</v>
      </c>
      <c r="AW11" t="s">
        <v>623</v>
      </c>
      <c r="AX11" t="s">
        <v>623</v>
      </c>
      <c r="AY11" t="s">
        <v>623</v>
      </c>
      <c r="AZ11" t="s">
        <v>623</v>
      </c>
      <c r="BA11" t="s">
        <v>623</v>
      </c>
      <c r="BB11" t="s">
        <v>623</v>
      </c>
      <c r="BC11" t="s">
        <v>623</v>
      </c>
      <c r="BD11" t="s">
        <v>623</v>
      </c>
      <c r="BE11" t="s">
        <v>623</v>
      </c>
      <c r="BF11" t="s">
        <v>623</v>
      </c>
      <c r="BG11" t="s">
        <v>623</v>
      </c>
      <c r="BH11" t="s">
        <v>623</v>
      </c>
      <c r="BI11" t="s">
        <v>623</v>
      </c>
    </row>
    <row r="12" spans="1:61">
      <c r="A12" t="s">
        <v>211</v>
      </c>
      <c r="B12" t="s">
        <v>1170</v>
      </c>
      <c r="C12" t="s">
        <v>1170</v>
      </c>
      <c r="D12" t="s">
        <v>1170</v>
      </c>
      <c r="E12" t="s">
        <v>1171</v>
      </c>
      <c r="F12" t="s">
        <v>1171</v>
      </c>
      <c r="G12" t="s">
        <v>1171</v>
      </c>
      <c r="H12" t="s">
        <v>1171</v>
      </c>
      <c r="I12" t="s">
        <v>1171</v>
      </c>
      <c r="J12" t="s">
        <v>1171</v>
      </c>
      <c r="K12" t="s">
        <v>1171</v>
      </c>
      <c r="L12" t="s">
        <v>1171</v>
      </c>
      <c r="M12" t="s">
        <v>1171</v>
      </c>
      <c r="N12" t="s">
        <v>1171</v>
      </c>
      <c r="O12" t="s">
        <v>1172</v>
      </c>
      <c r="P12" t="s">
        <v>1172</v>
      </c>
      <c r="Q12" t="s">
        <v>1172</v>
      </c>
      <c r="R12" t="s">
        <v>1172</v>
      </c>
      <c r="S12" t="s">
        <v>1172</v>
      </c>
      <c r="T12" t="s">
        <v>1172</v>
      </c>
      <c r="U12" t="s">
        <v>1172</v>
      </c>
      <c r="V12" t="s">
        <v>703</v>
      </c>
      <c r="W12" t="s">
        <v>703</v>
      </c>
      <c r="X12" t="s">
        <v>703</v>
      </c>
      <c r="Y12" t="s">
        <v>623</v>
      </c>
      <c r="Z12" t="s">
        <v>623</v>
      </c>
      <c r="AA12" t="s">
        <v>623</v>
      </c>
      <c r="AB12" t="s">
        <v>623</v>
      </c>
      <c r="AC12" t="s">
        <v>623</v>
      </c>
      <c r="AD12" t="s">
        <v>623</v>
      </c>
      <c r="AE12" t="s">
        <v>623</v>
      </c>
      <c r="AF12" t="s">
        <v>623</v>
      </c>
      <c r="AG12" t="s">
        <v>623</v>
      </c>
      <c r="AH12" t="s">
        <v>623</v>
      </c>
      <c r="AI12" t="s">
        <v>623</v>
      </c>
      <c r="AJ12" t="s">
        <v>623</v>
      </c>
      <c r="AK12" t="s">
        <v>623</v>
      </c>
      <c r="AL12" t="s">
        <v>623</v>
      </c>
      <c r="AM12" t="s">
        <v>623</v>
      </c>
      <c r="AN12" t="s">
        <v>623</v>
      </c>
      <c r="AO12" t="s">
        <v>623</v>
      </c>
      <c r="AP12" t="s">
        <v>623</v>
      </c>
      <c r="AQ12" t="s">
        <v>623</v>
      </c>
      <c r="AR12" t="s">
        <v>623</v>
      </c>
      <c r="AS12" t="s">
        <v>623</v>
      </c>
      <c r="AT12" t="s">
        <v>623</v>
      </c>
      <c r="AU12" t="s">
        <v>623</v>
      </c>
      <c r="AV12" t="s">
        <v>623</v>
      </c>
      <c r="AW12" t="s">
        <v>623</v>
      </c>
      <c r="AX12" t="s">
        <v>623</v>
      </c>
      <c r="AY12" t="s">
        <v>623</v>
      </c>
      <c r="AZ12" t="s">
        <v>623</v>
      </c>
      <c r="BA12" t="s">
        <v>623</v>
      </c>
      <c r="BB12" t="s">
        <v>623</v>
      </c>
      <c r="BC12" t="s">
        <v>623</v>
      </c>
      <c r="BD12" t="s">
        <v>623</v>
      </c>
      <c r="BE12" t="s">
        <v>623</v>
      </c>
      <c r="BF12" t="s">
        <v>623</v>
      </c>
      <c r="BG12" t="s">
        <v>623</v>
      </c>
      <c r="BH12" t="s">
        <v>623</v>
      </c>
      <c r="BI12" t="s">
        <v>623</v>
      </c>
    </row>
    <row r="13" spans="1:61">
      <c r="A13" t="s">
        <v>221</v>
      </c>
      <c r="B13" t="s">
        <v>1173</v>
      </c>
      <c r="C13" t="s">
        <v>1173</v>
      </c>
      <c r="D13" t="s">
        <v>1173</v>
      </c>
      <c r="E13" t="s">
        <v>707</v>
      </c>
      <c r="F13" t="s">
        <v>707</v>
      </c>
      <c r="G13" t="s">
        <v>707</v>
      </c>
      <c r="H13" t="s">
        <v>707</v>
      </c>
      <c r="I13" t="s">
        <v>707</v>
      </c>
      <c r="J13" t="s">
        <v>709</v>
      </c>
      <c r="K13" t="s">
        <v>709</v>
      </c>
      <c r="L13" t="s">
        <v>709</v>
      </c>
      <c r="M13" t="s">
        <v>711</v>
      </c>
      <c r="N13" t="s">
        <v>711</v>
      </c>
      <c r="O13" t="s">
        <v>711</v>
      </c>
      <c r="P13" t="s">
        <v>711</v>
      </c>
      <c r="Q13" t="s">
        <v>713</v>
      </c>
      <c r="R13" t="s">
        <v>713</v>
      </c>
      <c r="S13" t="s">
        <v>713</v>
      </c>
      <c r="T13" t="s">
        <v>715</v>
      </c>
      <c r="U13" t="s">
        <v>715</v>
      </c>
      <c r="V13" t="s">
        <v>715</v>
      </c>
      <c r="W13" t="s">
        <v>623</v>
      </c>
      <c r="X13" t="s">
        <v>623</v>
      </c>
      <c r="Y13" t="s">
        <v>623</v>
      </c>
      <c r="Z13" t="s">
        <v>623</v>
      </c>
      <c r="AA13" t="s">
        <v>623</v>
      </c>
      <c r="AB13" t="s">
        <v>623</v>
      </c>
      <c r="AC13" t="s">
        <v>623</v>
      </c>
      <c r="AD13" t="s">
        <v>623</v>
      </c>
      <c r="AE13" t="s">
        <v>623</v>
      </c>
      <c r="AF13" t="s">
        <v>623</v>
      </c>
      <c r="AG13" t="s">
        <v>623</v>
      </c>
      <c r="AH13" t="s">
        <v>623</v>
      </c>
      <c r="AI13" t="s">
        <v>623</v>
      </c>
      <c r="AJ13" t="s">
        <v>623</v>
      </c>
      <c r="AK13" t="s">
        <v>623</v>
      </c>
      <c r="AL13" t="s">
        <v>623</v>
      </c>
      <c r="AM13" t="s">
        <v>623</v>
      </c>
      <c r="AN13" t="s">
        <v>623</v>
      </c>
      <c r="AO13" t="s">
        <v>623</v>
      </c>
      <c r="AP13" t="s">
        <v>623</v>
      </c>
      <c r="AQ13" t="s">
        <v>623</v>
      </c>
      <c r="AR13" t="s">
        <v>623</v>
      </c>
      <c r="AS13" t="s">
        <v>623</v>
      </c>
      <c r="AT13" t="s">
        <v>623</v>
      </c>
      <c r="AU13" t="s">
        <v>623</v>
      </c>
      <c r="AV13" t="s">
        <v>623</v>
      </c>
      <c r="AW13" t="s">
        <v>623</v>
      </c>
      <c r="AX13" t="s">
        <v>623</v>
      </c>
      <c r="AY13" t="s">
        <v>623</v>
      </c>
      <c r="AZ13" t="s">
        <v>623</v>
      </c>
      <c r="BA13" t="s">
        <v>623</v>
      </c>
      <c r="BB13" t="s">
        <v>623</v>
      </c>
      <c r="BC13" t="s">
        <v>623</v>
      </c>
      <c r="BD13" t="s">
        <v>623</v>
      </c>
      <c r="BE13" t="s">
        <v>623</v>
      </c>
      <c r="BF13" t="s">
        <v>623</v>
      </c>
      <c r="BG13" t="s">
        <v>623</v>
      </c>
      <c r="BH13" t="s">
        <v>623</v>
      </c>
      <c r="BI13" t="s">
        <v>623</v>
      </c>
    </row>
    <row r="14" spans="1:61">
      <c r="A14" s="4" t="s">
        <v>222</v>
      </c>
      <c r="B14" s="4" t="s">
        <v>717</v>
      </c>
      <c r="C14" s="4" t="s">
        <v>717</v>
      </c>
      <c r="D14" s="4" t="s">
        <v>717</v>
      </c>
      <c r="E14" s="4" t="s">
        <v>719</v>
      </c>
      <c r="F14" s="4" t="s">
        <v>719</v>
      </c>
      <c r="G14" s="4" t="s">
        <v>719</v>
      </c>
      <c r="H14" s="4" t="s">
        <v>719</v>
      </c>
      <c r="I14" s="4" t="s">
        <v>721</v>
      </c>
      <c r="J14" s="4" t="s">
        <v>721</v>
      </c>
      <c r="K14" s="4" t="s">
        <v>721</v>
      </c>
      <c r="L14" s="4" t="s">
        <v>685</v>
      </c>
      <c r="M14" s="4" t="s">
        <v>685</v>
      </c>
      <c r="N14" s="4" t="s">
        <v>685</v>
      </c>
      <c r="O14" s="4" t="s">
        <v>685</v>
      </c>
      <c r="P14" s="4" t="s">
        <v>723</v>
      </c>
      <c r="Q14" s="4" t="s">
        <v>723</v>
      </c>
      <c r="R14" s="4" t="s">
        <v>723</v>
      </c>
      <c r="S14" s="4" t="s">
        <v>723</v>
      </c>
      <c r="T14" s="4" t="s">
        <v>725</v>
      </c>
      <c r="U14" s="4" t="s">
        <v>725</v>
      </c>
      <c r="V14" s="4" t="s">
        <v>725</v>
      </c>
      <c r="W14" s="4" t="s">
        <v>623</v>
      </c>
      <c r="X14" s="4" t="s">
        <v>623</v>
      </c>
      <c r="Y14" s="4" t="s">
        <v>623</v>
      </c>
      <c r="Z14" s="4" t="s">
        <v>623</v>
      </c>
      <c r="AA14" s="4" t="s">
        <v>623</v>
      </c>
      <c r="AB14" s="4" t="s">
        <v>623</v>
      </c>
      <c r="AC14" s="4" t="s">
        <v>623</v>
      </c>
      <c r="AD14" s="4" t="s">
        <v>623</v>
      </c>
      <c r="AE14" s="4" t="s">
        <v>623</v>
      </c>
      <c r="AF14" s="4" t="s">
        <v>623</v>
      </c>
      <c r="AG14" s="4" t="s">
        <v>623</v>
      </c>
      <c r="AH14" s="4" t="s">
        <v>623</v>
      </c>
      <c r="AI14" s="4" t="s">
        <v>623</v>
      </c>
      <c r="AJ14" s="4" t="s">
        <v>623</v>
      </c>
      <c r="AK14" s="4" t="s">
        <v>623</v>
      </c>
      <c r="AL14" s="4" t="s">
        <v>623</v>
      </c>
      <c r="AM14" s="4" t="s">
        <v>623</v>
      </c>
      <c r="AN14" s="4" t="s">
        <v>623</v>
      </c>
      <c r="AO14" s="4" t="s">
        <v>623</v>
      </c>
      <c r="AP14" s="4" t="s">
        <v>623</v>
      </c>
      <c r="AQ14" s="4" t="s">
        <v>623</v>
      </c>
      <c r="AR14" s="4" t="s">
        <v>623</v>
      </c>
      <c r="AS14" s="4" t="s">
        <v>623</v>
      </c>
      <c r="AT14" s="4" t="s">
        <v>623</v>
      </c>
      <c r="AU14" s="4" t="s">
        <v>623</v>
      </c>
      <c r="AV14" s="4" t="s">
        <v>623</v>
      </c>
      <c r="AW14" s="4" t="s">
        <v>623</v>
      </c>
      <c r="AX14" s="4" t="s">
        <v>623</v>
      </c>
      <c r="AY14" s="4" t="s">
        <v>623</v>
      </c>
      <c r="AZ14" s="4" t="s">
        <v>623</v>
      </c>
      <c r="BA14" s="4" t="s">
        <v>623</v>
      </c>
      <c r="BB14" s="4" t="s">
        <v>623</v>
      </c>
      <c r="BC14" s="4" t="s">
        <v>623</v>
      </c>
      <c r="BD14" s="4" t="s">
        <v>623</v>
      </c>
      <c r="BE14" s="4" t="s">
        <v>623</v>
      </c>
      <c r="BF14" s="4" t="s">
        <v>623</v>
      </c>
      <c r="BG14" s="4" t="s">
        <v>623</v>
      </c>
      <c r="BH14" s="4" t="s">
        <v>623</v>
      </c>
      <c r="BI14" s="4" t="s">
        <v>623</v>
      </c>
    </row>
    <row r="15" spans="1:61">
      <c r="A15" s="4" t="s">
        <v>223</v>
      </c>
      <c r="B15" s="4" t="s">
        <v>717</v>
      </c>
      <c r="C15" s="4" t="s">
        <v>717</v>
      </c>
      <c r="D15" s="4" t="s">
        <v>717</v>
      </c>
      <c r="E15" s="4" t="s">
        <v>719</v>
      </c>
      <c r="F15" s="4" t="s">
        <v>719</v>
      </c>
      <c r="G15" s="4" t="s">
        <v>719</v>
      </c>
      <c r="H15" s="4" t="s">
        <v>719</v>
      </c>
      <c r="I15" s="4" t="s">
        <v>721</v>
      </c>
      <c r="J15" s="4" t="s">
        <v>721</v>
      </c>
      <c r="K15" s="4" t="s">
        <v>721</v>
      </c>
      <c r="L15" s="4" t="s">
        <v>711</v>
      </c>
      <c r="M15" s="4" t="s">
        <v>711</v>
      </c>
      <c r="N15" s="4" t="s">
        <v>711</v>
      </c>
      <c r="O15" s="4" t="s">
        <v>711</v>
      </c>
      <c r="P15" s="4" t="s">
        <v>728</v>
      </c>
      <c r="Q15" s="4" t="s">
        <v>728</v>
      </c>
      <c r="R15" s="4" t="s">
        <v>728</v>
      </c>
      <c r="S15" s="4" t="s">
        <v>730</v>
      </c>
      <c r="T15" s="4" t="s">
        <v>730</v>
      </c>
      <c r="U15" s="4" t="s">
        <v>730</v>
      </c>
      <c r="V15" s="4" t="s">
        <v>623</v>
      </c>
      <c r="W15" s="4" t="s">
        <v>623</v>
      </c>
      <c r="X15" s="4" t="s">
        <v>623</v>
      </c>
      <c r="Y15" s="4" t="s">
        <v>623</v>
      </c>
      <c r="Z15" s="4" t="s">
        <v>623</v>
      </c>
      <c r="AA15" s="4" t="s">
        <v>623</v>
      </c>
      <c r="AB15" s="4" t="s">
        <v>623</v>
      </c>
      <c r="AC15" s="4" t="s">
        <v>623</v>
      </c>
      <c r="AD15" s="4" t="s">
        <v>623</v>
      </c>
      <c r="AE15" s="4" t="s">
        <v>623</v>
      </c>
      <c r="AF15" s="4" t="s">
        <v>623</v>
      </c>
      <c r="AG15" s="4" t="s">
        <v>623</v>
      </c>
      <c r="AH15" s="4" t="s">
        <v>623</v>
      </c>
      <c r="AI15" s="4" t="s">
        <v>623</v>
      </c>
      <c r="AJ15" s="4" t="s">
        <v>623</v>
      </c>
      <c r="AK15" s="4" t="s">
        <v>623</v>
      </c>
      <c r="AL15" s="4" t="s">
        <v>623</v>
      </c>
      <c r="AM15" s="4" t="s">
        <v>623</v>
      </c>
      <c r="AN15" s="4" t="s">
        <v>623</v>
      </c>
      <c r="AO15" s="4" t="s">
        <v>623</v>
      </c>
      <c r="AP15" s="4" t="s">
        <v>623</v>
      </c>
      <c r="AQ15" s="4" t="s">
        <v>623</v>
      </c>
      <c r="AR15" s="4" t="s">
        <v>623</v>
      </c>
      <c r="AS15" s="4" t="s">
        <v>623</v>
      </c>
      <c r="AT15" s="4" t="s">
        <v>623</v>
      </c>
      <c r="AU15" s="4" t="s">
        <v>623</v>
      </c>
      <c r="AV15" s="4" t="s">
        <v>623</v>
      </c>
      <c r="AW15" s="4" t="s">
        <v>623</v>
      </c>
      <c r="AX15" s="4" t="s">
        <v>623</v>
      </c>
      <c r="AY15" s="4" t="s">
        <v>623</v>
      </c>
      <c r="AZ15" s="4" t="s">
        <v>623</v>
      </c>
      <c r="BA15" s="4" t="s">
        <v>623</v>
      </c>
      <c r="BB15" s="4" t="s">
        <v>623</v>
      </c>
      <c r="BC15" s="4" t="s">
        <v>623</v>
      </c>
      <c r="BD15" s="4" t="s">
        <v>623</v>
      </c>
      <c r="BE15" s="4" t="s">
        <v>623</v>
      </c>
      <c r="BF15" s="4" t="s">
        <v>623</v>
      </c>
      <c r="BG15" s="4" t="s">
        <v>623</v>
      </c>
      <c r="BH15" s="4" t="s">
        <v>623</v>
      </c>
      <c r="BI15" s="4" t="s">
        <v>623</v>
      </c>
    </row>
    <row r="16" spans="1:61">
      <c r="A16" t="s">
        <v>224</v>
      </c>
      <c r="B16" s="4" t="s">
        <v>732</v>
      </c>
      <c r="C16" s="4" t="s">
        <v>732</v>
      </c>
      <c r="D16" s="4" t="s">
        <v>732</v>
      </c>
      <c r="E16" s="4" t="s">
        <v>732</v>
      </c>
      <c r="F16" s="4" t="s">
        <v>732</v>
      </c>
      <c r="G16" s="4" t="s">
        <v>732</v>
      </c>
      <c r="H16" s="4" t="s">
        <v>732</v>
      </c>
      <c r="I16" s="4" t="s">
        <v>732</v>
      </c>
      <c r="J16" s="4" t="s">
        <v>732</v>
      </c>
      <c r="K16" s="4" t="s">
        <v>732</v>
      </c>
      <c r="L16" s="4" t="s">
        <v>732</v>
      </c>
      <c r="M16" s="4" t="s">
        <v>691</v>
      </c>
      <c r="N16" s="4" t="s">
        <v>691</v>
      </c>
      <c r="O16" s="4" t="s">
        <v>691</v>
      </c>
      <c r="P16" s="4" t="s">
        <v>691</v>
      </c>
      <c r="Q16" s="4" t="s">
        <v>691</v>
      </c>
      <c r="R16" s="4" t="s">
        <v>691</v>
      </c>
      <c r="S16" s="4" t="s">
        <v>691</v>
      </c>
      <c r="T16" s="4" t="s">
        <v>691</v>
      </c>
      <c r="U16" s="4" t="s">
        <v>693</v>
      </c>
      <c r="V16" s="4" t="s">
        <v>693</v>
      </c>
      <c r="W16" s="4" t="s">
        <v>693</v>
      </c>
      <c r="X16" s="4" t="s">
        <v>693</v>
      </c>
      <c r="Y16" s="4" t="s">
        <v>693</v>
      </c>
      <c r="Z16" s="4" t="s">
        <v>695</v>
      </c>
      <c r="AA16" s="4" t="s">
        <v>695</v>
      </c>
      <c r="AB16" s="4" t="s">
        <v>695</v>
      </c>
      <c r="AC16" s="4" t="s">
        <v>695</v>
      </c>
      <c r="AD16" s="4" t="s">
        <v>695</v>
      </c>
      <c r="AE16" s="4" t="s">
        <v>695</v>
      </c>
      <c r="AF16" s="4" t="s">
        <v>623</v>
      </c>
      <c r="AG16" s="4" t="s">
        <v>623</v>
      </c>
      <c r="AH16" s="4" t="s">
        <v>623</v>
      </c>
      <c r="AI16" s="4" t="s">
        <v>623</v>
      </c>
      <c r="AJ16" s="4" t="s">
        <v>623</v>
      </c>
      <c r="AK16" s="4" t="s">
        <v>623</v>
      </c>
      <c r="AL16" s="4" t="s">
        <v>623</v>
      </c>
      <c r="AM16" s="4" t="s">
        <v>623</v>
      </c>
      <c r="AN16" s="4" t="s">
        <v>623</v>
      </c>
      <c r="AO16" s="4" t="s">
        <v>623</v>
      </c>
      <c r="AP16" s="4" t="s">
        <v>623</v>
      </c>
      <c r="AQ16" s="4" t="s">
        <v>623</v>
      </c>
      <c r="AR16" s="4" t="s">
        <v>623</v>
      </c>
      <c r="AS16" s="4" t="s">
        <v>623</v>
      </c>
      <c r="AT16" s="4" t="s">
        <v>623</v>
      </c>
      <c r="AU16" s="4" t="s">
        <v>623</v>
      </c>
      <c r="AV16" s="4" t="s">
        <v>623</v>
      </c>
      <c r="AW16" s="4" t="s">
        <v>623</v>
      </c>
      <c r="AX16" s="4" t="s">
        <v>623</v>
      </c>
      <c r="AY16" s="4" t="s">
        <v>623</v>
      </c>
      <c r="AZ16" s="4" t="s">
        <v>623</v>
      </c>
      <c r="BA16" s="4" t="s">
        <v>623</v>
      </c>
      <c r="BB16" s="4" t="s">
        <v>623</v>
      </c>
      <c r="BC16" s="4" t="s">
        <v>623</v>
      </c>
      <c r="BD16" s="4" t="s">
        <v>623</v>
      </c>
      <c r="BE16" s="4" t="s">
        <v>623</v>
      </c>
      <c r="BF16" s="4" t="s">
        <v>623</v>
      </c>
      <c r="BG16" s="4" t="s">
        <v>623</v>
      </c>
      <c r="BH16" s="4" t="s">
        <v>623</v>
      </c>
      <c r="BI16" s="4" t="s">
        <v>623</v>
      </c>
    </row>
    <row r="17" spans="1:61">
      <c r="A17" s="4" t="s">
        <v>225</v>
      </c>
      <c r="B17" s="4" t="s">
        <v>734</v>
      </c>
      <c r="C17" s="4" t="s">
        <v>734</v>
      </c>
      <c r="D17" s="4" t="s">
        <v>734</v>
      </c>
      <c r="E17" s="4" t="s">
        <v>736</v>
      </c>
      <c r="F17" s="4" t="s">
        <v>736</v>
      </c>
      <c r="G17" s="4" t="s">
        <v>736</v>
      </c>
      <c r="H17" s="4" t="s">
        <v>736</v>
      </c>
      <c r="I17" s="4" t="s">
        <v>736</v>
      </c>
      <c r="J17" s="4" t="s">
        <v>736</v>
      </c>
      <c r="K17" s="4" t="s">
        <v>736</v>
      </c>
      <c r="L17" s="4" t="s">
        <v>736</v>
      </c>
      <c r="M17" s="4" t="s">
        <v>738</v>
      </c>
      <c r="N17" s="4" t="s">
        <v>738</v>
      </c>
      <c r="O17" s="4" t="s">
        <v>691</v>
      </c>
      <c r="P17" s="4" t="s">
        <v>691</v>
      </c>
      <c r="Q17" s="4" t="s">
        <v>691</v>
      </c>
      <c r="R17" s="4" t="s">
        <v>691</v>
      </c>
      <c r="S17" s="4" t="s">
        <v>623</v>
      </c>
      <c r="T17" s="4" t="s">
        <v>623</v>
      </c>
      <c r="U17" s="4" t="s">
        <v>623</v>
      </c>
      <c r="V17" s="4" t="s">
        <v>623</v>
      </c>
      <c r="W17" s="4" t="s">
        <v>623</v>
      </c>
      <c r="X17" s="4" t="s">
        <v>623</v>
      </c>
      <c r="Y17" s="4" t="s">
        <v>623</v>
      </c>
      <c r="Z17" s="4" t="s">
        <v>623</v>
      </c>
      <c r="AA17" s="4" t="s">
        <v>623</v>
      </c>
      <c r="AB17" s="4" t="s">
        <v>623</v>
      </c>
      <c r="AC17" s="4" t="s">
        <v>623</v>
      </c>
      <c r="AD17" s="4" t="s">
        <v>623</v>
      </c>
      <c r="AE17" s="4" t="s">
        <v>623</v>
      </c>
      <c r="AF17" s="4" t="s">
        <v>623</v>
      </c>
      <c r="AG17" s="4" t="s">
        <v>623</v>
      </c>
      <c r="AH17" s="4" t="s">
        <v>623</v>
      </c>
      <c r="AI17" s="4" t="s">
        <v>623</v>
      </c>
      <c r="AJ17" s="4" t="s">
        <v>623</v>
      </c>
      <c r="AK17" s="4" t="s">
        <v>623</v>
      </c>
      <c r="AL17" s="4" t="s">
        <v>623</v>
      </c>
      <c r="AM17" s="4" t="s">
        <v>623</v>
      </c>
      <c r="AN17" s="4" t="s">
        <v>623</v>
      </c>
      <c r="AO17" s="4" t="s">
        <v>623</v>
      </c>
      <c r="AP17" s="4" t="s">
        <v>623</v>
      </c>
      <c r="AQ17" s="4" t="s">
        <v>623</v>
      </c>
      <c r="AR17" s="4" t="s">
        <v>623</v>
      </c>
      <c r="AS17" s="4" t="s">
        <v>623</v>
      </c>
      <c r="AT17" s="4" t="s">
        <v>623</v>
      </c>
      <c r="AU17" s="4" t="s">
        <v>623</v>
      </c>
      <c r="AV17" s="4" t="s">
        <v>623</v>
      </c>
      <c r="AW17" s="4" t="s">
        <v>623</v>
      </c>
      <c r="AX17" s="4" t="s">
        <v>623</v>
      </c>
      <c r="AY17" s="4" t="s">
        <v>623</v>
      </c>
      <c r="AZ17" s="4" t="s">
        <v>623</v>
      </c>
      <c r="BA17" s="4" t="s">
        <v>623</v>
      </c>
      <c r="BB17" s="4" t="s">
        <v>623</v>
      </c>
      <c r="BC17" s="4" t="s">
        <v>623</v>
      </c>
      <c r="BD17" s="4" t="s">
        <v>623</v>
      </c>
      <c r="BE17" s="4" t="s">
        <v>623</v>
      </c>
      <c r="BF17" s="4" t="s">
        <v>623</v>
      </c>
      <c r="BG17" s="4" t="s">
        <v>623</v>
      </c>
      <c r="BH17" s="4" t="s">
        <v>623</v>
      </c>
      <c r="BI17" s="4" t="s">
        <v>623</v>
      </c>
    </row>
    <row r="18" spans="1:61">
      <c r="A18" s="4" t="s">
        <v>228</v>
      </c>
      <c r="B18" s="4" t="s">
        <v>740</v>
      </c>
      <c r="C18" s="4" t="s">
        <v>740</v>
      </c>
      <c r="D18" s="4" t="s">
        <v>742</v>
      </c>
      <c r="E18" s="4" t="s">
        <v>742</v>
      </c>
      <c r="F18" s="4" t="s">
        <v>742</v>
      </c>
      <c r="G18" s="4" t="s">
        <v>742</v>
      </c>
      <c r="H18" s="4" t="s">
        <v>742</v>
      </c>
      <c r="I18" s="4" t="s">
        <v>745</v>
      </c>
      <c r="J18" s="4" t="s">
        <v>745</v>
      </c>
      <c r="K18" s="4" t="s">
        <v>746</v>
      </c>
      <c r="L18" s="4" t="s">
        <v>746</v>
      </c>
      <c r="M18" s="4" t="s">
        <v>744</v>
      </c>
      <c r="N18" s="4" t="s">
        <v>623</v>
      </c>
      <c r="O18" s="4" t="s">
        <v>623</v>
      </c>
      <c r="P18" s="4" t="s">
        <v>623</v>
      </c>
      <c r="Q18" s="4" t="s">
        <v>623</v>
      </c>
      <c r="R18" s="4" t="s">
        <v>623</v>
      </c>
      <c r="S18" s="4" t="s">
        <v>623</v>
      </c>
      <c r="T18" s="4" t="s">
        <v>623</v>
      </c>
      <c r="U18" s="4" t="s">
        <v>623</v>
      </c>
      <c r="V18" s="4" t="s">
        <v>623</v>
      </c>
      <c r="W18" s="4" t="s">
        <v>623</v>
      </c>
      <c r="X18" s="4" t="s">
        <v>623</v>
      </c>
      <c r="Y18" s="4" t="s">
        <v>623</v>
      </c>
      <c r="Z18" s="4" t="s">
        <v>623</v>
      </c>
      <c r="AA18" s="4" t="s">
        <v>623</v>
      </c>
      <c r="AB18" s="4" t="s">
        <v>623</v>
      </c>
      <c r="AC18" s="4" t="s">
        <v>623</v>
      </c>
      <c r="AD18" s="4" t="s">
        <v>623</v>
      </c>
      <c r="AE18" s="4" t="s">
        <v>623</v>
      </c>
      <c r="AF18" s="4" t="s">
        <v>623</v>
      </c>
      <c r="AG18" s="4" t="s">
        <v>623</v>
      </c>
      <c r="AH18" s="4" t="s">
        <v>623</v>
      </c>
      <c r="AI18" s="4" t="s">
        <v>623</v>
      </c>
      <c r="AJ18" s="4" t="s">
        <v>623</v>
      </c>
      <c r="AK18" s="4" t="s">
        <v>623</v>
      </c>
      <c r="AL18" s="4" t="s">
        <v>623</v>
      </c>
      <c r="AM18" s="4" t="s">
        <v>623</v>
      </c>
      <c r="AN18" s="4" t="s">
        <v>623</v>
      </c>
      <c r="AO18" s="4" t="s">
        <v>623</v>
      </c>
      <c r="AP18" s="4" t="s">
        <v>623</v>
      </c>
      <c r="AQ18" s="4" t="s">
        <v>623</v>
      </c>
      <c r="AR18" s="4" t="s">
        <v>623</v>
      </c>
      <c r="AS18" s="4" t="s">
        <v>623</v>
      </c>
      <c r="AT18" s="4" t="s">
        <v>623</v>
      </c>
      <c r="AU18" s="4" t="s">
        <v>623</v>
      </c>
      <c r="AV18" s="4" t="s">
        <v>623</v>
      </c>
      <c r="AW18" s="4" t="s">
        <v>623</v>
      </c>
      <c r="AX18" s="4" t="s">
        <v>623</v>
      </c>
      <c r="AY18" s="4" t="s">
        <v>623</v>
      </c>
      <c r="AZ18" s="4" t="s">
        <v>623</v>
      </c>
      <c r="BA18" s="4" t="s">
        <v>623</v>
      </c>
      <c r="BB18" s="4" t="s">
        <v>623</v>
      </c>
      <c r="BC18" s="4" t="s">
        <v>623</v>
      </c>
      <c r="BD18" s="4" t="s">
        <v>623</v>
      </c>
      <c r="BE18" s="4" t="s">
        <v>623</v>
      </c>
      <c r="BF18" s="4" t="s">
        <v>623</v>
      </c>
      <c r="BG18" s="4" t="s">
        <v>623</v>
      </c>
      <c r="BH18" s="4" t="s">
        <v>623</v>
      </c>
      <c r="BI18" s="4" t="s">
        <v>623</v>
      </c>
    </row>
    <row r="19" spans="1:61">
      <c r="A19" s="4" t="s">
        <v>229</v>
      </c>
      <c r="B19" s="4" t="s">
        <v>747</v>
      </c>
      <c r="C19" s="4" t="s">
        <v>747</v>
      </c>
      <c r="D19" s="4" t="s">
        <v>747</v>
      </c>
      <c r="E19" s="4" t="s">
        <v>747</v>
      </c>
      <c r="F19" s="4" t="s">
        <v>747</v>
      </c>
      <c r="G19" s="4" t="s">
        <v>747</v>
      </c>
      <c r="H19" s="4" t="s">
        <v>749</v>
      </c>
      <c r="I19" s="4" t="s">
        <v>749</v>
      </c>
      <c r="J19" s="4" t="s">
        <v>749</v>
      </c>
      <c r="K19" s="4" t="s">
        <v>749</v>
      </c>
      <c r="L19" s="4" t="s">
        <v>749</v>
      </c>
      <c r="M19" s="4" t="s">
        <v>749</v>
      </c>
      <c r="N19" s="4" t="s">
        <v>749</v>
      </c>
      <c r="O19" s="4" t="s">
        <v>749</v>
      </c>
      <c r="P19" s="4" t="s">
        <v>749</v>
      </c>
      <c r="Q19" s="4" t="s">
        <v>749</v>
      </c>
      <c r="R19" s="4" t="s">
        <v>745</v>
      </c>
      <c r="S19" s="4" t="s">
        <v>746</v>
      </c>
      <c r="T19" s="4" t="s">
        <v>744</v>
      </c>
      <c r="U19" s="4" t="s">
        <v>744</v>
      </c>
      <c r="V19" s="4" t="s">
        <v>623</v>
      </c>
      <c r="W19" s="4" t="s">
        <v>623</v>
      </c>
      <c r="X19" s="4" t="s">
        <v>623</v>
      </c>
      <c r="Y19" s="4" t="s">
        <v>623</v>
      </c>
      <c r="Z19" s="4" t="s">
        <v>623</v>
      </c>
      <c r="AA19" s="4" t="s">
        <v>623</v>
      </c>
      <c r="AB19" s="4" t="s">
        <v>623</v>
      </c>
      <c r="AC19" s="4" t="s">
        <v>623</v>
      </c>
      <c r="AD19" s="4" t="s">
        <v>623</v>
      </c>
      <c r="AE19" s="4" t="s">
        <v>623</v>
      </c>
      <c r="AF19" s="4" t="s">
        <v>623</v>
      </c>
      <c r="AG19" s="4" t="s">
        <v>623</v>
      </c>
      <c r="AH19" s="4" t="s">
        <v>623</v>
      </c>
      <c r="AI19" s="4" t="s">
        <v>623</v>
      </c>
      <c r="AJ19" s="4" t="s">
        <v>623</v>
      </c>
      <c r="AK19" s="4" t="s">
        <v>623</v>
      </c>
      <c r="AL19" s="4" t="s">
        <v>623</v>
      </c>
      <c r="AM19" s="4" t="s">
        <v>623</v>
      </c>
      <c r="AN19" s="4" t="s">
        <v>623</v>
      </c>
      <c r="AO19" s="4" t="s">
        <v>623</v>
      </c>
      <c r="AP19" s="4" t="s">
        <v>623</v>
      </c>
      <c r="AQ19" s="4" t="s">
        <v>623</v>
      </c>
      <c r="AR19" s="4" t="s">
        <v>623</v>
      </c>
      <c r="AS19" s="4" t="s">
        <v>623</v>
      </c>
      <c r="AT19" s="4" t="s">
        <v>623</v>
      </c>
      <c r="AU19" s="4" t="s">
        <v>623</v>
      </c>
      <c r="AV19" s="4" t="s">
        <v>623</v>
      </c>
      <c r="AW19" s="4" t="s">
        <v>623</v>
      </c>
      <c r="AX19" s="4" t="s">
        <v>623</v>
      </c>
      <c r="AY19" s="4" t="s">
        <v>623</v>
      </c>
      <c r="AZ19" s="4" t="s">
        <v>623</v>
      </c>
      <c r="BA19" s="4" t="s">
        <v>623</v>
      </c>
      <c r="BB19" s="4" t="s">
        <v>623</v>
      </c>
      <c r="BC19" s="4" t="s">
        <v>623</v>
      </c>
      <c r="BD19" s="4" t="s">
        <v>623</v>
      </c>
      <c r="BE19" s="4" t="s">
        <v>623</v>
      </c>
      <c r="BF19" s="4" t="s">
        <v>623</v>
      </c>
      <c r="BG19" s="4" t="s">
        <v>623</v>
      </c>
      <c r="BH19" s="4" t="s">
        <v>623</v>
      </c>
      <c r="BI19" s="4" t="s">
        <v>623</v>
      </c>
    </row>
    <row r="20" spans="1:61">
      <c r="A20" s="4" t="s">
        <v>226</v>
      </c>
      <c r="B20" s="4" t="s">
        <v>740</v>
      </c>
      <c r="C20" s="4" t="s">
        <v>740</v>
      </c>
      <c r="D20" s="4" t="s">
        <v>742</v>
      </c>
      <c r="E20" s="4" t="s">
        <v>742</v>
      </c>
      <c r="F20" s="4" t="s">
        <v>742</v>
      </c>
      <c r="G20" s="4" t="s">
        <v>742</v>
      </c>
      <c r="H20" s="4" t="s">
        <v>742</v>
      </c>
      <c r="I20" s="4" t="s">
        <v>745</v>
      </c>
      <c r="J20" s="4" t="s">
        <v>745</v>
      </c>
      <c r="K20" s="4" t="s">
        <v>746</v>
      </c>
      <c r="L20" s="4" t="s">
        <v>746</v>
      </c>
      <c r="M20" s="4" t="s">
        <v>744</v>
      </c>
      <c r="N20" s="4" t="s">
        <v>623</v>
      </c>
      <c r="O20" s="4" t="s">
        <v>623</v>
      </c>
      <c r="P20" s="4" t="s">
        <v>623</v>
      </c>
      <c r="Q20" s="4" t="s">
        <v>623</v>
      </c>
      <c r="R20" s="4" t="s">
        <v>623</v>
      </c>
      <c r="S20" s="4" t="s">
        <v>623</v>
      </c>
      <c r="T20" s="4" t="s">
        <v>623</v>
      </c>
      <c r="U20" s="4" t="s">
        <v>623</v>
      </c>
      <c r="V20" s="4" t="s">
        <v>623</v>
      </c>
      <c r="W20" s="4" t="s">
        <v>623</v>
      </c>
      <c r="X20" s="4" t="s">
        <v>623</v>
      </c>
      <c r="Y20" s="4" t="s">
        <v>623</v>
      </c>
      <c r="Z20" s="4" t="s">
        <v>623</v>
      </c>
      <c r="AA20" s="4" t="s">
        <v>623</v>
      </c>
      <c r="AB20" s="4" t="s">
        <v>623</v>
      </c>
      <c r="AC20" s="4" t="s">
        <v>623</v>
      </c>
      <c r="AD20" s="4" t="s">
        <v>623</v>
      </c>
      <c r="AE20" s="4" t="s">
        <v>623</v>
      </c>
      <c r="AF20" s="4" t="s">
        <v>623</v>
      </c>
      <c r="AG20" s="4" t="s">
        <v>623</v>
      </c>
      <c r="AH20" s="4" t="s">
        <v>623</v>
      </c>
      <c r="AI20" s="4" t="s">
        <v>623</v>
      </c>
      <c r="AJ20" s="4" t="s">
        <v>623</v>
      </c>
      <c r="AK20" s="4" t="s">
        <v>623</v>
      </c>
      <c r="AL20" s="4" t="s">
        <v>623</v>
      </c>
      <c r="AM20" s="4" t="s">
        <v>623</v>
      </c>
      <c r="AN20" s="4" t="s">
        <v>623</v>
      </c>
      <c r="AO20" s="4" t="s">
        <v>623</v>
      </c>
      <c r="AP20" s="4" t="s">
        <v>623</v>
      </c>
      <c r="AQ20" s="4" t="s">
        <v>623</v>
      </c>
      <c r="AR20" s="4" t="s">
        <v>623</v>
      </c>
      <c r="AS20" s="4" t="s">
        <v>623</v>
      </c>
      <c r="AT20" s="4" t="s">
        <v>623</v>
      </c>
      <c r="AU20" s="4" t="s">
        <v>623</v>
      </c>
      <c r="AV20" s="4" t="s">
        <v>623</v>
      </c>
      <c r="AW20" s="4" t="s">
        <v>623</v>
      </c>
      <c r="AX20" s="4" t="s">
        <v>623</v>
      </c>
      <c r="AY20" s="4" t="s">
        <v>623</v>
      </c>
      <c r="AZ20" s="4" t="s">
        <v>623</v>
      </c>
      <c r="BA20" s="4" t="s">
        <v>623</v>
      </c>
      <c r="BB20" s="4" t="s">
        <v>623</v>
      </c>
      <c r="BC20" s="4" t="s">
        <v>623</v>
      </c>
      <c r="BD20" s="4" t="s">
        <v>623</v>
      </c>
      <c r="BE20" s="4" t="s">
        <v>623</v>
      </c>
      <c r="BF20" s="4" t="s">
        <v>623</v>
      </c>
      <c r="BG20" s="4" t="s">
        <v>623</v>
      </c>
      <c r="BH20" s="4" t="s">
        <v>623</v>
      </c>
      <c r="BI20" s="4" t="s">
        <v>623</v>
      </c>
    </row>
    <row r="21" spans="1:61">
      <c r="A21" s="4" t="s">
        <v>227</v>
      </c>
      <c r="B21" s="4" t="s">
        <v>747</v>
      </c>
      <c r="C21" s="4" t="s">
        <v>747</v>
      </c>
      <c r="D21" s="4" t="s">
        <v>747</v>
      </c>
      <c r="E21" s="4" t="s">
        <v>747</v>
      </c>
      <c r="F21" s="4" t="s">
        <v>747</v>
      </c>
      <c r="G21" s="4" t="s">
        <v>747</v>
      </c>
      <c r="H21" s="4" t="s">
        <v>747</v>
      </c>
      <c r="I21" s="4" t="s">
        <v>749</v>
      </c>
      <c r="J21" s="4" t="s">
        <v>749</v>
      </c>
      <c r="K21" s="4" t="s">
        <v>749</v>
      </c>
      <c r="L21" s="4" t="s">
        <v>749</v>
      </c>
      <c r="M21" s="4" t="s">
        <v>749</v>
      </c>
      <c r="N21" s="4" t="s">
        <v>749</v>
      </c>
      <c r="O21" s="4" t="s">
        <v>749</v>
      </c>
      <c r="P21" s="4" t="s">
        <v>749</v>
      </c>
      <c r="Q21" s="4" t="s">
        <v>749</v>
      </c>
      <c r="R21" s="4" t="s">
        <v>745</v>
      </c>
      <c r="S21" s="4" t="s">
        <v>746</v>
      </c>
      <c r="T21" s="4" t="s">
        <v>744</v>
      </c>
      <c r="U21" s="4" t="s">
        <v>744</v>
      </c>
      <c r="V21" s="4" t="s">
        <v>623</v>
      </c>
      <c r="W21" s="4" t="s">
        <v>623</v>
      </c>
      <c r="X21" s="4" t="s">
        <v>623</v>
      </c>
      <c r="Y21" s="4" t="s">
        <v>623</v>
      </c>
      <c r="Z21" s="4" t="s">
        <v>623</v>
      </c>
      <c r="AA21" s="4" t="s">
        <v>623</v>
      </c>
      <c r="AB21" s="4" t="s">
        <v>623</v>
      </c>
      <c r="AC21" s="4" t="s">
        <v>623</v>
      </c>
      <c r="AD21" s="4" t="s">
        <v>623</v>
      </c>
      <c r="AE21" s="4" t="s">
        <v>623</v>
      </c>
      <c r="AF21" s="4" t="s">
        <v>623</v>
      </c>
      <c r="AG21" s="4" t="s">
        <v>623</v>
      </c>
      <c r="AH21" s="4" t="s">
        <v>623</v>
      </c>
      <c r="AI21" s="4" t="s">
        <v>623</v>
      </c>
      <c r="AJ21" s="4" t="s">
        <v>623</v>
      </c>
      <c r="AK21" s="4" t="s">
        <v>623</v>
      </c>
      <c r="AL21" s="4" t="s">
        <v>623</v>
      </c>
      <c r="AM21" s="4" t="s">
        <v>623</v>
      </c>
      <c r="AN21" s="4" t="s">
        <v>623</v>
      </c>
      <c r="AO21" s="4" t="s">
        <v>623</v>
      </c>
      <c r="AP21" s="4" t="s">
        <v>623</v>
      </c>
      <c r="AQ21" s="4" t="s">
        <v>623</v>
      </c>
      <c r="AR21" s="4" t="s">
        <v>623</v>
      </c>
      <c r="AS21" s="4" t="s">
        <v>623</v>
      </c>
      <c r="AT21" s="4" t="s">
        <v>623</v>
      </c>
      <c r="AU21" s="4" t="s">
        <v>623</v>
      </c>
      <c r="AV21" s="4" t="s">
        <v>623</v>
      </c>
      <c r="AW21" s="4" t="s">
        <v>623</v>
      </c>
      <c r="AX21" s="4" t="s">
        <v>623</v>
      </c>
      <c r="AY21" s="4" t="s">
        <v>623</v>
      </c>
      <c r="AZ21" s="4" t="s">
        <v>623</v>
      </c>
      <c r="BA21" s="4" t="s">
        <v>623</v>
      </c>
      <c r="BB21" s="4" t="s">
        <v>623</v>
      </c>
      <c r="BC21" s="4" t="s">
        <v>623</v>
      </c>
      <c r="BD21" s="4" t="s">
        <v>623</v>
      </c>
      <c r="BE21" s="4" t="s">
        <v>623</v>
      </c>
      <c r="BF21" s="4" t="s">
        <v>623</v>
      </c>
      <c r="BG21" s="4" t="s">
        <v>623</v>
      </c>
      <c r="BH21" s="4" t="s">
        <v>623</v>
      </c>
      <c r="BI21" s="4" t="s">
        <v>623</v>
      </c>
    </row>
    <row r="22" spans="1:61">
      <c r="A22" s="4" t="s">
        <v>230</v>
      </c>
      <c r="B22" s="4" t="s">
        <v>756</v>
      </c>
      <c r="C22" s="4" t="s">
        <v>756</v>
      </c>
      <c r="D22" s="4" t="s">
        <v>749</v>
      </c>
      <c r="E22" s="4" t="s">
        <v>749</v>
      </c>
      <c r="F22" s="4" t="s">
        <v>749</v>
      </c>
      <c r="G22" s="4" t="s">
        <v>745</v>
      </c>
      <c r="H22" s="4" t="s">
        <v>745</v>
      </c>
      <c r="I22" s="4" t="s">
        <v>746</v>
      </c>
      <c r="J22" s="4" t="s">
        <v>1174</v>
      </c>
      <c r="K22" s="4" t="s">
        <v>1174</v>
      </c>
      <c r="L22" s="4" t="s">
        <v>751</v>
      </c>
      <c r="M22" s="4" t="s">
        <v>751</v>
      </c>
      <c r="N22" s="4" t="s">
        <v>744</v>
      </c>
      <c r="O22" s="4" t="s">
        <v>744</v>
      </c>
      <c r="P22" s="4" t="s">
        <v>623</v>
      </c>
      <c r="Q22" s="4" t="s">
        <v>623</v>
      </c>
      <c r="R22" s="4" t="s">
        <v>623</v>
      </c>
      <c r="S22" s="4" t="s">
        <v>623</v>
      </c>
      <c r="T22" s="4" t="s">
        <v>623</v>
      </c>
      <c r="U22" s="4" t="s">
        <v>623</v>
      </c>
      <c r="V22" s="4" t="s">
        <v>623</v>
      </c>
      <c r="W22" s="4" t="s">
        <v>623</v>
      </c>
      <c r="X22" s="4" t="s">
        <v>623</v>
      </c>
      <c r="Y22" s="4" t="s">
        <v>623</v>
      </c>
      <c r="Z22" s="4" t="s">
        <v>623</v>
      </c>
      <c r="AA22" s="4" t="s">
        <v>623</v>
      </c>
      <c r="AB22" s="4" t="s">
        <v>623</v>
      </c>
      <c r="AC22" s="4" t="s">
        <v>623</v>
      </c>
      <c r="AD22" s="4" t="s">
        <v>623</v>
      </c>
      <c r="AE22" s="4" t="s">
        <v>623</v>
      </c>
      <c r="AF22" s="4" t="s">
        <v>623</v>
      </c>
      <c r="AG22" s="4" t="s">
        <v>623</v>
      </c>
      <c r="AH22" s="4" t="s">
        <v>623</v>
      </c>
      <c r="AI22" s="4" t="s">
        <v>623</v>
      </c>
      <c r="AJ22" s="4" t="s">
        <v>623</v>
      </c>
      <c r="AK22" s="4" t="s">
        <v>623</v>
      </c>
      <c r="AL22" s="4" t="s">
        <v>623</v>
      </c>
      <c r="AM22" s="4" t="s">
        <v>623</v>
      </c>
      <c r="AN22" s="4" t="s">
        <v>623</v>
      </c>
      <c r="AO22" s="4" t="s">
        <v>623</v>
      </c>
      <c r="AP22" s="4" t="s">
        <v>623</v>
      </c>
      <c r="AQ22" s="4" t="s">
        <v>623</v>
      </c>
      <c r="AR22" s="4" t="s">
        <v>623</v>
      </c>
      <c r="AS22" s="4" t="s">
        <v>623</v>
      </c>
      <c r="AT22" s="4" t="s">
        <v>623</v>
      </c>
      <c r="AU22" s="4" t="s">
        <v>623</v>
      </c>
      <c r="AV22" s="4" t="s">
        <v>623</v>
      </c>
      <c r="AW22" s="4" t="s">
        <v>623</v>
      </c>
      <c r="AX22" s="4" t="s">
        <v>623</v>
      </c>
      <c r="AY22" s="4" t="s">
        <v>623</v>
      </c>
      <c r="AZ22" s="4" t="s">
        <v>623</v>
      </c>
      <c r="BA22" s="4" t="s">
        <v>623</v>
      </c>
      <c r="BB22" s="4" t="s">
        <v>623</v>
      </c>
      <c r="BC22" s="4" t="s">
        <v>623</v>
      </c>
      <c r="BD22" s="4" t="s">
        <v>623</v>
      </c>
      <c r="BE22" s="4" t="s">
        <v>623</v>
      </c>
      <c r="BF22" s="4" t="s">
        <v>623</v>
      </c>
      <c r="BG22" s="4" t="s">
        <v>623</v>
      </c>
      <c r="BH22" s="4" t="s">
        <v>623</v>
      </c>
      <c r="BI22" s="4" t="s">
        <v>623</v>
      </c>
    </row>
    <row r="23" spans="1:61">
      <c r="A23">
        <v>1</v>
      </c>
      <c r="B23">
        <v>2</v>
      </c>
      <c r="C23">
        <v>3</v>
      </c>
      <c r="D23">
        <v>4</v>
      </c>
      <c r="E23">
        <v>5</v>
      </c>
      <c r="F23">
        <v>6</v>
      </c>
      <c r="G23">
        <v>7</v>
      </c>
      <c r="H23">
        <v>8</v>
      </c>
      <c r="I23">
        <v>9</v>
      </c>
      <c r="J23">
        <v>10</v>
      </c>
      <c r="K23">
        <v>11</v>
      </c>
      <c r="L23">
        <v>12</v>
      </c>
      <c r="M23">
        <v>13</v>
      </c>
      <c r="N23">
        <v>14</v>
      </c>
      <c r="O23">
        <v>15</v>
      </c>
      <c r="P23">
        <v>16</v>
      </c>
      <c r="Q23">
        <v>17</v>
      </c>
      <c r="R23">
        <v>18</v>
      </c>
      <c r="S23">
        <v>19</v>
      </c>
      <c r="T23">
        <v>20</v>
      </c>
      <c r="U23">
        <v>21</v>
      </c>
      <c r="V23">
        <v>22</v>
      </c>
      <c r="W23">
        <v>23</v>
      </c>
      <c r="X23">
        <v>24</v>
      </c>
      <c r="Y23">
        <v>25</v>
      </c>
      <c r="Z23">
        <v>26</v>
      </c>
      <c r="AA23">
        <v>27</v>
      </c>
      <c r="AB23">
        <v>28</v>
      </c>
      <c r="AC23">
        <v>29</v>
      </c>
      <c r="AD23">
        <v>30</v>
      </c>
      <c r="AE23">
        <v>31</v>
      </c>
      <c r="AF23">
        <v>32</v>
      </c>
      <c r="AG23">
        <v>33</v>
      </c>
      <c r="AH23">
        <v>34</v>
      </c>
      <c r="AI23">
        <v>35</v>
      </c>
      <c r="AJ23">
        <v>36</v>
      </c>
      <c r="AK23">
        <v>37</v>
      </c>
      <c r="AL23">
        <v>38</v>
      </c>
      <c r="AM23">
        <v>39</v>
      </c>
      <c r="AN23">
        <v>40</v>
      </c>
      <c r="AO23">
        <v>41</v>
      </c>
      <c r="AP23">
        <v>42</v>
      </c>
      <c r="AQ23">
        <v>43</v>
      </c>
      <c r="AR23">
        <v>44</v>
      </c>
      <c r="AS23">
        <v>45</v>
      </c>
      <c r="AT23">
        <v>46</v>
      </c>
      <c r="AU23">
        <v>47</v>
      </c>
      <c r="AV23">
        <v>48</v>
      </c>
      <c r="AW23">
        <v>49</v>
      </c>
      <c r="AX23">
        <v>50</v>
      </c>
      <c r="AY23">
        <v>51</v>
      </c>
      <c r="AZ23">
        <v>52</v>
      </c>
      <c r="BA23">
        <v>53</v>
      </c>
      <c r="BB23">
        <v>54</v>
      </c>
      <c r="BC23">
        <v>55</v>
      </c>
      <c r="BD23">
        <v>56</v>
      </c>
      <c r="BE23">
        <v>57</v>
      </c>
      <c r="BF23">
        <v>58</v>
      </c>
      <c r="BG23">
        <v>59</v>
      </c>
      <c r="BH23">
        <v>60</v>
      </c>
      <c r="BI23">
        <v>61</v>
      </c>
    </row>
    <row r="24" spans="1:61">
      <c r="B24" s="4"/>
    </row>
    <row r="25" spans="1:61">
      <c r="B25" s="4"/>
    </row>
    <row r="26" spans="1:61">
      <c r="B26" s="4"/>
    </row>
    <row r="27" spans="1:61">
      <c r="B27" s="4"/>
    </row>
    <row r="28" spans="1:61">
      <c r="B28" s="4"/>
    </row>
    <row r="29" spans="1:61">
      <c r="B29" s="4"/>
    </row>
    <row r="30" spans="1:61">
      <c r="B30" s="4"/>
    </row>
    <row r="31" spans="1:61">
      <c r="B31" s="4"/>
    </row>
    <row r="32" spans="1:61">
      <c r="B32" s="4"/>
    </row>
    <row r="33" spans="2:2">
      <c r="B33" s="4"/>
    </row>
    <row r="34" spans="2:2">
      <c r="B34" s="4"/>
    </row>
    <row r="35" spans="2:2">
      <c r="B35" s="4"/>
    </row>
    <row r="36" spans="2:2">
      <c r="B36" s="4"/>
    </row>
    <row r="37" spans="2:2">
      <c r="B37" s="4"/>
    </row>
    <row r="38" spans="2:2">
      <c r="B38" s="4"/>
    </row>
    <row r="39" spans="2:2">
      <c r="B39" s="4"/>
    </row>
    <row r="40" spans="2:2">
      <c r="B40" s="4"/>
    </row>
    <row r="41" spans="2:2">
      <c r="B41" s="4"/>
    </row>
    <row r="42" spans="2:2">
      <c r="B42" s="4"/>
    </row>
    <row r="43" spans="2:2">
      <c r="B43" s="4"/>
    </row>
    <row r="44" spans="2:2">
      <c r="B44" s="4"/>
    </row>
    <row r="45" spans="2:2">
      <c r="B45" s="4"/>
    </row>
    <row r="46" spans="2:2">
      <c r="B46" s="4"/>
    </row>
    <row r="47" spans="2:2">
      <c r="B47" s="4"/>
    </row>
    <row r="48" spans="2:2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B U h D V E 2 F 4 z C k A A A A 9 Q A A A B I A H A B D b 2 5 m a W c v U G F j a 2 F n Z S 5 4 b W w g o h g A K K A U A A A A A A A A A A A A A A A A A A A A A A A A A A A A h Y + x D o I w G I R f h X S n L T U m S H 7 K 4 C q J C d G 4 N q V C I x R D i + X d H H w k X 0 G M o m 6 O 9 9 1 d c n e / 3 i A b 2 y a 4 q N 7 q z q Q o w h Q F y s i u 1 K Z K 0 e C O Y Y w y D l s h T 6 J S w R Q 2 N h m t T l H t 3 D k h x H u P / Q J 3 f U U Y p R E 5 5 J t C 1 q o V o T b W C S M V + r T K / y 3 E Y f 8 a w x l e U b y M G a Z A Z g a 5 N l + f T X O f 7 g + E 9 d C 4 o V d c m X B X A J k l k P c F / g B Q S w M E F A A C A A g A B U h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V I Q 1 Q o i k e 4 D g A A A B E A A A A T A B w A R m 9 y b X V s Y X M v U 2 V j d G l v b j E u b S C i G A A o o B Q A A A A A A A A A A A A A A A A A A A A A A A A A A A A r T k 0 u y c z P U w i G 0 I b W A F B L A Q I t A B Q A A g A I A A V I Q 1 R N h e M w p A A A A P U A A A A S A A A A A A A A A A A A A A A A A A A A A A B D b 2 5 m a W c v U G F j a 2 F n Z S 5 4 b W x Q S w E C L Q A U A A I A C A A F S E N U D 8 r p q 6 Q A A A D p A A A A E w A A A A A A A A A A A A A A A A D w A A A A W 0 N v b n R l b n R f V H l w Z X N d L n h t b F B L A Q I t A B Q A A g A I A A V I Q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Z P N a q L L 5 4 T 4 y q d 3 M X K s E I A A A A A A I A A A A A A A N m A A D A A A A A E A A A A J M / t I A a 3 p G g X t q A N a V J v u E A A A A A B I A A A K A A A A A Q A A A A k 4 D j k X C M E Y / 5 4 z G V k I c P n 1 A A A A C 8 Q R k C e T R I W s l + K 3 L o Q M H q j D r i h s M 2 A f U G j f F 4 Z z N d J U W N J N K 1 s s X S d L v m V N J 0 G p z I d z 3 4 p 0 L 4 a O e L j d Y 5 I e 6 C 5 2 6 P n 4 b s Y E F v h Y 9 J Y P H X k R Q A A A C Z J Z x + E w u F 6 Z b S u e Z 7 + D 4 J 8 0 k w x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97740E9C7B84BBBBB47BBC11F55F7" ma:contentTypeVersion="4" ma:contentTypeDescription="Create a new document." ma:contentTypeScope="" ma:versionID="0154d648cdacc2ea8ef8f8c0d43b70c8">
  <xsd:schema xmlns:xsd="http://www.w3.org/2001/XMLSchema" xmlns:xs="http://www.w3.org/2001/XMLSchema" xmlns:p="http://schemas.microsoft.com/office/2006/metadata/properties" xmlns:ns2="c6fe218d-4fe4-4e6e-b4a9-5ea89419ec0d" targetNamespace="http://schemas.microsoft.com/office/2006/metadata/properties" ma:root="true" ma:fieldsID="c4b13ee6b4fee245bbec3a76c6bdf078" ns2:_="">
    <xsd:import namespace="c6fe218d-4fe4-4e6e-b4a9-5ea89419ec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e218d-4fe4-4e6e-b4a9-5ea89419ec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A93848-AF02-49A6-8CC4-6E8D55C3857E}"/>
</file>

<file path=customXml/itemProps2.xml><?xml version="1.0" encoding="utf-8"?>
<ds:datastoreItem xmlns:ds="http://schemas.openxmlformats.org/officeDocument/2006/customXml" ds:itemID="{54E78645-78CB-4A2E-898A-CAD480798865}"/>
</file>

<file path=customXml/itemProps3.xml><?xml version="1.0" encoding="utf-8"?>
<ds:datastoreItem xmlns:ds="http://schemas.openxmlformats.org/officeDocument/2006/customXml" ds:itemID="{9D8B04A5-5CFE-414B-902F-D85003EAA1F6}"/>
</file>

<file path=customXml/itemProps4.xml><?xml version="1.0" encoding="utf-8"?>
<ds:datastoreItem xmlns:ds="http://schemas.openxmlformats.org/officeDocument/2006/customXml" ds:itemID="{9F8789E2-808C-404C-9EFA-E8891457FA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Mathew Simpson</dc:creator>
  <cp:keywords/>
  <dc:description/>
  <cp:lastModifiedBy/>
  <cp:revision/>
  <dcterms:created xsi:type="dcterms:W3CDTF">2014-07-16T15:33:42Z</dcterms:created>
  <dcterms:modified xsi:type="dcterms:W3CDTF">2025-06-19T18:06:13Z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0x01010088D97740E9C7B84BBBBB47BBC11F55F7</vt:lpwstr>
  </property>
</Properties>
</file>