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t\Financial Services\State Aid\Calculation Sheets for Web posting\FY2018\"/>
    </mc:Choice>
  </mc:AlternateContent>
  <bookViews>
    <workbookView xWindow="0" yWindow="0" windowWidth="23190" windowHeight="10740" tabRatio="1000"/>
  </bookViews>
  <sheets>
    <sheet name="Final Overall" sheetId="35" r:id="rId1"/>
  </sheets>
  <definedNames>
    <definedName name="_xlnm.Print_Area" localSheetId="0">'Final Overall'!$A$4:$AL$545</definedName>
    <definedName name="_xlnm.Print_Titles" localSheetId="0">'Final Overall'!$1:$3</definedName>
  </definedNames>
  <calcPr calcId="162913"/>
</workbook>
</file>

<file path=xl/calcChain.xml><?xml version="1.0" encoding="utf-8"?>
<calcChain xmlns="http://schemas.openxmlformats.org/spreadsheetml/2006/main">
  <c r="AI545" i="35" l="1"/>
  <c r="F542" i="35" l="1"/>
  <c r="F541" i="35"/>
  <c r="F540" i="35"/>
  <c r="F539" i="35"/>
  <c r="F538" i="35"/>
  <c r="F537" i="35"/>
  <c r="F536" i="35"/>
  <c r="F535" i="35"/>
  <c r="F534" i="35"/>
  <c r="F533" i="35"/>
  <c r="F532" i="35"/>
  <c r="F531" i="35"/>
  <c r="F530" i="35"/>
  <c r="F529" i="35"/>
  <c r="F528" i="35"/>
  <c r="F527" i="35"/>
  <c r="F526" i="35"/>
  <c r="F525" i="35"/>
  <c r="F524" i="35"/>
  <c r="F523" i="35"/>
  <c r="F522" i="35"/>
  <c r="F521" i="35"/>
  <c r="F520" i="35"/>
  <c r="F519" i="35"/>
  <c r="F518" i="35"/>
  <c r="F517" i="35"/>
  <c r="F516" i="35"/>
  <c r="F515" i="35"/>
  <c r="F514" i="35"/>
  <c r="F513" i="35"/>
  <c r="F512" i="35"/>
  <c r="F511" i="35"/>
  <c r="F510" i="35"/>
  <c r="F509" i="35"/>
  <c r="F508" i="35"/>
  <c r="F507" i="35"/>
  <c r="F506" i="35"/>
  <c r="F505" i="35"/>
  <c r="F504" i="35"/>
  <c r="F503" i="35"/>
  <c r="F502" i="35"/>
  <c r="F501" i="35"/>
  <c r="F500" i="35"/>
  <c r="F499" i="35"/>
  <c r="F498" i="35"/>
  <c r="F497" i="35"/>
  <c r="F496" i="35"/>
  <c r="F495" i="35"/>
  <c r="F494" i="35"/>
  <c r="F493" i="35"/>
  <c r="F492" i="35"/>
  <c r="F491" i="35"/>
  <c r="F490" i="35"/>
  <c r="F489" i="35"/>
  <c r="F488" i="35"/>
  <c r="F487" i="35"/>
  <c r="F486" i="35"/>
  <c r="F485" i="35"/>
  <c r="F484" i="35"/>
  <c r="F483" i="35"/>
  <c r="F482" i="35"/>
  <c r="F481" i="35"/>
  <c r="F480" i="35"/>
  <c r="F479" i="35"/>
  <c r="F478" i="35"/>
  <c r="F477" i="35"/>
  <c r="F476" i="35"/>
  <c r="F475" i="35"/>
  <c r="F474" i="35"/>
  <c r="F473" i="35"/>
  <c r="F472" i="35"/>
  <c r="F471" i="35"/>
  <c r="F470" i="35"/>
  <c r="F469" i="35"/>
  <c r="F468" i="35"/>
  <c r="F467" i="35"/>
  <c r="F466" i="35"/>
  <c r="F465" i="35"/>
  <c r="F464" i="35"/>
  <c r="F463" i="35"/>
  <c r="F462" i="35"/>
  <c r="F461" i="35"/>
  <c r="F460" i="35"/>
  <c r="F459" i="35"/>
  <c r="F458" i="35"/>
  <c r="F457" i="35"/>
  <c r="F456" i="35"/>
  <c r="F455" i="35"/>
  <c r="F454" i="35"/>
  <c r="F453" i="35"/>
  <c r="F452" i="35"/>
  <c r="F451" i="35"/>
  <c r="F450" i="35"/>
  <c r="F449" i="35"/>
  <c r="F448" i="35"/>
  <c r="F447" i="35"/>
  <c r="F446" i="35"/>
  <c r="F445" i="35"/>
  <c r="F444" i="35"/>
  <c r="F443" i="35"/>
  <c r="F442" i="35"/>
  <c r="F441" i="35"/>
  <c r="F440" i="35"/>
  <c r="F439" i="35"/>
  <c r="F438" i="35"/>
  <c r="F437" i="35"/>
  <c r="F436" i="35"/>
  <c r="F435" i="35"/>
  <c r="F434" i="35"/>
  <c r="F433" i="35"/>
  <c r="F432" i="35"/>
  <c r="F431" i="35"/>
  <c r="F430" i="35"/>
  <c r="F429" i="35"/>
  <c r="F428" i="35"/>
  <c r="F427" i="35"/>
  <c r="F426" i="35"/>
  <c r="F425" i="35"/>
  <c r="F424" i="35"/>
  <c r="F423" i="35"/>
  <c r="F422" i="35"/>
  <c r="F421" i="35"/>
  <c r="F420" i="35"/>
  <c r="F419" i="35"/>
  <c r="F418" i="35"/>
  <c r="F417" i="35"/>
  <c r="F416" i="35"/>
  <c r="F415" i="35"/>
  <c r="F414" i="35"/>
  <c r="F413" i="35"/>
  <c r="F412" i="35"/>
  <c r="F411" i="35"/>
  <c r="F410" i="35"/>
  <c r="F409" i="35"/>
  <c r="F408" i="35"/>
  <c r="F407" i="35"/>
  <c r="F406" i="35"/>
  <c r="F405" i="35"/>
  <c r="F404" i="35"/>
  <c r="F403" i="35"/>
  <c r="F402" i="35"/>
  <c r="F401" i="35"/>
  <c r="F400" i="35"/>
  <c r="F399" i="35"/>
  <c r="F398" i="35"/>
  <c r="F397" i="35"/>
  <c r="F396" i="35"/>
  <c r="F395" i="35"/>
  <c r="F394" i="35"/>
  <c r="F393" i="35"/>
  <c r="F392" i="35"/>
  <c r="F391" i="35"/>
  <c r="F390" i="35"/>
  <c r="F389" i="35"/>
  <c r="F388" i="35"/>
  <c r="F387" i="35"/>
  <c r="F386" i="35"/>
  <c r="F385" i="35"/>
  <c r="F384" i="35"/>
  <c r="F383" i="35"/>
  <c r="F382" i="35"/>
  <c r="F381" i="35"/>
  <c r="F380" i="35"/>
  <c r="F379" i="35"/>
  <c r="F378" i="35"/>
  <c r="F377" i="35"/>
  <c r="F376" i="35"/>
  <c r="F375" i="35"/>
  <c r="F374" i="35"/>
  <c r="F373" i="35"/>
  <c r="F372" i="35"/>
  <c r="F371" i="35"/>
  <c r="F370" i="35"/>
  <c r="F369" i="35"/>
  <c r="F368" i="35"/>
  <c r="F367" i="35"/>
  <c r="F366" i="35"/>
  <c r="F365" i="35"/>
  <c r="F364" i="35"/>
  <c r="F363" i="35"/>
  <c r="F362" i="35"/>
  <c r="F361" i="35"/>
  <c r="F360" i="35"/>
  <c r="F359" i="35"/>
  <c r="F358" i="35"/>
  <c r="F357" i="35"/>
  <c r="F356" i="35"/>
  <c r="F355" i="35"/>
  <c r="F354" i="35"/>
  <c r="F353" i="35"/>
  <c r="F352" i="35"/>
  <c r="F351" i="35"/>
  <c r="F350" i="35"/>
  <c r="F349" i="35"/>
  <c r="F348" i="35"/>
  <c r="F347" i="35"/>
  <c r="F346" i="35"/>
  <c r="F345" i="35"/>
  <c r="F344" i="35"/>
  <c r="F343" i="35"/>
  <c r="F342" i="35"/>
  <c r="F341" i="35"/>
  <c r="F340" i="35"/>
  <c r="F339" i="35"/>
  <c r="F338" i="35"/>
  <c r="F337" i="35"/>
  <c r="F336" i="35"/>
  <c r="F335" i="35"/>
  <c r="F334" i="35"/>
  <c r="F333" i="35"/>
  <c r="F332" i="35"/>
  <c r="F331" i="35"/>
  <c r="F330" i="35"/>
  <c r="F329" i="35"/>
  <c r="F328" i="35"/>
  <c r="F327" i="35"/>
  <c r="F326" i="35"/>
  <c r="F325" i="35"/>
  <c r="F324" i="35"/>
  <c r="F323" i="35"/>
  <c r="F322" i="35"/>
  <c r="F321" i="35"/>
  <c r="F320" i="35"/>
  <c r="F319" i="35"/>
  <c r="F318" i="35"/>
  <c r="F317" i="35"/>
  <c r="F316" i="35"/>
  <c r="F315" i="35"/>
  <c r="F314" i="35"/>
  <c r="F313" i="35"/>
  <c r="F312" i="35"/>
  <c r="F311" i="35"/>
  <c r="F310" i="35"/>
  <c r="F309" i="35"/>
  <c r="F308" i="35"/>
  <c r="F307" i="35"/>
  <c r="F306" i="35"/>
  <c r="F305" i="35"/>
  <c r="F304" i="35"/>
  <c r="F303" i="35"/>
  <c r="F302" i="35"/>
  <c r="F301" i="35"/>
  <c r="F300" i="35"/>
  <c r="F299" i="35"/>
  <c r="F298" i="35"/>
  <c r="F297" i="35"/>
  <c r="F296" i="35"/>
  <c r="F295" i="35"/>
  <c r="F294" i="35"/>
  <c r="F293" i="35"/>
  <c r="F292" i="35"/>
  <c r="F291" i="35"/>
  <c r="F290" i="35"/>
  <c r="F289" i="35"/>
  <c r="F288" i="35"/>
  <c r="F287" i="35"/>
  <c r="F286" i="35"/>
  <c r="F285" i="35"/>
  <c r="F284" i="35"/>
  <c r="F283" i="35"/>
  <c r="F282" i="35"/>
  <c r="F281" i="35"/>
  <c r="F280" i="35"/>
  <c r="F279" i="35"/>
  <c r="F278" i="35"/>
  <c r="F277" i="35"/>
  <c r="F276" i="35"/>
  <c r="F275" i="35"/>
  <c r="F274" i="35"/>
  <c r="F273" i="35"/>
  <c r="F272" i="35"/>
  <c r="F271" i="35"/>
  <c r="F270" i="35"/>
  <c r="F269" i="35"/>
  <c r="F268" i="35"/>
  <c r="F267" i="35"/>
  <c r="F266" i="35"/>
  <c r="F265" i="35"/>
  <c r="F264" i="35"/>
  <c r="F263" i="35"/>
  <c r="F262" i="35"/>
  <c r="F261" i="35"/>
  <c r="F260" i="35"/>
  <c r="F259" i="35"/>
  <c r="F258" i="35"/>
  <c r="F257" i="35"/>
  <c r="F256" i="35"/>
  <c r="F255" i="35"/>
  <c r="F254" i="35"/>
  <c r="F253" i="35"/>
  <c r="F252" i="35"/>
  <c r="F251" i="35"/>
  <c r="F250" i="35"/>
  <c r="F249" i="35"/>
  <c r="F248" i="35"/>
  <c r="F247" i="35"/>
  <c r="F246" i="35"/>
  <c r="F245" i="35"/>
  <c r="F244" i="35"/>
  <c r="F243" i="35"/>
  <c r="F242" i="35"/>
  <c r="F241" i="35"/>
  <c r="F240" i="35"/>
  <c r="F239" i="35"/>
  <c r="F238" i="35"/>
  <c r="F237" i="35"/>
  <c r="F236" i="35"/>
  <c r="F235" i="35"/>
  <c r="F234" i="35"/>
  <c r="F233" i="35"/>
  <c r="F232" i="35"/>
  <c r="F231" i="35"/>
  <c r="F230" i="35"/>
  <c r="F229" i="35"/>
  <c r="F228" i="35"/>
  <c r="F227" i="35"/>
  <c r="F226" i="35"/>
  <c r="F225" i="35"/>
  <c r="F224" i="35"/>
  <c r="F223" i="35"/>
  <c r="F222" i="35"/>
  <c r="F221" i="35"/>
  <c r="F220" i="35"/>
  <c r="F219" i="35"/>
  <c r="F218" i="35"/>
  <c r="F217" i="35"/>
  <c r="F216" i="35"/>
  <c r="F215" i="35"/>
  <c r="F214" i="35"/>
  <c r="F213" i="35"/>
  <c r="F212" i="35"/>
  <c r="F211" i="35"/>
  <c r="F210" i="35"/>
  <c r="F209" i="35"/>
  <c r="F208" i="35"/>
  <c r="F207" i="35"/>
  <c r="F206" i="35"/>
  <c r="F205" i="35"/>
  <c r="F204" i="35"/>
  <c r="F203" i="35"/>
  <c r="F202" i="35"/>
  <c r="F201" i="35"/>
  <c r="F200" i="35"/>
  <c r="F199" i="35"/>
  <c r="F198" i="35"/>
  <c r="F197" i="35"/>
  <c r="F196" i="35"/>
  <c r="F195" i="35"/>
  <c r="F194" i="35"/>
  <c r="F193" i="35"/>
  <c r="F192" i="35"/>
  <c r="F191" i="35"/>
  <c r="F190" i="35"/>
  <c r="F189" i="35"/>
  <c r="F188" i="35"/>
  <c r="F187" i="35"/>
  <c r="F186" i="35"/>
  <c r="F185" i="35"/>
  <c r="F184" i="35"/>
  <c r="F183" i="35"/>
  <c r="F182" i="35"/>
  <c r="F181" i="35"/>
  <c r="F180" i="35"/>
  <c r="F179" i="35"/>
  <c r="F178" i="35"/>
  <c r="F177" i="35"/>
  <c r="F176" i="35"/>
  <c r="F175" i="35"/>
  <c r="F174" i="35"/>
  <c r="F173" i="35"/>
  <c r="F172" i="35"/>
  <c r="F171" i="35"/>
  <c r="F170" i="35"/>
  <c r="F169" i="35"/>
  <c r="F168" i="35"/>
  <c r="F167" i="35"/>
  <c r="F166" i="35"/>
  <c r="F165" i="35"/>
  <c r="F164" i="35"/>
  <c r="F163" i="35"/>
  <c r="F162" i="35"/>
  <c r="F161" i="35"/>
  <c r="F160" i="35"/>
  <c r="F159" i="35"/>
  <c r="F158" i="35"/>
  <c r="F157" i="35"/>
  <c r="F156" i="35"/>
  <c r="F155" i="35"/>
  <c r="F154" i="35"/>
  <c r="F153" i="35"/>
  <c r="F152" i="35"/>
  <c r="F151" i="35"/>
  <c r="F150" i="35"/>
  <c r="F149" i="35"/>
  <c r="F148" i="35"/>
  <c r="F147" i="35"/>
  <c r="F146" i="35"/>
  <c r="F145" i="35"/>
  <c r="F144" i="35"/>
  <c r="F143" i="35"/>
  <c r="F142" i="35"/>
  <c r="F141" i="35"/>
  <c r="F140" i="35"/>
  <c r="F139" i="35"/>
  <c r="F138" i="35"/>
  <c r="F137" i="35"/>
  <c r="F136" i="35"/>
  <c r="F135" i="35"/>
  <c r="F134" i="35"/>
  <c r="F133" i="35"/>
  <c r="F132" i="35"/>
  <c r="F131" i="35"/>
  <c r="F130" i="35"/>
  <c r="F129" i="35"/>
  <c r="F128" i="35"/>
  <c r="F127" i="35"/>
  <c r="F126" i="35"/>
  <c r="F125" i="35"/>
  <c r="F124" i="35"/>
  <c r="F123" i="35"/>
  <c r="F122" i="35"/>
  <c r="F121" i="35"/>
  <c r="F120" i="35"/>
  <c r="F119" i="35"/>
  <c r="F118" i="35"/>
  <c r="F117" i="35"/>
  <c r="F116" i="35"/>
  <c r="F115" i="35"/>
  <c r="F114" i="35"/>
  <c r="F113" i="35"/>
  <c r="F112" i="35"/>
  <c r="F111" i="35"/>
  <c r="F110" i="35"/>
  <c r="F109" i="35"/>
  <c r="F108" i="35"/>
  <c r="F107" i="35"/>
  <c r="F106" i="35"/>
  <c r="F105" i="35"/>
  <c r="F104" i="35"/>
  <c r="F103" i="35"/>
  <c r="F102" i="35"/>
  <c r="F101" i="35"/>
  <c r="F100" i="35"/>
  <c r="F99" i="35"/>
  <c r="F98" i="35"/>
  <c r="F97" i="35"/>
  <c r="F96" i="35"/>
  <c r="F95" i="35"/>
  <c r="F94" i="35"/>
  <c r="F93" i="35"/>
  <c r="F92" i="35"/>
  <c r="F91" i="35"/>
  <c r="F90" i="35"/>
  <c r="F89" i="35"/>
  <c r="F88" i="35"/>
  <c r="F87" i="35"/>
  <c r="F86" i="35"/>
  <c r="F85" i="35"/>
  <c r="F84" i="35"/>
  <c r="F83" i="35"/>
  <c r="F82" i="35"/>
  <c r="F81" i="35"/>
  <c r="F80" i="35"/>
  <c r="F79" i="35"/>
  <c r="F78" i="35"/>
  <c r="F77" i="35"/>
  <c r="F76" i="35"/>
  <c r="F75" i="35"/>
  <c r="F74" i="35"/>
  <c r="F73" i="35"/>
  <c r="F72" i="35"/>
  <c r="F71" i="35"/>
  <c r="F70" i="35"/>
  <c r="F69" i="35"/>
  <c r="F68" i="35"/>
  <c r="F67" i="35"/>
  <c r="F66" i="35"/>
  <c r="F65" i="35"/>
  <c r="F64" i="35"/>
  <c r="F63" i="35"/>
  <c r="F62" i="35"/>
  <c r="F61" i="35"/>
  <c r="F60" i="35"/>
  <c r="F59" i="35"/>
  <c r="F58" i="35"/>
  <c r="F57" i="35"/>
  <c r="F56" i="35"/>
  <c r="F55" i="35"/>
  <c r="F54" i="35"/>
  <c r="F53" i="35"/>
  <c r="F52" i="35"/>
  <c r="F51" i="35"/>
  <c r="F50" i="35"/>
  <c r="F49" i="35"/>
  <c r="F48" i="35"/>
  <c r="F47" i="35"/>
  <c r="F46" i="35"/>
  <c r="F45" i="35"/>
  <c r="F44" i="35"/>
  <c r="F43" i="35"/>
  <c r="F42" i="35"/>
  <c r="F41" i="35"/>
  <c r="F40" i="35"/>
  <c r="F39" i="35"/>
  <c r="F38" i="35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7" i="35"/>
  <c r="F6" i="35"/>
  <c r="F5" i="35"/>
  <c r="F4" i="35"/>
  <c r="F543" i="35"/>
  <c r="S543" i="35"/>
  <c r="S542" i="35"/>
  <c r="S541" i="35"/>
  <c r="S540" i="35"/>
  <c r="S539" i="35"/>
  <c r="S538" i="35"/>
  <c r="S537" i="35"/>
  <c r="S536" i="35"/>
  <c r="S535" i="35"/>
  <c r="S534" i="35"/>
  <c r="S533" i="35"/>
  <c r="S532" i="35"/>
  <c r="S531" i="35"/>
  <c r="S530" i="35"/>
  <c r="S529" i="35"/>
  <c r="S528" i="35"/>
  <c r="S527" i="35"/>
  <c r="S526" i="35"/>
  <c r="S525" i="35"/>
  <c r="S524" i="35"/>
  <c r="S523" i="35"/>
  <c r="S522" i="35"/>
  <c r="S521" i="35"/>
  <c r="S520" i="35"/>
  <c r="S519" i="35"/>
  <c r="S518" i="35"/>
  <c r="S517" i="35"/>
  <c r="S516" i="35"/>
  <c r="S515" i="35"/>
  <c r="S514" i="35"/>
  <c r="S513" i="35"/>
  <c r="S512" i="35"/>
  <c r="S511" i="35"/>
  <c r="S510" i="35"/>
  <c r="S509" i="35"/>
  <c r="S508" i="35"/>
  <c r="S507" i="35"/>
  <c r="S506" i="35"/>
  <c r="S505" i="35"/>
  <c r="S504" i="35"/>
  <c r="S503" i="35"/>
  <c r="S502" i="35"/>
  <c r="S501" i="35"/>
  <c r="S500" i="35"/>
  <c r="S499" i="35"/>
  <c r="S498" i="35"/>
  <c r="S497" i="35"/>
  <c r="S496" i="35"/>
  <c r="S495" i="35"/>
  <c r="S494" i="35"/>
  <c r="S493" i="35"/>
  <c r="S492" i="35"/>
  <c r="S491" i="35"/>
  <c r="S490" i="35"/>
  <c r="S489" i="35"/>
  <c r="S488" i="35"/>
  <c r="S487" i="35"/>
  <c r="S486" i="35"/>
  <c r="S485" i="35"/>
  <c r="S484" i="35"/>
  <c r="S483" i="35"/>
  <c r="S482" i="35"/>
  <c r="S481" i="35"/>
  <c r="S480" i="35"/>
  <c r="S479" i="35"/>
  <c r="S478" i="35"/>
  <c r="S477" i="35"/>
  <c r="S476" i="35"/>
  <c r="S475" i="35"/>
  <c r="S474" i="35"/>
  <c r="S473" i="35"/>
  <c r="S472" i="35"/>
  <c r="S471" i="35"/>
  <c r="S470" i="35"/>
  <c r="S469" i="35"/>
  <c r="S468" i="35"/>
  <c r="S467" i="35"/>
  <c r="S466" i="35"/>
  <c r="S465" i="35"/>
  <c r="S464" i="35"/>
  <c r="S463" i="35"/>
  <c r="S462" i="35"/>
  <c r="S461" i="35"/>
  <c r="S460" i="35"/>
  <c r="S459" i="35"/>
  <c r="S458" i="35"/>
  <c r="S457" i="35"/>
  <c r="S456" i="35"/>
  <c r="S455" i="35"/>
  <c r="S454" i="35"/>
  <c r="S453" i="35"/>
  <c r="S452" i="35"/>
  <c r="S451" i="35"/>
  <c r="S450" i="35"/>
  <c r="S449" i="35"/>
  <c r="S448" i="35"/>
  <c r="S447" i="35"/>
  <c r="S446" i="35"/>
  <c r="S445" i="35"/>
  <c r="S444" i="35"/>
  <c r="S443" i="35"/>
  <c r="S442" i="35"/>
  <c r="S441" i="35"/>
  <c r="S440" i="35"/>
  <c r="S439" i="35"/>
  <c r="S438" i="35"/>
  <c r="S437" i="35"/>
  <c r="S436" i="35"/>
  <c r="S435" i="35"/>
  <c r="S434" i="35"/>
  <c r="S433" i="35"/>
  <c r="S432" i="35"/>
  <c r="S431" i="35"/>
  <c r="S430" i="35"/>
  <c r="S429" i="35"/>
  <c r="S428" i="35"/>
  <c r="S427" i="35"/>
  <c r="S426" i="35"/>
  <c r="S425" i="35"/>
  <c r="S424" i="35"/>
  <c r="S423" i="35"/>
  <c r="S422" i="35"/>
  <c r="S421" i="35"/>
  <c r="S420" i="35"/>
  <c r="S419" i="35"/>
  <c r="S418" i="35"/>
  <c r="S417" i="35"/>
  <c r="S416" i="35"/>
  <c r="S415" i="35"/>
  <c r="S414" i="35"/>
  <c r="S413" i="35"/>
  <c r="S412" i="35"/>
  <c r="S411" i="35"/>
  <c r="S410" i="35"/>
  <c r="S409" i="35"/>
  <c r="S408" i="35"/>
  <c r="S407" i="35"/>
  <c r="S406" i="35"/>
  <c r="S405" i="35"/>
  <c r="S404" i="35"/>
  <c r="S403" i="35"/>
  <c r="S402" i="35"/>
  <c r="S401" i="35"/>
  <c r="S400" i="35"/>
  <c r="S399" i="35"/>
  <c r="S398" i="35"/>
  <c r="S397" i="35"/>
  <c r="S396" i="35"/>
  <c r="S395" i="35"/>
  <c r="S394" i="35"/>
  <c r="S393" i="35"/>
  <c r="S392" i="35"/>
  <c r="S391" i="35"/>
  <c r="S390" i="35"/>
  <c r="S389" i="35"/>
  <c r="S388" i="35"/>
  <c r="S387" i="35"/>
  <c r="S386" i="35"/>
  <c r="S385" i="35"/>
  <c r="S384" i="35"/>
  <c r="S383" i="35"/>
  <c r="S382" i="35"/>
  <c r="S381" i="35"/>
  <c r="S380" i="35"/>
  <c r="S379" i="35"/>
  <c r="S378" i="35"/>
  <c r="S377" i="35"/>
  <c r="S376" i="35"/>
  <c r="S375" i="35"/>
  <c r="S374" i="35"/>
  <c r="S373" i="35"/>
  <c r="S372" i="35"/>
  <c r="S371" i="35"/>
  <c r="S370" i="35"/>
  <c r="S369" i="35"/>
  <c r="S368" i="35"/>
  <c r="S367" i="35"/>
  <c r="S366" i="35"/>
  <c r="S365" i="35"/>
  <c r="S364" i="35"/>
  <c r="S363" i="35"/>
  <c r="S362" i="35"/>
  <c r="S361" i="35"/>
  <c r="S360" i="35"/>
  <c r="S359" i="35"/>
  <c r="S358" i="35"/>
  <c r="S357" i="35"/>
  <c r="S356" i="35"/>
  <c r="S355" i="35"/>
  <c r="S354" i="35"/>
  <c r="S353" i="35"/>
  <c r="S352" i="35"/>
  <c r="S351" i="35"/>
  <c r="S350" i="35"/>
  <c r="S349" i="35"/>
  <c r="S348" i="35"/>
  <c r="S347" i="35"/>
  <c r="S346" i="35"/>
  <c r="S345" i="35"/>
  <c r="S344" i="35"/>
  <c r="S343" i="35"/>
  <c r="S342" i="35"/>
  <c r="S341" i="35"/>
  <c r="S340" i="35"/>
  <c r="S339" i="35"/>
  <c r="S338" i="35"/>
  <c r="S337" i="35"/>
  <c r="S336" i="35"/>
  <c r="S335" i="35"/>
  <c r="S334" i="35"/>
  <c r="S333" i="35"/>
  <c r="S332" i="35"/>
  <c r="S331" i="35"/>
  <c r="S330" i="35"/>
  <c r="S329" i="35"/>
  <c r="S328" i="35"/>
  <c r="S327" i="35"/>
  <c r="S326" i="35"/>
  <c r="S325" i="35"/>
  <c r="S324" i="35"/>
  <c r="S323" i="35"/>
  <c r="S322" i="35"/>
  <c r="S321" i="35"/>
  <c r="S320" i="35"/>
  <c r="S319" i="35"/>
  <c r="S318" i="35"/>
  <c r="S317" i="35"/>
  <c r="S316" i="35"/>
  <c r="S315" i="35"/>
  <c r="S314" i="35"/>
  <c r="S313" i="35"/>
  <c r="S312" i="35"/>
  <c r="S311" i="35"/>
  <c r="S310" i="35"/>
  <c r="S309" i="35"/>
  <c r="S308" i="35"/>
  <c r="S307" i="35"/>
  <c r="S306" i="35"/>
  <c r="S305" i="35"/>
  <c r="S304" i="35"/>
  <c r="S303" i="35"/>
  <c r="S302" i="35"/>
  <c r="S301" i="35"/>
  <c r="S300" i="35"/>
  <c r="S299" i="35"/>
  <c r="S298" i="35"/>
  <c r="S297" i="35"/>
  <c r="S296" i="35"/>
  <c r="S295" i="35"/>
  <c r="S294" i="35"/>
  <c r="S293" i="35"/>
  <c r="S292" i="35"/>
  <c r="S291" i="35"/>
  <c r="S290" i="35"/>
  <c r="S289" i="35"/>
  <c r="S288" i="35"/>
  <c r="S287" i="35"/>
  <c r="S286" i="35"/>
  <c r="S285" i="35"/>
  <c r="S284" i="35"/>
  <c r="S283" i="35"/>
  <c r="S282" i="35"/>
  <c r="S281" i="35"/>
  <c r="S280" i="35"/>
  <c r="S279" i="35"/>
  <c r="S278" i="35"/>
  <c r="S277" i="35"/>
  <c r="S276" i="35"/>
  <c r="S275" i="35"/>
  <c r="S274" i="35"/>
  <c r="S273" i="35"/>
  <c r="S272" i="35"/>
  <c r="S271" i="35"/>
  <c r="S270" i="35"/>
  <c r="S269" i="35"/>
  <c r="S268" i="35"/>
  <c r="S267" i="35"/>
  <c r="S266" i="35"/>
  <c r="S265" i="35"/>
  <c r="S264" i="35"/>
  <c r="S263" i="35"/>
  <c r="S262" i="35"/>
  <c r="S261" i="35"/>
  <c r="S260" i="35"/>
  <c r="S259" i="35"/>
  <c r="S258" i="35"/>
  <c r="S257" i="35"/>
  <c r="S256" i="35"/>
  <c r="S255" i="35"/>
  <c r="S254" i="35"/>
  <c r="S253" i="35"/>
  <c r="S252" i="35"/>
  <c r="S251" i="35"/>
  <c r="S250" i="35"/>
  <c r="S249" i="35"/>
  <c r="S248" i="35"/>
  <c r="S247" i="35"/>
  <c r="S246" i="35"/>
  <c r="S245" i="35"/>
  <c r="S244" i="35"/>
  <c r="S243" i="35"/>
  <c r="S242" i="35"/>
  <c r="S241" i="35"/>
  <c r="S240" i="35"/>
  <c r="S239" i="35"/>
  <c r="S238" i="35"/>
  <c r="S237" i="35"/>
  <c r="S236" i="35"/>
  <c r="S235" i="35"/>
  <c r="S234" i="35"/>
  <c r="S233" i="35"/>
  <c r="S232" i="35"/>
  <c r="S231" i="35"/>
  <c r="S230" i="35"/>
  <c r="S229" i="35"/>
  <c r="S228" i="35"/>
  <c r="S227" i="35"/>
  <c r="S226" i="35"/>
  <c r="S225" i="35"/>
  <c r="S224" i="35"/>
  <c r="S223" i="35"/>
  <c r="S222" i="35"/>
  <c r="S221" i="35"/>
  <c r="S220" i="35"/>
  <c r="S219" i="35"/>
  <c r="S218" i="35"/>
  <c r="S217" i="35"/>
  <c r="S216" i="35"/>
  <c r="S215" i="35"/>
  <c r="S214" i="35"/>
  <c r="S213" i="35"/>
  <c r="S212" i="35"/>
  <c r="S211" i="35"/>
  <c r="S210" i="35"/>
  <c r="S209" i="35"/>
  <c r="S208" i="35"/>
  <c r="S207" i="35"/>
  <c r="S206" i="35"/>
  <c r="S205" i="35"/>
  <c r="S204" i="35"/>
  <c r="S203" i="35"/>
  <c r="S202" i="35"/>
  <c r="S201" i="35"/>
  <c r="S200" i="35"/>
  <c r="S199" i="35"/>
  <c r="S198" i="35"/>
  <c r="S197" i="35"/>
  <c r="S196" i="35"/>
  <c r="S195" i="35"/>
  <c r="S194" i="35"/>
  <c r="S193" i="35"/>
  <c r="S192" i="35"/>
  <c r="S191" i="35"/>
  <c r="S190" i="35"/>
  <c r="S189" i="35"/>
  <c r="S188" i="35"/>
  <c r="S187" i="35"/>
  <c r="S186" i="35"/>
  <c r="S185" i="35"/>
  <c r="S184" i="35"/>
  <c r="S183" i="35"/>
  <c r="S182" i="35"/>
  <c r="S181" i="35"/>
  <c r="S180" i="35"/>
  <c r="S179" i="35"/>
  <c r="S178" i="35"/>
  <c r="S177" i="35"/>
  <c r="S176" i="35"/>
  <c r="S175" i="35"/>
  <c r="S174" i="35"/>
  <c r="S173" i="35"/>
  <c r="S172" i="35"/>
  <c r="S171" i="35"/>
  <c r="S170" i="35"/>
  <c r="S169" i="35"/>
  <c r="S168" i="35"/>
  <c r="S167" i="35"/>
  <c r="S166" i="35"/>
  <c r="S165" i="35"/>
  <c r="S164" i="35"/>
  <c r="S163" i="35"/>
  <c r="S162" i="35"/>
  <c r="S161" i="35"/>
  <c r="S160" i="35"/>
  <c r="S159" i="35"/>
  <c r="S158" i="35"/>
  <c r="S157" i="35"/>
  <c r="S156" i="35"/>
  <c r="S155" i="35"/>
  <c r="S154" i="35"/>
  <c r="S153" i="35"/>
  <c r="S152" i="35"/>
  <c r="S151" i="35"/>
  <c r="S150" i="35"/>
  <c r="S149" i="35"/>
  <c r="S148" i="35"/>
  <c r="S147" i="35"/>
  <c r="S146" i="35"/>
  <c r="S145" i="35"/>
  <c r="S144" i="35"/>
  <c r="S143" i="35"/>
  <c r="S142" i="35"/>
  <c r="S141" i="35"/>
  <c r="S140" i="35"/>
  <c r="S139" i="35"/>
  <c r="S138" i="35"/>
  <c r="S137" i="35"/>
  <c r="S136" i="35"/>
  <c r="S135" i="35"/>
  <c r="S134" i="35"/>
  <c r="S133" i="35"/>
  <c r="S132" i="35"/>
  <c r="S131" i="35"/>
  <c r="S130" i="35"/>
  <c r="S129" i="35"/>
  <c r="S128" i="35"/>
  <c r="S127" i="35"/>
  <c r="S126" i="35"/>
  <c r="S125" i="35"/>
  <c r="S124" i="35"/>
  <c r="S123" i="35"/>
  <c r="S122" i="35"/>
  <c r="S121" i="35"/>
  <c r="S120" i="35"/>
  <c r="S119" i="35"/>
  <c r="S118" i="35"/>
  <c r="S117" i="35"/>
  <c r="S116" i="35"/>
  <c r="S115" i="35"/>
  <c r="S114" i="35"/>
  <c r="S113" i="35"/>
  <c r="S112" i="35"/>
  <c r="S111" i="35"/>
  <c r="S110" i="35"/>
  <c r="S109" i="35"/>
  <c r="S108" i="35"/>
  <c r="S107" i="35"/>
  <c r="S106" i="35"/>
  <c r="S105" i="35"/>
  <c r="S104" i="35"/>
  <c r="S103" i="35"/>
  <c r="S102" i="35"/>
  <c r="S101" i="35"/>
  <c r="S100" i="35"/>
  <c r="S99" i="35"/>
  <c r="S98" i="35"/>
  <c r="S97" i="35"/>
  <c r="S96" i="35"/>
  <c r="S95" i="35"/>
  <c r="S94" i="35"/>
  <c r="S93" i="35"/>
  <c r="S92" i="35"/>
  <c r="S91" i="35"/>
  <c r="S90" i="35"/>
  <c r="S89" i="35"/>
  <c r="S88" i="35"/>
  <c r="S87" i="35"/>
  <c r="S86" i="35"/>
  <c r="S85" i="35"/>
  <c r="S84" i="35"/>
  <c r="S83" i="35"/>
  <c r="S82" i="35"/>
  <c r="S81" i="35"/>
  <c r="S80" i="35"/>
  <c r="S79" i="35"/>
  <c r="S78" i="35"/>
  <c r="S77" i="35"/>
  <c r="S76" i="35"/>
  <c r="S75" i="35"/>
  <c r="S74" i="35"/>
  <c r="S73" i="35"/>
  <c r="S72" i="35"/>
  <c r="S71" i="35"/>
  <c r="S70" i="35"/>
  <c r="S69" i="35"/>
  <c r="S68" i="35"/>
  <c r="S67" i="35"/>
  <c r="S66" i="35"/>
  <c r="S65" i="35"/>
  <c r="S64" i="35"/>
  <c r="S63" i="35"/>
  <c r="S62" i="35"/>
  <c r="S61" i="35"/>
  <c r="S60" i="35"/>
  <c r="S59" i="35"/>
  <c r="S58" i="35"/>
  <c r="S57" i="35"/>
  <c r="S56" i="35"/>
  <c r="S55" i="35"/>
  <c r="S54" i="35"/>
  <c r="S53" i="35"/>
  <c r="S52" i="35"/>
  <c r="S51" i="35"/>
  <c r="S50" i="35"/>
  <c r="S49" i="35"/>
  <c r="S48" i="35"/>
  <c r="S47" i="35"/>
  <c r="S46" i="35"/>
  <c r="S45" i="35"/>
  <c r="S44" i="35"/>
  <c r="S43" i="35"/>
  <c r="S42" i="35"/>
  <c r="S41" i="35"/>
  <c r="S40" i="35"/>
  <c r="S39" i="35"/>
  <c r="S38" i="35"/>
  <c r="S37" i="35"/>
  <c r="S36" i="35"/>
  <c r="S35" i="35"/>
  <c r="S34" i="35"/>
  <c r="S33" i="35"/>
  <c r="S32" i="35"/>
  <c r="S31" i="35"/>
  <c r="S30" i="35"/>
  <c r="S29" i="35"/>
  <c r="S28" i="35"/>
  <c r="S27" i="35"/>
  <c r="S26" i="35"/>
  <c r="S25" i="35"/>
  <c r="S24" i="35"/>
  <c r="S23" i="35"/>
  <c r="S22" i="35"/>
  <c r="S21" i="35"/>
  <c r="S20" i="35"/>
  <c r="S19" i="35"/>
  <c r="S18" i="35"/>
  <c r="S17" i="35"/>
  <c r="S16" i="35"/>
  <c r="S15" i="35"/>
  <c r="S14" i="35"/>
  <c r="S13" i="35"/>
  <c r="S12" i="35"/>
  <c r="S11" i="35"/>
  <c r="S10" i="35"/>
  <c r="S9" i="35"/>
  <c r="S8" i="35"/>
  <c r="S7" i="35"/>
  <c r="S6" i="35"/>
  <c r="S5" i="35"/>
  <c r="S4" i="35"/>
  <c r="AH545" i="35" l="1"/>
  <c r="AF545" i="35"/>
  <c r="AE545" i="35"/>
  <c r="AD545" i="35"/>
  <c r="AC545" i="35"/>
  <c r="AB545" i="35"/>
  <c r="Z545" i="35"/>
  <c r="Y545" i="35"/>
  <c r="T545" i="35"/>
  <c r="Q545" i="35"/>
  <c r="P545" i="35"/>
  <c r="M545" i="35"/>
  <c r="L545" i="35"/>
  <c r="K545" i="35"/>
  <c r="J545" i="35"/>
  <c r="H545" i="35"/>
  <c r="G545" i="35"/>
  <c r="E545" i="35"/>
  <c r="A545" i="35"/>
  <c r="U543" i="35"/>
  <c r="R543" i="35"/>
  <c r="I543" i="35"/>
  <c r="N543" i="35" s="1"/>
  <c r="U542" i="35"/>
  <c r="R542" i="35"/>
  <c r="I542" i="35"/>
  <c r="N542" i="35" s="1"/>
  <c r="U541" i="35"/>
  <c r="R541" i="35"/>
  <c r="I541" i="35"/>
  <c r="N541" i="35" s="1"/>
  <c r="O541" i="35" s="1"/>
  <c r="U540" i="35"/>
  <c r="R540" i="35"/>
  <c r="I540" i="35"/>
  <c r="N540" i="35" s="1"/>
  <c r="U539" i="35"/>
  <c r="R539" i="35"/>
  <c r="I539" i="35"/>
  <c r="N539" i="35" s="1"/>
  <c r="U538" i="35"/>
  <c r="R538" i="35"/>
  <c r="I538" i="35"/>
  <c r="N538" i="35" s="1"/>
  <c r="U537" i="35"/>
  <c r="R537" i="35"/>
  <c r="I537" i="35"/>
  <c r="N537" i="35" s="1"/>
  <c r="U536" i="35"/>
  <c r="R536" i="35"/>
  <c r="I536" i="35"/>
  <c r="N536" i="35" s="1"/>
  <c r="U535" i="35"/>
  <c r="R535" i="35"/>
  <c r="I535" i="35"/>
  <c r="N535" i="35" s="1"/>
  <c r="U534" i="35"/>
  <c r="R534" i="35"/>
  <c r="I534" i="35"/>
  <c r="N534" i="35" s="1"/>
  <c r="U533" i="35"/>
  <c r="R533" i="35"/>
  <c r="I533" i="35"/>
  <c r="N533" i="35" s="1"/>
  <c r="U532" i="35"/>
  <c r="R532" i="35"/>
  <c r="I532" i="35"/>
  <c r="N532" i="35" s="1"/>
  <c r="U531" i="35"/>
  <c r="R531" i="35"/>
  <c r="I531" i="35"/>
  <c r="N531" i="35" s="1"/>
  <c r="U530" i="35"/>
  <c r="R530" i="35"/>
  <c r="I530" i="35"/>
  <c r="N530" i="35" s="1"/>
  <c r="U529" i="35"/>
  <c r="R529" i="35"/>
  <c r="I529" i="35"/>
  <c r="N529" i="35" s="1"/>
  <c r="U528" i="35"/>
  <c r="R528" i="35"/>
  <c r="I528" i="35"/>
  <c r="N528" i="35" s="1"/>
  <c r="U527" i="35"/>
  <c r="R527" i="35"/>
  <c r="I527" i="35"/>
  <c r="N527" i="35" s="1"/>
  <c r="U526" i="35"/>
  <c r="R526" i="35"/>
  <c r="I526" i="35"/>
  <c r="N526" i="35" s="1"/>
  <c r="U525" i="35"/>
  <c r="R525" i="35"/>
  <c r="I525" i="35"/>
  <c r="N525" i="35" s="1"/>
  <c r="U524" i="35"/>
  <c r="R524" i="35"/>
  <c r="I524" i="35"/>
  <c r="N524" i="35" s="1"/>
  <c r="U523" i="35"/>
  <c r="R523" i="35"/>
  <c r="I523" i="35"/>
  <c r="N523" i="35" s="1"/>
  <c r="U522" i="35"/>
  <c r="R522" i="35"/>
  <c r="I522" i="35"/>
  <c r="N522" i="35" s="1"/>
  <c r="U521" i="35"/>
  <c r="R521" i="35"/>
  <c r="I521" i="35"/>
  <c r="N521" i="35" s="1"/>
  <c r="U520" i="35"/>
  <c r="R520" i="35"/>
  <c r="I520" i="35"/>
  <c r="N520" i="35" s="1"/>
  <c r="U519" i="35"/>
  <c r="R519" i="35"/>
  <c r="I519" i="35"/>
  <c r="N519" i="35" s="1"/>
  <c r="U518" i="35"/>
  <c r="R518" i="35"/>
  <c r="I518" i="35"/>
  <c r="N518" i="35" s="1"/>
  <c r="U517" i="35"/>
  <c r="R517" i="35"/>
  <c r="I517" i="35"/>
  <c r="N517" i="35" s="1"/>
  <c r="U516" i="35"/>
  <c r="R516" i="35"/>
  <c r="I516" i="35"/>
  <c r="N516" i="35" s="1"/>
  <c r="U515" i="35"/>
  <c r="R515" i="35"/>
  <c r="I515" i="35"/>
  <c r="N515" i="35" s="1"/>
  <c r="U514" i="35"/>
  <c r="R514" i="35"/>
  <c r="I514" i="35"/>
  <c r="N514" i="35" s="1"/>
  <c r="U513" i="35"/>
  <c r="R513" i="35"/>
  <c r="I513" i="35"/>
  <c r="N513" i="35" s="1"/>
  <c r="U512" i="35"/>
  <c r="R512" i="35"/>
  <c r="I512" i="35"/>
  <c r="N512" i="35" s="1"/>
  <c r="U511" i="35"/>
  <c r="R511" i="35"/>
  <c r="I511" i="35"/>
  <c r="N511" i="35" s="1"/>
  <c r="U510" i="35"/>
  <c r="R510" i="35"/>
  <c r="I510" i="35"/>
  <c r="N510" i="35" s="1"/>
  <c r="U509" i="35"/>
  <c r="R509" i="35"/>
  <c r="I509" i="35"/>
  <c r="N509" i="35" s="1"/>
  <c r="U508" i="35"/>
  <c r="R508" i="35"/>
  <c r="I508" i="35"/>
  <c r="N508" i="35" s="1"/>
  <c r="U507" i="35"/>
  <c r="R507" i="35"/>
  <c r="I507" i="35"/>
  <c r="N507" i="35" s="1"/>
  <c r="U506" i="35"/>
  <c r="R506" i="35"/>
  <c r="I506" i="35"/>
  <c r="N506" i="35" s="1"/>
  <c r="U505" i="35"/>
  <c r="R505" i="35"/>
  <c r="I505" i="35"/>
  <c r="N505" i="35" s="1"/>
  <c r="U504" i="35"/>
  <c r="R504" i="35"/>
  <c r="I504" i="35"/>
  <c r="N504" i="35" s="1"/>
  <c r="U503" i="35"/>
  <c r="R503" i="35"/>
  <c r="I503" i="35"/>
  <c r="N503" i="35" s="1"/>
  <c r="U502" i="35"/>
  <c r="R502" i="35"/>
  <c r="I502" i="35"/>
  <c r="N502" i="35" s="1"/>
  <c r="U501" i="35"/>
  <c r="R501" i="35"/>
  <c r="I501" i="35"/>
  <c r="N501" i="35" s="1"/>
  <c r="U500" i="35"/>
  <c r="R500" i="35"/>
  <c r="I500" i="35"/>
  <c r="N500" i="35" s="1"/>
  <c r="U499" i="35"/>
  <c r="R499" i="35"/>
  <c r="I499" i="35"/>
  <c r="N499" i="35" s="1"/>
  <c r="U498" i="35"/>
  <c r="R498" i="35"/>
  <c r="I498" i="35"/>
  <c r="N498" i="35" s="1"/>
  <c r="U497" i="35"/>
  <c r="R497" i="35"/>
  <c r="I497" i="35"/>
  <c r="N497" i="35" s="1"/>
  <c r="U496" i="35"/>
  <c r="R496" i="35"/>
  <c r="I496" i="35"/>
  <c r="N496" i="35" s="1"/>
  <c r="U495" i="35"/>
  <c r="R495" i="35"/>
  <c r="I495" i="35"/>
  <c r="N495" i="35" s="1"/>
  <c r="U494" i="35"/>
  <c r="R494" i="35"/>
  <c r="I494" i="35"/>
  <c r="N494" i="35" s="1"/>
  <c r="U493" i="35"/>
  <c r="R493" i="35"/>
  <c r="I493" i="35"/>
  <c r="N493" i="35" s="1"/>
  <c r="U492" i="35"/>
  <c r="R492" i="35"/>
  <c r="I492" i="35"/>
  <c r="N492" i="35" s="1"/>
  <c r="U491" i="35"/>
  <c r="R491" i="35"/>
  <c r="I491" i="35"/>
  <c r="N491" i="35" s="1"/>
  <c r="U490" i="35"/>
  <c r="R490" i="35"/>
  <c r="I490" i="35"/>
  <c r="N490" i="35" s="1"/>
  <c r="U489" i="35"/>
  <c r="R489" i="35"/>
  <c r="I489" i="35"/>
  <c r="N489" i="35" s="1"/>
  <c r="U488" i="35"/>
  <c r="R488" i="35"/>
  <c r="I488" i="35"/>
  <c r="N488" i="35" s="1"/>
  <c r="U487" i="35"/>
  <c r="R487" i="35"/>
  <c r="I487" i="35"/>
  <c r="N487" i="35" s="1"/>
  <c r="U486" i="35"/>
  <c r="R486" i="35"/>
  <c r="I486" i="35"/>
  <c r="N486" i="35" s="1"/>
  <c r="U485" i="35"/>
  <c r="R485" i="35"/>
  <c r="I485" i="35"/>
  <c r="N485" i="35" s="1"/>
  <c r="U484" i="35"/>
  <c r="R484" i="35"/>
  <c r="I484" i="35"/>
  <c r="N484" i="35" s="1"/>
  <c r="U483" i="35"/>
  <c r="R483" i="35"/>
  <c r="I483" i="35"/>
  <c r="N483" i="35" s="1"/>
  <c r="U482" i="35"/>
  <c r="R482" i="35"/>
  <c r="I482" i="35"/>
  <c r="N482" i="35" s="1"/>
  <c r="U481" i="35"/>
  <c r="R481" i="35"/>
  <c r="I481" i="35"/>
  <c r="N481" i="35" s="1"/>
  <c r="U480" i="35"/>
  <c r="R480" i="35"/>
  <c r="I480" i="35"/>
  <c r="N480" i="35" s="1"/>
  <c r="U479" i="35"/>
  <c r="R479" i="35"/>
  <c r="I479" i="35"/>
  <c r="N479" i="35" s="1"/>
  <c r="U478" i="35"/>
  <c r="R478" i="35"/>
  <c r="I478" i="35"/>
  <c r="N478" i="35" s="1"/>
  <c r="U477" i="35"/>
  <c r="R477" i="35"/>
  <c r="I477" i="35"/>
  <c r="N477" i="35" s="1"/>
  <c r="U476" i="35"/>
  <c r="R476" i="35"/>
  <c r="I476" i="35"/>
  <c r="N476" i="35" s="1"/>
  <c r="U475" i="35"/>
  <c r="R475" i="35"/>
  <c r="I475" i="35"/>
  <c r="N475" i="35" s="1"/>
  <c r="U474" i="35"/>
  <c r="R474" i="35"/>
  <c r="I474" i="35"/>
  <c r="N474" i="35" s="1"/>
  <c r="U473" i="35"/>
  <c r="R473" i="35"/>
  <c r="I473" i="35"/>
  <c r="N473" i="35" s="1"/>
  <c r="U472" i="35"/>
  <c r="R472" i="35"/>
  <c r="I472" i="35"/>
  <c r="N472" i="35" s="1"/>
  <c r="U471" i="35"/>
  <c r="R471" i="35"/>
  <c r="I471" i="35"/>
  <c r="N471" i="35" s="1"/>
  <c r="U470" i="35"/>
  <c r="R470" i="35"/>
  <c r="I470" i="35"/>
  <c r="N470" i="35" s="1"/>
  <c r="U469" i="35"/>
  <c r="R469" i="35"/>
  <c r="I469" i="35"/>
  <c r="N469" i="35" s="1"/>
  <c r="U468" i="35"/>
  <c r="R468" i="35"/>
  <c r="I468" i="35"/>
  <c r="N468" i="35" s="1"/>
  <c r="U467" i="35"/>
  <c r="R467" i="35"/>
  <c r="I467" i="35"/>
  <c r="N467" i="35" s="1"/>
  <c r="U466" i="35"/>
  <c r="R466" i="35"/>
  <c r="I466" i="35"/>
  <c r="N466" i="35" s="1"/>
  <c r="U465" i="35"/>
  <c r="R465" i="35"/>
  <c r="I465" i="35"/>
  <c r="N465" i="35" s="1"/>
  <c r="U464" i="35"/>
  <c r="R464" i="35"/>
  <c r="I464" i="35"/>
  <c r="N464" i="35" s="1"/>
  <c r="U463" i="35"/>
  <c r="R463" i="35"/>
  <c r="I463" i="35"/>
  <c r="N463" i="35" s="1"/>
  <c r="U462" i="35"/>
  <c r="R462" i="35"/>
  <c r="I462" i="35"/>
  <c r="N462" i="35" s="1"/>
  <c r="U461" i="35"/>
  <c r="R461" i="35"/>
  <c r="I461" i="35"/>
  <c r="N461" i="35" s="1"/>
  <c r="U460" i="35"/>
  <c r="R460" i="35"/>
  <c r="I460" i="35"/>
  <c r="N460" i="35" s="1"/>
  <c r="U459" i="35"/>
  <c r="R459" i="35"/>
  <c r="I459" i="35"/>
  <c r="N459" i="35" s="1"/>
  <c r="U458" i="35"/>
  <c r="R458" i="35"/>
  <c r="I458" i="35"/>
  <c r="N458" i="35" s="1"/>
  <c r="U457" i="35"/>
  <c r="R457" i="35"/>
  <c r="I457" i="35"/>
  <c r="N457" i="35" s="1"/>
  <c r="U456" i="35"/>
  <c r="R456" i="35"/>
  <c r="I456" i="35"/>
  <c r="N456" i="35" s="1"/>
  <c r="U455" i="35"/>
  <c r="R455" i="35"/>
  <c r="I455" i="35"/>
  <c r="N455" i="35" s="1"/>
  <c r="U454" i="35"/>
  <c r="R454" i="35"/>
  <c r="I454" i="35"/>
  <c r="N454" i="35" s="1"/>
  <c r="U453" i="35"/>
  <c r="R453" i="35"/>
  <c r="I453" i="35"/>
  <c r="N453" i="35" s="1"/>
  <c r="U452" i="35"/>
  <c r="R452" i="35"/>
  <c r="I452" i="35"/>
  <c r="N452" i="35" s="1"/>
  <c r="U451" i="35"/>
  <c r="R451" i="35"/>
  <c r="I451" i="35"/>
  <c r="N451" i="35" s="1"/>
  <c r="U450" i="35"/>
  <c r="R450" i="35"/>
  <c r="I450" i="35"/>
  <c r="N450" i="35" s="1"/>
  <c r="U449" i="35"/>
  <c r="R449" i="35"/>
  <c r="I449" i="35"/>
  <c r="N449" i="35" s="1"/>
  <c r="U448" i="35"/>
  <c r="R448" i="35"/>
  <c r="I448" i="35"/>
  <c r="N448" i="35" s="1"/>
  <c r="U447" i="35"/>
  <c r="R447" i="35"/>
  <c r="I447" i="35"/>
  <c r="N447" i="35" s="1"/>
  <c r="U446" i="35"/>
  <c r="R446" i="35"/>
  <c r="I446" i="35"/>
  <c r="N446" i="35" s="1"/>
  <c r="U445" i="35"/>
  <c r="R445" i="35"/>
  <c r="I445" i="35"/>
  <c r="N445" i="35" s="1"/>
  <c r="U444" i="35"/>
  <c r="R444" i="35"/>
  <c r="I444" i="35"/>
  <c r="N444" i="35" s="1"/>
  <c r="U443" i="35"/>
  <c r="R443" i="35"/>
  <c r="I443" i="35"/>
  <c r="N443" i="35" s="1"/>
  <c r="U442" i="35"/>
  <c r="R442" i="35"/>
  <c r="I442" i="35"/>
  <c r="N442" i="35" s="1"/>
  <c r="U441" i="35"/>
  <c r="R441" i="35"/>
  <c r="I441" i="35"/>
  <c r="N441" i="35" s="1"/>
  <c r="U440" i="35"/>
  <c r="R440" i="35"/>
  <c r="I440" i="35"/>
  <c r="N440" i="35" s="1"/>
  <c r="U439" i="35"/>
  <c r="R439" i="35"/>
  <c r="I439" i="35"/>
  <c r="N439" i="35" s="1"/>
  <c r="U438" i="35"/>
  <c r="R438" i="35"/>
  <c r="I438" i="35"/>
  <c r="N438" i="35" s="1"/>
  <c r="U437" i="35"/>
  <c r="R437" i="35"/>
  <c r="I437" i="35"/>
  <c r="N437" i="35" s="1"/>
  <c r="U436" i="35"/>
  <c r="R436" i="35"/>
  <c r="I436" i="35"/>
  <c r="N436" i="35" s="1"/>
  <c r="U435" i="35"/>
  <c r="R435" i="35"/>
  <c r="I435" i="35"/>
  <c r="N435" i="35" s="1"/>
  <c r="U434" i="35"/>
  <c r="R434" i="35"/>
  <c r="I434" i="35"/>
  <c r="N434" i="35" s="1"/>
  <c r="O434" i="35" s="1"/>
  <c r="U433" i="35"/>
  <c r="R433" i="35"/>
  <c r="I433" i="35"/>
  <c r="N433" i="35" s="1"/>
  <c r="U432" i="35"/>
  <c r="R432" i="35"/>
  <c r="I432" i="35"/>
  <c r="N432" i="35" s="1"/>
  <c r="U431" i="35"/>
  <c r="R431" i="35"/>
  <c r="I431" i="35"/>
  <c r="N431" i="35" s="1"/>
  <c r="U430" i="35"/>
  <c r="R430" i="35"/>
  <c r="I430" i="35"/>
  <c r="N430" i="35" s="1"/>
  <c r="U429" i="35"/>
  <c r="R429" i="35"/>
  <c r="I429" i="35"/>
  <c r="N429" i="35" s="1"/>
  <c r="U428" i="35"/>
  <c r="R428" i="35"/>
  <c r="I428" i="35"/>
  <c r="N428" i="35" s="1"/>
  <c r="U427" i="35"/>
  <c r="R427" i="35"/>
  <c r="I427" i="35"/>
  <c r="N427" i="35" s="1"/>
  <c r="U426" i="35"/>
  <c r="R426" i="35"/>
  <c r="I426" i="35"/>
  <c r="N426" i="35" s="1"/>
  <c r="U425" i="35"/>
  <c r="R425" i="35"/>
  <c r="I425" i="35"/>
  <c r="N425" i="35" s="1"/>
  <c r="U424" i="35"/>
  <c r="R424" i="35"/>
  <c r="I424" i="35"/>
  <c r="N424" i="35" s="1"/>
  <c r="U423" i="35"/>
  <c r="R423" i="35"/>
  <c r="I423" i="35"/>
  <c r="N423" i="35" s="1"/>
  <c r="U422" i="35"/>
  <c r="R422" i="35"/>
  <c r="I422" i="35"/>
  <c r="N422" i="35" s="1"/>
  <c r="U421" i="35"/>
  <c r="R421" i="35"/>
  <c r="I421" i="35"/>
  <c r="N421" i="35" s="1"/>
  <c r="U420" i="35"/>
  <c r="R420" i="35"/>
  <c r="I420" i="35"/>
  <c r="N420" i="35" s="1"/>
  <c r="U419" i="35"/>
  <c r="R419" i="35"/>
  <c r="I419" i="35"/>
  <c r="N419" i="35" s="1"/>
  <c r="U418" i="35"/>
  <c r="R418" i="35"/>
  <c r="I418" i="35"/>
  <c r="N418" i="35" s="1"/>
  <c r="U417" i="35"/>
  <c r="R417" i="35"/>
  <c r="I417" i="35"/>
  <c r="N417" i="35" s="1"/>
  <c r="U416" i="35"/>
  <c r="R416" i="35"/>
  <c r="I416" i="35"/>
  <c r="N416" i="35" s="1"/>
  <c r="U415" i="35"/>
  <c r="R415" i="35"/>
  <c r="I415" i="35"/>
  <c r="N415" i="35" s="1"/>
  <c r="U414" i="35"/>
  <c r="R414" i="35"/>
  <c r="I414" i="35"/>
  <c r="N414" i="35" s="1"/>
  <c r="U413" i="35"/>
  <c r="R413" i="35"/>
  <c r="I413" i="35"/>
  <c r="N413" i="35" s="1"/>
  <c r="U412" i="35"/>
  <c r="R412" i="35"/>
  <c r="I412" i="35"/>
  <c r="N412" i="35" s="1"/>
  <c r="U411" i="35"/>
  <c r="R411" i="35"/>
  <c r="I411" i="35"/>
  <c r="N411" i="35" s="1"/>
  <c r="U410" i="35"/>
  <c r="R410" i="35"/>
  <c r="I410" i="35"/>
  <c r="N410" i="35" s="1"/>
  <c r="U409" i="35"/>
  <c r="R409" i="35"/>
  <c r="I409" i="35"/>
  <c r="N409" i="35" s="1"/>
  <c r="U408" i="35"/>
  <c r="R408" i="35"/>
  <c r="I408" i="35"/>
  <c r="N408" i="35" s="1"/>
  <c r="U407" i="35"/>
  <c r="R407" i="35"/>
  <c r="I407" i="35"/>
  <c r="N407" i="35" s="1"/>
  <c r="U406" i="35"/>
  <c r="R406" i="35"/>
  <c r="I406" i="35"/>
  <c r="N406" i="35" s="1"/>
  <c r="U405" i="35"/>
  <c r="R405" i="35"/>
  <c r="I405" i="35"/>
  <c r="N405" i="35" s="1"/>
  <c r="U404" i="35"/>
  <c r="R404" i="35"/>
  <c r="I404" i="35"/>
  <c r="N404" i="35" s="1"/>
  <c r="U403" i="35"/>
  <c r="R403" i="35"/>
  <c r="I403" i="35"/>
  <c r="N403" i="35" s="1"/>
  <c r="U402" i="35"/>
  <c r="R402" i="35"/>
  <c r="I402" i="35"/>
  <c r="N402" i="35" s="1"/>
  <c r="U401" i="35"/>
  <c r="R401" i="35"/>
  <c r="I401" i="35"/>
  <c r="N401" i="35" s="1"/>
  <c r="U400" i="35"/>
  <c r="R400" i="35"/>
  <c r="I400" i="35"/>
  <c r="N400" i="35" s="1"/>
  <c r="U399" i="35"/>
  <c r="R399" i="35"/>
  <c r="I399" i="35"/>
  <c r="N399" i="35" s="1"/>
  <c r="U398" i="35"/>
  <c r="R398" i="35"/>
  <c r="I398" i="35"/>
  <c r="N398" i="35" s="1"/>
  <c r="U397" i="35"/>
  <c r="R397" i="35"/>
  <c r="I397" i="35"/>
  <c r="N397" i="35" s="1"/>
  <c r="U396" i="35"/>
  <c r="R396" i="35"/>
  <c r="I396" i="35"/>
  <c r="N396" i="35" s="1"/>
  <c r="U395" i="35"/>
  <c r="R395" i="35"/>
  <c r="I395" i="35"/>
  <c r="N395" i="35" s="1"/>
  <c r="U394" i="35"/>
  <c r="R394" i="35"/>
  <c r="I394" i="35"/>
  <c r="N394" i="35" s="1"/>
  <c r="U393" i="35"/>
  <c r="R393" i="35"/>
  <c r="I393" i="35"/>
  <c r="N393" i="35" s="1"/>
  <c r="U392" i="35"/>
  <c r="R392" i="35"/>
  <c r="I392" i="35"/>
  <c r="N392" i="35" s="1"/>
  <c r="U391" i="35"/>
  <c r="R391" i="35"/>
  <c r="I391" i="35"/>
  <c r="N391" i="35" s="1"/>
  <c r="U390" i="35"/>
  <c r="R390" i="35"/>
  <c r="I390" i="35"/>
  <c r="N390" i="35" s="1"/>
  <c r="U389" i="35"/>
  <c r="R389" i="35"/>
  <c r="I389" i="35"/>
  <c r="N389" i="35" s="1"/>
  <c r="U388" i="35"/>
  <c r="R388" i="35"/>
  <c r="I388" i="35"/>
  <c r="N388" i="35" s="1"/>
  <c r="U387" i="35"/>
  <c r="R387" i="35"/>
  <c r="I387" i="35"/>
  <c r="N387" i="35" s="1"/>
  <c r="U386" i="35"/>
  <c r="R386" i="35"/>
  <c r="I386" i="35"/>
  <c r="N386" i="35" s="1"/>
  <c r="U385" i="35"/>
  <c r="R385" i="35"/>
  <c r="I385" i="35"/>
  <c r="N385" i="35" s="1"/>
  <c r="U384" i="35"/>
  <c r="R384" i="35"/>
  <c r="I384" i="35"/>
  <c r="N384" i="35" s="1"/>
  <c r="U383" i="35"/>
  <c r="R383" i="35"/>
  <c r="I383" i="35"/>
  <c r="N383" i="35" s="1"/>
  <c r="U382" i="35"/>
  <c r="R382" i="35"/>
  <c r="I382" i="35"/>
  <c r="N382" i="35" s="1"/>
  <c r="U381" i="35"/>
  <c r="R381" i="35"/>
  <c r="I381" i="35"/>
  <c r="N381" i="35" s="1"/>
  <c r="U380" i="35"/>
  <c r="R380" i="35"/>
  <c r="I380" i="35"/>
  <c r="N380" i="35" s="1"/>
  <c r="U379" i="35"/>
  <c r="R379" i="35"/>
  <c r="I379" i="35"/>
  <c r="N379" i="35" s="1"/>
  <c r="U378" i="35"/>
  <c r="R378" i="35"/>
  <c r="I378" i="35"/>
  <c r="N378" i="35" s="1"/>
  <c r="U377" i="35"/>
  <c r="R377" i="35"/>
  <c r="I377" i="35"/>
  <c r="N377" i="35" s="1"/>
  <c r="U376" i="35"/>
  <c r="R376" i="35"/>
  <c r="I376" i="35"/>
  <c r="N376" i="35" s="1"/>
  <c r="U375" i="35"/>
  <c r="R375" i="35"/>
  <c r="I375" i="35"/>
  <c r="N375" i="35" s="1"/>
  <c r="U374" i="35"/>
  <c r="R374" i="35"/>
  <c r="I374" i="35"/>
  <c r="N374" i="35" s="1"/>
  <c r="U373" i="35"/>
  <c r="R373" i="35"/>
  <c r="I373" i="35"/>
  <c r="N373" i="35" s="1"/>
  <c r="U372" i="35"/>
  <c r="R372" i="35"/>
  <c r="I372" i="35"/>
  <c r="N372" i="35" s="1"/>
  <c r="U371" i="35"/>
  <c r="R371" i="35"/>
  <c r="I371" i="35"/>
  <c r="N371" i="35" s="1"/>
  <c r="U370" i="35"/>
  <c r="R370" i="35"/>
  <c r="I370" i="35"/>
  <c r="N370" i="35" s="1"/>
  <c r="U369" i="35"/>
  <c r="R369" i="35"/>
  <c r="I369" i="35"/>
  <c r="N369" i="35" s="1"/>
  <c r="U368" i="35"/>
  <c r="R368" i="35"/>
  <c r="I368" i="35"/>
  <c r="N368" i="35" s="1"/>
  <c r="U367" i="35"/>
  <c r="R367" i="35"/>
  <c r="I367" i="35"/>
  <c r="N367" i="35" s="1"/>
  <c r="U366" i="35"/>
  <c r="R366" i="35"/>
  <c r="I366" i="35"/>
  <c r="N366" i="35" s="1"/>
  <c r="U365" i="35"/>
  <c r="R365" i="35"/>
  <c r="I365" i="35"/>
  <c r="N365" i="35" s="1"/>
  <c r="U364" i="35"/>
  <c r="R364" i="35"/>
  <c r="I364" i="35"/>
  <c r="N364" i="35" s="1"/>
  <c r="U363" i="35"/>
  <c r="R363" i="35"/>
  <c r="I363" i="35"/>
  <c r="N363" i="35" s="1"/>
  <c r="U362" i="35"/>
  <c r="R362" i="35"/>
  <c r="I362" i="35"/>
  <c r="N362" i="35" s="1"/>
  <c r="U361" i="35"/>
  <c r="R361" i="35"/>
  <c r="I361" i="35"/>
  <c r="N361" i="35" s="1"/>
  <c r="U360" i="35"/>
  <c r="R360" i="35"/>
  <c r="I360" i="35"/>
  <c r="N360" i="35" s="1"/>
  <c r="U359" i="35"/>
  <c r="R359" i="35"/>
  <c r="I359" i="35"/>
  <c r="N359" i="35" s="1"/>
  <c r="U358" i="35"/>
  <c r="R358" i="35"/>
  <c r="I358" i="35"/>
  <c r="N358" i="35" s="1"/>
  <c r="U357" i="35"/>
  <c r="R357" i="35"/>
  <c r="I357" i="35"/>
  <c r="N357" i="35" s="1"/>
  <c r="U356" i="35"/>
  <c r="R356" i="35"/>
  <c r="I356" i="35"/>
  <c r="N356" i="35" s="1"/>
  <c r="U355" i="35"/>
  <c r="R355" i="35"/>
  <c r="I355" i="35"/>
  <c r="N355" i="35" s="1"/>
  <c r="U354" i="35"/>
  <c r="R354" i="35"/>
  <c r="I354" i="35"/>
  <c r="N354" i="35" s="1"/>
  <c r="U353" i="35"/>
  <c r="R353" i="35"/>
  <c r="I353" i="35"/>
  <c r="N353" i="35" s="1"/>
  <c r="U352" i="35"/>
  <c r="R352" i="35"/>
  <c r="I352" i="35"/>
  <c r="N352" i="35" s="1"/>
  <c r="U351" i="35"/>
  <c r="R351" i="35"/>
  <c r="I351" i="35"/>
  <c r="N351" i="35" s="1"/>
  <c r="U350" i="35"/>
  <c r="R350" i="35"/>
  <c r="I350" i="35"/>
  <c r="N350" i="35" s="1"/>
  <c r="U349" i="35"/>
  <c r="R349" i="35"/>
  <c r="I349" i="35"/>
  <c r="N349" i="35" s="1"/>
  <c r="U348" i="35"/>
  <c r="R348" i="35"/>
  <c r="I348" i="35"/>
  <c r="N348" i="35" s="1"/>
  <c r="U347" i="35"/>
  <c r="R347" i="35"/>
  <c r="I347" i="35"/>
  <c r="N347" i="35" s="1"/>
  <c r="U346" i="35"/>
  <c r="R346" i="35"/>
  <c r="I346" i="35"/>
  <c r="N346" i="35" s="1"/>
  <c r="U345" i="35"/>
  <c r="R345" i="35"/>
  <c r="I345" i="35"/>
  <c r="N345" i="35" s="1"/>
  <c r="U344" i="35"/>
  <c r="R344" i="35"/>
  <c r="I344" i="35"/>
  <c r="N344" i="35" s="1"/>
  <c r="U343" i="35"/>
  <c r="R343" i="35"/>
  <c r="I343" i="35"/>
  <c r="N343" i="35" s="1"/>
  <c r="U342" i="35"/>
  <c r="R342" i="35"/>
  <c r="I342" i="35"/>
  <c r="N342" i="35" s="1"/>
  <c r="U341" i="35"/>
  <c r="R341" i="35"/>
  <c r="I341" i="35"/>
  <c r="N341" i="35" s="1"/>
  <c r="U340" i="35"/>
  <c r="R340" i="35"/>
  <c r="I340" i="35"/>
  <c r="N340" i="35" s="1"/>
  <c r="U339" i="35"/>
  <c r="R339" i="35"/>
  <c r="I339" i="35"/>
  <c r="N339" i="35" s="1"/>
  <c r="U338" i="35"/>
  <c r="R338" i="35"/>
  <c r="I338" i="35"/>
  <c r="N338" i="35" s="1"/>
  <c r="U337" i="35"/>
  <c r="R337" i="35"/>
  <c r="I337" i="35"/>
  <c r="N337" i="35" s="1"/>
  <c r="U336" i="35"/>
  <c r="R336" i="35"/>
  <c r="I336" i="35"/>
  <c r="N336" i="35" s="1"/>
  <c r="U335" i="35"/>
  <c r="R335" i="35"/>
  <c r="I335" i="35"/>
  <c r="N335" i="35" s="1"/>
  <c r="U334" i="35"/>
  <c r="R334" i="35"/>
  <c r="I334" i="35"/>
  <c r="N334" i="35" s="1"/>
  <c r="U333" i="35"/>
  <c r="R333" i="35"/>
  <c r="I333" i="35"/>
  <c r="N333" i="35" s="1"/>
  <c r="U332" i="35"/>
  <c r="R332" i="35"/>
  <c r="I332" i="35"/>
  <c r="N332" i="35" s="1"/>
  <c r="U331" i="35"/>
  <c r="R331" i="35"/>
  <c r="I331" i="35"/>
  <c r="N331" i="35" s="1"/>
  <c r="U330" i="35"/>
  <c r="R330" i="35"/>
  <c r="I330" i="35"/>
  <c r="N330" i="35" s="1"/>
  <c r="U329" i="35"/>
  <c r="R329" i="35"/>
  <c r="I329" i="35"/>
  <c r="N329" i="35" s="1"/>
  <c r="U328" i="35"/>
  <c r="R328" i="35"/>
  <c r="I328" i="35"/>
  <c r="N328" i="35" s="1"/>
  <c r="U327" i="35"/>
  <c r="R327" i="35"/>
  <c r="I327" i="35"/>
  <c r="N327" i="35" s="1"/>
  <c r="U326" i="35"/>
  <c r="R326" i="35"/>
  <c r="I326" i="35"/>
  <c r="N326" i="35" s="1"/>
  <c r="U325" i="35"/>
  <c r="R325" i="35"/>
  <c r="I325" i="35"/>
  <c r="N325" i="35" s="1"/>
  <c r="U324" i="35"/>
  <c r="R324" i="35"/>
  <c r="I324" i="35"/>
  <c r="N324" i="35" s="1"/>
  <c r="U323" i="35"/>
  <c r="R323" i="35"/>
  <c r="I323" i="35"/>
  <c r="N323" i="35" s="1"/>
  <c r="U322" i="35"/>
  <c r="R322" i="35"/>
  <c r="I322" i="35"/>
  <c r="N322" i="35" s="1"/>
  <c r="U321" i="35"/>
  <c r="R321" i="35"/>
  <c r="I321" i="35"/>
  <c r="N321" i="35" s="1"/>
  <c r="U320" i="35"/>
  <c r="R320" i="35"/>
  <c r="I320" i="35"/>
  <c r="N320" i="35" s="1"/>
  <c r="U319" i="35"/>
  <c r="R319" i="35"/>
  <c r="I319" i="35"/>
  <c r="N319" i="35" s="1"/>
  <c r="U318" i="35"/>
  <c r="R318" i="35"/>
  <c r="I318" i="35"/>
  <c r="N318" i="35" s="1"/>
  <c r="U317" i="35"/>
  <c r="R317" i="35"/>
  <c r="I317" i="35"/>
  <c r="N317" i="35" s="1"/>
  <c r="U316" i="35"/>
  <c r="R316" i="35"/>
  <c r="I316" i="35"/>
  <c r="N316" i="35" s="1"/>
  <c r="U315" i="35"/>
  <c r="R315" i="35"/>
  <c r="I315" i="35"/>
  <c r="N315" i="35" s="1"/>
  <c r="U314" i="35"/>
  <c r="R314" i="35"/>
  <c r="I314" i="35"/>
  <c r="N314" i="35" s="1"/>
  <c r="U313" i="35"/>
  <c r="R313" i="35"/>
  <c r="I313" i="35"/>
  <c r="N313" i="35" s="1"/>
  <c r="U312" i="35"/>
  <c r="R312" i="35"/>
  <c r="I312" i="35"/>
  <c r="N312" i="35" s="1"/>
  <c r="U311" i="35"/>
  <c r="R311" i="35"/>
  <c r="I311" i="35"/>
  <c r="N311" i="35" s="1"/>
  <c r="U310" i="35"/>
  <c r="R310" i="35"/>
  <c r="I310" i="35"/>
  <c r="N310" i="35" s="1"/>
  <c r="U309" i="35"/>
  <c r="R309" i="35"/>
  <c r="I309" i="35"/>
  <c r="N309" i="35" s="1"/>
  <c r="U308" i="35"/>
  <c r="R308" i="35"/>
  <c r="I308" i="35"/>
  <c r="N308" i="35" s="1"/>
  <c r="U307" i="35"/>
  <c r="R307" i="35"/>
  <c r="I307" i="35"/>
  <c r="N307" i="35" s="1"/>
  <c r="U306" i="35"/>
  <c r="R306" i="35"/>
  <c r="I306" i="35"/>
  <c r="N306" i="35" s="1"/>
  <c r="U305" i="35"/>
  <c r="R305" i="35"/>
  <c r="I305" i="35"/>
  <c r="N305" i="35" s="1"/>
  <c r="U304" i="35"/>
  <c r="R304" i="35"/>
  <c r="I304" i="35"/>
  <c r="N304" i="35" s="1"/>
  <c r="U303" i="35"/>
  <c r="R303" i="35"/>
  <c r="I303" i="35"/>
  <c r="N303" i="35" s="1"/>
  <c r="U302" i="35"/>
  <c r="R302" i="35"/>
  <c r="I302" i="35"/>
  <c r="N302" i="35" s="1"/>
  <c r="U301" i="35"/>
  <c r="R301" i="35"/>
  <c r="I301" i="35"/>
  <c r="N301" i="35" s="1"/>
  <c r="U300" i="35"/>
  <c r="R300" i="35"/>
  <c r="I300" i="35"/>
  <c r="N300" i="35" s="1"/>
  <c r="U299" i="35"/>
  <c r="R299" i="35"/>
  <c r="I299" i="35"/>
  <c r="N299" i="35" s="1"/>
  <c r="U298" i="35"/>
  <c r="R298" i="35"/>
  <c r="I298" i="35"/>
  <c r="N298" i="35" s="1"/>
  <c r="U297" i="35"/>
  <c r="R297" i="35"/>
  <c r="I297" i="35"/>
  <c r="N297" i="35" s="1"/>
  <c r="U296" i="35"/>
  <c r="R296" i="35"/>
  <c r="I296" i="35"/>
  <c r="N296" i="35" s="1"/>
  <c r="U295" i="35"/>
  <c r="R295" i="35"/>
  <c r="I295" i="35"/>
  <c r="N295" i="35" s="1"/>
  <c r="U294" i="35"/>
  <c r="R294" i="35"/>
  <c r="I294" i="35"/>
  <c r="N294" i="35" s="1"/>
  <c r="U293" i="35"/>
  <c r="R293" i="35"/>
  <c r="I293" i="35"/>
  <c r="N293" i="35" s="1"/>
  <c r="U292" i="35"/>
  <c r="R292" i="35"/>
  <c r="I292" i="35"/>
  <c r="N292" i="35" s="1"/>
  <c r="U291" i="35"/>
  <c r="R291" i="35"/>
  <c r="I291" i="35"/>
  <c r="N291" i="35" s="1"/>
  <c r="U290" i="35"/>
  <c r="R290" i="35"/>
  <c r="I290" i="35"/>
  <c r="N290" i="35" s="1"/>
  <c r="U289" i="35"/>
  <c r="R289" i="35"/>
  <c r="I289" i="35"/>
  <c r="N289" i="35" s="1"/>
  <c r="U288" i="35"/>
  <c r="R288" i="35"/>
  <c r="I288" i="35"/>
  <c r="N288" i="35" s="1"/>
  <c r="U287" i="35"/>
  <c r="R287" i="35"/>
  <c r="I287" i="35"/>
  <c r="N287" i="35" s="1"/>
  <c r="U286" i="35"/>
  <c r="R286" i="35"/>
  <c r="I286" i="35"/>
  <c r="N286" i="35" s="1"/>
  <c r="U285" i="35"/>
  <c r="R285" i="35"/>
  <c r="I285" i="35"/>
  <c r="N285" i="35" s="1"/>
  <c r="U284" i="35"/>
  <c r="R284" i="35"/>
  <c r="I284" i="35"/>
  <c r="N284" i="35" s="1"/>
  <c r="U283" i="35"/>
  <c r="R283" i="35"/>
  <c r="I283" i="35"/>
  <c r="N283" i="35" s="1"/>
  <c r="U282" i="35"/>
  <c r="R282" i="35"/>
  <c r="I282" i="35"/>
  <c r="N282" i="35" s="1"/>
  <c r="U281" i="35"/>
  <c r="R281" i="35"/>
  <c r="I281" i="35"/>
  <c r="N281" i="35" s="1"/>
  <c r="U280" i="35"/>
  <c r="R280" i="35"/>
  <c r="I280" i="35"/>
  <c r="N280" i="35" s="1"/>
  <c r="U279" i="35"/>
  <c r="R279" i="35"/>
  <c r="I279" i="35"/>
  <c r="N279" i="35" s="1"/>
  <c r="U278" i="35"/>
  <c r="R278" i="35"/>
  <c r="I278" i="35"/>
  <c r="N278" i="35" s="1"/>
  <c r="U277" i="35"/>
  <c r="R277" i="35"/>
  <c r="I277" i="35"/>
  <c r="N277" i="35" s="1"/>
  <c r="U276" i="35"/>
  <c r="R276" i="35"/>
  <c r="I276" i="35"/>
  <c r="N276" i="35" s="1"/>
  <c r="U275" i="35"/>
  <c r="R275" i="35"/>
  <c r="I275" i="35"/>
  <c r="N275" i="35" s="1"/>
  <c r="U274" i="35"/>
  <c r="R274" i="35"/>
  <c r="I274" i="35"/>
  <c r="N274" i="35" s="1"/>
  <c r="U273" i="35"/>
  <c r="R273" i="35"/>
  <c r="I273" i="35"/>
  <c r="N273" i="35" s="1"/>
  <c r="U272" i="35"/>
  <c r="R272" i="35"/>
  <c r="I272" i="35"/>
  <c r="N272" i="35" s="1"/>
  <c r="U271" i="35"/>
  <c r="R271" i="35"/>
  <c r="I271" i="35"/>
  <c r="N271" i="35" s="1"/>
  <c r="U270" i="35"/>
  <c r="R270" i="35"/>
  <c r="I270" i="35"/>
  <c r="N270" i="35" s="1"/>
  <c r="U269" i="35"/>
  <c r="R269" i="35"/>
  <c r="I269" i="35"/>
  <c r="N269" i="35" s="1"/>
  <c r="U268" i="35"/>
  <c r="R268" i="35"/>
  <c r="I268" i="35"/>
  <c r="N268" i="35" s="1"/>
  <c r="U267" i="35"/>
  <c r="R267" i="35"/>
  <c r="I267" i="35"/>
  <c r="N267" i="35" s="1"/>
  <c r="U266" i="35"/>
  <c r="R266" i="35"/>
  <c r="I266" i="35"/>
  <c r="N266" i="35" s="1"/>
  <c r="U265" i="35"/>
  <c r="R265" i="35"/>
  <c r="I265" i="35"/>
  <c r="N265" i="35" s="1"/>
  <c r="U264" i="35"/>
  <c r="R264" i="35"/>
  <c r="I264" i="35"/>
  <c r="N264" i="35" s="1"/>
  <c r="U263" i="35"/>
  <c r="R263" i="35"/>
  <c r="I263" i="35"/>
  <c r="N263" i="35" s="1"/>
  <c r="U262" i="35"/>
  <c r="R262" i="35"/>
  <c r="I262" i="35"/>
  <c r="N262" i="35" s="1"/>
  <c r="U261" i="35"/>
  <c r="R261" i="35"/>
  <c r="I261" i="35"/>
  <c r="N261" i="35" s="1"/>
  <c r="U260" i="35"/>
  <c r="R260" i="35"/>
  <c r="I260" i="35"/>
  <c r="N260" i="35" s="1"/>
  <c r="U259" i="35"/>
  <c r="R259" i="35"/>
  <c r="I259" i="35"/>
  <c r="N259" i="35" s="1"/>
  <c r="U258" i="35"/>
  <c r="R258" i="35"/>
  <c r="I258" i="35"/>
  <c r="N258" i="35" s="1"/>
  <c r="U257" i="35"/>
  <c r="R257" i="35"/>
  <c r="I257" i="35"/>
  <c r="N257" i="35" s="1"/>
  <c r="U256" i="35"/>
  <c r="R256" i="35"/>
  <c r="I256" i="35"/>
  <c r="N256" i="35" s="1"/>
  <c r="U255" i="35"/>
  <c r="R255" i="35"/>
  <c r="I255" i="35"/>
  <c r="N255" i="35" s="1"/>
  <c r="U254" i="35"/>
  <c r="R254" i="35"/>
  <c r="I254" i="35"/>
  <c r="N254" i="35" s="1"/>
  <c r="U253" i="35"/>
  <c r="R253" i="35"/>
  <c r="I253" i="35"/>
  <c r="N253" i="35" s="1"/>
  <c r="U252" i="35"/>
  <c r="R252" i="35"/>
  <c r="I252" i="35"/>
  <c r="N252" i="35" s="1"/>
  <c r="U251" i="35"/>
  <c r="R251" i="35"/>
  <c r="I251" i="35"/>
  <c r="N251" i="35" s="1"/>
  <c r="U250" i="35"/>
  <c r="R250" i="35"/>
  <c r="I250" i="35"/>
  <c r="N250" i="35" s="1"/>
  <c r="U249" i="35"/>
  <c r="R249" i="35"/>
  <c r="I249" i="35"/>
  <c r="N249" i="35" s="1"/>
  <c r="U248" i="35"/>
  <c r="R248" i="35"/>
  <c r="I248" i="35"/>
  <c r="N248" i="35" s="1"/>
  <c r="U247" i="35"/>
  <c r="R247" i="35"/>
  <c r="I247" i="35"/>
  <c r="N247" i="35" s="1"/>
  <c r="U246" i="35"/>
  <c r="R246" i="35"/>
  <c r="I246" i="35"/>
  <c r="N246" i="35" s="1"/>
  <c r="U245" i="35"/>
  <c r="R245" i="35"/>
  <c r="I245" i="35"/>
  <c r="N245" i="35" s="1"/>
  <c r="U244" i="35"/>
  <c r="R244" i="35"/>
  <c r="I244" i="35"/>
  <c r="N244" i="35" s="1"/>
  <c r="U243" i="35"/>
  <c r="R243" i="35"/>
  <c r="I243" i="35"/>
  <c r="N243" i="35" s="1"/>
  <c r="U242" i="35"/>
  <c r="R242" i="35"/>
  <c r="I242" i="35"/>
  <c r="N242" i="35" s="1"/>
  <c r="U241" i="35"/>
  <c r="R241" i="35"/>
  <c r="I241" i="35"/>
  <c r="N241" i="35" s="1"/>
  <c r="U240" i="35"/>
  <c r="R240" i="35"/>
  <c r="I240" i="35"/>
  <c r="N240" i="35" s="1"/>
  <c r="U239" i="35"/>
  <c r="R239" i="35"/>
  <c r="I239" i="35"/>
  <c r="N239" i="35" s="1"/>
  <c r="U238" i="35"/>
  <c r="R238" i="35"/>
  <c r="I238" i="35"/>
  <c r="N238" i="35" s="1"/>
  <c r="U237" i="35"/>
  <c r="R237" i="35"/>
  <c r="I237" i="35"/>
  <c r="N237" i="35" s="1"/>
  <c r="U236" i="35"/>
  <c r="R236" i="35"/>
  <c r="I236" i="35"/>
  <c r="N236" i="35" s="1"/>
  <c r="U235" i="35"/>
  <c r="R235" i="35"/>
  <c r="I235" i="35"/>
  <c r="N235" i="35" s="1"/>
  <c r="U234" i="35"/>
  <c r="R234" i="35"/>
  <c r="I234" i="35"/>
  <c r="N234" i="35" s="1"/>
  <c r="U233" i="35"/>
  <c r="R233" i="35"/>
  <c r="I233" i="35"/>
  <c r="N233" i="35" s="1"/>
  <c r="U232" i="35"/>
  <c r="R232" i="35"/>
  <c r="I232" i="35"/>
  <c r="N232" i="35" s="1"/>
  <c r="U231" i="35"/>
  <c r="R231" i="35"/>
  <c r="I231" i="35"/>
  <c r="N231" i="35" s="1"/>
  <c r="U230" i="35"/>
  <c r="R230" i="35"/>
  <c r="I230" i="35"/>
  <c r="N230" i="35" s="1"/>
  <c r="U229" i="35"/>
  <c r="R229" i="35"/>
  <c r="I229" i="35"/>
  <c r="N229" i="35" s="1"/>
  <c r="U228" i="35"/>
  <c r="R228" i="35"/>
  <c r="I228" i="35"/>
  <c r="N228" i="35" s="1"/>
  <c r="U227" i="35"/>
  <c r="R227" i="35"/>
  <c r="I227" i="35"/>
  <c r="N227" i="35" s="1"/>
  <c r="U226" i="35"/>
  <c r="R226" i="35"/>
  <c r="I226" i="35"/>
  <c r="N226" i="35" s="1"/>
  <c r="U225" i="35"/>
  <c r="R225" i="35"/>
  <c r="I225" i="35"/>
  <c r="N225" i="35" s="1"/>
  <c r="U224" i="35"/>
  <c r="R224" i="35"/>
  <c r="I224" i="35"/>
  <c r="N224" i="35" s="1"/>
  <c r="U223" i="35"/>
  <c r="R223" i="35"/>
  <c r="I223" i="35"/>
  <c r="N223" i="35" s="1"/>
  <c r="U222" i="35"/>
  <c r="R222" i="35"/>
  <c r="I222" i="35"/>
  <c r="N222" i="35" s="1"/>
  <c r="U221" i="35"/>
  <c r="R221" i="35"/>
  <c r="I221" i="35"/>
  <c r="N221" i="35" s="1"/>
  <c r="U220" i="35"/>
  <c r="R220" i="35"/>
  <c r="I220" i="35"/>
  <c r="N220" i="35" s="1"/>
  <c r="U219" i="35"/>
  <c r="R219" i="35"/>
  <c r="I219" i="35"/>
  <c r="N219" i="35" s="1"/>
  <c r="U218" i="35"/>
  <c r="R218" i="35"/>
  <c r="I218" i="35"/>
  <c r="N218" i="35" s="1"/>
  <c r="U217" i="35"/>
  <c r="R217" i="35"/>
  <c r="I217" i="35"/>
  <c r="N217" i="35" s="1"/>
  <c r="U216" i="35"/>
  <c r="R216" i="35"/>
  <c r="I216" i="35"/>
  <c r="N216" i="35" s="1"/>
  <c r="U215" i="35"/>
  <c r="R215" i="35"/>
  <c r="I215" i="35"/>
  <c r="N215" i="35" s="1"/>
  <c r="U214" i="35"/>
  <c r="R214" i="35"/>
  <c r="I214" i="35"/>
  <c r="N214" i="35" s="1"/>
  <c r="U213" i="35"/>
  <c r="R213" i="35"/>
  <c r="I213" i="35"/>
  <c r="N213" i="35" s="1"/>
  <c r="U212" i="35"/>
  <c r="R212" i="35"/>
  <c r="I212" i="35"/>
  <c r="N212" i="35" s="1"/>
  <c r="U211" i="35"/>
  <c r="R211" i="35"/>
  <c r="I211" i="35"/>
  <c r="N211" i="35" s="1"/>
  <c r="U210" i="35"/>
  <c r="R210" i="35"/>
  <c r="I210" i="35"/>
  <c r="N210" i="35" s="1"/>
  <c r="U209" i="35"/>
  <c r="R209" i="35"/>
  <c r="I209" i="35"/>
  <c r="N209" i="35" s="1"/>
  <c r="U208" i="35"/>
  <c r="R208" i="35"/>
  <c r="I208" i="35"/>
  <c r="N208" i="35" s="1"/>
  <c r="U207" i="35"/>
  <c r="R207" i="35"/>
  <c r="I207" i="35"/>
  <c r="N207" i="35" s="1"/>
  <c r="U206" i="35"/>
  <c r="R206" i="35"/>
  <c r="I206" i="35"/>
  <c r="N206" i="35" s="1"/>
  <c r="U205" i="35"/>
  <c r="R205" i="35"/>
  <c r="I205" i="35"/>
  <c r="N205" i="35" s="1"/>
  <c r="U204" i="35"/>
  <c r="R204" i="35"/>
  <c r="I204" i="35"/>
  <c r="N204" i="35" s="1"/>
  <c r="U203" i="35"/>
  <c r="R203" i="35"/>
  <c r="I203" i="35"/>
  <c r="N203" i="35" s="1"/>
  <c r="U202" i="35"/>
  <c r="R202" i="35"/>
  <c r="I202" i="35"/>
  <c r="N202" i="35" s="1"/>
  <c r="U201" i="35"/>
  <c r="R201" i="35"/>
  <c r="I201" i="35"/>
  <c r="N201" i="35" s="1"/>
  <c r="U200" i="35"/>
  <c r="R200" i="35"/>
  <c r="I200" i="35"/>
  <c r="N200" i="35" s="1"/>
  <c r="U199" i="35"/>
  <c r="R199" i="35"/>
  <c r="I199" i="35"/>
  <c r="N199" i="35" s="1"/>
  <c r="U198" i="35"/>
  <c r="R198" i="35"/>
  <c r="I198" i="35"/>
  <c r="N198" i="35" s="1"/>
  <c r="U197" i="35"/>
  <c r="R197" i="35"/>
  <c r="I197" i="35"/>
  <c r="N197" i="35" s="1"/>
  <c r="U196" i="35"/>
  <c r="R196" i="35"/>
  <c r="I196" i="35"/>
  <c r="N196" i="35" s="1"/>
  <c r="U195" i="35"/>
  <c r="R195" i="35"/>
  <c r="I195" i="35"/>
  <c r="N195" i="35" s="1"/>
  <c r="U194" i="35"/>
  <c r="R194" i="35"/>
  <c r="I194" i="35"/>
  <c r="N194" i="35" s="1"/>
  <c r="U193" i="35"/>
  <c r="R193" i="35"/>
  <c r="I193" i="35"/>
  <c r="N193" i="35" s="1"/>
  <c r="U192" i="35"/>
  <c r="R192" i="35"/>
  <c r="I192" i="35"/>
  <c r="N192" i="35" s="1"/>
  <c r="U191" i="35"/>
  <c r="R191" i="35"/>
  <c r="I191" i="35"/>
  <c r="N191" i="35" s="1"/>
  <c r="U190" i="35"/>
  <c r="R190" i="35"/>
  <c r="I190" i="35"/>
  <c r="N190" i="35" s="1"/>
  <c r="U189" i="35"/>
  <c r="R189" i="35"/>
  <c r="I189" i="35"/>
  <c r="N189" i="35" s="1"/>
  <c r="U188" i="35"/>
  <c r="R188" i="35"/>
  <c r="I188" i="35"/>
  <c r="N188" i="35" s="1"/>
  <c r="U187" i="35"/>
  <c r="R187" i="35"/>
  <c r="I187" i="35"/>
  <c r="N187" i="35" s="1"/>
  <c r="U186" i="35"/>
  <c r="R186" i="35"/>
  <c r="I186" i="35"/>
  <c r="N186" i="35" s="1"/>
  <c r="U185" i="35"/>
  <c r="R185" i="35"/>
  <c r="I185" i="35"/>
  <c r="N185" i="35" s="1"/>
  <c r="U184" i="35"/>
  <c r="R184" i="35"/>
  <c r="I184" i="35"/>
  <c r="N184" i="35" s="1"/>
  <c r="U183" i="35"/>
  <c r="R183" i="35"/>
  <c r="I183" i="35"/>
  <c r="N183" i="35" s="1"/>
  <c r="U182" i="35"/>
  <c r="R182" i="35"/>
  <c r="I182" i="35"/>
  <c r="N182" i="35" s="1"/>
  <c r="U181" i="35"/>
  <c r="R181" i="35"/>
  <c r="I181" i="35"/>
  <c r="N181" i="35" s="1"/>
  <c r="U180" i="35"/>
  <c r="R180" i="35"/>
  <c r="I180" i="35"/>
  <c r="N180" i="35" s="1"/>
  <c r="U179" i="35"/>
  <c r="R179" i="35"/>
  <c r="I179" i="35"/>
  <c r="N179" i="35" s="1"/>
  <c r="U178" i="35"/>
  <c r="R178" i="35"/>
  <c r="I178" i="35"/>
  <c r="N178" i="35" s="1"/>
  <c r="U177" i="35"/>
  <c r="R177" i="35"/>
  <c r="I177" i="35"/>
  <c r="N177" i="35" s="1"/>
  <c r="U176" i="35"/>
  <c r="R176" i="35"/>
  <c r="I176" i="35"/>
  <c r="N176" i="35" s="1"/>
  <c r="U175" i="35"/>
  <c r="R175" i="35"/>
  <c r="I175" i="35"/>
  <c r="N175" i="35" s="1"/>
  <c r="U174" i="35"/>
  <c r="R174" i="35"/>
  <c r="I174" i="35"/>
  <c r="N174" i="35" s="1"/>
  <c r="U173" i="35"/>
  <c r="R173" i="35"/>
  <c r="I173" i="35"/>
  <c r="N173" i="35" s="1"/>
  <c r="U172" i="35"/>
  <c r="R172" i="35"/>
  <c r="I172" i="35"/>
  <c r="N172" i="35" s="1"/>
  <c r="U171" i="35"/>
  <c r="R171" i="35"/>
  <c r="I171" i="35"/>
  <c r="N171" i="35" s="1"/>
  <c r="U170" i="35"/>
  <c r="R170" i="35"/>
  <c r="I170" i="35"/>
  <c r="N170" i="35" s="1"/>
  <c r="U169" i="35"/>
  <c r="R169" i="35"/>
  <c r="I169" i="35"/>
  <c r="N169" i="35" s="1"/>
  <c r="U168" i="35"/>
  <c r="R168" i="35"/>
  <c r="I168" i="35"/>
  <c r="N168" i="35" s="1"/>
  <c r="U167" i="35"/>
  <c r="R167" i="35"/>
  <c r="I167" i="35"/>
  <c r="N167" i="35" s="1"/>
  <c r="U166" i="35"/>
  <c r="R166" i="35"/>
  <c r="I166" i="35"/>
  <c r="N166" i="35" s="1"/>
  <c r="U165" i="35"/>
  <c r="R165" i="35"/>
  <c r="I165" i="35"/>
  <c r="N165" i="35" s="1"/>
  <c r="U164" i="35"/>
  <c r="R164" i="35"/>
  <c r="I164" i="35"/>
  <c r="N164" i="35" s="1"/>
  <c r="U163" i="35"/>
  <c r="R163" i="35"/>
  <c r="I163" i="35"/>
  <c r="N163" i="35" s="1"/>
  <c r="U162" i="35"/>
  <c r="R162" i="35"/>
  <c r="I162" i="35"/>
  <c r="N162" i="35" s="1"/>
  <c r="U161" i="35"/>
  <c r="R161" i="35"/>
  <c r="I161" i="35"/>
  <c r="N161" i="35" s="1"/>
  <c r="U160" i="35"/>
  <c r="R160" i="35"/>
  <c r="I160" i="35"/>
  <c r="N160" i="35" s="1"/>
  <c r="U159" i="35"/>
  <c r="R159" i="35"/>
  <c r="I159" i="35"/>
  <c r="N159" i="35" s="1"/>
  <c r="U158" i="35"/>
  <c r="R158" i="35"/>
  <c r="I158" i="35"/>
  <c r="N158" i="35" s="1"/>
  <c r="U157" i="35"/>
  <c r="R157" i="35"/>
  <c r="I157" i="35"/>
  <c r="N157" i="35" s="1"/>
  <c r="U156" i="35"/>
  <c r="R156" i="35"/>
  <c r="I156" i="35"/>
  <c r="N156" i="35" s="1"/>
  <c r="U155" i="35"/>
  <c r="R155" i="35"/>
  <c r="I155" i="35"/>
  <c r="N155" i="35" s="1"/>
  <c r="U154" i="35"/>
  <c r="R154" i="35"/>
  <c r="I154" i="35"/>
  <c r="N154" i="35" s="1"/>
  <c r="U153" i="35"/>
  <c r="R153" i="35"/>
  <c r="I153" i="35"/>
  <c r="N153" i="35" s="1"/>
  <c r="U152" i="35"/>
  <c r="R152" i="35"/>
  <c r="I152" i="35"/>
  <c r="N152" i="35" s="1"/>
  <c r="U151" i="35"/>
  <c r="R151" i="35"/>
  <c r="I151" i="35"/>
  <c r="N151" i="35" s="1"/>
  <c r="U150" i="35"/>
  <c r="R150" i="35"/>
  <c r="I150" i="35"/>
  <c r="N150" i="35" s="1"/>
  <c r="U149" i="35"/>
  <c r="R149" i="35"/>
  <c r="I149" i="35"/>
  <c r="N149" i="35" s="1"/>
  <c r="U148" i="35"/>
  <c r="R148" i="35"/>
  <c r="I148" i="35"/>
  <c r="N148" i="35" s="1"/>
  <c r="U147" i="35"/>
  <c r="R147" i="35"/>
  <c r="I147" i="35"/>
  <c r="N147" i="35" s="1"/>
  <c r="U146" i="35"/>
  <c r="R146" i="35"/>
  <c r="I146" i="35"/>
  <c r="N146" i="35" s="1"/>
  <c r="U145" i="35"/>
  <c r="R145" i="35"/>
  <c r="I145" i="35"/>
  <c r="N145" i="35" s="1"/>
  <c r="U144" i="35"/>
  <c r="R144" i="35"/>
  <c r="I144" i="35"/>
  <c r="N144" i="35" s="1"/>
  <c r="U143" i="35"/>
  <c r="R143" i="35"/>
  <c r="I143" i="35"/>
  <c r="N143" i="35" s="1"/>
  <c r="U142" i="35"/>
  <c r="R142" i="35"/>
  <c r="I142" i="35"/>
  <c r="N142" i="35" s="1"/>
  <c r="U141" i="35"/>
  <c r="R141" i="35"/>
  <c r="I141" i="35"/>
  <c r="N141" i="35" s="1"/>
  <c r="U140" i="35"/>
  <c r="R140" i="35"/>
  <c r="I140" i="35"/>
  <c r="N140" i="35" s="1"/>
  <c r="U139" i="35"/>
  <c r="R139" i="35"/>
  <c r="I139" i="35"/>
  <c r="N139" i="35" s="1"/>
  <c r="U138" i="35"/>
  <c r="R138" i="35"/>
  <c r="I138" i="35"/>
  <c r="N138" i="35" s="1"/>
  <c r="U137" i="35"/>
  <c r="R137" i="35"/>
  <c r="I137" i="35"/>
  <c r="N137" i="35" s="1"/>
  <c r="U136" i="35"/>
  <c r="R136" i="35"/>
  <c r="I136" i="35"/>
  <c r="N136" i="35" s="1"/>
  <c r="U135" i="35"/>
  <c r="R135" i="35"/>
  <c r="I135" i="35"/>
  <c r="N135" i="35" s="1"/>
  <c r="U134" i="35"/>
  <c r="R134" i="35"/>
  <c r="I134" i="35"/>
  <c r="N134" i="35" s="1"/>
  <c r="U133" i="35"/>
  <c r="R133" i="35"/>
  <c r="I133" i="35"/>
  <c r="N133" i="35" s="1"/>
  <c r="U132" i="35"/>
  <c r="R132" i="35"/>
  <c r="I132" i="35"/>
  <c r="N132" i="35" s="1"/>
  <c r="U131" i="35"/>
  <c r="R131" i="35"/>
  <c r="I131" i="35"/>
  <c r="N131" i="35" s="1"/>
  <c r="U130" i="35"/>
  <c r="R130" i="35"/>
  <c r="I130" i="35"/>
  <c r="N130" i="35" s="1"/>
  <c r="U129" i="35"/>
  <c r="R129" i="35"/>
  <c r="I129" i="35"/>
  <c r="N129" i="35" s="1"/>
  <c r="U128" i="35"/>
  <c r="R128" i="35"/>
  <c r="I128" i="35"/>
  <c r="N128" i="35" s="1"/>
  <c r="U127" i="35"/>
  <c r="R127" i="35"/>
  <c r="I127" i="35"/>
  <c r="N127" i="35" s="1"/>
  <c r="U126" i="35"/>
  <c r="R126" i="35"/>
  <c r="I126" i="35"/>
  <c r="N126" i="35" s="1"/>
  <c r="U125" i="35"/>
  <c r="R125" i="35"/>
  <c r="I125" i="35"/>
  <c r="N125" i="35" s="1"/>
  <c r="U124" i="35"/>
  <c r="R124" i="35"/>
  <c r="I124" i="35"/>
  <c r="N124" i="35" s="1"/>
  <c r="U123" i="35"/>
  <c r="R123" i="35"/>
  <c r="I123" i="35"/>
  <c r="N123" i="35" s="1"/>
  <c r="U122" i="35"/>
  <c r="R122" i="35"/>
  <c r="I122" i="35"/>
  <c r="N122" i="35" s="1"/>
  <c r="U121" i="35"/>
  <c r="R121" i="35"/>
  <c r="I121" i="35"/>
  <c r="N121" i="35" s="1"/>
  <c r="U120" i="35"/>
  <c r="R120" i="35"/>
  <c r="I120" i="35"/>
  <c r="N120" i="35" s="1"/>
  <c r="U119" i="35"/>
  <c r="R119" i="35"/>
  <c r="I119" i="35"/>
  <c r="N119" i="35" s="1"/>
  <c r="U118" i="35"/>
  <c r="R118" i="35"/>
  <c r="I118" i="35"/>
  <c r="N118" i="35" s="1"/>
  <c r="U117" i="35"/>
  <c r="R117" i="35"/>
  <c r="I117" i="35"/>
  <c r="N117" i="35" s="1"/>
  <c r="U116" i="35"/>
  <c r="R116" i="35"/>
  <c r="I116" i="35"/>
  <c r="N116" i="35" s="1"/>
  <c r="U115" i="35"/>
  <c r="R115" i="35"/>
  <c r="I115" i="35"/>
  <c r="N115" i="35" s="1"/>
  <c r="U114" i="35"/>
  <c r="R114" i="35"/>
  <c r="I114" i="35"/>
  <c r="N114" i="35" s="1"/>
  <c r="U113" i="35"/>
  <c r="R113" i="35"/>
  <c r="I113" i="35"/>
  <c r="N113" i="35" s="1"/>
  <c r="U112" i="35"/>
  <c r="R112" i="35"/>
  <c r="I112" i="35"/>
  <c r="N112" i="35" s="1"/>
  <c r="U111" i="35"/>
  <c r="R111" i="35"/>
  <c r="I111" i="35"/>
  <c r="N111" i="35" s="1"/>
  <c r="U110" i="35"/>
  <c r="R110" i="35"/>
  <c r="I110" i="35"/>
  <c r="N110" i="35" s="1"/>
  <c r="U109" i="35"/>
  <c r="R109" i="35"/>
  <c r="I109" i="35"/>
  <c r="N109" i="35" s="1"/>
  <c r="U108" i="35"/>
  <c r="R108" i="35"/>
  <c r="I108" i="35"/>
  <c r="N108" i="35" s="1"/>
  <c r="U107" i="35"/>
  <c r="R107" i="35"/>
  <c r="I107" i="35"/>
  <c r="N107" i="35" s="1"/>
  <c r="U106" i="35"/>
  <c r="R106" i="35"/>
  <c r="I106" i="35"/>
  <c r="N106" i="35" s="1"/>
  <c r="U105" i="35"/>
  <c r="R105" i="35"/>
  <c r="I105" i="35"/>
  <c r="N105" i="35" s="1"/>
  <c r="U104" i="35"/>
  <c r="R104" i="35"/>
  <c r="I104" i="35"/>
  <c r="N104" i="35" s="1"/>
  <c r="U103" i="35"/>
  <c r="R103" i="35"/>
  <c r="I103" i="35"/>
  <c r="N103" i="35" s="1"/>
  <c r="U102" i="35"/>
  <c r="R102" i="35"/>
  <c r="I102" i="35"/>
  <c r="N102" i="35" s="1"/>
  <c r="U101" i="35"/>
  <c r="R101" i="35"/>
  <c r="I101" i="35"/>
  <c r="N101" i="35" s="1"/>
  <c r="U100" i="35"/>
  <c r="R100" i="35"/>
  <c r="I100" i="35"/>
  <c r="N100" i="35" s="1"/>
  <c r="U99" i="35"/>
  <c r="R99" i="35"/>
  <c r="I99" i="35"/>
  <c r="N99" i="35" s="1"/>
  <c r="U98" i="35"/>
  <c r="R98" i="35"/>
  <c r="I98" i="35"/>
  <c r="N98" i="35" s="1"/>
  <c r="U97" i="35"/>
  <c r="R97" i="35"/>
  <c r="I97" i="35"/>
  <c r="N97" i="35" s="1"/>
  <c r="U96" i="35"/>
  <c r="R96" i="35"/>
  <c r="I96" i="35"/>
  <c r="N96" i="35" s="1"/>
  <c r="U95" i="35"/>
  <c r="R95" i="35"/>
  <c r="I95" i="35"/>
  <c r="N95" i="35" s="1"/>
  <c r="U94" i="35"/>
  <c r="R94" i="35"/>
  <c r="I94" i="35"/>
  <c r="N94" i="35" s="1"/>
  <c r="U93" i="35"/>
  <c r="R93" i="35"/>
  <c r="I93" i="35"/>
  <c r="N93" i="35" s="1"/>
  <c r="U92" i="35"/>
  <c r="R92" i="35"/>
  <c r="I92" i="35"/>
  <c r="N92" i="35" s="1"/>
  <c r="U91" i="35"/>
  <c r="R91" i="35"/>
  <c r="I91" i="35"/>
  <c r="N91" i="35" s="1"/>
  <c r="U90" i="35"/>
  <c r="R90" i="35"/>
  <c r="I90" i="35"/>
  <c r="N90" i="35" s="1"/>
  <c r="U89" i="35"/>
  <c r="R89" i="35"/>
  <c r="I89" i="35"/>
  <c r="N89" i="35" s="1"/>
  <c r="U88" i="35"/>
  <c r="R88" i="35"/>
  <c r="I88" i="35"/>
  <c r="N88" i="35" s="1"/>
  <c r="U87" i="35"/>
  <c r="R87" i="35"/>
  <c r="I87" i="35"/>
  <c r="N87" i="35" s="1"/>
  <c r="U86" i="35"/>
  <c r="R86" i="35"/>
  <c r="I86" i="35"/>
  <c r="N86" i="35" s="1"/>
  <c r="U85" i="35"/>
  <c r="R85" i="35"/>
  <c r="I85" i="35"/>
  <c r="N85" i="35" s="1"/>
  <c r="U84" i="35"/>
  <c r="R84" i="35"/>
  <c r="I84" i="35"/>
  <c r="N84" i="35" s="1"/>
  <c r="U83" i="35"/>
  <c r="R83" i="35"/>
  <c r="I83" i="35"/>
  <c r="N83" i="35" s="1"/>
  <c r="U82" i="35"/>
  <c r="R82" i="35"/>
  <c r="I82" i="35"/>
  <c r="N82" i="35" s="1"/>
  <c r="U81" i="35"/>
  <c r="R81" i="35"/>
  <c r="I81" i="35"/>
  <c r="N81" i="35" s="1"/>
  <c r="U80" i="35"/>
  <c r="R80" i="35"/>
  <c r="I80" i="35"/>
  <c r="N80" i="35" s="1"/>
  <c r="U79" i="35"/>
  <c r="R79" i="35"/>
  <c r="I79" i="35"/>
  <c r="N79" i="35" s="1"/>
  <c r="U78" i="35"/>
  <c r="R78" i="35"/>
  <c r="I78" i="35"/>
  <c r="N78" i="35" s="1"/>
  <c r="U77" i="35"/>
  <c r="R77" i="35"/>
  <c r="I77" i="35"/>
  <c r="N77" i="35" s="1"/>
  <c r="U76" i="35"/>
  <c r="R76" i="35"/>
  <c r="I76" i="35"/>
  <c r="N76" i="35" s="1"/>
  <c r="U75" i="35"/>
  <c r="R75" i="35"/>
  <c r="I75" i="35"/>
  <c r="N75" i="35" s="1"/>
  <c r="U74" i="35"/>
  <c r="R74" i="35"/>
  <c r="I74" i="35"/>
  <c r="N74" i="35" s="1"/>
  <c r="U73" i="35"/>
  <c r="R73" i="35"/>
  <c r="I73" i="35"/>
  <c r="N73" i="35" s="1"/>
  <c r="U72" i="35"/>
  <c r="R72" i="35"/>
  <c r="I72" i="35"/>
  <c r="N72" i="35" s="1"/>
  <c r="U71" i="35"/>
  <c r="R71" i="35"/>
  <c r="I71" i="35"/>
  <c r="N71" i="35" s="1"/>
  <c r="U70" i="35"/>
  <c r="R70" i="35"/>
  <c r="I70" i="35"/>
  <c r="N70" i="35" s="1"/>
  <c r="U69" i="35"/>
  <c r="R69" i="35"/>
  <c r="I69" i="35"/>
  <c r="N69" i="35" s="1"/>
  <c r="U68" i="35"/>
  <c r="R68" i="35"/>
  <c r="I68" i="35"/>
  <c r="N68" i="35" s="1"/>
  <c r="U67" i="35"/>
  <c r="R67" i="35"/>
  <c r="I67" i="35"/>
  <c r="N67" i="35" s="1"/>
  <c r="U66" i="35"/>
  <c r="R66" i="35"/>
  <c r="I66" i="35"/>
  <c r="N66" i="35" s="1"/>
  <c r="U65" i="35"/>
  <c r="R65" i="35"/>
  <c r="I65" i="35"/>
  <c r="N65" i="35" s="1"/>
  <c r="U64" i="35"/>
  <c r="R64" i="35"/>
  <c r="I64" i="35"/>
  <c r="N64" i="35" s="1"/>
  <c r="U63" i="35"/>
  <c r="R63" i="35"/>
  <c r="I63" i="35"/>
  <c r="N63" i="35" s="1"/>
  <c r="U62" i="35"/>
  <c r="R62" i="35"/>
  <c r="I62" i="35"/>
  <c r="N62" i="35" s="1"/>
  <c r="U61" i="35"/>
  <c r="R61" i="35"/>
  <c r="I61" i="35"/>
  <c r="N61" i="35" s="1"/>
  <c r="U60" i="35"/>
  <c r="R60" i="35"/>
  <c r="I60" i="35"/>
  <c r="N60" i="35" s="1"/>
  <c r="U59" i="35"/>
  <c r="R59" i="35"/>
  <c r="I59" i="35"/>
  <c r="N59" i="35" s="1"/>
  <c r="U58" i="35"/>
  <c r="R58" i="35"/>
  <c r="I58" i="35"/>
  <c r="N58" i="35" s="1"/>
  <c r="U57" i="35"/>
  <c r="R57" i="35"/>
  <c r="I57" i="35"/>
  <c r="N57" i="35" s="1"/>
  <c r="U56" i="35"/>
  <c r="R56" i="35"/>
  <c r="I56" i="35"/>
  <c r="N56" i="35" s="1"/>
  <c r="U55" i="35"/>
  <c r="R55" i="35"/>
  <c r="I55" i="35"/>
  <c r="N55" i="35" s="1"/>
  <c r="U54" i="35"/>
  <c r="R54" i="35"/>
  <c r="I54" i="35"/>
  <c r="N54" i="35" s="1"/>
  <c r="U53" i="35"/>
  <c r="R53" i="35"/>
  <c r="I53" i="35"/>
  <c r="N53" i="35" s="1"/>
  <c r="U52" i="35"/>
  <c r="R52" i="35"/>
  <c r="I52" i="35"/>
  <c r="N52" i="35" s="1"/>
  <c r="U51" i="35"/>
  <c r="R51" i="35"/>
  <c r="I51" i="35"/>
  <c r="N51" i="35" s="1"/>
  <c r="U50" i="35"/>
  <c r="R50" i="35"/>
  <c r="I50" i="35"/>
  <c r="N50" i="35" s="1"/>
  <c r="U49" i="35"/>
  <c r="R49" i="35"/>
  <c r="I49" i="35"/>
  <c r="N49" i="35" s="1"/>
  <c r="U48" i="35"/>
  <c r="R48" i="35"/>
  <c r="I48" i="35"/>
  <c r="N48" i="35" s="1"/>
  <c r="U47" i="35"/>
  <c r="R47" i="35"/>
  <c r="I47" i="35"/>
  <c r="N47" i="35" s="1"/>
  <c r="U46" i="35"/>
  <c r="R46" i="35"/>
  <c r="I46" i="35"/>
  <c r="N46" i="35" s="1"/>
  <c r="U45" i="35"/>
  <c r="R45" i="35"/>
  <c r="I45" i="35"/>
  <c r="N45" i="35" s="1"/>
  <c r="U44" i="35"/>
  <c r="R44" i="35"/>
  <c r="I44" i="35"/>
  <c r="N44" i="35" s="1"/>
  <c r="U43" i="35"/>
  <c r="R43" i="35"/>
  <c r="I43" i="35"/>
  <c r="N43" i="35" s="1"/>
  <c r="U42" i="35"/>
  <c r="R42" i="35"/>
  <c r="I42" i="35"/>
  <c r="N42" i="35" s="1"/>
  <c r="U41" i="35"/>
  <c r="R41" i="35"/>
  <c r="I41" i="35"/>
  <c r="N41" i="35" s="1"/>
  <c r="U40" i="35"/>
  <c r="R40" i="35"/>
  <c r="I40" i="35"/>
  <c r="N40" i="35" s="1"/>
  <c r="U39" i="35"/>
  <c r="R39" i="35"/>
  <c r="I39" i="35"/>
  <c r="N39" i="35" s="1"/>
  <c r="U38" i="35"/>
  <c r="R38" i="35"/>
  <c r="I38" i="35"/>
  <c r="N38" i="35" s="1"/>
  <c r="U37" i="35"/>
  <c r="R37" i="35"/>
  <c r="I37" i="35"/>
  <c r="N37" i="35" s="1"/>
  <c r="U36" i="35"/>
  <c r="R36" i="35"/>
  <c r="I36" i="35"/>
  <c r="N36" i="35" s="1"/>
  <c r="U35" i="35"/>
  <c r="R35" i="35"/>
  <c r="I35" i="35"/>
  <c r="N35" i="35" s="1"/>
  <c r="U34" i="35"/>
  <c r="R34" i="35"/>
  <c r="I34" i="35"/>
  <c r="N34" i="35" s="1"/>
  <c r="U33" i="35"/>
  <c r="R33" i="35"/>
  <c r="I33" i="35"/>
  <c r="N33" i="35" s="1"/>
  <c r="U32" i="35"/>
  <c r="R32" i="35"/>
  <c r="I32" i="35"/>
  <c r="N32" i="35" s="1"/>
  <c r="U31" i="35"/>
  <c r="R31" i="35"/>
  <c r="I31" i="35"/>
  <c r="N31" i="35" s="1"/>
  <c r="U30" i="35"/>
  <c r="V30" i="35" s="1"/>
  <c r="R30" i="35"/>
  <c r="I30" i="35"/>
  <c r="N30" i="35" s="1"/>
  <c r="U29" i="35"/>
  <c r="R29" i="35"/>
  <c r="I29" i="35"/>
  <c r="N29" i="35" s="1"/>
  <c r="U28" i="35"/>
  <c r="R28" i="35"/>
  <c r="I28" i="35"/>
  <c r="N28" i="35" s="1"/>
  <c r="U27" i="35"/>
  <c r="R27" i="35"/>
  <c r="I27" i="35"/>
  <c r="N27" i="35" s="1"/>
  <c r="U26" i="35"/>
  <c r="R26" i="35"/>
  <c r="I26" i="35"/>
  <c r="N26" i="35" s="1"/>
  <c r="U25" i="35"/>
  <c r="R25" i="35"/>
  <c r="I25" i="35"/>
  <c r="N25" i="35" s="1"/>
  <c r="U24" i="35"/>
  <c r="R24" i="35"/>
  <c r="I24" i="35"/>
  <c r="N24" i="35" s="1"/>
  <c r="U23" i="35"/>
  <c r="R23" i="35"/>
  <c r="I23" i="35"/>
  <c r="N23" i="35" s="1"/>
  <c r="U22" i="35"/>
  <c r="R22" i="35"/>
  <c r="I22" i="35"/>
  <c r="N22" i="35" s="1"/>
  <c r="U21" i="35"/>
  <c r="R21" i="35"/>
  <c r="I21" i="35"/>
  <c r="N21" i="35" s="1"/>
  <c r="U20" i="35"/>
  <c r="R20" i="35"/>
  <c r="I20" i="35"/>
  <c r="N20" i="35" s="1"/>
  <c r="U19" i="35"/>
  <c r="R19" i="35"/>
  <c r="I19" i="35"/>
  <c r="N19" i="35" s="1"/>
  <c r="U18" i="35"/>
  <c r="V18" i="35"/>
  <c r="R18" i="35"/>
  <c r="I18" i="35"/>
  <c r="N18" i="35" s="1"/>
  <c r="U17" i="35"/>
  <c r="R17" i="35"/>
  <c r="I17" i="35"/>
  <c r="N17" i="35" s="1"/>
  <c r="U16" i="35"/>
  <c r="R16" i="35"/>
  <c r="I16" i="35"/>
  <c r="N16" i="35" s="1"/>
  <c r="U15" i="35"/>
  <c r="R15" i="35"/>
  <c r="I15" i="35"/>
  <c r="N15" i="35" s="1"/>
  <c r="U14" i="35"/>
  <c r="R14" i="35"/>
  <c r="I14" i="35"/>
  <c r="N14" i="35" s="1"/>
  <c r="U13" i="35"/>
  <c r="R13" i="35"/>
  <c r="I13" i="35"/>
  <c r="N13" i="35" s="1"/>
  <c r="U12" i="35"/>
  <c r="R12" i="35"/>
  <c r="I12" i="35"/>
  <c r="N12" i="35" s="1"/>
  <c r="U11" i="35"/>
  <c r="R11" i="35"/>
  <c r="I11" i="35"/>
  <c r="N11" i="35" s="1"/>
  <c r="U10" i="35"/>
  <c r="R10" i="35"/>
  <c r="I10" i="35"/>
  <c r="N10" i="35" s="1"/>
  <c r="U9" i="35"/>
  <c r="R9" i="35"/>
  <c r="I9" i="35"/>
  <c r="N9" i="35" s="1"/>
  <c r="U8" i="35"/>
  <c r="R8" i="35"/>
  <c r="I8" i="35"/>
  <c r="N8" i="35" s="1"/>
  <c r="U7" i="35"/>
  <c r="R7" i="35"/>
  <c r="I7" i="35"/>
  <c r="N7" i="35" s="1"/>
  <c r="U6" i="35"/>
  <c r="R6" i="35"/>
  <c r="I6" i="35"/>
  <c r="N6" i="35" s="1"/>
  <c r="U5" i="35"/>
  <c r="R5" i="35"/>
  <c r="I5" i="35"/>
  <c r="N5" i="35" s="1"/>
  <c r="U4" i="35"/>
  <c r="R4" i="35"/>
  <c r="I4" i="35"/>
  <c r="V16" i="35" l="1"/>
  <c r="V20" i="35"/>
  <c r="V24" i="35"/>
  <c r="V32" i="35"/>
  <c r="W32" i="35" s="1"/>
  <c r="AL32" i="35" s="1"/>
  <c r="O161" i="35"/>
  <c r="O457" i="35"/>
  <c r="O168" i="35"/>
  <c r="V169" i="35"/>
  <c r="W169" i="35" s="1"/>
  <c r="AL169" i="35" s="1"/>
  <c r="V445" i="35"/>
  <c r="O447" i="35"/>
  <c r="V521" i="35"/>
  <c r="V519" i="35"/>
  <c r="W519" i="35" s="1"/>
  <c r="AL519" i="35" s="1"/>
  <c r="V527" i="35"/>
  <c r="W527" i="35" s="1"/>
  <c r="V160" i="35"/>
  <c r="V427" i="35"/>
  <c r="V95" i="35"/>
  <c r="W95" i="35" s="1"/>
  <c r="AL95" i="35" s="1"/>
  <c r="V138" i="35"/>
  <c r="W138" i="35" s="1"/>
  <c r="AL138" i="35" s="1"/>
  <c r="V425" i="35"/>
  <c r="O359" i="35"/>
  <c r="O446" i="35"/>
  <c r="AK446" i="35" s="1"/>
  <c r="O427" i="35"/>
  <c r="AK427" i="35" s="1"/>
  <c r="O429" i="35"/>
  <c r="O431" i="35"/>
  <c r="O527" i="35"/>
  <c r="AK527" i="35" s="1"/>
  <c r="O159" i="35"/>
  <c r="AK159" i="35" s="1"/>
  <c r="O177" i="35"/>
  <c r="V177" i="35"/>
  <c r="O189" i="35"/>
  <c r="AK189" i="35" s="1"/>
  <c r="O191" i="35"/>
  <c r="AK191" i="35" s="1"/>
  <c r="O193" i="35"/>
  <c r="O195" i="35"/>
  <c r="O197" i="35"/>
  <c r="AK197" i="35" s="1"/>
  <c r="O199" i="35"/>
  <c r="AK199" i="35" s="1"/>
  <c r="O201" i="35"/>
  <c r="V271" i="35"/>
  <c r="V458" i="35"/>
  <c r="W458" i="35" s="1"/>
  <c r="AL458" i="35" s="1"/>
  <c r="O519" i="35"/>
  <c r="AK519" i="35" s="1"/>
  <c r="O80" i="35"/>
  <c r="O84" i="35"/>
  <c r="O88" i="35"/>
  <c r="AK88" i="35" s="1"/>
  <c r="V161" i="35"/>
  <c r="W161" i="35" s="1"/>
  <c r="AL161" i="35" s="1"/>
  <c r="V163" i="35"/>
  <c r="V165" i="35"/>
  <c r="V170" i="35"/>
  <c r="W170" i="35" s="1"/>
  <c r="AL170" i="35" s="1"/>
  <c r="V176" i="35"/>
  <c r="V180" i="35"/>
  <c r="V184" i="35"/>
  <c r="W184" i="35" s="1"/>
  <c r="AL184" i="35" s="1"/>
  <c r="V186" i="35"/>
  <c r="W186" i="35" s="1"/>
  <c r="AL186" i="35" s="1"/>
  <c r="V188" i="35"/>
  <c r="W188" i="35" s="1"/>
  <c r="V190" i="35"/>
  <c r="V411" i="35"/>
  <c r="V438" i="35"/>
  <c r="W438" i="35" s="1"/>
  <c r="O439" i="35"/>
  <c r="AK439" i="35" s="1"/>
  <c r="V442" i="35"/>
  <c r="O458" i="35"/>
  <c r="O529" i="35"/>
  <c r="AK529" i="35" s="1"/>
  <c r="V33" i="35"/>
  <c r="W33" i="35" s="1"/>
  <c r="AL33" i="35" s="1"/>
  <c r="V39" i="35"/>
  <c r="O79" i="35"/>
  <c r="O91" i="35"/>
  <c r="AK91" i="35" s="1"/>
  <c r="O362" i="35"/>
  <c r="AK362" i="35" s="1"/>
  <c r="V366" i="35"/>
  <c r="O390" i="35"/>
  <c r="V392" i="35"/>
  <c r="W392" i="35" s="1"/>
  <c r="AL392" i="35" s="1"/>
  <c r="O413" i="35"/>
  <c r="AK413" i="35" s="1"/>
  <c r="O415" i="35"/>
  <c r="O435" i="35"/>
  <c r="O437" i="35"/>
  <c r="AK437" i="35" s="1"/>
  <c r="O440" i="35"/>
  <c r="O442" i="35"/>
  <c r="O181" i="35"/>
  <c r="V192" i="35"/>
  <c r="W192" i="35" s="1"/>
  <c r="V194" i="35"/>
  <c r="V196" i="35"/>
  <c r="W196" i="35" s="1"/>
  <c r="V198" i="35"/>
  <c r="V200" i="35"/>
  <c r="W200" i="35" s="1"/>
  <c r="AL200" i="35" s="1"/>
  <c r="V202" i="35"/>
  <c r="W202" i="35" s="1"/>
  <c r="AL202" i="35" s="1"/>
  <c r="V263" i="35"/>
  <c r="W263" i="35" s="1"/>
  <c r="AL263" i="35" s="1"/>
  <c r="O358" i="35"/>
  <c r="O360" i="35"/>
  <c r="AK360" i="35" s="1"/>
  <c r="V397" i="35"/>
  <c r="W397" i="35" s="1"/>
  <c r="AL397" i="35" s="1"/>
  <c r="V399" i="35"/>
  <c r="W399" i="35" s="1"/>
  <c r="V405" i="35"/>
  <c r="O419" i="35"/>
  <c r="AK419" i="35" s="1"/>
  <c r="O421" i="35"/>
  <c r="AK421" i="35" s="1"/>
  <c r="O423" i="35"/>
  <c r="AK423" i="35" s="1"/>
  <c r="V433" i="35"/>
  <c r="V435" i="35"/>
  <c r="W435" i="35" s="1"/>
  <c r="AL435" i="35" s="1"/>
  <c r="O436" i="35"/>
  <c r="AK436" i="35" s="1"/>
  <c r="O449" i="35"/>
  <c r="AK449" i="35" s="1"/>
  <c r="V451" i="35"/>
  <c r="V460" i="35"/>
  <c r="W460" i="35" s="1"/>
  <c r="AL460" i="35" s="1"/>
  <c r="O462" i="35"/>
  <c r="AK462" i="35" s="1"/>
  <c r="V471" i="35"/>
  <c r="W471" i="35" s="1"/>
  <c r="O493" i="35"/>
  <c r="AK493" i="35" s="1"/>
  <c r="O497" i="35"/>
  <c r="AK497" i="35" s="1"/>
  <c r="O501" i="35"/>
  <c r="AK501" i="35" s="1"/>
  <c r="O505" i="35"/>
  <c r="AK505" i="35" s="1"/>
  <c r="O509" i="35"/>
  <c r="AK509" i="35" s="1"/>
  <c r="O513" i="35"/>
  <c r="AK513" i="35" s="1"/>
  <c r="O517" i="35"/>
  <c r="AK517" i="35" s="1"/>
  <c r="O523" i="35"/>
  <c r="AK523" i="35" s="1"/>
  <c r="V537" i="35"/>
  <c r="W537" i="35" s="1"/>
  <c r="O540" i="35"/>
  <c r="AK540" i="35" s="1"/>
  <c r="V172" i="35"/>
  <c r="W172" i="35" s="1"/>
  <c r="AL172" i="35" s="1"/>
  <c r="O190" i="35"/>
  <c r="O192" i="35"/>
  <c r="O194" i="35"/>
  <c r="AK194" i="35" s="1"/>
  <c r="O196" i="35"/>
  <c r="AK196" i="35" s="1"/>
  <c r="O198" i="35"/>
  <c r="O200" i="35"/>
  <c r="O202" i="35"/>
  <c r="AK202" i="35" s="1"/>
  <c r="V349" i="35"/>
  <c r="W349" i="35" s="1"/>
  <c r="AL349" i="35" s="1"/>
  <c r="V351" i="35"/>
  <c r="W351" i="35" s="1"/>
  <c r="AL351" i="35" s="1"/>
  <c r="O355" i="35"/>
  <c r="O391" i="35"/>
  <c r="AK391" i="35" s="1"/>
  <c r="O443" i="35"/>
  <c r="AK443" i="35" s="1"/>
  <c r="V17" i="35"/>
  <c r="W17" i="35" s="1"/>
  <c r="V21" i="35"/>
  <c r="V36" i="35"/>
  <c r="W36" i="35" s="1"/>
  <c r="AL36" i="35" s="1"/>
  <c r="V40" i="35"/>
  <c r="W40" i="35" s="1"/>
  <c r="AL40" i="35" s="1"/>
  <c r="V134" i="35"/>
  <c r="W134" i="35" s="1"/>
  <c r="V159" i="35"/>
  <c r="V164" i="35"/>
  <c r="W164" i="35" s="1"/>
  <c r="V168" i="35"/>
  <c r="V181" i="35"/>
  <c r="W181" i="35" s="1"/>
  <c r="AL181" i="35" s="1"/>
  <c r="V183" i="35"/>
  <c r="W183" i="35" s="1"/>
  <c r="V185" i="35"/>
  <c r="W185" i="35" s="1"/>
  <c r="AL185" i="35" s="1"/>
  <c r="V189" i="35"/>
  <c r="W189" i="35" s="1"/>
  <c r="V191" i="35"/>
  <c r="V193" i="35"/>
  <c r="V195" i="35"/>
  <c r="W195" i="35" s="1"/>
  <c r="V197" i="35"/>
  <c r="W197" i="35" s="1"/>
  <c r="V199" i="35"/>
  <c r="W199" i="35" s="1"/>
  <c r="V201" i="35"/>
  <c r="V222" i="35"/>
  <c r="W222" i="35" s="1"/>
  <c r="AL222" i="35" s="1"/>
  <c r="V356" i="35"/>
  <c r="W356" i="35" s="1"/>
  <c r="AL356" i="35" s="1"/>
  <c r="V360" i="35"/>
  <c r="W360" i="35" s="1"/>
  <c r="AL360" i="35" s="1"/>
  <c r="O395" i="35"/>
  <c r="V402" i="35"/>
  <c r="W402" i="35" s="1"/>
  <c r="V404" i="35"/>
  <c r="W404" i="35" s="1"/>
  <c r="AL404" i="35" s="1"/>
  <c r="O407" i="35"/>
  <c r="AK407" i="35" s="1"/>
  <c r="V417" i="35"/>
  <c r="W417" i="35" s="1"/>
  <c r="AL417" i="35" s="1"/>
  <c r="V419" i="35"/>
  <c r="W419" i="35" s="1"/>
  <c r="X419" i="35" s="1"/>
  <c r="AA419" i="35" s="1"/>
  <c r="AJ419" i="35" s="1"/>
  <c r="V448" i="35"/>
  <c r="W448" i="35" s="1"/>
  <c r="AL448" i="35" s="1"/>
  <c r="O464" i="35"/>
  <c r="AK464" i="35" s="1"/>
  <c r="O480" i="35"/>
  <c r="O484" i="35"/>
  <c r="AK484" i="35" s="1"/>
  <c r="V518" i="35"/>
  <c r="W518" i="35" s="1"/>
  <c r="AL518" i="35" s="1"/>
  <c r="V6" i="35"/>
  <c r="W6" i="35" s="1"/>
  <c r="AL6" i="35" s="1"/>
  <c r="V8" i="35"/>
  <c r="V19" i="35"/>
  <c r="W19" i="35" s="1"/>
  <c r="V28" i="35"/>
  <c r="W28" i="35" s="1"/>
  <c r="V31" i="35"/>
  <c r="W31" i="35" s="1"/>
  <c r="O5" i="35"/>
  <c r="V5" i="35"/>
  <c r="W5" i="35" s="1"/>
  <c r="V7" i="35"/>
  <c r="W7" i="35" s="1"/>
  <c r="AL7" i="35" s="1"/>
  <c r="O9" i="35"/>
  <c r="AK9" i="35" s="1"/>
  <c r="V9" i="35"/>
  <c r="W9" i="35" s="1"/>
  <c r="AL9" i="35" s="1"/>
  <c r="V11" i="35"/>
  <c r="W11" i="35" s="1"/>
  <c r="AL11" i="35" s="1"/>
  <c r="O13" i="35"/>
  <c r="AK13" i="35" s="1"/>
  <c r="V13" i="35"/>
  <c r="V15" i="35"/>
  <c r="O86" i="35"/>
  <c r="AK86" i="35" s="1"/>
  <c r="V279" i="35"/>
  <c r="W279" i="35" s="1"/>
  <c r="AL279" i="35" s="1"/>
  <c r="V287" i="35"/>
  <c r="W287" i="35" s="1"/>
  <c r="AL287" i="35" s="1"/>
  <c r="V295" i="35"/>
  <c r="V303" i="35"/>
  <c r="W303" i="35" s="1"/>
  <c r="AL303" i="35" s="1"/>
  <c r="V341" i="35"/>
  <c r="W341" i="35" s="1"/>
  <c r="O348" i="35"/>
  <c r="AK348" i="35" s="1"/>
  <c r="O350" i="35"/>
  <c r="O352" i="35"/>
  <c r="AK352" i="35" s="1"/>
  <c r="O356" i="35"/>
  <c r="AK356" i="35" s="1"/>
  <c r="V358" i="35"/>
  <c r="W358" i="35" s="1"/>
  <c r="AL358" i="35" s="1"/>
  <c r="O367" i="35"/>
  <c r="V388" i="35"/>
  <c r="W388" i="35" s="1"/>
  <c r="AL388" i="35" s="1"/>
  <c r="V409" i="35"/>
  <c r="W409" i="35" s="1"/>
  <c r="AL409" i="35" s="1"/>
  <c r="V412" i="35"/>
  <c r="W412" i="35" s="1"/>
  <c r="V428" i="35"/>
  <c r="W428" i="35" s="1"/>
  <c r="AL428" i="35" s="1"/>
  <c r="V441" i="35"/>
  <c r="W441" i="35" s="1"/>
  <c r="AL441" i="35" s="1"/>
  <c r="V444" i="35"/>
  <c r="W444" i="35" s="1"/>
  <c r="AL444" i="35" s="1"/>
  <c r="V446" i="35"/>
  <c r="O451" i="35"/>
  <c r="V453" i="35"/>
  <c r="W453" i="35" s="1"/>
  <c r="O456" i="35"/>
  <c r="AK456" i="35" s="1"/>
  <c r="O461" i="35"/>
  <c r="AK461" i="35" s="1"/>
  <c r="V465" i="35"/>
  <c r="O468" i="35"/>
  <c r="AK468" i="35" s="1"/>
  <c r="V474" i="35"/>
  <c r="W474" i="35" s="1"/>
  <c r="AL474" i="35" s="1"/>
  <c r="V488" i="35"/>
  <c r="W488" i="35" s="1"/>
  <c r="AL488" i="35" s="1"/>
  <c r="V492" i="35"/>
  <c r="W492" i="35" s="1"/>
  <c r="AL492" i="35" s="1"/>
  <c r="V496" i="35"/>
  <c r="W496" i="35" s="1"/>
  <c r="AL496" i="35" s="1"/>
  <c r="V500" i="35"/>
  <c r="W500" i="35" s="1"/>
  <c r="AL500" i="35" s="1"/>
  <c r="V504" i="35"/>
  <c r="V508" i="35"/>
  <c r="V526" i="35"/>
  <c r="W526" i="35" s="1"/>
  <c r="AL526" i="35" s="1"/>
  <c r="O534" i="35"/>
  <c r="AK534" i="35" s="1"/>
  <c r="V536" i="35"/>
  <c r="W536" i="35" s="1"/>
  <c r="O537" i="35"/>
  <c r="V77" i="35"/>
  <c r="W77" i="35" s="1"/>
  <c r="O438" i="35"/>
  <c r="AK438" i="35" s="1"/>
  <c r="V37" i="35"/>
  <c r="W37" i="35" s="1"/>
  <c r="O82" i="35"/>
  <c r="O87" i="35"/>
  <c r="AK87" i="35" s="1"/>
  <c r="V89" i="35"/>
  <c r="W89" i="35" s="1"/>
  <c r="V146" i="35"/>
  <c r="W146" i="35" s="1"/>
  <c r="AL146" i="35" s="1"/>
  <c r="V148" i="35"/>
  <c r="V151" i="35"/>
  <c r="W151" i="35" s="1"/>
  <c r="AL151" i="35" s="1"/>
  <c r="O165" i="35"/>
  <c r="AK165" i="35" s="1"/>
  <c r="O169" i="35"/>
  <c r="AK169" i="35" s="1"/>
  <c r="O173" i="35"/>
  <c r="V173" i="35"/>
  <c r="W173" i="35" s="1"/>
  <c r="AL173" i="35" s="1"/>
  <c r="V175" i="35"/>
  <c r="W175" i="35" s="1"/>
  <c r="AL175" i="35" s="1"/>
  <c r="V178" i="35"/>
  <c r="W178" i="35" s="1"/>
  <c r="O321" i="35"/>
  <c r="O323" i="35"/>
  <c r="AK323" i="35" s="1"/>
  <c r="O325" i="35"/>
  <c r="AK325" i="35" s="1"/>
  <c r="O327" i="35"/>
  <c r="AK327" i="35" s="1"/>
  <c r="O329" i="35"/>
  <c r="O331" i="35"/>
  <c r="AK331" i="35" s="1"/>
  <c r="O341" i="35"/>
  <c r="AK341" i="35" s="1"/>
  <c r="V348" i="35"/>
  <c r="W348" i="35" s="1"/>
  <c r="AL348" i="35" s="1"/>
  <c r="V352" i="35"/>
  <c r="W352" i="35" s="1"/>
  <c r="AL352" i="35" s="1"/>
  <c r="V391" i="35"/>
  <c r="W391" i="35" s="1"/>
  <c r="AL391" i="35" s="1"/>
  <c r="O398" i="35"/>
  <c r="AK398" i="35" s="1"/>
  <c r="V420" i="35"/>
  <c r="W420" i="35" s="1"/>
  <c r="V437" i="35"/>
  <c r="W437" i="35" s="1"/>
  <c r="AL437" i="35" s="1"/>
  <c r="O445" i="35"/>
  <c r="AK445" i="35" s="1"/>
  <c r="O455" i="35"/>
  <c r="AK455" i="35" s="1"/>
  <c r="O460" i="35"/>
  <c r="AK460" i="35" s="1"/>
  <c r="V461" i="35"/>
  <c r="O467" i="35"/>
  <c r="AK467" i="35" s="1"/>
  <c r="V479" i="35"/>
  <c r="W479" i="35" s="1"/>
  <c r="AL479" i="35" s="1"/>
  <c r="V483" i="35"/>
  <c r="W483" i="35" s="1"/>
  <c r="AL483" i="35" s="1"/>
  <c r="O518" i="35"/>
  <c r="V530" i="35"/>
  <c r="W530" i="35" s="1"/>
  <c r="O536" i="35"/>
  <c r="V540" i="35"/>
  <c r="W540" i="35" s="1"/>
  <c r="V542" i="35"/>
  <c r="W542" i="35" s="1"/>
  <c r="AL542" i="35" s="1"/>
  <c r="O543" i="35"/>
  <c r="AK543" i="35" s="1"/>
  <c r="W168" i="35"/>
  <c r="AL168" i="35" s="1"/>
  <c r="W405" i="35"/>
  <c r="AL405" i="35" s="1"/>
  <c r="W521" i="35"/>
  <c r="AL521" i="35" s="1"/>
  <c r="W176" i="35"/>
  <c r="AL176" i="35" s="1"/>
  <c r="O185" i="35"/>
  <c r="W24" i="35"/>
  <c r="AL24" i="35" s="1"/>
  <c r="W165" i="35"/>
  <c r="AL165" i="35" s="1"/>
  <c r="W445" i="35"/>
  <c r="AL445" i="35" s="1"/>
  <c r="O77" i="35"/>
  <c r="AK77" i="35" s="1"/>
  <c r="W159" i="35"/>
  <c r="AL159" i="35" s="1"/>
  <c r="O176" i="35"/>
  <c r="AK176" i="35" s="1"/>
  <c r="W201" i="35"/>
  <c r="AL201" i="35" s="1"/>
  <c r="W366" i="35"/>
  <c r="AL366" i="35" s="1"/>
  <c r="W425" i="35"/>
  <c r="AL425" i="35" s="1"/>
  <c r="V27" i="35"/>
  <c r="O30" i="35"/>
  <c r="AK30" i="35" s="1"/>
  <c r="W30" i="35"/>
  <c r="AL30" i="35" s="1"/>
  <c r="O39" i="35"/>
  <c r="AK39" i="35" s="1"/>
  <c r="W39" i="35"/>
  <c r="O90" i="35"/>
  <c r="AK90" i="35" s="1"/>
  <c r="O134" i="35"/>
  <c r="AK134" i="35" s="1"/>
  <c r="W148" i="35"/>
  <c r="AL148" i="35" s="1"/>
  <c r="W163" i="35"/>
  <c r="AL163" i="35" s="1"/>
  <c r="O222" i="35"/>
  <c r="AK222" i="35" s="1"/>
  <c r="W271" i="35"/>
  <c r="AL271" i="35" s="1"/>
  <c r="W295" i="35"/>
  <c r="AL295" i="35" s="1"/>
  <c r="O351" i="35"/>
  <c r="AK351" i="35" s="1"/>
  <c r="V357" i="35"/>
  <c r="V359" i="35"/>
  <c r="O364" i="35"/>
  <c r="AK364" i="35" s="1"/>
  <c r="O366" i="35"/>
  <c r="AK366" i="35" s="1"/>
  <c r="O368" i="35"/>
  <c r="AK368" i="35" s="1"/>
  <c r="O388" i="35"/>
  <c r="AK388" i="35" s="1"/>
  <c r="V390" i="35"/>
  <c r="O396" i="35"/>
  <c r="AK396" i="35" s="1"/>
  <c r="O416" i="35"/>
  <c r="AK416" i="35" s="1"/>
  <c r="O417" i="35"/>
  <c r="AK417" i="35" s="1"/>
  <c r="O424" i="35"/>
  <c r="O425" i="35"/>
  <c r="AK425" i="35" s="1"/>
  <c r="O432" i="35"/>
  <c r="AK432" i="35" s="1"/>
  <c r="O433" i="35"/>
  <c r="AK433" i="35" s="1"/>
  <c r="V440" i="35"/>
  <c r="O444" i="35"/>
  <c r="O448" i="35"/>
  <c r="V449" i="35"/>
  <c r="V455" i="35"/>
  <c r="V464" i="35"/>
  <c r="V467" i="35"/>
  <c r="O470" i="35"/>
  <c r="AK470" i="35" s="1"/>
  <c r="O471" i="35"/>
  <c r="V485" i="35"/>
  <c r="W485" i="35" s="1"/>
  <c r="AL485" i="35" s="1"/>
  <c r="O486" i="35"/>
  <c r="AK486" i="35" s="1"/>
  <c r="W504" i="35"/>
  <c r="AL504" i="35" s="1"/>
  <c r="W508" i="35"/>
  <c r="AL508" i="35" s="1"/>
  <c r="V512" i="35"/>
  <c r="V516" i="35"/>
  <c r="V525" i="35"/>
  <c r="O542" i="35"/>
  <c r="AK542" i="35" s="1"/>
  <c r="W15" i="35"/>
  <c r="AL15" i="35" s="1"/>
  <c r="W16" i="35"/>
  <c r="AL16" i="35" s="1"/>
  <c r="O18" i="35"/>
  <c r="AK18" i="35" s="1"/>
  <c r="W160" i="35"/>
  <c r="W180" i="35"/>
  <c r="AL180" i="35" s="1"/>
  <c r="W193" i="35"/>
  <c r="AL193" i="35" s="1"/>
  <c r="W194" i="35"/>
  <c r="O223" i="35"/>
  <c r="AK223" i="35" s="1"/>
  <c r="W427" i="35"/>
  <c r="W433" i="35"/>
  <c r="AL433" i="35" s="1"/>
  <c r="W461" i="35"/>
  <c r="AL461" i="35" s="1"/>
  <c r="O525" i="35"/>
  <c r="AK525" i="35" s="1"/>
  <c r="I545" i="35"/>
  <c r="O6" i="35"/>
  <c r="AK6" i="35" s="1"/>
  <c r="W8" i="35"/>
  <c r="AL8" i="35" s="1"/>
  <c r="O10" i="35"/>
  <c r="AK10" i="35" s="1"/>
  <c r="V10" i="35"/>
  <c r="V12" i="35"/>
  <c r="V14" i="35"/>
  <c r="V23" i="35"/>
  <c r="O26" i="35"/>
  <c r="AK26" i="35" s="1"/>
  <c r="V26" i="35"/>
  <c r="V29" i="35"/>
  <c r="O35" i="35"/>
  <c r="AK35" i="35" s="1"/>
  <c r="V35" i="35"/>
  <c r="W35" i="35" s="1"/>
  <c r="AL35" i="35" s="1"/>
  <c r="O83" i="35"/>
  <c r="AK83" i="35" s="1"/>
  <c r="V85" i="35"/>
  <c r="O158" i="35"/>
  <c r="AK158" i="35" s="1"/>
  <c r="V167" i="35"/>
  <c r="O172" i="35"/>
  <c r="AK172" i="35" s="1"/>
  <c r="O180" i="35"/>
  <c r="AK180" i="35" s="1"/>
  <c r="O188" i="35"/>
  <c r="AK188" i="35" s="1"/>
  <c r="O218" i="35"/>
  <c r="AK218" i="35" s="1"/>
  <c r="V218" i="35"/>
  <c r="V344" i="35"/>
  <c r="O346" i="35"/>
  <c r="AK346" i="35" s="1"/>
  <c r="V350" i="35"/>
  <c r="V365" i="35"/>
  <c r="V367" i="35"/>
  <c r="O371" i="35"/>
  <c r="O373" i="35"/>
  <c r="AK373" i="35" s="1"/>
  <c r="O375" i="35"/>
  <c r="AK375" i="35" s="1"/>
  <c r="O377" i="35"/>
  <c r="AK377" i="35" s="1"/>
  <c r="O379" i="35"/>
  <c r="AK379" i="35" s="1"/>
  <c r="O381" i="35"/>
  <c r="AK381" i="35" s="1"/>
  <c r="O383" i="35"/>
  <c r="AK383" i="35" s="1"/>
  <c r="O385" i="35"/>
  <c r="O387" i="35"/>
  <c r="AK387" i="35" s="1"/>
  <c r="V389" i="35"/>
  <c r="O393" i="35"/>
  <c r="AK393" i="35" s="1"/>
  <c r="V393" i="35"/>
  <c r="V395" i="35"/>
  <c r="O399" i="35"/>
  <c r="AK399" i="35" s="1"/>
  <c r="O401" i="35"/>
  <c r="AK401" i="35" s="1"/>
  <c r="O404" i="35"/>
  <c r="V407" i="35"/>
  <c r="O411" i="35"/>
  <c r="AK411" i="35" s="1"/>
  <c r="V413" i="35"/>
  <c r="V415" i="35"/>
  <c r="V416" i="35"/>
  <c r="V421" i="35"/>
  <c r="V423" i="35"/>
  <c r="V424" i="35"/>
  <c r="V429" i="35"/>
  <c r="V431" i="35"/>
  <c r="V432" i="35"/>
  <c r="V439" i="35"/>
  <c r="W451" i="35"/>
  <c r="AL451" i="35" s="1"/>
  <c r="O452" i="35"/>
  <c r="AK452" i="35" s="1"/>
  <c r="O454" i="35"/>
  <c r="AK454" i="35" s="1"/>
  <c r="V454" i="35"/>
  <c r="V457" i="35"/>
  <c r="O459" i="35"/>
  <c r="AK459" i="35" s="1"/>
  <c r="O466" i="35"/>
  <c r="AK466" i="35" s="1"/>
  <c r="V466" i="35"/>
  <c r="O469" i="35"/>
  <c r="AK469" i="35" s="1"/>
  <c r="V469" i="35"/>
  <c r="O472" i="35"/>
  <c r="AK472" i="35" s="1"/>
  <c r="V478" i="35"/>
  <c r="V489" i="35"/>
  <c r="W489" i="35" s="1"/>
  <c r="AL489" i="35" s="1"/>
  <c r="O490" i="35"/>
  <c r="AK490" i="35" s="1"/>
  <c r="O494" i="35"/>
  <c r="AK494" i="35" s="1"/>
  <c r="O498" i="35"/>
  <c r="AK498" i="35" s="1"/>
  <c r="O502" i="35"/>
  <c r="AK502" i="35" s="1"/>
  <c r="O506" i="35"/>
  <c r="AK506" i="35" s="1"/>
  <c r="O510" i="35"/>
  <c r="AK510" i="35" s="1"/>
  <c r="O514" i="35"/>
  <c r="AK514" i="35" s="1"/>
  <c r="V523" i="35"/>
  <c r="O528" i="35"/>
  <c r="AK528" i="35" s="1"/>
  <c r="O533" i="35"/>
  <c r="AK533" i="35" s="1"/>
  <c r="O535" i="35"/>
  <c r="AK535" i="35" s="1"/>
  <c r="V535" i="35"/>
  <c r="V538" i="35"/>
  <c r="W13" i="35"/>
  <c r="AL13" i="35" s="1"/>
  <c r="W18" i="35"/>
  <c r="AL18" i="35" s="1"/>
  <c r="W21" i="35"/>
  <c r="AL21" i="35" s="1"/>
  <c r="O184" i="35"/>
  <c r="AK184" i="35" s="1"/>
  <c r="W190" i="35"/>
  <c r="W191" i="35"/>
  <c r="AL191" i="35" s="1"/>
  <c r="W198" i="35"/>
  <c r="X198" i="35" s="1"/>
  <c r="AA198" i="35" s="1"/>
  <c r="AJ198" i="35" s="1"/>
  <c r="W411" i="35"/>
  <c r="AL411" i="35" s="1"/>
  <c r="W465" i="35"/>
  <c r="AL465" i="35" s="1"/>
  <c r="W20" i="35"/>
  <c r="O22" i="35"/>
  <c r="AK22" i="35" s="1"/>
  <c r="V22" i="35"/>
  <c r="V25" i="35"/>
  <c r="V34" i="35"/>
  <c r="O38" i="35"/>
  <c r="AK38" i="35" s="1"/>
  <c r="V81" i="35"/>
  <c r="O142" i="35"/>
  <c r="AK142" i="35" s="1"/>
  <c r="V142" i="35"/>
  <c r="V147" i="35"/>
  <c r="V155" i="35"/>
  <c r="O160" i="35"/>
  <c r="AK160" i="35" s="1"/>
  <c r="O162" i="35"/>
  <c r="AK162" i="35" s="1"/>
  <c r="V162" i="35"/>
  <c r="O167" i="35"/>
  <c r="AK167" i="35" s="1"/>
  <c r="V171" i="35"/>
  <c r="O174" i="35"/>
  <c r="AK174" i="35" s="1"/>
  <c r="V174" i="35"/>
  <c r="W177" i="35"/>
  <c r="AL177" i="35" s="1"/>
  <c r="V179" i="35"/>
  <c r="O182" i="35"/>
  <c r="AK182" i="35" s="1"/>
  <c r="V182" i="35"/>
  <c r="V187" i="35"/>
  <c r="V260" i="35"/>
  <c r="V268" i="35"/>
  <c r="V276" i="35"/>
  <c r="V284" i="35"/>
  <c r="V292" i="35"/>
  <c r="V300" i="35"/>
  <c r="V308" i="35"/>
  <c r="V310" i="35"/>
  <c r="V312" i="35"/>
  <c r="V314" i="35"/>
  <c r="V316" i="35"/>
  <c r="V318" i="35"/>
  <c r="V320" i="35"/>
  <c r="V322" i="35"/>
  <c r="V324" i="35"/>
  <c r="V326" i="35"/>
  <c r="V328" i="35"/>
  <c r="V330" i="35"/>
  <c r="V332" i="35"/>
  <c r="V364" i="35"/>
  <c r="V368" i="35"/>
  <c r="V394" i="35"/>
  <c r="V396" i="35"/>
  <c r="O406" i="35"/>
  <c r="AK406" i="35" s="1"/>
  <c r="O412" i="35"/>
  <c r="AK412" i="35" s="1"/>
  <c r="O420" i="35"/>
  <c r="AK420" i="35" s="1"/>
  <c r="O428" i="35"/>
  <c r="AK428" i="35" s="1"/>
  <c r="O441" i="35"/>
  <c r="W442" i="35"/>
  <c r="X442" i="35" s="1"/>
  <c r="AA442" i="35" s="1"/>
  <c r="AJ442" i="35" s="1"/>
  <c r="W446" i="35"/>
  <c r="AL446" i="35" s="1"/>
  <c r="V462" i="35"/>
  <c r="V475" i="35"/>
  <c r="W475" i="35" s="1"/>
  <c r="AL475" i="35" s="1"/>
  <c r="O476" i="35"/>
  <c r="AK476" i="35" s="1"/>
  <c r="V482" i="35"/>
  <c r="V491" i="35"/>
  <c r="V495" i="35"/>
  <c r="V499" i="35"/>
  <c r="V503" i="35"/>
  <c r="V507" i="35"/>
  <c r="V511" i="35"/>
  <c r="V515" i="35"/>
  <c r="V529" i="35"/>
  <c r="V531" i="35"/>
  <c r="V534" i="35"/>
  <c r="V543" i="35"/>
  <c r="R545" i="35"/>
  <c r="O19" i="35"/>
  <c r="AK19" i="35" s="1"/>
  <c r="O23" i="35"/>
  <c r="O27" i="35"/>
  <c r="AK27" i="35" s="1"/>
  <c r="O31" i="35"/>
  <c r="AK31" i="35" s="1"/>
  <c r="V38" i="35"/>
  <c r="O147" i="35"/>
  <c r="O152" i="35"/>
  <c r="AK152" i="35" s="1"/>
  <c r="O164" i="35"/>
  <c r="AK164" i="35" s="1"/>
  <c r="O166" i="35"/>
  <c r="AK166" i="35" s="1"/>
  <c r="V166" i="35"/>
  <c r="O171" i="35"/>
  <c r="AK171" i="35" s="1"/>
  <c r="O179" i="35"/>
  <c r="AK179" i="35" s="1"/>
  <c r="O187" i="35"/>
  <c r="AK187" i="35" s="1"/>
  <c r="O28" i="35"/>
  <c r="O170" i="35"/>
  <c r="AK170" i="35" s="1"/>
  <c r="O178" i="35"/>
  <c r="AK178" i="35" s="1"/>
  <c r="O186" i="35"/>
  <c r="S545" i="35"/>
  <c r="O16" i="35"/>
  <c r="O20" i="35"/>
  <c r="AK20" i="35" s="1"/>
  <c r="O24" i="35"/>
  <c r="F545" i="35"/>
  <c r="U545" i="35"/>
  <c r="O17" i="35"/>
  <c r="AK17" i="35" s="1"/>
  <c r="O21" i="35"/>
  <c r="AK21" i="35" s="1"/>
  <c r="O25" i="35"/>
  <c r="AK25" i="35" s="1"/>
  <c r="O29" i="35"/>
  <c r="AK29" i="35" s="1"/>
  <c r="O33" i="35"/>
  <c r="AK33" i="35" s="1"/>
  <c r="O34" i="35"/>
  <c r="AK34" i="35" s="1"/>
  <c r="O78" i="35"/>
  <c r="O156" i="35"/>
  <c r="AK156" i="35" s="1"/>
  <c r="V158" i="35"/>
  <c r="O163" i="35"/>
  <c r="AK163" i="35" s="1"/>
  <c r="O175" i="35"/>
  <c r="O183" i="35"/>
  <c r="AK183" i="35" s="1"/>
  <c r="O32" i="35"/>
  <c r="AK32" i="35" s="1"/>
  <c r="O36" i="35"/>
  <c r="O40" i="35"/>
  <c r="AK40" i="35" s="1"/>
  <c r="V88" i="35"/>
  <c r="V97" i="35"/>
  <c r="V132" i="35"/>
  <c r="O137" i="35"/>
  <c r="AK137" i="35" s="1"/>
  <c r="V137" i="35"/>
  <c r="V141" i="35"/>
  <c r="O146" i="35"/>
  <c r="O151" i="35"/>
  <c r="AK151" i="35" s="1"/>
  <c r="O203" i="35"/>
  <c r="AK203" i="35" s="1"/>
  <c r="V262" i="35"/>
  <c r="V265" i="35"/>
  <c r="V270" i="35"/>
  <c r="V273" i="35"/>
  <c r="V278" i="35"/>
  <c r="V281" i="35"/>
  <c r="V286" i="35"/>
  <c r="V289" i="35"/>
  <c r="V294" i="35"/>
  <c r="V297" i="35"/>
  <c r="V302" i="35"/>
  <c r="V305" i="35"/>
  <c r="V345" i="35"/>
  <c r="V347" i="35"/>
  <c r="V354" i="35"/>
  <c r="V361" i="35"/>
  <c r="V363" i="35"/>
  <c r="V370" i="35"/>
  <c r="V372" i="35"/>
  <c r="V374" i="35"/>
  <c r="V376" i="35"/>
  <c r="V378" i="35"/>
  <c r="V380" i="35"/>
  <c r="V382" i="35"/>
  <c r="V384" i="35"/>
  <c r="V386" i="35"/>
  <c r="V401" i="35"/>
  <c r="O37" i="35"/>
  <c r="AK37" i="35" s="1"/>
  <c r="O81" i="35"/>
  <c r="AK81" i="35" s="1"/>
  <c r="O85" i="35"/>
  <c r="V87" i="35"/>
  <c r="O89" i="35"/>
  <c r="AK89" i="35" s="1"/>
  <c r="V91" i="35"/>
  <c r="O97" i="35"/>
  <c r="O136" i="35"/>
  <c r="AK136" i="35" s="1"/>
  <c r="V136" i="35"/>
  <c r="V140" i="35"/>
  <c r="V145" i="35"/>
  <c r="O206" i="35"/>
  <c r="AK206" i="35" s="1"/>
  <c r="V206" i="35"/>
  <c r="O207" i="35"/>
  <c r="AK207" i="35" s="1"/>
  <c r="O211" i="35"/>
  <c r="AK211" i="35" s="1"/>
  <c r="V259" i="35"/>
  <c r="V264" i="35"/>
  <c r="V267" i="35"/>
  <c r="V272" i="35"/>
  <c r="V275" i="35"/>
  <c r="V280" i="35"/>
  <c r="V283" i="35"/>
  <c r="V288" i="35"/>
  <c r="V291" i="35"/>
  <c r="V296" i="35"/>
  <c r="V299" i="35"/>
  <c r="V304" i="35"/>
  <c r="V307" i="35"/>
  <c r="V309" i="35"/>
  <c r="V311" i="35"/>
  <c r="O342" i="35"/>
  <c r="AK342" i="35" s="1"/>
  <c r="O347" i="35"/>
  <c r="AK347" i="35" s="1"/>
  <c r="O354" i="35"/>
  <c r="AK354" i="35" s="1"/>
  <c r="O363" i="35"/>
  <c r="AK363" i="35" s="1"/>
  <c r="O370" i="35"/>
  <c r="AK370" i="35" s="1"/>
  <c r="O372" i="35"/>
  <c r="AK372" i="35" s="1"/>
  <c r="O374" i="35"/>
  <c r="AK374" i="35" s="1"/>
  <c r="O376" i="35"/>
  <c r="AK376" i="35" s="1"/>
  <c r="O378" i="35"/>
  <c r="O380" i="35"/>
  <c r="AK380" i="35" s="1"/>
  <c r="O382" i="35"/>
  <c r="AK382" i="35" s="1"/>
  <c r="O384" i="35"/>
  <c r="AK384" i="35" s="1"/>
  <c r="O386" i="35"/>
  <c r="AK386" i="35" s="1"/>
  <c r="V403" i="35"/>
  <c r="O410" i="35"/>
  <c r="AK410" i="35" s="1"/>
  <c r="V410" i="35"/>
  <c r="V90" i="35"/>
  <c r="V93" i="35"/>
  <c r="O143" i="35"/>
  <c r="V143" i="35"/>
  <c r="V144" i="35"/>
  <c r="V149" i="35"/>
  <c r="O153" i="35"/>
  <c r="AK153" i="35" s="1"/>
  <c r="V153" i="35"/>
  <c r="V157" i="35"/>
  <c r="O210" i="35"/>
  <c r="AK210" i="35" s="1"/>
  <c r="V210" i="35"/>
  <c r="O214" i="35"/>
  <c r="AK214" i="35" s="1"/>
  <c r="V214" i="35"/>
  <c r="O215" i="35"/>
  <c r="AK215" i="35" s="1"/>
  <c r="O219" i="35"/>
  <c r="AK219" i="35" s="1"/>
  <c r="V261" i="35"/>
  <c r="V266" i="35"/>
  <c r="V269" i="35"/>
  <c r="V274" i="35"/>
  <c r="V277" i="35"/>
  <c r="V282" i="35"/>
  <c r="V285" i="35"/>
  <c r="V290" i="35"/>
  <c r="V293" i="35"/>
  <c r="V298" i="35"/>
  <c r="V301" i="35"/>
  <c r="V306" i="35"/>
  <c r="V346" i="35"/>
  <c r="V353" i="35"/>
  <c r="V355" i="35"/>
  <c r="V362" i="35"/>
  <c r="V369" i="35"/>
  <c r="V371" i="35"/>
  <c r="V373" i="35"/>
  <c r="V375" i="35"/>
  <c r="V377" i="35"/>
  <c r="V379" i="35"/>
  <c r="V381" i="35"/>
  <c r="V383" i="35"/>
  <c r="V385" i="35"/>
  <c r="V387" i="35"/>
  <c r="V398" i="35"/>
  <c r="V400" i="35"/>
  <c r="O403" i="35"/>
  <c r="AK403" i="35" s="1"/>
  <c r="V406" i="35"/>
  <c r="V313" i="35"/>
  <c r="V315" i="35"/>
  <c r="V317" i="35"/>
  <c r="V319" i="35"/>
  <c r="V321" i="35"/>
  <c r="O322" i="35"/>
  <c r="AK322" i="35" s="1"/>
  <c r="V323" i="35"/>
  <c r="O324" i="35"/>
  <c r="V325" i="35"/>
  <c r="O326" i="35"/>
  <c r="AK326" i="35" s="1"/>
  <c r="V327" i="35"/>
  <c r="O328" i="35"/>
  <c r="V329" i="35"/>
  <c r="O330" i="35"/>
  <c r="AK330" i="35" s="1"/>
  <c r="V331" i="35"/>
  <c r="O332" i="35"/>
  <c r="V333" i="35"/>
  <c r="O334" i="35"/>
  <c r="AK334" i="35" s="1"/>
  <c r="V335" i="35"/>
  <c r="O336" i="35"/>
  <c r="V337" i="35"/>
  <c r="O338" i="35"/>
  <c r="AK338" i="35" s="1"/>
  <c r="V339" i="35"/>
  <c r="O340" i="35"/>
  <c r="AK340" i="35" s="1"/>
  <c r="O345" i="35"/>
  <c r="AK345" i="35" s="1"/>
  <c r="O353" i="35"/>
  <c r="O361" i="35"/>
  <c r="AK361" i="35" s="1"/>
  <c r="O369" i="35"/>
  <c r="O394" i="35"/>
  <c r="AK394" i="35" s="1"/>
  <c r="O397" i="35"/>
  <c r="AK397" i="35" s="1"/>
  <c r="O400" i="35"/>
  <c r="AK400" i="35" s="1"/>
  <c r="O409" i="35"/>
  <c r="V414" i="35"/>
  <c r="V418" i="35"/>
  <c r="V422" i="35"/>
  <c r="V426" i="35"/>
  <c r="V430" i="35"/>
  <c r="O450" i="35"/>
  <c r="AK450" i="35" s="1"/>
  <c r="V450" i="35"/>
  <c r="O453" i="35"/>
  <c r="O465" i="35"/>
  <c r="AK465" i="35" s="1"/>
  <c r="O521" i="35"/>
  <c r="O522" i="35"/>
  <c r="AK522" i="35" s="1"/>
  <c r="V522" i="35"/>
  <c r="O531" i="35"/>
  <c r="AK531" i="35" s="1"/>
  <c r="O539" i="35"/>
  <c r="AK539" i="35" s="1"/>
  <c r="V539" i="35"/>
  <c r="O408" i="35"/>
  <c r="O414" i="35"/>
  <c r="AK414" i="35" s="1"/>
  <c r="O418" i="35"/>
  <c r="AK418" i="35" s="1"/>
  <c r="O422" i="35"/>
  <c r="AK422" i="35" s="1"/>
  <c r="O426" i="35"/>
  <c r="O430" i="35"/>
  <c r="AK430" i="35" s="1"/>
  <c r="O463" i="35"/>
  <c r="AK463" i="35" s="1"/>
  <c r="O538" i="35"/>
  <c r="AK538" i="35" s="1"/>
  <c r="O333" i="35"/>
  <c r="AK333" i="35" s="1"/>
  <c r="V334" i="35"/>
  <c r="O335" i="35"/>
  <c r="AK335" i="35" s="1"/>
  <c r="V336" i="35"/>
  <c r="O337" i="35"/>
  <c r="AK337" i="35" s="1"/>
  <c r="V338" i="35"/>
  <c r="O339" i="35"/>
  <c r="AK339" i="35" s="1"/>
  <c r="V340" i="35"/>
  <c r="V342" i="35"/>
  <c r="V343" i="35"/>
  <c r="O349" i="35"/>
  <c r="AK349" i="35" s="1"/>
  <c r="O357" i="35"/>
  <c r="AK357" i="35" s="1"/>
  <c r="O365" i="35"/>
  <c r="AK365" i="35" s="1"/>
  <c r="O389" i="35"/>
  <c r="AK389" i="35" s="1"/>
  <c r="O392" i="35"/>
  <c r="AK392" i="35" s="1"/>
  <c r="O402" i="35"/>
  <c r="AK402" i="35" s="1"/>
  <c r="O405" i="35"/>
  <c r="V408" i="35"/>
  <c r="V434" i="35"/>
  <c r="V436" i="35"/>
  <c r="V443" i="35"/>
  <c r="V447" i="35"/>
  <c r="V470" i="35"/>
  <c r="O530" i="35"/>
  <c r="AK530" i="35" s="1"/>
  <c r="O532" i="35"/>
  <c r="AK532" i="35" s="1"/>
  <c r="V452" i="35"/>
  <c r="V459" i="35"/>
  <c r="V473" i="35"/>
  <c r="O474" i="35"/>
  <c r="V476" i="35"/>
  <c r="V481" i="35"/>
  <c r="O482" i="35"/>
  <c r="AK482" i="35" s="1"/>
  <c r="V484" i="35"/>
  <c r="V487" i="35"/>
  <c r="O488" i="35"/>
  <c r="AK488" i="35" s="1"/>
  <c r="V490" i="35"/>
  <c r="O491" i="35"/>
  <c r="AK491" i="35" s="1"/>
  <c r="V493" i="35"/>
  <c r="V494" i="35"/>
  <c r="O495" i="35"/>
  <c r="AK495" i="35" s="1"/>
  <c r="V497" i="35"/>
  <c r="V498" i="35"/>
  <c r="O499" i="35"/>
  <c r="AK499" i="35" s="1"/>
  <c r="V501" i="35"/>
  <c r="V502" i="35"/>
  <c r="O503" i="35"/>
  <c r="AK503" i="35" s="1"/>
  <c r="V505" i="35"/>
  <c r="V506" i="35"/>
  <c r="O507" i="35"/>
  <c r="AK507" i="35" s="1"/>
  <c r="V509" i="35"/>
  <c r="V510" i="35"/>
  <c r="O511" i="35"/>
  <c r="AK511" i="35" s="1"/>
  <c r="V513" i="35"/>
  <c r="V514" i="35"/>
  <c r="O515" i="35"/>
  <c r="AK515" i="35" s="1"/>
  <c r="V517" i="35"/>
  <c r="V528" i="35"/>
  <c r="V532" i="35"/>
  <c r="V533" i="35"/>
  <c r="V541" i="35"/>
  <c r="V456" i="35"/>
  <c r="V463" i="35"/>
  <c r="V468" i="35"/>
  <c r="V472" i="35"/>
  <c r="V477" i="35"/>
  <c r="O478" i="35"/>
  <c r="AK478" i="35" s="1"/>
  <c r="V480" i="35"/>
  <c r="V486" i="35"/>
  <c r="O492" i="35"/>
  <c r="AK492" i="35" s="1"/>
  <c r="O496" i="35"/>
  <c r="AK496" i="35" s="1"/>
  <c r="O500" i="35"/>
  <c r="AK500" i="35" s="1"/>
  <c r="O504" i="35"/>
  <c r="AK504" i="35" s="1"/>
  <c r="O508" i="35"/>
  <c r="AK508" i="35" s="1"/>
  <c r="O512" i="35"/>
  <c r="AK512" i="35" s="1"/>
  <c r="O516" i="35"/>
  <c r="AK516" i="35" s="1"/>
  <c r="V520" i="35"/>
  <c r="V524" i="35"/>
  <c r="O526" i="35"/>
  <c r="AK526" i="35" s="1"/>
  <c r="O7" i="35"/>
  <c r="O11" i="35"/>
  <c r="O15" i="35"/>
  <c r="O8" i="35"/>
  <c r="O12" i="35"/>
  <c r="AK28" i="35"/>
  <c r="AK5" i="35"/>
  <c r="O14" i="35"/>
  <c r="AK23" i="35"/>
  <c r="O42" i="35"/>
  <c r="V42" i="35"/>
  <c r="O44" i="35"/>
  <c r="V44" i="35"/>
  <c r="O46" i="35"/>
  <c r="V46" i="35"/>
  <c r="O48" i="35"/>
  <c r="V48" i="35"/>
  <c r="O50" i="35"/>
  <c r="V50" i="35"/>
  <c r="O52" i="35"/>
  <c r="V52" i="35"/>
  <c r="O54" i="35"/>
  <c r="V54" i="35"/>
  <c r="O56" i="35"/>
  <c r="V56" i="35"/>
  <c r="O58" i="35"/>
  <c r="V58" i="35"/>
  <c r="O60" i="35"/>
  <c r="V60" i="35"/>
  <c r="O62" i="35"/>
  <c r="V62" i="35"/>
  <c r="O64" i="35"/>
  <c r="V64" i="35"/>
  <c r="O66" i="35"/>
  <c r="V66" i="35"/>
  <c r="O68" i="35"/>
  <c r="V68" i="35"/>
  <c r="O70" i="35"/>
  <c r="V70" i="35"/>
  <c r="O72" i="35"/>
  <c r="V72" i="35"/>
  <c r="O74" i="35"/>
  <c r="V74" i="35"/>
  <c r="O76" i="35"/>
  <c r="V76" i="35"/>
  <c r="AK78" i="35"/>
  <c r="V80" i="35"/>
  <c r="AK82" i="35"/>
  <c r="V84" i="35"/>
  <c r="N4" i="35"/>
  <c r="N545" i="35" s="1"/>
  <c r="V79" i="35"/>
  <c r="V83" i="35"/>
  <c r="V4" i="35"/>
  <c r="W4" i="35" s="1"/>
  <c r="O41" i="35"/>
  <c r="V41" i="35"/>
  <c r="O43" i="35"/>
  <c r="V43" i="35"/>
  <c r="O45" i="35"/>
  <c r="V45" i="35"/>
  <c r="O47" i="35"/>
  <c r="V47" i="35"/>
  <c r="O49" i="35"/>
  <c r="V49" i="35"/>
  <c r="O51" i="35"/>
  <c r="V51" i="35"/>
  <c r="O53" i="35"/>
  <c r="V53" i="35"/>
  <c r="O55" i="35"/>
  <c r="V55" i="35"/>
  <c r="O57" i="35"/>
  <c r="V57" i="35"/>
  <c r="O59" i="35"/>
  <c r="V59" i="35"/>
  <c r="O61" i="35"/>
  <c r="V61" i="35"/>
  <c r="O63" i="35"/>
  <c r="V63" i="35"/>
  <c r="O65" i="35"/>
  <c r="V65" i="35"/>
  <c r="O67" i="35"/>
  <c r="V67" i="35"/>
  <c r="O69" i="35"/>
  <c r="V69" i="35"/>
  <c r="O71" i="35"/>
  <c r="V71" i="35"/>
  <c r="O73" i="35"/>
  <c r="V73" i="35"/>
  <c r="O75" i="35"/>
  <c r="V75" i="35"/>
  <c r="V78" i="35"/>
  <c r="AK80" i="35"/>
  <c r="V82" i="35"/>
  <c r="AK84" i="35"/>
  <c r="V86" i="35"/>
  <c r="AK79" i="35"/>
  <c r="O92" i="35"/>
  <c r="V92" i="35"/>
  <c r="O94" i="35"/>
  <c r="O95" i="35"/>
  <c r="O93" i="35"/>
  <c r="V94" i="35"/>
  <c r="O96" i="35"/>
  <c r="V96" i="35"/>
  <c r="O98" i="35"/>
  <c r="V98" i="35"/>
  <c r="O100" i="35"/>
  <c r="V100" i="35"/>
  <c r="O102" i="35"/>
  <c r="V102" i="35"/>
  <c r="O104" i="35"/>
  <c r="V104" i="35"/>
  <c r="O106" i="35"/>
  <c r="V106" i="35"/>
  <c r="O108" i="35"/>
  <c r="V108" i="35"/>
  <c r="O110" i="35"/>
  <c r="V110" i="35"/>
  <c r="O112" i="35"/>
  <c r="V112" i="35"/>
  <c r="O114" i="35"/>
  <c r="V114" i="35"/>
  <c r="O116" i="35"/>
  <c r="V116" i="35"/>
  <c r="O118" i="35"/>
  <c r="V118" i="35"/>
  <c r="O120" i="35"/>
  <c r="V120" i="35"/>
  <c r="O122" i="35"/>
  <c r="V122" i="35"/>
  <c r="O124" i="35"/>
  <c r="V124" i="35"/>
  <c r="O126" i="35"/>
  <c r="V126" i="35"/>
  <c r="O128" i="35"/>
  <c r="V128" i="35"/>
  <c r="O130" i="35"/>
  <c r="V130" i="35"/>
  <c r="O131" i="35"/>
  <c r="V131" i="35"/>
  <c r="O138" i="35"/>
  <c r="O139" i="35"/>
  <c r="V139" i="35"/>
  <c r="O141" i="35"/>
  <c r="O145" i="35"/>
  <c r="O149" i="35"/>
  <c r="O157" i="35"/>
  <c r="AK161" i="35"/>
  <c r="AK168" i="35"/>
  <c r="O132" i="35"/>
  <c r="O133" i="35"/>
  <c r="V133" i="35"/>
  <c r="O140" i="35"/>
  <c r="O144" i="35"/>
  <c r="O148" i="35"/>
  <c r="O155" i="35"/>
  <c r="O99" i="35"/>
  <c r="V99" i="35"/>
  <c r="O101" i="35"/>
  <c r="V101" i="35"/>
  <c r="O103" i="35"/>
  <c r="V103" i="35"/>
  <c r="O105" i="35"/>
  <c r="V105" i="35"/>
  <c r="O107" i="35"/>
  <c r="V107" i="35"/>
  <c r="O109" i="35"/>
  <c r="V109" i="35"/>
  <c r="O111" i="35"/>
  <c r="V111" i="35"/>
  <c r="O113" i="35"/>
  <c r="V113" i="35"/>
  <c r="O115" i="35"/>
  <c r="V115" i="35"/>
  <c r="O117" i="35"/>
  <c r="V117" i="35"/>
  <c r="O119" i="35"/>
  <c r="V119" i="35"/>
  <c r="O121" i="35"/>
  <c r="V121" i="35"/>
  <c r="O123" i="35"/>
  <c r="V123" i="35"/>
  <c r="O125" i="35"/>
  <c r="V125" i="35"/>
  <c r="O127" i="35"/>
  <c r="V127" i="35"/>
  <c r="O129" i="35"/>
  <c r="V129" i="35"/>
  <c r="O135" i="35"/>
  <c r="V135" i="35"/>
  <c r="O150" i="35"/>
  <c r="V150" i="35"/>
  <c r="O154" i="35"/>
  <c r="V154" i="35"/>
  <c r="AK173" i="35"/>
  <c r="AK175" i="35"/>
  <c r="AK177" i="35"/>
  <c r="AK181" i="35"/>
  <c r="AK185" i="35"/>
  <c r="V152" i="35"/>
  <c r="V156" i="35"/>
  <c r="AK190" i="35"/>
  <c r="AK192" i="35"/>
  <c r="AK193" i="35"/>
  <c r="AK195" i="35"/>
  <c r="AK198" i="35"/>
  <c r="AK200" i="35"/>
  <c r="AK201" i="35"/>
  <c r="O205" i="35"/>
  <c r="V205" i="35"/>
  <c r="O209" i="35"/>
  <c r="V209" i="35"/>
  <c r="O213" i="35"/>
  <c r="V213" i="35"/>
  <c r="O217" i="35"/>
  <c r="V217" i="35"/>
  <c r="O221" i="35"/>
  <c r="V221" i="35"/>
  <c r="O225" i="35"/>
  <c r="V225" i="35"/>
  <c r="O204" i="35"/>
  <c r="V204" i="35"/>
  <c r="O208" i="35"/>
  <c r="V208" i="35"/>
  <c r="O212" i="35"/>
  <c r="V212" i="35"/>
  <c r="O216" i="35"/>
  <c r="V216" i="35"/>
  <c r="O220" i="35"/>
  <c r="V220" i="35"/>
  <c r="O224" i="35"/>
  <c r="V224" i="35"/>
  <c r="V203" i="35"/>
  <c r="V207" i="35"/>
  <c r="V211" i="35"/>
  <c r="V215" i="35"/>
  <c r="V219" i="35"/>
  <c r="V223" i="35"/>
  <c r="O227" i="35"/>
  <c r="V227" i="35"/>
  <c r="O229" i="35"/>
  <c r="V229" i="35"/>
  <c r="O231" i="35"/>
  <c r="V231" i="35"/>
  <c r="O233" i="35"/>
  <c r="V233" i="35"/>
  <c r="O235" i="35"/>
  <c r="V235" i="35"/>
  <c r="O237" i="35"/>
  <c r="V237" i="35"/>
  <c r="O239" i="35"/>
  <c r="V239" i="35"/>
  <c r="O241" i="35"/>
  <c r="V241" i="35"/>
  <c r="O243" i="35"/>
  <c r="V243" i="35"/>
  <c r="O245" i="35"/>
  <c r="V245" i="35"/>
  <c r="O247" i="35"/>
  <c r="V247" i="35"/>
  <c r="O249" i="35"/>
  <c r="V249" i="35"/>
  <c r="O251" i="35"/>
  <c r="V251" i="35"/>
  <c r="O253" i="35"/>
  <c r="V253" i="35"/>
  <c r="O255" i="35"/>
  <c r="V255" i="35"/>
  <c r="O257" i="35"/>
  <c r="V257" i="35"/>
  <c r="O259" i="35"/>
  <c r="O261" i="35"/>
  <c r="O263" i="35"/>
  <c r="O265" i="35"/>
  <c r="O267" i="35"/>
  <c r="O269" i="35"/>
  <c r="O271" i="35"/>
  <c r="O273" i="35"/>
  <c r="O275" i="35"/>
  <c r="O277" i="35"/>
  <c r="O279" i="35"/>
  <c r="O281" i="35"/>
  <c r="O283" i="35"/>
  <c r="O285" i="35"/>
  <c r="O287" i="35"/>
  <c r="O289" i="35"/>
  <c r="O291" i="35"/>
  <c r="O293" i="35"/>
  <c r="O295" i="35"/>
  <c r="O297" i="35"/>
  <c r="O299" i="35"/>
  <c r="O301" i="35"/>
  <c r="O303" i="35"/>
  <c r="O305" i="35"/>
  <c r="O307" i="35"/>
  <c r="O309" i="35"/>
  <c r="O311" i="35"/>
  <c r="O313" i="35"/>
  <c r="O315" i="35"/>
  <c r="O317" i="35"/>
  <c r="O319" i="35"/>
  <c r="AK324" i="35"/>
  <c r="AK328" i="35"/>
  <c r="AK332" i="35"/>
  <c r="AK336" i="35"/>
  <c r="AK359" i="35"/>
  <c r="AK367" i="35"/>
  <c r="AK321" i="35"/>
  <c r="AK329" i="35"/>
  <c r="AK369" i="35"/>
  <c r="O226" i="35"/>
  <c r="V226" i="35"/>
  <c r="O228" i="35"/>
  <c r="V228" i="35"/>
  <c r="O230" i="35"/>
  <c r="V230" i="35"/>
  <c r="O232" i="35"/>
  <c r="V232" i="35"/>
  <c r="O234" i="35"/>
  <c r="V234" i="35"/>
  <c r="O236" i="35"/>
  <c r="V236" i="35"/>
  <c r="O238" i="35"/>
  <c r="V238" i="35"/>
  <c r="O240" i="35"/>
  <c r="V240" i="35"/>
  <c r="O242" i="35"/>
  <c r="V242" i="35"/>
  <c r="O244" i="35"/>
  <c r="V244" i="35"/>
  <c r="O246" i="35"/>
  <c r="V246" i="35"/>
  <c r="O248" i="35"/>
  <c r="V248" i="35"/>
  <c r="O250" i="35"/>
  <c r="V250" i="35"/>
  <c r="O252" i="35"/>
  <c r="V252" i="35"/>
  <c r="O254" i="35"/>
  <c r="V254" i="35"/>
  <c r="O256" i="35"/>
  <c r="V256" i="35"/>
  <c r="O258" i="35"/>
  <c r="V258" i="35"/>
  <c r="O260" i="35"/>
  <c r="O262" i="35"/>
  <c r="O264" i="35"/>
  <c r="O266" i="35"/>
  <c r="O268" i="35"/>
  <c r="O270" i="35"/>
  <c r="O272" i="35"/>
  <c r="O274" i="35"/>
  <c r="O276" i="35"/>
  <c r="O278" i="35"/>
  <c r="O280" i="35"/>
  <c r="O282" i="35"/>
  <c r="O284" i="35"/>
  <c r="O286" i="35"/>
  <c r="O288" i="35"/>
  <c r="O290" i="35"/>
  <c r="O292" i="35"/>
  <c r="O294" i="35"/>
  <c r="O296" i="35"/>
  <c r="O298" i="35"/>
  <c r="O300" i="35"/>
  <c r="O302" i="35"/>
  <c r="O304" i="35"/>
  <c r="O306" i="35"/>
  <c r="O308" i="35"/>
  <c r="O310" i="35"/>
  <c r="O312" i="35"/>
  <c r="O314" i="35"/>
  <c r="O316" i="35"/>
  <c r="O318" i="35"/>
  <c r="O320" i="35"/>
  <c r="AK355" i="35"/>
  <c r="O344" i="35"/>
  <c r="AK390" i="35"/>
  <c r="AK444" i="35"/>
  <c r="O343" i="35"/>
  <c r="AK451" i="35"/>
  <c r="X451" i="35"/>
  <c r="AA451" i="35" s="1"/>
  <c r="AJ451" i="35" s="1"/>
  <c r="AK350" i="35"/>
  <c r="AK358" i="35"/>
  <c r="AK371" i="35"/>
  <c r="AK395" i="35"/>
  <c r="AK405" i="35"/>
  <c r="AK408" i="35"/>
  <c r="AK429" i="35"/>
  <c r="AK435" i="35"/>
  <c r="AK447" i="35"/>
  <c r="AK409" i="35"/>
  <c r="AK424" i="35"/>
  <c r="AK426" i="35"/>
  <c r="AK434" i="35"/>
  <c r="AK471" i="35"/>
  <c r="AK518" i="35"/>
  <c r="AK440" i="35"/>
  <c r="AK458" i="35"/>
  <c r="AK415" i="35"/>
  <c r="AK431" i="35"/>
  <c r="AK441" i="35"/>
  <c r="AK442" i="35"/>
  <c r="AK480" i="35"/>
  <c r="AK453" i="35"/>
  <c r="AK457" i="35"/>
  <c r="O473" i="35"/>
  <c r="O475" i="35"/>
  <c r="O477" i="35"/>
  <c r="O479" i="35"/>
  <c r="O481" i="35"/>
  <c r="O483" i="35"/>
  <c r="O485" i="35"/>
  <c r="O487" i="35"/>
  <c r="O489" i="35"/>
  <c r="O524" i="35"/>
  <c r="AK536" i="35"/>
  <c r="AK541" i="35"/>
  <c r="O520" i="35"/>
  <c r="AK537" i="35"/>
  <c r="X24" i="35" l="1"/>
  <c r="AA24" i="35" s="1"/>
  <c r="AJ24" i="35" s="1"/>
  <c r="X193" i="35"/>
  <c r="AA193" i="35" s="1"/>
  <c r="AJ193" i="35" s="1"/>
  <c r="X177" i="35"/>
  <c r="AA177" i="35" s="1"/>
  <c r="AJ177" i="35" s="1"/>
  <c r="AL537" i="35"/>
  <c r="X537" i="35"/>
  <c r="AA537" i="35" s="1"/>
  <c r="AJ537" i="35" s="1"/>
  <c r="X201" i="35"/>
  <c r="AA201" i="35" s="1"/>
  <c r="AJ201" i="35" s="1"/>
  <c r="X425" i="35"/>
  <c r="AA425" i="35" s="1"/>
  <c r="AJ425" i="35" s="1"/>
  <c r="X16" i="35"/>
  <c r="AA16" i="35" s="1"/>
  <c r="AJ16" i="35" s="1"/>
  <c r="AK16" i="35"/>
  <c r="X521" i="35"/>
  <c r="AA521" i="35" s="1"/>
  <c r="AJ521" i="35" s="1"/>
  <c r="X527" i="35"/>
  <c r="AA527" i="35" s="1"/>
  <c r="AJ527" i="35" s="1"/>
  <c r="AK521" i="35"/>
  <c r="AL197" i="35"/>
  <c r="X197" i="35"/>
  <c r="AA197" i="35" s="1"/>
  <c r="AJ197" i="35" s="1"/>
  <c r="AL189" i="35"/>
  <c r="X189" i="35"/>
  <c r="AA189" i="35" s="1"/>
  <c r="AJ189" i="35" s="1"/>
  <c r="X519" i="35"/>
  <c r="AA519" i="35" s="1"/>
  <c r="AJ519" i="35" s="1"/>
  <c r="X518" i="35"/>
  <c r="AA518" i="35" s="1"/>
  <c r="AJ518" i="35" s="1"/>
  <c r="X409" i="35"/>
  <c r="AA409" i="35" s="1"/>
  <c r="AJ409" i="35" s="1"/>
  <c r="X444" i="35"/>
  <c r="AA444" i="35" s="1"/>
  <c r="AJ444" i="35" s="1"/>
  <c r="X161" i="35"/>
  <c r="AA161" i="35" s="1"/>
  <c r="AJ161" i="35" s="1"/>
  <c r="X427" i="35"/>
  <c r="AA427" i="35" s="1"/>
  <c r="AJ427" i="35" s="1"/>
  <c r="X448" i="35"/>
  <c r="AA448" i="35" s="1"/>
  <c r="AJ448" i="35" s="1"/>
  <c r="X192" i="35"/>
  <c r="AA192" i="35" s="1"/>
  <c r="AJ192" i="35" s="1"/>
  <c r="X32" i="35"/>
  <c r="AA32" i="35" s="1"/>
  <c r="AJ32" i="35" s="1"/>
  <c r="X404" i="35"/>
  <c r="AA404" i="35" s="1"/>
  <c r="AJ404" i="35" s="1"/>
  <c r="X168" i="35"/>
  <c r="AA168" i="35" s="1"/>
  <c r="AJ168" i="35" s="1"/>
  <c r="X194" i="35"/>
  <c r="AA194" i="35" s="1"/>
  <c r="AJ194" i="35" s="1"/>
  <c r="X488" i="35"/>
  <c r="AA488" i="35" s="1"/>
  <c r="AJ488" i="35" s="1"/>
  <c r="X37" i="35"/>
  <c r="AA37" i="35" s="1"/>
  <c r="AJ37" i="35" s="1"/>
  <c r="AL195" i="35"/>
  <c r="X195" i="35"/>
  <c r="AA195" i="35" s="1"/>
  <c r="AJ195" i="35" s="1"/>
  <c r="AL438" i="35"/>
  <c r="X438" i="35"/>
  <c r="AA438" i="35" s="1"/>
  <c r="AJ438" i="35" s="1"/>
  <c r="AL183" i="35"/>
  <c r="X183" i="35"/>
  <c r="AA183" i="35" s="1"/>
  <c r="AJ183" i="35" s="1"/>
  <c r="AL77" i="35"/>
  <c r="X77" i="35"/>
  <c r="AA77" i="35" s="1"/>
  <c r="AJ77" i="35" s="1"/>
  <c r="AL5" i="35"/>
  <c r="X5" i="35"/>
  <c r="AA5" i="35" s="1"/>
  <c r="AJ5" i="35" s="1"/>
  <c r="AL442" i="35"/>
  <c r="X20" i="35"/>
  <c r="AA20" i="35" s="1"/>
  <c r="AJ20" i="35" s="1"/>
  <c r="AL527" i="35"/>
  <c r="X222" i="35"/>
  <c r="AA222" i="35" s="1"/>
  <c r="AJ222" i="35" s="1"/>
  <c r="X186" i="35"/>
  <c r="AA186" i="35" s="1"/>
  <c r="AJ186" i="35" s="1"/>
  <c r="X542" i="35"/>
  <c r="AA542" i="35" s="1"/>
  <c r="AJ542" i="35" s="1"/>
  <c r="X465" i="35"/>
  <c r="AA465" i="35" s="1"/>
  <c r="AJ465" i="35" s="1"/>
  <c r="AK448" i="35"/>
  <c r="X458" i="35"/>
  <c r="AA458" i="35" s="1"/>
  <c r="AJ458" i="35" s="1"/>
  <c r="X352" i="35"/>
  <c r="AA352" i="35" s="1"/>
  <c r="AJ352" i="35" s="1"/>
  <c r="X356" i="35"/>
  <c r="AA356" i="35" s="1"/>
  <c r="AJ356" i="35" s="1"/>
  <c r="X35" i="35"/>
  <c r="AA35" i="35" s="1"/>
  <c r="AJ35" i="35" s="1"/>
  <c r="X30" i="35"/>
  <c r="AA30" i="35" s="1"/>
  <c r="AJ30" i="35" s="1"/>
  <c r="X471" i="35"/>
  <c r="AA471" i="35" s="1"/>
  <c r="AJ471" i="35" s="1"/>
  <c r="X196" i="35"/>
  <c r="AA196" i="35" s="1"/>
  <c r="AJ196" i="35" s="1"/>
  <c r="X36" i="35"/>
  <c r="AA36" i="35" s="1"/>
  <c r="AJ36" i="35" s="1"/>
  <c r="X411" i="35"/>
  <c r="AA411" i="35" s="1"/>
  <c r="AJ411" i="35" s="1"/>
  <c r="X184" i="35"/>
  <c r="AA184" i="35" s="1"/>
  <c r="AJ184" i="35" s="1"/>
  <c r="X165" i="35"/>
  <c r="AA165" i="35" s="1"/>
  <c r="AJ165" i="35" s="1"/>
  <c r="AK36" i="35"/>
  <c r="X175" i="35"/>
  <c r="AA175" i="35" s="1"/>
  <c r="AJ175" i="35" s="1"/>
  <c r="AL540" i="35"/>
  <c r="X540" i="35"/>
  <c r="AA540" i="35" s="1"/>
  <c r="AJ540" i="35" s="1"/>
  <c r="AL420" i="35"/>
  <c r="X420" i="35"/>
  <c r="AA420" i="35" s="1"/>
  <c r="AJ420" i="35" s="1"/>
  <c r="AL536" i="35"/>
  <c r="X536" i="35"/>
  <c r="AA536" i="35" s="1"/>
  <c r="AJ536" i="35" s="1"/>
  <c r="AL412" i="35"/>
  <c r="X412" i="35"/>
  <c r="AA412" i="35" s="1"/>
  <c r="AJ412" i="35" s="1"/>
  <c r="X31" i="35"/>
  <c r="AA31" i="35" s="1"/>
  <c r="AJ31" i="35" s="1"/>
  <c r="AL31" i="35"/>
  <c r="AL199" i="35"/>
  <c r="X199" i="35"/>
  <c r="AA199" i="35" s="1"/>
  <c r="AJ199" i="35" s="1"/>
  <c r="AL134" i="35"/>
  <c r="X134" i="35"/>
  <c r="AA134" i="35" s="1"/>
  <c r="AJ134" i="35" s="1"/>
  <c r="AL17" i="35"/>
  <c r="X17" i="35"/>
  <c r="AA17" i="35" s="1"/>
  <c r="AJ17" i="35" s="1"/>
  <c r="AL399" i="35"/>
  <c r="X399" i="35"/>
  <c r="AA399" i="35" s="1"/>
  <c r="AJ399" i="35" s="1"/>
  <c r="AL402" i="35"/>
  <c r="X402" i="35"/>
  <c r="AA402" i="35" s="1"/>
  <c r="AJ402" i="35" s="1"/>
  <c r="X461" i="35"/>
  <c r="AA461" i="35" s="1"/>
  <c r="AJ461" i="35" s="1"/>
  <c r="X460" i="35"/>
  <c r="AA460" i="35" s="1"/>
  <c r="AJ460" i="35" s="1"/>
  <c r="X435" i="35"/>
  <c r="AA435" i="35" s="1"/>
  <c r="AJ435" i="35" s="1"/>
  <c r="X446" i="35"/>
  <c r="AA446" i="35" s="1"/>
  <c r="AJ446" i="35" s="1"/>
  <c r="X392" i="35"/>
  <c r="AA392" i="35" s="1"/>
  <c r="AJ392" i="35" s="1"/>
  <c r="X348" i="35"/>
  <c r="AA348" i="35" s="1"/>
  <c r="AJ348" i="35" s="1"/>
  <c r="X200" i="35"/>
  <c r="AA200" i="35" s="1"/>
  <c r="AJ200" i="35" s="1"/>
  <c r="X159" i="35"/>
  <c r="AA159" i="35" s="1"/>
  <c r="AJ159" i="35" s="1"/>
  <c r="X9" i="35"/>
  <c r="AA9" i="35" s="1"/>
  <c r="AJ9" i="35" s="1"/>
  <c r="X146" i="35"/>
  <c r="AA146" i="35" s="1"/>
  <c r="AJ146" i="35" s="1"/>
  <c r="AL20" i="35"/>
  <c r="X190" i="35"/>
  <c r="AA190" i="35" s="1"/>
  <c r="AJ190" i="35" s="1"/>
  <c r="AL427" i="35"/>
  <c r="AL471" i="35"/>
  <c r="AL37" i="35"/>
  <c r="X526" i="35"/>
  <c r="AA526" i="35" s="1"/>
  <c r="AJ526" i="35" s="1"/>
  <c r="X366" i="35"/>
  <c r="AA366" i="35" s="1"/>
  <c r="AJ366" i="35" s="1"/>
  <c r="X391" i="35"/>
  <c r="AA391" i="35" s="1"/>
  <c r="AJ391" i="35" s="1"/>
  <c r="X169" i="35"/>
  <c r="AA169" i="35" s="1"/>
  <c r="AJ169" i="35" s="1"/>
  <c r="X33" i="35"/>
  <c r="AA33" i="35" s="1"/>
  <c r="AJ33" i="35" s="1"/>
  <c r="X405" i="35"/>
  <c r="AA405" i="35" s="1"/>
  <c r="AJ405" i="35" s="1"/>
  <c r="X19" i="35"/>
  <c r="AA19" i="35" s="1"/>
  <c r="AJ19" i="35" s="1"/>
  <c r="X445" i="35"/>
  <c r="AA445" i="35" s="1"/>
  <c r="AJ445" i="35" s="1"/>
  <c r="AK404" i="35"/>
  <c r="X191" i="35"/>
  <c r="AA191" i="35" s="1"/>
  <c r="AJ191" i="35" s="1"/>
  <c r="X388" i="35"/>
  <c r="AA388" i="35" s="1"/>
  <c r="AJ388" i="35" s="1"/>
  <c r="X89" i="35"/>
  <c r="AA89" i="35" s="1"/>
  <c r="AJ89" i="35" s="1"/>
  <c r="AL89" i="35"/>
  <c r="X341" i="35"/>
  <c r="AA341" i="35" s="1"/>
  <c r="AJ341" i="35" s="1"/>
  <c r="AL341" i="35"/>
  <c r="X28" i="35"/>
  <c r="AA28" i="35" s="1"/>
  <c r="AJ28" i="35" s="1"/>
  <c r="AL28" i="35"/>
  <c r="X530" i="35"/>
  <c r="AA530" i="35" s="1"/>
  <c r="AJ530" i="35" s="1"/>
  <c r="AL530" i="35"/>
  <c r="AL453" i="35"/>
  <c r="X453" i="35"/>
  <c r="AA453" i="35" s="1"/>
  <c r="AJ453" i="35" s="1"/>
  <c r="X417" i="35"/>
  <c r="AA417" i="35" s="1"/>
  <c r="AJ417" i="35" s="1"/>
  <c r="X349" i="35"/>
  <c r="AA349" i="35" s="1"/>
  <c r="AJ349" i="35" s="1"/>
  <c r="X40" i="35"/>
  <c r="AA40" i="35" s="1"/>
  <c r="AJ40" i="35" s="1"/>
  <c r="X13" i="35"/>
  <c r="AA13" i="35" s="1"/>
  <c r="AJ13" i="35" s="1"/>
  <c r="X474" i="35"/>
  <c r="AA474" i="35" s="1"/>
  <c r="AJ474" i="35" s="1"/>
  <c r="X188" i="35"/>
  <c r="AA188" i="35" s="1"/>
  <c r="AJ188" i="35" s="1"/>
  <c r="X180" i="35"/>
  <c r="AA180" i="35" s="1"/>
  <c r="AJ180" i="35" s="1"/>
  <c r="X160" i="35"/>
  <c r="AA160" i="35" s="1"/>
  <c r="AJ160" i="35" s="1"/>
  <c r="X164" i="35"/>
  <c r="AA164" i="35" s="1"/>
  <c r="AJ164" i="35" s="1"/>
  <c r="X178" i="35"/>
  <c r="AA178" i="35" s="1"/>
  <c r="AJ178" i="35" s="1"/>
  <c r="X39" i="35"/>
  <c r="AA39" i="35" s="1"/>
  <c r="AJ39" i="35" s="1"/>
  <c r="W207" i="35"/>
  <c r="AL207" i="35" s="1"/>
  <c r="W156" i="35"/>
  <c r="AL156" i="35" s="1"/>
  <c r="W86" i="35"/>
  <c r="AL86" i="35" s="1"/>
  <c r="W73" i="35"/>
  <c r="AL73" i="35" s="1"/>
  <c r="W65" i="35"/>
  <c r="AL65" i="35" s="1"/>
  <c r="W57" i="35"/>
  <c r="AL57" i="35" s="1"/>
  <c r="W49" i="35"/>
  <c r="AL49" i="35" s="1"/>
  <c r="W41" i="35"/>
  <c r="AL41" i="35" s="1"/>
  <c r="W472" i="35"/>
  <c r="X472" i="35" s="1"/>
  <c r="AA472" i="35" s="1"/>
  <c r="AJ472" i="35" s="1"/>
  <c r="W533" i="35"/>
  <c r="AL533" i="35" s="1"/>
  <c r="W443" i="35"/>
  <c r="X443" i="35" s="1"/>
  <c r="AA443" i="35" s="1"/>
  <c r="AJ443" i="35" s="1"/>
  <c r="W387" i="35"/>
  <c r="AL387" i="35" s="1"/>
  <c r="W298" i="35"/>
  <c r="AL298" i="35" s="1"/>
  <c r="W214" i="35"/>
  <c r="AL214" i="35" s="1"/>
  <c r="W144" i="35"/>
  <c r="AL144" i="35" s="1"/>
  <c r="W145" i="35"/>
  <c r="X145" i="35" s="1"/>
  <c r="AA145" i="35" s="1"/>
  <c r="AJ145" i="35" s="1"/>
  <c r="W386" i="35"/>
  <c r="AL386" i="35" s="1"/>
  <c r="W347" i="35"/>
  <c r="X347" i="35" s="1"/>
  <c r="AA347" i="35" s="1"/>
  <c r="AJ347" i="35" s="1"/>
  <c r="W543" i="35"/>
  <c r="X543" i="35" s="1"/>
  <c r="AA543" i="35" s="1"/>
  <c r="AJ543" i="35" s="1"/>
  <c r="W499" i="35"/>
  <c r="X499" i="35" s="1"/>
  <c r="AA499" i="35" s="1"/>
  <c r="AJ499" i="35" s="1"/>
  <c r="W332" i="35"/>
  <c r="X332" i="35" s="1"/>
  <c r="AA332" i="35" s="1"/>
  <c r="AJ332" i="35" s="1"/>
  <c r="W22" i="35"/>
  <c r="X22" i="35" s="1"/>
  <c r="AA22" i="35" s="1"/>
  <c r="AJ22" i="35" s="1"/>
  <c r="X441" i="35"/>
  <c r="AA441" i="35" s="1"/>
  <c r="AJ441" i="35" s="1"/>
  <c r="X437" i="35"/>
  <c r="AA437" i="35" s="1"/>
  <c r="AJ437" i="35" s="1"/>
  <c r="AK385" i="35"/>
  <c r="X358" i="35"/>
  <c r="AA358" i="35" s="1"/>
  <c r="AJ358" i="35" s="1"/>
  <c r="W258" i="35"/>
  <c r="AL258" i="35" s="1"/>
  <c r="W254" i="35"/>
  <c r="AL254" i="35" s="1"/>
  <c r="W250" i="35"/>
  <c r="AL250" i="35" s="1"/>
  <c r="W246" i="35"/>
  <c r="X246" i="35" s="1"/>
  <c r="AA246" i="35" s="1"/>
  <c r="AJ246" i="35" s="1"/>
  <c r="W242" i="35"/>
  <c r="AL242" i="35" s="1"/>
  <c r="W238" i="35"/>
  <c r="AL238" i="35" s="1"/>
  <c r="W234" i="35"/>
  <c r="AL234" i="35" s="1"/>
  <c r="W230" i="35"/>
  <c r="AL230" i="35" s="1"/>
  <c r="W226" i="35"/>
  <c r="X226" i="35" s="1"/>
  <c r="AA226" i="35" s="1"/>
  <c r="AJ226" i="35" s="1"/>
  <c r="X360" i="35"/>
  <c r="AA360" i="35" s="1"/>
  <c r="AJ360" i="35" s="1"/>
  <c r="W257" i="35"/>
  <c r="AL257" i="35" s="1"/>
  <c r="W253" i="35"/>
  <c r="AL253" i="35" s="1"/>
  <c r="W249" i="35"/>
  <c r="AL249" i="35" s="1"/>
  <c r="W245" i="35"/>
  <c r="X245" i="35" s="1"/>
  <c r="AA245" i="35" s="1"/>
  <c r="AJ245" i="35" s="1"/>
  <c r="W241" i="35"/>
  <c r="AL241" i="35" s="1"/>
  <c r="W237" i="35"/>
  <c r="AL237" i="35" s="1"/>
  <c r="W233" i="35"/>
  <c r="AL233" i="35" s="1"/>
  <c r="W229" i="35"/>
  <c r="AL229" i="35" s="1"/>
  <c r="W223" i="35"/>
  <c r="AL223" i="35" s="1"/>
  <c r="W215" i="35"/>
  <c r="AL215" i="35" s="1"/>
  <c r="X433" i="35"/>
  <c r="AA433" i="35" s="1"/>
  <c r="AJ433" i="35" s="1"/>
  <c r="W224" i="35"/>
  <c r="AL224" i="35" s="1"/>
  <c r="W216" i="35"/>
  <c r="AL216" i="35" s="1"/>
  <c r="W208" i="35"/>
  <c r="AL208" i="35" s="1"/>
  <c r="W225" i="35"/>
  <c r="AL225" i="35" s="1"/>
  <c r="W217" i="35"/>
  <c r="AL217" i="35" s="1"/>
  <c r="W209" i="35"/>
  <c r="AL209" i="35" s="1"/>
  <c r="X202" i="35"/>
  <c r="AA202" i="35" s="1"/>
  <c r="AJ202" i="35" s="1"/>
  <c r="X185" i="35"/>
  <c r="AA185" i="35" s="1"/>
  <c r="AJ185" i="35" s="1"/>
  <c r="X181" i="35"/>
  <c r="AA181" i="35" s="1"/>
  <c r="AJ181" i="35" s="1"/>
  <c r="X173" i="35"/>
  <c r="AA173" i="35" s="1"/>
  <c r="AJ173" i="35" s="1"/>
  <c r="W150" i="35"/>
  <c r="AL150" i="35" s="1"/>
  <c r="X170" i="35"/>
  <c r="AA170" i="35" s="1"/>
  <c r="AJ170" i="35" s="1"/>
  <c r="X151" i="35"/>
  <c r="AA151" i="35" s="1"/>
  <c r="AJ151" i="35" s="1"/>
  <c r="X172" i="35"/>
  <c r="AA172" i="35" s="1"/>
  <c r="AJ172" i="35" s="1"/>
  <c r="W135" i="35"/>
  <c r="AL135" i="35" s="1"/>
  <c r="W127" i="35"/>
  <c r="X127" i="35" s="1"/>
  <c r="AA127" i="35" s="1"/>
  <c r="AJ127" i="35" s="1"/>
  <c r="W123" i="35"/>
  <c r="AL123" i="35" s="1"/>
  <c r="W119" i="35"/>
  <c r="AL119" i="35" s="1"/>
  <c r="W115" i="35"/>
  <c r="AL115" i="35" s="1"/>
  <c r="W111" i="35"/>
  <c r="AL111" i="35" s="1"/>
  <c r="W107" i="35"/>
  <c r="AL107" i="35" s="1"/>
  <c r="W103" i="35"/>
  <c r="AL103" i="35" s="1"/>
  <c r="W99" i="35"/>
  <c r="AL99" i="35" s="1"/>
  <c r="X176" i="35"/>
  <c r="AA176" i="35" s="1"/>
  <c r="AJ176" i="35" s="1"/>
  <c r="AK146" i="35"/>
  <c r="W139" i="35"/>
  <c r="X139" i="35" s="1"/>
  <c r="AA139" i="35" s="1"/>
  <c r="AJ139" i="35" s="1"/>
  <c r="W131" i="35"/>
  <c r="AL131" i="35" s="1"/>
  <c r="W128" i="35"/>
  <c r="X128" i="35" s="1"/>
  <c r="AA128" i="35" s="1"/>
  <c r="AJ128" i="35" s="1"/>
  <c r="W124" i="35"/>
  <c r="AL124" i="35" s="1"/>
  <c r="W120" i="35"/>
  <c r="X120" i="35" s="1"/>
  <c r="AA120" i="35" s="1"/>
  <c r="AJ120" i="35" s="1"/>
  <c r="W116" i="35"/>
  <c r="AL116" i="35" s="1"/>
  <c r="W112" i="35"/>
  <c r="X112" i="35" s="1"/>
  <c r="AA112" i="35" s="1"/>
  <c r="AJ112" i="35" s="1"/>
  <c r="W108" i="35"/>
  <c r="AL108" i="35" s="1"/>
  <c r="W104" i="35"/>
  <c r="X104" i="35" s="1"/>
  <c r="AA104" i="35" s="1"/>
  <c r="AJ104" i="35" s="1"/>
  <c r="W100" i="35"/>
  <c r="AL100" i="35" s="1"/>
  <c r="W96" i="35"/>
  <c r="AL96" i="35" s="1"/>
  <c r="W78" i="35"/>
  <c r="AL78" i="35" s="1"/>
  <c r="W80" i="35"/>
  <c r="X80" i="35" s="1"/>
  <c r="AA80" i="35" s="1"/>
  <c r="AJ80" i="35" s="1"/>
  <c r="W74" i="35"/>
  <c r="X74" i="35" s="1"/>
  <c r="AA74" i="35" s="1"/>
  <c r="AJ74" i="35" s="1"/>
  <c r="W70" i="35"/>
  <c r="AL70" i="35" s="1"/>
  <c r="W66" i="35"/>
  <c r="AL66" i="35" s="1"/>
  <c r="W62" i="35"/>
  <c r="AL62" i="35" s="1"/>
  <c r="W58" i="35"/>
  <c r="AL58" i="35" s="1"/>
  <c r="W54" i="35"/>
  <c r="AL54" i="35" s="1"/>
  <c r="W50" i="35"/>
  <c r="AL50" i="35" s="1"/>
  <c r="W46" i="35"/>
  <c r="AL46" i="35" s="1"/>
  <c r="W42" i="35"/>
  <c r="AL42" i="35" s="1"/>
  <c r="AK24" i="35"/>
  <c r="W480" i="35"/>
  <c r="AL480" i="35" s="1"/>
  <c r="W468" i="35"/>
  <c r="AL468" i="35" s="1"/>
  <c r="W532" i="35"/>
  <c r="AL532" i="35" s="1"/>
  <c r="W514" i="35"/>
  <c r="X514" i="35" s="1"/>
  <c r="AA514" i="35" s="1"/>
  <c r="AJ514" i="35" s="1"/>
  <c r="W509" i="35"/>
  <c r="AL509" i="35" s="1"/>
  <c r="W505" i="35"/>
  <c r="X505" i="35" s="1"/>
  <c r="AA505" i="35" s="1"/>
  <c r="AJ505" i="35" s="1"/>
  <c r="W494" i="35"/>
  <c r="X494" i="35" s="1"/>
  <c r="AA494" i="35" s="1"/>
  <c r="AJ494" i="35" s="1"/>
  <c r="W490" i="35"/>
  <c r="X490" i="35" s="1"/>
  <c r="AA490" i="35" s="1"/>
  <c r="AJ490" i="35" s="1"/>
  <c r="W473" i="35"/>
  <c r="AL473" i="35" s="1"/>
  <c r="W436" i="35"/>
  <c r="X436" i="35" s="1"/>
  <c r="AA436" i="35" s="1"/>
  <c r="AJ436" i="35" s="1"/>
  <c r="W340" i="35"/>
  <c r="X340" i="35" s="1"/>
  <c r="AA340" i="35" s="1"/>
  <c r="AJ340" i="35" s="1"/>
  <c r="W336" i="35"/>
  <c r="X336" i="35" s="1"/>
  <c r="AA336" i="35" s="1"/>
  <c r="AJ336" i="35" s="1"/>
  <c r="W522" i="35"/>
  <c r="X522" i="35" s="1"/>
  <c r="AA522" i="35" s="1"/>
  <c r="AJ522" i="35" s="1"/>
  <c r="W430" i="35"/>
  <c r="X430" i="35" s="1"/>
  <c r="AA430" i="35" s="1"/>
  <c r="AJ430" i="35" s="1"/>
  <c r="W414" i="35"/>
  <c r="AL414" i="35" s="1"/>
  <c r="W337" i="35"/>
  <c r="X337" i="35" s="1"/>
  <c r="AA337" i="35" s="1"/>
  <c r="AJ337" i="35" s="1"/>
  <c r="W333" i="35"/>
  <c r="AL333" i="35" s="1"/>
  <c r="W329" i="35"/>
  <c r="X329" i="35" s="1"/>
  <c r="AA329" i="35" s="1"/>
  <c r="AJ329" i="35" s="1"/>
  <c r="W325" i="35"/>
  <c r="X325" i="35" s="1"/>
  <c r="AA325" i="35" s="1"/>
  <c r="AJ325" i="35" s="1"/>
  <c r="W321" i="35"/>
  <c r="X321" i="35" s="1"/>
  <c r="AA321" i="35" s="1"/>
  <c r="AJ321" i="35" s="1"/>
  <c r="W313" i="35"/>
  <c r="AL313" i="35" s="1"/>
  <c r="W385" i="35"/>
  <c r="X385" i="35" s="1"/>
  <c r="AA385" i="35" s="1"/>
  <c r="AJ385" i="35" s="1"/>
  <c r="W377" i="35"/>
  <c r="X377" i="35" s="1"/>
  <c r="AA377" i="35" s="1"/>
  <c r="AJ377" i="35" s="1"/>
  <c r="W369" i="35"/>
  <c r="X369" i="35" s="1"/>
  <c r="AA369" i="35" s="1"/>
  <c r="AJ369" i="35" s="1"/>
  <c r="W346" i="35"/>
  <c r="X346" i="35" s="1"/>
  <c r="AA346" i="35" s="1"/>
  <c r="AJ346" i="35" s="1"/>
  <c r="W293" i="35"/>
  <c r="X293" i="35" s="1"/>
  <c r="AA293" i="35" s="1"/>
  <c r="AJ293" i="35" s="1"/>
  <c r="W277" i="35"/>
  <c r="X277" i="35" s="1"/>
  <c r="AA277" i="35" s="1"/>
  <c r="AJ277" i="35" s="1"/>
  <c r="W261" i="35"/>
  <c r="X261" i="35" s="1"/>
  <c r="AA261" i="35" s="1"/>
  <c r="AJ261" i="35" s="1"/>
  <c r="W153" i="35"/>
  <c r="X153" i="35" s="1"/>
  <c r="AA153" i="35" s="1"/>
  <c r="AJ153" i="35" s="1"/>
  <c r="W143" i="35"/>
  <c r="AL143" i="35" s="1"/>
  <c r="W410" i="35"/>
  <c r="X410" i="35" s="1"/>
  <c r="AA410" i="35" s="1"/>
  <c r="AJ410" i="35" s="1"/>
  <c r="W311" i="35"/>
  <c r="X311" i="35" s="1"/>
  <c r="AA311" i="35" s="1"/>
  <c r="AJ311" i="35" s="1"/>
  <c r="W299" i="35"/>
  <c r="AL299" i="35" s="1"/>
  <c r="W283" i="35"/>
  <c r="AL283" i="35" s="1"/>
  <c r="W267" i="35"/>
  <c r="AL267" i="35" s="1"/>
  <c r="W140" i="35"/>
  <c r="AL140" i="35" s="1"/>
  <c r="W91" i="35"/>
  <c r="X91" i="35" s="1"/>
  <c r="AA91" i="35" s="1"/>
  <c r="AJ91" i="35" s="1"/>
  <c r="W384" i="35"/>
  <c r="X384" i="35" s="1"/>
  <c r="AA384" i="35" s="1"/>
  <c r="AJ384" i="35" s="1"/>
  <c r="W376" i="35"/>
  <c r="X376" i="35" s="1"/>
  <c r="AA376" i="35" s="1"/>
  <c r="AJ376" i="35" s="1"/>
  <c r="W363" i="35"/>
  <c r="X363" i="35" s="1"/>
  <c r="AA363" i="35" s="1"/>
  <c r="AJ363" i="35" s="1"/>
  <c r="W345" i="35"/>
  <c r="X345" i="35" s="1"/>
  <c r="AA345" i="35" s="1"/>
  <c r="AJ345" i="35" s="1"/>
  <c r="W294" i="35"/>
  <c r="AL294" i="35" s="1"/>
  <c r="W278" i="35"/>
  <c r="AL278" i="35" s="1"/>
  <c r="W262" i="35"/>
  <c r="AL262" i="35" s="1"/>
  <c r="W141" i="35"/>
  <c r="AL141" i="35" s="1"/>
  <c r="W97" i="35"/>
  <c r="AL97" i="35" s="1"/>
  <c r="W158" i="35"/>
  <c r="X158" i="35" s="1"/>
  <c r="AA158" i="35" s="1"/>
  <c r="AJ158" i="35" s="1"/>
  <c r="W166" i="35"/>
  <c r="X166" i="35" s="1"/>
  <c r="AA166" i="35" s="1"/>
  <c r="AJ166" i="35" s="1"/>
  <c r="W534" i="35"/>
  <c r="X534" i="35" s="1"/>
  <c r="AA534" i="35" s="1"/>
  <c r="AJ534" i="35" s="1"/>
  <c r="W511" i="35"/>
  <c r="X511" i="35" s="1"/>
  <c r="AA511" i="35" s="1"/>
  <c r="AJ511" i="35" s="1"/>
  <c r="W495" i="35"/>
  <c r="X495" i="35" s="1"/>
  <c r="AA495" i="35" s="1"/>
  <c r="AJ495" i="35" s="1"/>
  <c r="W394" i="35"/>
  <c r="X394" i="35" s="1"/>
  <c r="AA394" i="35" s="1"/>
  <c r="AJ394" i="35" s="1"/>
  <c r="W330" i="35"/>
  <c r="X330" i="35" s="1"/>
  <c r="AA330" i="35" s="1"/>
  <c r="AJ330" i="35" s="1"/>
  <c r="W322" i="35"/>
  <c r="X322" i="35" s="1"/>
  <c r="AA322" i="35" s="1"/>
  <c r="AJ322" i="35" s="1"/>
  <c r="W314" i="35"/>
  <c r="X314" i="35" s="1"/>
  <c r="AA314" i="35" s="1"/>
  <c r="AJ314" i="35" s="1"/>
  <c r="W300" i="35"/>
  <c r="AL300" i="35" s="1"/>
  <c r="W268" i="35"/>
  <c r="X268" i="35" s="1"/>
  <c r="AA268" i="35" s="1"/>
  <c r="AJ268" i="35" s="1"/>
  <c r="W171" i="35"/>
  <c r="AL171" i="35" s="1"/>
  <c r="W162" i="35"/>
  <c r="X162" i="35" s="1"/>
  <c r="AA162" i="35" s="1"/>
  <c r="AJ162" i="35" s="1"/>
  <c r="W147" i="35"/>
  <c r="AL147" i="35" s="1"/>
  <c r="AL19" i="35"/>
  <c r="AL419" i="35"/>
  <c r="AL198" i="35"/>
  <c r="AL196" i="35"/>
  <c r="AL190" i="35"/>
  <c r="AL188" i="35"/>
  <c r="W538" i="35"/>
  <c r="X538" i="35" s="1"/>
  <c r="AA538" i="35" s="1"/>
  <c r="AJ538" i="35" s="1"/>
  <c r="W469" i="35"/>
  <c r="X469" i="35" s="1"/>
  <c r="AA469" i="35" s="1"/>
  <c r="AJ469" i="35" s="1"/>
  <c r="W432" i="35"/>
  <c r="X432" i="35" s="1"/>
  <c r="AA432" i="35" s="1"/>
  <c r="AJ432" i="35" s="1"/>
  <c r="W423" i="35"/>
  <c r="X423" i="35" s="1"/>
  <c r="AA423" i="35" s="1"/>
  <c r="AJ423" i="35" s="1"/>
  <c r="W413" i="35"/>
  <c r="X413" i="35" s="1"/>
  <c r="AA413" i="35" s="1"/>
  <c r="AJ413" i="35" s="1"/>
  <c r="W365" i="35"/>
  <c r="X365" i="35" s="1"/>
  <c r="AA365" i="35" s="1"/>
  <c r="AJ365" i="35" s="1"/>
  <c r="W218" i="35"/>
  <c r="X218" i="35" s="1"/>
  <c r="AA218" i="35" s="1"/>
  <c r="AJ218" i="35" s="1"/>
  <c r="W26" i="35"/>
  <c r="X26" i="35" s="1"/>
  <c r="AA26" i="35" s="1"/>
  <c r="AJ26" i="35" s="1"/>
  <c r="W12" i="35"/>
  <c r="X12" i="35" s="1"/>
  <c r="AA12" i="35" s="1"/>
  <c r="AJ12" i="35" s="1"/>
  <c r="AL194" i="35"/>
  <c r="AL192" i="35"/>
  <c r="AL160" i="35"/>
  <c r="W516" i="35"/>
  <c r="AL516" i="35" s="1"/>
  <c r="W467" i="35"/>
  <c r="X467" i="35" s="1"/>
  <c r="AA467" i="35" s="1"/>
  <c r="AJ467" i="35" s="1"/>
  <c r="W357" i="35"/>
  <c r="X357" i="35" s="1"/>
  <c r="AA357" i="35" s="1"/>
  <c r="AJ357" i="35" s="1"/>
  <c r="AL178" i="35"/>
  <c r="AL39" i="35"/>
  <c r="AL164" i="35"/>
  <c r="W486" i="35"/>
  <c r="X486" i="35" s="1"/>
  <c r="AA486" i="35" s="1"/>
  <c r="AJ486" i="35" s="1"/>
  <c r="W510" i="35"/>
  <c r="X510" i="35" s="1"/>
  <c r="AA510" i="35" s="1"/>
  <c r="AJ510" i="35" s="1"/>
  <c r="W501" i="35"/>
  <c r="X501" i="35" s="1"/>
  <c r="AA501" i="35" s="1"/>
  <c r="AJ501" i="35" s="1"/>
  <c r="W484" i="35"/>
  <c r="AL484" i="35" s="1"/>
  <c r="W418" i="35"/>
  <c r="X418" i="35" s="1"/>
  <c r="AA418" i="35" s="1"/>
  <c r="AJ418" i="35" s="1"/>
  <c r="W406" i="35"/>
  <c r="AL406" i="35" s="1"/>
  <c r="W371" i="35"/>
  <c r="AL371" i="35" s="1"/>
  <c r="W266" i="35"/>
  <c r="AL266" i="35" s="1"/>
  <c r="W304" i="35"/>
  <c r="AL304" i="35" s="1"/>
  <c r="W272" i="35"/>
  <c r="X272" i="35" s="1"/>
  <c r="AA272" i="35" s="1"/>
  <c r="AJ272" i="35" s="1"/>
  <c r="W378" i="35"/>
  <c r="X378" i="35" s="1"/>
  <c r="AA378" i="35" s="1"/>
  <c r="AJ378" i="35" s="1"/>
  <c r="W370" i="35"/>
  <c r="X370" i="35" s="1"/>
  <c r="AA370" i="35" s="1"/>
  <c r="AJ370" i="35" s="1"/>
  <c r="W297" i="35"/>
  <c r="AL297" i="35" s="1"/>
  <c r="W281" i="35"/>
  <c r="AL281" i="35" s="1"/>
  <c r="W265" i="35"/>
  <c r="X265" i="35" s="1"/>
  <c r="AA265" i="35" s="1"/>
  <c r="AJ265" i="35" s="1"/>
  <c r="W132" i="35"/>
  <c r="AL132" i="35" s="1"/>
  <c r="W515" i="35"/>
  <c r="AL515" i="35" s="1"/>
  <c r="W316" i="35"/>
  <c r="AL316" i="35" s="1"/>
  <c r="W276" i="35"/>
  <c r="AL276" i="35" s="1"/>
  <c r="W155" i="35"/>
  <c r="AL155" i="35" s="1"/>
  <c r="W81" i="35"/>
  <c r="X81" i="35" s="1"/>
  <c r="AA81" i="35" s="1"/>
  <c r="AJ81" i="35" s="1"/>
  <c r="W439" i="35"/>
  <c r="X439" i="35" s="1"/>
  <c r="AA439" i="35" s="1"/>
  <c r="AJ439" i="35" s="1"/>
  <c r="W424" i="35"/>
  <c r="X424" i="35" s="1"/>
  <c r="AA424" i="35" s="1"/>
  <c r="AJ424" i="35" s="1"/>
  <c r="W393" i="35"/>
  <c r="X393" i="35" s="1"/>
  <c r="AA393" i="35" s="1"/>
  <c r="AJ393" i="35" s="1"/>
  <c r="W367" i="35"/>
  <c r="X367" i="35" s="1"/>
  <c r="AA367" i="35" s="1"/>
  <c r="AJ367" i="35" s="1"/>
  <c r="W344" i="35"/>
  <c r="AL344" i="35" s="1"/>
  <c r="W85" i="35"/>
  <c r="AL85" i="35" s="1"/>
  <c r="W29" i="35"/>
  <c r="X29" i="35" s="1"/>
  <c r="AA29" i="35" s="1"/>
  <c r="AJ29" i="35" s="1"/>
  <c r="W14" i="35"/>
  <c r="AL14" i="35" s="1"/>
  <c r="W525" i="35"/>
  <c r="X525" i="35" s="1"/>
  <c r="AA525" i="35" s="1"/>
  <c r="AJ525" i="35" s="1"/>
  <c r="W449" i="35"/>
  <c r="X449" i="35" s="1"/>
  <c r="AA449" i="35" s="1"/>
  <c r="AJ449" i="35" s="1"/>
  <c r="W359" i="35"/>
  <c r="X359" i="35" s="1"/>
  <c r="AA359" i="35" s="1"/>
  <c r="AJ359" i="35" s="1"/>
  <c r="W27" i="35"/>
  <c r="AL27" i="35" s="1"/>
  <c r="AK474" i="35"/>
  <c r="X428" i="35"/>
  <c r="AA428" i="35" s="1"/>
  <c r="AJ428" i="35" s="1"/>
  <c r="AK378" i="35"/>
  <c r="X351" i="35"/>
  <c r="AA351" i="35" s="1"/>
  <c r="AJ351" i="35" s="1"/>
  <c r="W203" i="35"/>
  <c r="X203" i="35" s="1"/>
  <c r="AA203" i="35" s="1"/>
  <c r="AJ203" i="35" s="1"/>
  <c r="W152" i="35"/>
  <c r="AL152" i="35" s="1"/>
  <c r="W133" i="35"/>
  <c r="AL133" i="35" s="1"/>
  <c r="W75" i="35"/>
  <c r="X75" i="35" s="1"/>
  <c r="AA75" i="35" s="1"/>
  <c r="AJ75" i="35" s="1"/>
  <c r="W71" i="35"/>
  <c r="AL71" i="35" s="1"/>
  <c r="W67" i="35"/>
  <c r="X67" i="35" s="1"/>
  <c r="AA67" i="35" s="1"/>
  <c r="AJ67" i="35" s="1"/>
  <c r="W63" i="35"/>
  <c r="AL63" i="35" s="1"/>
  <c r="W59" i="35"/>
  <c r="X59" i="35" s="1"/>
  <c r="AA59" i="35" s="1"/>
  <c r="AJ59" i="35" s="1"/>
  <c r="W55" i="35"/>
  <c r="X55" i="35" s="1"/>
  <c r="AA55" i="35" s="1"/>
  <c r="AJ55" i="35" s="1"/>
  <c r="W51" i="35"/>
  <c r="X51" i="35" s="1"/>
  <c r="AA51" i="35" s="1"/>
  <c r="AJ51" i="35" s="1"/>
  <c r="W47" i="35"/>
  <c r="AL47" i="35" s="1"/>
  <c r="W43" i="35"/>
  <c r="X43" i="35" s="1"/>
  <c r="AA43" i="35" s="1"/>
  <c r="AJ43" i="35" s="1"/>
  <c r="W79" i="35"/>
  <c r="X79" i="35" s="1"/>
  <c r="AA79" i="35" s="1"/>
  <c r="AJ79" i="35" s="1"/>
  <c r="X21" i="35"/>
  <c r="AA21" i="35" s="1"/>
  <c r="AJ21" i="35" s="1"/>
  <c r="X6" i="35"/>
  <c r="AA6" i="35" s="1"/>
  <c r="AJ6" i="35" s="1"/>
  <c r="X18" i="35"/>
  <c r="AA18" i="35" s="1"/>
  <c r="AJ18" i="35" s="1"/>
  <c r="W463" i="35"/>
  <c r="X463" i="35" s="1"/>
  <c r="AA463" i="35" s="1"/>
  <c r="AJ463" i="35" s="1"/>
  <c r="W528" i="35"/>
  <c r="AL528" i="35" s="1"/>
  <c r="W513" i="35"/>
  <c r="X513" i="35" s="1"/>
  <c r="AA513" i="35" s="1"/>
  <c r="AJ513" i="35" s="1"/>
  <c r="X508" i="35"/>
  <c r="AA508" i="35" s="1"/>
  <c r="AJ508" i="35" s="1"/>
  <c r="W498" i="35"/>
  <c r="X498" i="35" s="1"/>
  <c r="AA498" i="35" s="1"/>
  <c r="AJ498" i="35" s="1"/>
  <c r="W493" i="35"/>
  <c r="AL493" i="35" s="1"/>
  <c r="W481" i="35"/>
  <c r="AL481" i="35" s="1"/>
  <c r="W459" i="35"/>
  <c r="X459" i="35" s="1"/>
  <c r="AA459" i="35" s="1"/>
  <c r="AJ459" i="35" s="1"/>
  <c r="W470" i="35"/>
  <c r="AL470" i="35" s="1"/>
  <c r="W434" i="35"/>
  <c r="X434" i="35" s="1"/>
  <c r="AA434" i="35" s="1"/>
  <c r="AJ434" i="35" s="1"/>
  <c r="W539" i="35"/>
  <c r="X539" i="35" s="1"/>
  <c r="AA539" i="35" s="1"/>
  <c r="AJ539" i="35" s="1"/>
  <c r="W426" i="35"/>
  <c r="X426" i="35" s="1"/>
  <c r="AA426" i="35" s="1"/>
  <c r="AJ426" i="35" s="1"/>
  <c r="W319" i="35"/>
  <c r="AL319" i="35" s="1"/>
  <c r="W400" i="35"/>
  <c r="X400" i="35" s="1"/>
  <c r="AA400" i="35" s="1"/>
  <c r="AJ400" i="35" s="1"/>
  <c r="W383" i="35"/>
  <c r="X383" i="35" s="1"/>
  <c r="AA383" i="35" s="1"/>
  <c r="AJ383" i="35" s="1"/>
  <c r="W375" i="35"/>
  <c r="X375" i="35" s="1"/>
  <c r="AA375" i="35" s="1"/>
  <c r="AJ375" i="35" s="1"/>
  <c r="W362" i="35"/>
  <c r="X362" i="35" s="1"/>
  <c r="AA362" i="35" s="1"/>
  <c r="AJ362" i="35" s="1"/>
  <c r="W306" i="35"/>
  <c r="AL306" i="35" s="1"/>
  <c r="W290" i="35"/>
  <c r="AL290" i="35" s="1"/>
  <c r="W274" i="35"/>
  <c r="AL274" i="35" s="1"/>
  <c r="W210" i="35"/>
  <c r="X210" i="35" s="1"/>
  <c r="AA210" i="35" s="1"/>
  <c r="AJ210" i="35" s="1"/>
  <c r="W309" i="35"/>
  <c r="AL309" i="35" s="1"/>
  <c r="W296" i="35"/>
  <c r="AL296" i="35" s="1"/>
  <c r="W280" i="35"/>
  <c r="AL280" i="35" s="1"/>
  <c r="W264" i="35"/>
  <c r="AL264" i="35" s="1"/>
  <c r="W206" i="35"/>
  <c r="X206" i="35" s="1"/>
  <c r="AA206" i="35" s="1"/>
  <c r="AJ206" i="35" s="1"/>
  <c r="W136" i="35"/>
  <c r="AL136" i="35" s="1"/>
  <c r="W382" i="35"/>
  <c r="X382" i="35" s="1"/>
  <c r="AA382" i="35" s="1"/>
  <c r="AJ382" i="35" s="1"/>
  <c r="W374" i="35"/>
  <c r="X374" i="35" s="1"/>
  <c r="AA374" i="35" s="1"/>
  <c r="AJ374" i="35" s="1"/>
  <c r="W361" i="35"/>
  <c r="X361" i="35" s="1"/>
  <c r="AA361" i="35" s="1"/>
  <c r="AJ361" i="35" s="1"/>
  <c r="W305" i="35"/>
  <c r="AL305" i="35" s="1"/>
  <c r="W289" i="35"/>
  <c r="AL289" i="35" s="1"/>
  <c r="W273" i="35"/>
  <c r="AL273" i="35" s="1"/>
  <c r="W137" i="35"/>
  <c r="X137" i="35" s="1"/>
  <c r="AA137" i="35" s="1"/>
  <c r="AJ137" i="35" s="1"/>
  <c r="W88" i="35"/>
  <c r="X88" i="35" s="1"/>
  <c r="AA88" i="35" s="1"/>
  <c r="AJ88" i="35" s="1"/>
  <c r="W38" i="35"/>
  <c r="X38" i="35" s="1"/>
  <c r="AA38" i="35" s="1"/>
  <c r="AJ38" i="35" s="1"/>
  <c r="W531" i="35"/>
  <c r="AL531" i="35" s="1"/>
  <c r="W507" i="35"/>
  <c r="X507" i="35" s="1"/>
  <c r="AA507" i="35" s="1"/>
  <c r="AJ507" i="35" s="1"/>
  <c r="W491" i="35"/>
  <c r="AL491" i="35" s="1"/>
  <c r="W462" i="35"/>
  <c r="X462" i="35" s="1"/>
  <c r="AA462" i="35" s="1"/>
  <c r="AJ462" i="35" s="1"/>
  <c r="W368" i="35"/>
  <c r="X368" i="35" s="1"/>
  <c r="AA368" i="35" s="1"/>
  <c r="AJ368" i="35" s="1"/>
  <c r="W328" i="35"/>
  <c r="X328" i="35" s="1"/>
  <c r="AA328" i="35" s="1"/>
  <c r="AJ328" i="35" s="1"/>
  <c r="W320" i="35"/>
  <c r="AL320" i="35" s="1"/>
  <c r="W312" i="35"/>
  <c r="AL312" i="35" s="1"/>
  <c r="W292" i="35"/>
  <c r="AL292" i="35" s="1"/>
  <c r="W260" i="35"/>
  <c r="AL260" i="35" s="1"/>
  <c r="W182" i="35"/>
  <c r="X182" i="35" s="1"/>
  <c r="AA182" i="35" s="1"/>
  <c r="AJ182" i="35" s="1"/>
  <c r="W142" i="35"/>
  <c r="AL142" i="35" s="1"/>
  <c r="W34" i="35"/>
  <c r="AL34" i="35" s="1"/>
  <c r="W535" i="35"/>
  <c r="X535" i="35" s="1"/>
  <c r="AA535" i="35" s="1"/>
  <c r="AJ535" i="35" s="1"/>
  <c r="W523" i="35"/>
  <c r="X523" i="35" s="1"/>
  <c r="AA523" i="35" s="1"/>
  <c r="AJ523" i="35" s="1"/>
  <c r="W457" i="35"/>
  <c r="X457" i="35" s="1"/>
  <c r="AA457" i="35" s="1"/>
  <c r="AJ457" i="35" s="1"/>
  <c r="W431" i="35"/>
  <c r="X431" i="35" s="1"/>
  <c r="AA431" i="35" s="1"/>
  <c r="AJ431" i="35" s="1"/>
  <c r="W421" i="35"/>
  <c r="X421" i="35" s="1"/>
  <c r="AA421" i="35" s="1"/>
  <c r="AJ421" i="35" s="1"/>
  <c r="W389" i="35"/>
  <c r="X389" i="35" s="1"/>
  <c r="AA389" i="35" s="1"/>
  <c r="AJ389" i="35" s="1"/>
  <c r="W350" i="35"/>
  <c r="X350" i="35" s="1"/>
  <c r="AA350" i="35" s="1"/>
  <c r="AJ350" i="35" s="1"/>
  <c r="W167" i="35"/>
  <c r="AL167" i="35" s="1"/>
  <c r="W10" i="35"/>
  <c r="X10" i="35" s="1"/>
  <c r="AA10" i="35" s="1"/>
  <c r="AJ10" i="35" s="1"/>
  <c r="W512" i="35"/>
  <c r="AL512" i="35" s="1"/>
  <c r="W464" i="35"/>
  <c r="X464" i="35" s="1"/>
  <c r="AA464" i="35" s="1"/>
  <c r="AJ464" i="35" s="1"/>
  <c r="W69" i="35"/>
  <c r="AL69" i="35" s="1"/>
  <c r="W61" i="35"/>
  <c r="AL61" i="35" s="1"/>
  <c r="W53" i="35"/>
  <c r="AL53" i="35" s="1"/>
  <c r="W45" i="35"/>
  <c r="AL45" i="35" s="1"/>
  <c r="W83" i="35"/>
  <c r="X83" i="35" s="1"/>
  <c r="AA83" i="35" s="1"/>
  <c r="AJ83" i="35" s="1"/>
  <c r="W520" i="35"/>
  <c r="AL520" i="35" s="1"/>
  <c r="W506" i="35"/>
  <c r="X506" i="35" s="1"/>
  <c r="AA506" i="35" s="1"/>
  <c r="AJ506" i="35" s="1"/>
  <c r="W342" i="35"/>
  <c r="AL342" i="35" s="1"/>
  <c r="W315" i="35"/>
  <c r="AL315" i="35" s="1"/>
  <c r="W379" i="35"/>
  <c r="X379" i="35" s="1"/>
  <c r="AA379" i="35" s="1"/>
  <c r="AJ379" i="35" s="1"/>
  <c r="W353" i="35"/>
  <c r="X353" i="35" s="1"/>
  <c r="AA353" i="35" s="1"/>
  <c r="AJ353" i="35" s="1"/>
  <c r="W282" i="35"/>
  <c r="AL282" i="35" s="1"/>
  <c r="W157" i="35"/>
  <c r="AL157" i="35" s="1"/>
  <c r="W90" i="35"/>
  <c r="X90" i="35" s="1"/>
  <c r="AA90" i="35" s="1"/>
  <c r="AJ90" i="35" s="1"/>
  <c r="W288" i="35"/>
  <c r="X288" i="35" s="1"/>
  <c r="AA288" i="35" s="1"/>
  <c r="AJ288" i="35" s="1"/>
  <c r="W396" i="35"/>
  <c r="X396" i="35" s="1"/>
  <c r="AA396" i="35" s="1"/>
  <c r="AJ396" i="35" s="1"/>
  <c r="W324" i="35"/>
  <c r="X324" i="35" s="1"/>
  <c r="AA324" i="35" s="1"/>
  <c r="AJ324" i="35" s="1"/>
  <c r="W308" i="35"/>
  <c r="AL308" i="35" s="1"/>
  <c r="W179" i="35"/>
  <c r="X179" i="35" s="1"/>
  <c r="AA179" i="35" s="1"/>
  <c r="AJ179" i="35" s="1"/>
  <c r="W415" i="35"/>
  <c r="X415" i="35" s="1"/>
  <c r="AA415" i="35" s="1"/>
  <c r="AJ415" i="35" s="1"/>
  <c r="X397" i="35"/>
  <c r="AA397" i="35" s="1"/>
  <c r="AJ397" i="35" s="1"/>
  <c r="W256" i="35"/>
  <c r="AL256" i="35" s="1"/>
  <c r="W252" i="35"/>
  <c r="X252" i="35" s="1"/>
  <c r="AA252" i="35" s="1"/>
  <c r="AJ252" i="35" s="1"/>
  <c r="W248" i="35"/>
  <c r="X248" i="35" s="1"/>
  <c r="AA248" i="35" s="1"/>
  <c r="AJ248" i="35" s="1"/>
  <c r="W244" i="35"/>
  <c r="X244" i="35" s="1"/>
  <c r="AA244" i="35" s="1"/>
  <c r="AJ244" i="35" s="1"/>
  <c r="W240" i="35"/>
  <c r="AL240" i="35" s="1"/>
  <c r="W236" i="35"/>
  <c r="X236" i="35" s="1"/>
  <c r="AA236" i="35" s="1"/>
  <c r="AJ236" i="35" s="1"/>
  <c r="W232" i="35"/>
  <c r="AL232" i="35" s="1"/>
  <c r="W228" i="35"/>
  <c r="X228" i="35" s="1"/>
  <c r="AA228" i="35" s="1"/>
  <c r="AJ228" i="35" s="1"/>
  <c r="AK353" i="35"/>
  <c r="W255" i="35"/>
  <c r="AL255" i="35" s="1"/>
  <c r="W251" i="35"/>
  <c r="AL251" i="35" s="1"/>
  <c r="W247" i="35"/>
  <c r="AL247" i="35" s="1"/>
  <c r="W243" i="35"/>
  <c r="AL243" i="35" s="1"/>
  <c r="W239" i="35"/>
  <c r="AL239" i="35" s="1"/>
  <c r="W235" i="35"/>
  <c r="AL235" i="35" s="1"/>
  <c r="W231" i="35"/>
  <c r="AL231" i="35" s="1"/>
  <c r="W227" i="35"/>
  <c r="AL227" i="35" s="1"/>
  <c r="W219" i="35"/>
  <c r="AL219" i="35" s="1"/>
  <c r="W211" i="35"/>
  <c r="AL211" i="35" s="1"/>
  <c r="W220" i="35"/>
  <c r="AL220" i="35" s="1"/>
  <c r="W212" i="35"/>
  <c r="AL212" i="35" s="1"/>
  <c r="W204" i="35"/>
  <c r="AL204" i="35" s="1"/>
  <c r="W221" i="35"/>
  <c r="AL221" i="35" s="1"/>
  <c r="W213" i="35"/>
  <c r="AL213" i="35" s="1"/>
  <c r="W205" i="35"/>
  <c r="AL205" i="35" s="1"/>
  <c r="AK186" i="35"/>
  <c r="W154" i="35"/>
  <c r="AL154" i="35" s="1"/>
  <c r="W129" i="35"/>
  <c r="AL129" i="35" s="1"/>
  <c r="W125" i="35"/>
  <c r="AL125" i="35" s="1"/>
  <c r="W121" i="35"/>
  <c r="AL121" i="35" s="1"/>
  <c r="W117" i="35"/>
  <c r="AL117" i="35" s="1"/>
  <c r="W113" i="35"/>
  <c r="AL113" i="35" s="1"/>
  <c r="W109" i="35"/>
  <c r="AL109" i="35" s="1"/>
  <c r="W105" i="35"/>
  <c r="AL105" i="35" s="1"/>
  <c r="W101" i="35"/>
  <c r="AL101" i="35" s="1"/>
  <c r="W130" i="35"/>
  <c r="AL130" i="35" s="1"/>
  <c r="W126" i="35"/>
  <c r="AL126" i="35" s="1"/>
  <c r="W122" i="35"/>
  <c r="AL122" i="35" s="1"/>
  <c r="W118" i="35"/>
  <c r="AL118" i="35" s="1"/>
  <c r="W114" i="35"/>
  <c r="AL114" i="35" s="1"/>
  <c r="W110" i="35"/>
  <c r="X110" i="35" s="1"/>
  <c r="AA110" i="35" s="1"/>
  <c r="AJ110" i="35" s="1"/>
  <c r="W106" i="35"/>
  <c r="AL106" i="35" s="1"/>
  <c r="W102" i="35"/>
  <c r="AL102" i="35" s="1"/>
  <c r="W98" i="35"/>
  <c r="AL98" i="35" s="1"/>
  <c r="W94" i="35"/>
  <c r="AL94" i="35" s="1"/>
  <c r="W92" i="35"/>
  <c r="AL92" i="35" s="1"/>
  <c r="W82" i="35"/>
  <c r="AL82" i="35" s="1"/>
  <c r="AK85" i="35"/>
  <c r="W84" i="35"/>
  <c r="X84" i="35" s="1"/>
  <c r="AA84" i="35" s="1"/>
  <c r="AJ84" i="35" s="1"/>
  <c r="W76" i="35"/>
  <c r="AL76" i="35" s="1"/>
  <c r="W72" i="35"/>
  <c r="X72" i="35" s="1"/>
  <c r="AA72" i="35" s="1"/>
  <c r="AJ72" i="35" s="1"/>
  <c r="W68" i="35"/>
  <c r="AL68" i="35" s="1"/>
  <c r="W64" i="35"/>
  <c r="X64" i="35" s="1"/>
  <c r="AA64" i="35" s="1"/>
  <c r="AJ64" i="35" s="1"/>
  <c r="W60" i="35"/>
  <c r="AL60" i="35" s="1"/>
  <c r="W56" i="35"/>
  <c r="X56" i="35" s="1"/>
  <c r="AA56" i="35" s="1"/>
  <c r="AJ56" i="35" s="1"/>
  <c r="W52" i="35"/>
  <c r="AL52" i="35" s="1"/>
  <c r="W48" i="35"/>
  <c r="AL48" i="35" s="1"/>
  <c r="W44" i="35"/>
  <c r="AL44" i="35" s="1"/>
  <c r="W524" i="35"/>
  <c r="X524" i="35" s="1"/>
  <c r="AA524" i="35" s="1"/>
  <c r="AJ524" i="35" s="1"/>
  <c r="W477" i="35"/>
  <c r="AL477" i="35" s="1"/>
  <c r="W456" i="35"/>
  <c r="X456" i="35" s="1"/>
  <c r="AA456" i="35" s="1"/>
  <c r="AJ456" i="35" s="1"/>
  <c r="W541" i="35"/>
  <c r="X541" i="35" s="1"/>
  <c r="AA541" i="35" s="1"/>
  <c r="AJ541" i="35" s="1"/>
  <c r="W517" i="35"/>
  <c r="X517" i="35" s="1"/>
  <c r="AA517" i="35" s="1"/>
  <c r="AJ517" i="35" s="1"/>
  <c r="W502" i="35"/>
  <c r="X502" i="35" s="1"/>
  <c r="AA502" i="35" s="1"/>
  <c r="AJ502" i="35" s="1"/>
  <c r="W497" i="35"/>
  <c r="X497" i="35" s="1"/>
  <c r="AA497" i="35" s="1"/>
  <c r="AJ497" i="35" s="1"/>
  <c r="X492" i="35"/>
  <c r="AA492" i="35" s="1"/>
  <c r="AJ492" i="35" s="1"/>
  <c r="W487" i="35"/>
  <c r="AL487" i="35" s="1"/>
  <c r="W476" i="35"/>
  <c r="X476" i="35" s="1"/>
  <c r="AA476" i="35" s="1"/>
  <c r="AJ476" i="35" s="1"/>
  <c r="W452" i="35"/>
  <c r="X452" i="35" s="1"/>
  <c r="AA452" i="35" s="1"/>
  <c r="AJ452" i="35" s="1"/>
  <c r="W447" i="35"/>
  <c r="X447" i="35" s="1"/>
  <c r="AA447" i="35" s="1"/>
  <c r="AJ447" i="35" s="1"/>
  <c r="W408" i="35"/>
  <c r="X408" i="35" s="1"/>
  <c r="AA408" i="35" s="1"/>
  <c r="AJ408" i="35" s="1"/>
  <c r="W343" i="35"/>
  <c r="AL343" i="35" s="1"/>
  <c r="W338" i="35"/>
  <c r="AL338" i="35" s="1"/>
  <c r="W334" i="35"/>
  <c r="X334" i="35" s="1"/>
  <c r="AA334" i="35" s="1"/>
  <c r="AJ334" i="35" s="1"/>
  <c r="W450" i="35"/>
  <c r="AL450" i="35" s="1"/>
  <c r="W422" i="35"/>
  <c r="X422" i="35" s="1"/>
  <c r="AA422" i="35" s="1"/>
  <c r="AJ422" i="35" s="1"/>
  <c r="W339" i="35"/>
  <c r="X339" i="35" s="1"/>
  <c r="AA339" i="35" s="1"/>
  <c r="AJ339" i="35" s="1"/>
  <c r="W335" i="35"/>
  <c r="X335" i="35" s="1"/>
  <c r="AA335" i="35" s="1"/>
  <c r="AJ335" i="35" s="1"/>
  <c r="W331" i="35"/>
  <c r="X331" i="35" s="1"/>
  <c r="AA331" i="35" s="1"/>
  <c r="AJ331" i="35" s="1"/>
  <c r="W327" i="35"/>
  <c r="X327" i="35" s="1"/>
  <c r="AA327" i="35" s="1"/>
  <c r="AJ327" i="35" s="1"/>
  <c r="W323" i="35"/>
  <c r="X323" i="35" s="1"/>
  <c r="AA323" i="35" s="1"/>
  <c r="AJ323" i="35" s="1"/>
  <c r="W317" i="35"/>
  <c r="AL317" i="35" s="1"/>
  <c r="W398" i="35"/>
  <c r="X398" i="35" s="1"/>
  <c r="AA398" i="35" s="1"/>
  <c r="AJ398" i="35" s="1"/>
  <c r="W381" i="35"/>
  <c r="X381" i="35" s="1"/>
  <c r="AA381" i="35" s="1"/>
  <c r="AJ381" i="35" s="1"/>
  <c r="W373" i="35"/>
  <c r="X373" i="35" s="1"/>
  <c r="AA373" i="35" s="1"/>
  <c r="AJ373" i="35" s="1"/>
  <c r="W355" i="35"/>
  <c r="X355" i="35" s="1"/>
  <c r="AA355" i="35" s="1"/>
  <c r="AJ355" i="35" s="1"/>
  <c r="W301" i="35"/>
  <c r="AL301" i="35" s="1"/>
  <c r="W285" i="35"/>
  <c r="AL285" i="35" s="1"/>
  <c r="W269" i="35"/>
  <c r="AL269" i="35" s="1"/>
  <c r="W149" i="35"/>
  <c r="AL149" i="35" s="1"/>
  <c r="W93" i="35"/>
  <c r="AL93" i="35" s="1"/>
  <c r="W403" i="35"/>
  <c r="X403" i="35" s="1"/>
  <c r="AA403" i="35" s="1"/>
  <c r="AJ403" i="35" s="1"/>
  <c r="W307" i="35"/>
  <c r="AL307" i="35" s="1"/>
  <c r="W291" i="35"/>
  <c r="X291" i="35" s="1"/>
  <c r="AA291" i="35" s="1"/>
  <c r="AJ291" i="35" s="1"/>
  <c r="W275" i="35"/>
  <c r="AL275" i="35" s="1"/>
  <c r="W259" i="35"/>
  <c r="X259" i="35" s="1"/>
  <c r="AA259" i="35" s="1"/>
  <c r="AJ259" i="35" s="1"/>
  <c r="W87" i="35"/>
  <c r="X87" i="35" s="1"/>
  <c r="AA87" i="35" s="1"/>
  <c r="AJ87" i="35" s="1"/>
  <c r="W401" i="35"/>
  <c r="X401" i="35" s="1"/>
  <c r="AA401" i="35" s="1"/>
  <c r="AJ401" i="35" s="1"/>
  <c r="W380" i="35"/>
  <c r="X380" i="35" s="1"/>
  <c r="AA380" i="35" s="1"/>
  <c r="AJ380" i="35" s="1"/>
  <c r="W372" i="35"/>
  <c r="X372" i="35" s="1"/>
  <c r="AA372" i="35" s="1"/>
  <c r="AJ372" i="35" s="1"/>
  <c r="W354" i="35"/>
  <c r="X354" i="35" s="1"/>
  <c r="AA354" i="35" s="1"/>
  <c r="AJ354" i="35" s="1"/>
  <c r="W302" i="35"/>
  <c r="AL302" i="35" s="1"/>
  <c r="W286" i="35"/>
  <c r="X286" i="35" s="1"/>
  <c r="AA286" i="35" s="1"/>
  <c r="AJ286" i="35" s="1"/>
  <c r="W270" i="35"/>
  <c r="AL270" i="35" s="1"/>
  <c r="W529" i="35"/>
  <c r="AL529" i="35" s="1"/>
  <c r="W503" i="35"/>
  <c r="X503" i="35" s="1"/>
  <c r="AA503" i="35" s="1"/>
  <c r="AJ503" i="35" s="1"/>
  <c r="W482" i="35"/>
  <c r="X482" i="35" s="1"/>
  <c r="AA482" i="35" s="1"/>
  <c r="AJ482" i="35" s="1"/>
  <c r="W364" i="35"/>
  <c r="X364" i="35" s="1"/>
  <c r="AA364" i="35" s="1"/>
  <c r="AJ364" i="35" s="1"/>
  <c r="W326" i="35"/>
  <c r="AL326" i="35" s="1"/>
  <c r="W318" i="35"/>
  <c r="AL318" i="35" s="1"/>
  <c r="W310" i="35"/>
  <c r="AL310" i="35" s="1"/>
  <c r="W284" i="35"/>
  <c r="X284" i="35" s="1"/>
  <c r="AA284" i="35" s="1"/>
  <c r="AJ284" i="35" s="1"/>
  <c r="W187" i="35"/>
  <c r="X187" i="35" s="1"/>
  <c r="AA187" i="35" s="1"/>
  <c r="AJ187" i="35" s="1"/>
  <c r="W174" i="35"/>
  <c r="X174" i="35" s="1"/>
  <c r="AA174" i="35" s="1"/>
  <c r="AJ174" i="35" s="1"/>
  <c r="W25" i="35"/>
  <c r="X25" i="35" s="1"/>
  <c r="AA25" i="35" s="1"/>
  <c r="AJ25" i="35" s="1"/>
  <c r="W478" i="35"/>
  <c r="X478" i="35" s="1"/>
  <c r="AA478" i="35" s="1"/>
  <c r="AJ478" i="35" s="1"/>
  <c r="W466" i="35"/>
  <c r="X466" i="35" s="1"/>
  <c r="AA466" i="35" s="1"/>
  <c r="AJ466" i="35" s="1"/>
  <c r="W454" i="35"/>
  <c r="X454" i="35" s="1"/>
  <c r="AA454" i="35" s="1"/>
  <c r="AJ454" i="35" s="1"/>
  <c r="W429" i="35"/>
  <c r="X429" i="35" s="1"/>
  <c r="AA429" i="35" s="1"/>
  <c r="AJ429" i="35" s="1"/>
  <c r="W416" i="35"/>
  <c r="X416" i="35" s="1"/>
  <c r="AA416" i="35" s="1"/>
  <c r="AJ416" i="35" s="1"/>
  <c r="W407" i="35"/>
  <c r="X407" i="35" s="1"/>
  <c r="AA407" i="35" s="1"/>
  <c r="AJ407" i="35" s="1"/>
  <c r="W395" i="35"/>
  <c r="X395" i="35" s="1"/>
  <c r="AA395" i="35" s="1"/>
  <c r="AJ395" i="35" s="1"/>
  <c r="W23" i="35"/>
  <c r="X23" i="35" s="1"/>
  <c r="AA23" i="35" s="1"/>
  <c r="AJ23" i="35" s="1"/>
  <c r="W455" i="35"/>
  <c r="X455" i="35" s="1"/>
  <c r="AA455" i="35" s="1"/>
  <c r="AJ455" i="35" s="1"/>
  <c r="W440" i="35"/>
  <c r="X440" i="35" s="1"/>
  <c r="AA440" i="35" s="1"/>
  <c r="AJ440" i="35" s="1"/>
  <c r="W390" i="35"/>
  <c r="X390" i="35" s="1"/>
  <c r="AA390" i="35" s="1"/>
  <c r="AJ390" i="35" s="1"/>
  <c r="AK147" i="35"/>
  <c r="X97" i="35"/>
  <c r="AA97" i="35" s="1"/>
  <c r="AJ97" i="35" s="1"/>
  <c r="AK97" i="35"/>
  <c r="X532" i="35"/>
  <c r="AA532" i="35" s="1"/>
  <c r="AJ532" i="35" s="1"/>
  <c r="X468" i="35"/>
  <c r="AA468" i="35" s="1"/>
  <c r="AJ468" i="35" s="1"/>
  <c r="X414" i="35"/>
  <c r="AA414" i="35" s="1"/>
  <c r="AJ414" i="35" s="1"/>
  <c r="X163" i="35"/>
  <c r="AA163" i="35" s="1"/>
  <c r="AJ163" i="35" s="1"/>
  <c r="O4" i="35"/>
  <c r="O545" i="35" s="1"/>
  <c r="X493" i="35"/>
  <c r="AA493" i="35" s="1"/>
  <c r="AJ493" i="35" s="1"/>
  <c r="AK143" i="35"/>
  <c r="X531" i="35"/>
  <c r="AA531" i="35" s="1"/>
  <c r="AJ531" i="35" s="1"/>
  <c r="X504" i="35"/>
  <c r="AA504" i="35" s="1"/>
  <c r="AJ504" i="35" s="1"/>
  <c r="X500" i="35"/>
  <c r="AA500" i="35" s="1"/>
  <c r="AJ500" i="35" s="1"/>
  <c r="X496" i="35"/>
  <c r="AA496" i="35" s="1"/>
  <c r="AJ496" i="35" s="1"/>
  <c r="AK485" i="35"/>
  <c r="X485" i="35"/>
  <c r="AA485" i="35" s="1"/>
  <c r="AJ485" i="35" s="1"/>
  <c r="AK520" i="35"/>
  <c r="AK481" i="35"/>
  <c r="AK316" i="35"/>
  <c r="AK308" i="35"/>
  <c r="AK300" i="35"/>
  <c r="AK292" i="35"/>
  <c r="AK284" i="35"/>
  <c r="AK276" i="35"/>
  <c r="X276" i="35"/>
  <c r="AA276" i="35" s="1"/>
  <c r="AJ276" i="35" s="1"/>
  <c r="AK268" i="35"/>
  <c r="AK260" i="35"/>
  <c r="AK256" i="35"/>
  <c r="AK252" i="35"/>
  <c r="AK248" i="35"/>
  <c r="AK244" i="35"/>
  <c r="AK240" i="35"/>
  <c r="AK236" i="35"/>
  <c r="AK232" i="35"/>
  <c r="AK228" i="35"/>
  <c r="AK317" i="35"/>
  <c r="X309" i="35"/>
  <c r="AA309" i="35" s="1"/>
  <c r="AJ309" i="35" s="1"/>
  <c r="AK309" i="35"/>
  <c r="AK301" i="35"/>
  <c r="AK293" i="35"/>
  <c r="AK285" i="35"/>
  <c r="AK277" i="35"/>
  <c r="AK269" i="35"/>
  <c r="AK261" i="35"/>
  <c r="AK155" i="35"/>
  <c r="X95" i="35"/>
  <c r="AA95" i="35" s="1"/>
  <c r="AJ95" i="35" s="1"/>
  <c r="AK95" i="35"/>
  <c r="AK73" i="35"/>
  <c r="AK69" i="35"/>
  <c r="AK65" i="35"/>
  <c r="AK61" i="35"/>
  <c r="AK57" i="35"/>
  <c r="AK53" i="35"/>
  <c r="AK49" i="35"/>
  <c r="AK45" i="35"/>
  <c r="AK41" i="35"/>
  <c r="AK11" i="35"/>
  <c r="X11" i="35"/>
  <c r="AA11" i="35" s="1"/>
  <c r="AJ11" i="35" s="1"/>
  <c r="X489" i="35"/>
  <c r="AA489" i="35" s="1"/>
  <c r="AJ489" i="35" s="1"/>
  <c r="AK489" i="35"/>
  <c r="AK473" i="35"/>
  <c r="AK487" i="35"/>
  <c r="X487" i="35"/>
  <c r="AA487" i="35" s="1"/>
  <c r="AJ487" i="35" s="1"/>
  <c r="AK479" i="35"/>
  <c r="X479" i="35"/>
  <c r="AA479" i="35" s="1"/>
  <c r="AJ479" i="35" s="1"/>
  <c r="X344" i="35"/>
  <c r="AA344" i="35" s="1"/>
  <c r="AJ344" i="35" s="1"/>
  <c r="AK344" i="35"/>
  <c r="AK314" i="35"/>
  <c r="AK306" i="35"/>
  <c r="AK298" i="35"/>
  <c r="AK290" i="35"/>
  <c r="AK282" i="35"/>
  <c r="AK274" i="35"/>
  <c r="AK266" i="35"/>
  <c r="X266" i="35"/>
  <c r="AA266" i="35" s="1"/>
  <c r="AJ266" i="35" s="1"/>
  <c r="AK315" i="35"/>
  <c r="AK307" i="35"/>
  <c r="AK299" i="35"/>
  <c r="AK291" i="35"/>
  <c r="X283" i="35"/>
  <c r="AA283" i="35" s="1"/>
  <c r="AJ283" i="35" s="1"/>
  <c r="AK283" i="35"/>
  <c r="AK275" i="35"/>
  <c r="AK267" i="35"/>
  <c r="AK259" i="35"/>
  <c r="AK255" i="35"/>
  <c r="AK251" i="35"/>
  <c r="AK247" i="35"/>
  <c r="X247" i="35"/>
  <c r="AA247" i="35" s="1"/>
  <c r="AJ247" i="35" s="1"/>
  <c r="AK243" i="35"/>
  <c r="X243" i="35"/>
  <c r="AA243" i="35" s="1"/>
  <c r="AJ243" i="35" s="1"/>
  <c r="AK239" i="35"/>
  <c r="AK235" i="35"/>
  <c r="AK231" i="35"/>
  <c r="AK227" i="35"/>
  <c r="X227" i="35"/>
  <c r="AA227" i="35" s="1"/>
  <c r="AJ227" i="35" s="1"/>
  <c r="AK224" i="35"/>
  <c r="X224" i="35"/>
  <c r="AA224" i="35" s="1"/>
  <c r="AJ224" i="35" s="1"/>
  <c r="AK216" i="35"/>
  <c r="AK208" i="35"/>
  <c r="X225" i="35"/>
  <c r="AA225" i="35" s="1"/>
  <c r="AJ225" i="35" s="1"/>
  <c r="AK225" i="35"/>
  <c r="AK217" i="35"/>
  <c r="AK209" i="35"/>
  <c r="AK154" i="35"/>
  <c r="X154" i="35"/>
  <c r="AA154" i="35" s="1"/>
  <c r="AJ154" i="35" s="1"/>
  <c r="AK135" i="35"/>
  <c r="X135" i="35"/>
  <c r="AA135" i="35" s="1"/>
  <c r="AJ135" i="35" s="1"/>
  <c r="AK127" i="35"/>
  <c r="AK123" i="35"/>
  <c r="AK119" i="35"/>
  <c r="AK115" i="35"/>
  <c r="X111" i="35"/>
  <c r="AA111" i="35" s="1"/>
  <c r="AJ111" i="35" s="1"/>
  <c r="AK111" i="35"/>
  <c r="AK107" i="35"/>
  <c r="AK103" i="35"/>
  <c r="AK99" i="35"/>
  <c r="X148" i="35"/>
  <c r="AA148" i="35" s="1"/>
  <c r="AJ148" i="35" s="1"/>
  <c r="AK148" i="35"/>
  <c r="AK145" i="35"/>
  <c r="AK139" i="35"/>
  <c r="AK131" i="35"/>
  <c r="AK128" i="35"/>
  <c r="AK124" i="35"/>
  <c r="AK120" i="35"/>
  <c r="AK116" i="35"/>
  <c r="AK112" i="35"/>
  <c r="AK108" i="35"/>
  <c r="AK104" i="35"/>
  <c r="AK100" i="35"/>
  <c r="X100" i="35"/>
  <c r="AA100" i="35" s="1"/>
  <c r="AJ100" i="35" s="1"/>
  <c r="AK96" i="35"/>
  <c r="AK94" i="35"/>
  <c r="V545" i="35"/>
  <c r="AK74" i="35"/>
  <c r="AK70" i="35"/>
  <c r="X70" i="35"/>
  <c r="AA70" i="35" s="1"/>
  <c r="AJ70" i="35" s="1"/>
  <c r="AK66" i="35"/>
  <c r="AK62" i="35"/>
  <c r="AK58" i="35"/>
  <c r="X58" i="35"/>
  <c r="AA58" i="35" s="1"/>
  <c r="AJ58" i="35" s="1"/>
  <c r="AK54" i="35"/>
  <c r="X54" i="35"/>
  <c r="AA54" i="35" s="1"/>
  <c r="AJ54" i="35" s="1"/>
  <c r="AK50" i="35"/>
  <c r="AK46" i="35"/>
  <c r="X42" i="35"/>
  <c r="AA42" i="35" s="1"/>
  <c r="AJ42" i="35" s="1"/>
  <c r="AK42" i="35"/>
  <c r="AK12" i="35"/>
  <c r="AK7" i="35"/>
  <c r="X7" i="35"/>
  <c r="AA7" i="35" s="1"/>
  <c r="AJ7" i="35" s="1"/>
  <c r="AK477" i="35"/>
  <c r="AK343" i="35"/>
  <c r="AK320" i="35"/>
  <c r="AK312" i="35"/>
  <c r="AK304" i="35"/>
  <c r="AK296" i="35"/>
  <c r="AK288" i="35"/>
  <c r="AK280" i="35"/>
  <c r="AK272" i="35"/>
  <c r="AK264" i="35"/>
  <c r="X264" i="35"/>
  <c r="AA264" i="35" s="1"/>
  <c r="AJ264" i="35" s="1"/>
  <c r="AK258" i="35"/>
  <c r="AK254" i="35"/>
  <c r="AK250" i="35"/>
  <c r="AK246" i="35"/>
  <c r="X242" i="35"/>
  <c r="AA242" i="35" s="1"/>
  <c r="AJ242" i="35" s="1"/>
  <c r="AK242" i="35"/>
  <c r="AK238" i="35"/>
  <c r="AK234" i="35"/>
  <c r="AK230" i="35"/>
  <c r="AK226" i="35"/>
  <c r="AK313" i="35"/>
  <c r="AK305" i="35"/>
  <c r="AK297" i="35"/>
  <c r="X289" i="35"/>
  <c r="AA289" i="35" s="1"/>
  <c r="AJ289" i="35" s="1"/>
  <c r="AK289" i="35"/>
  <c r="AK281" i="35"/>
  <c r="AK273" i="35"/>
  <c r="AK265" i="35"/>
  <c r="X144" i="35"/>
  <c r="AA144" i="35" s="1"/>
  <c r="AJ144" i="35" s="1"/>
  <c r="AK144" i="35"/>
  <c r="AK133" i="35"/>
  <c r="AK157" i="35"/>
  <c r="X138" i="35"/>
  <c r="AA138" i="35" s="1"/>
  <c r="AJ138" i="35" s="1"/>
  <c r="AK138" i="35"/>
  <c r="AK75" i="35"/>
  <c r="AK71" i="35"/>
  <c r="X71" i="35"/>
  <c r="AA71" i="35" s="1"/>
  <c r="AJ71" i="35" s="1"/>
  <c r="AK67" i="35"/>
  <c r="AK63" i="35"/>
  <c r="AK59" i="35"/>
  <c r="AK55" i="35"/>
  <c r="AK51" i="35"/>
  <c r="AK47" i="35"/>
  <c r="AK43" i="35"/>
  <c r="AK4" i="35"/>
  <c r="X86" i="35"/>
  <c r="AA86" i="35" s="1"/>
  <c r="AJ86" i="35" s="1"/>
  <c r="AK14" i="35"/>
  <c r="AK8" i="35"/>
  <c r="X8" i="35"/>
  <c r="AA8" i="35" s="1"/>
  <c r="AJ8" i="35" s="1"/>
  <c r="AK524" i="35"/>
  <c r="AK483" i="35"/>
  <c r="X483" i="35"/>
  <c r="AA483" i="35" s="1"/>
  <c r="AJ483" i="35" s="1"/>
  <c r="AK475" i="35"/>
  <c r="X475" i="35"/>
  <c r="AA475" i="35" s="1"/>
  <c r="AJ475" i="35" s="1"/>
  <c r="AK318" i="35"/>
  <c r="AK310" i="35"/>
  <c r="AK302" i="35"/>
  <c r="AK294" i="35"/>
  <c r="X294" i="35"/>
  <c r="AA294" i="35" s="1"/>
  <c r="AJ294" i="35" s="1"/>
  <c r="AK286" i="35"/>
  <c r="AK278" i="35"/>
  <c r="AK270" i="35"/>
  <c r="AK262" i="35"/>
  <c r="X262" i="35"/>
  <c r="AA262" i="35" s="1"/>
  <c r="AJ262" i="35" s="1"/>
  <c r="AK319" i="35"/>
  <c r="AK311" i="35"/>
  <c r="X303" i="35"/>
  <c r="AA303" i="35" s="1"/>
  <c r="AJ303" i="35" s="1"/>
  <c r="AK303" i="35"/>
  <c r="X295" i="35"/>
  <c r="AA295" i="35" s="1"/>
  <c r="AJ295" i="35" s="1"/>
  <c r="AK295" i="35"/>
  <c r="X287" i="35"/>
  <c r="AA287" i="35" s="1"/>
  <c r="AJ287" i="35" s="1"/>
  <c r="AK287" i="35"/>
  <c r="X279" i="35"/>
  <c r="AA279" i="35" s="1"/>
  <c r="AJ279" i="35" s="1"/>
  <c r="AK279" i="35"/>
  <c r="X271" i="35"/>
  <c r="AA271" i="35" s="1"/>
  <c r="AJ271" i="35" s="1"/>
  <c r="AK271" i="35"/>
  <c r="X263" i="35"/>
  <c r="AA263" i="35" s="1"/>
  <c r="AJ263" i="35" s="1"/>
  <c r="AK263" i="35"/>
  <c r="AK257" i="35"/>
  <c r="AK253" i="35"/>
  <c r="AK249" i="35"/>
  <c r="X249" i="35"/>
  <c r="AA249" i="35" s="1"/>
  <c r="AJ249" i="35" s="1"/>
  <c r="AK245" i="35"/>
  <c r="AK241" i="35"/>
  <c r="AK237" i="35"/>
  <c r="X237" i="35"/>
  <c r="AA237" i="35" s="1"/>
  <c r="AJ237" i="35" s="1"/>
  <c r="AK233" i="35"/>
  <c r="X233" i="35"/>
  <c r="AA233" i="35" s="1"/>
  <c r="AJ233" i="35" s="1"/>
  <c r="AK229" i="35"/>
  <c r="X207" i="35"/>
  <c r="AA207" i="35" s="1"/>
  <c r="AJ207" i="35" s="1"/>
  <c r="AK220" i="35"/>
  <c r="AK212" i="35"/>
  <c r="X212" i="35"/>
  <c r="AA212" i="35" s="1"/>
  <c r="AJ212" i="35" s="1"/>
  <c r="AK204" i="35"/>
  <c r="AK221" i="35"/>
  <c r="AK213" i="35"/>
  <c r="AK205" i="35"/>
  <c r="X205" i="35"/>
  <c r="AA205" i="35" s="1"/>
  <c r="AJ205" i="35" s="1"/>
  <c r="AK150" i="35"/>
  <c r="AK129" i="35"/>
  <c r="X125" i="35"/>
  <c r="AA125" i="35" s="1"/>
  <c r="AJ125" i="35" s="1"/>
  <c r="AK125" i="35"/>
  <c r="AK121" i="35"/>
  <c r="AK117" i="35"/>
  <c r="AK113" i="35"/>
  <c r="X109" i="35"/>
  <c r="AA109" i="35" s="1"/>
  <c r="AJ109" i="35" s="1"/>
  <c r="AK109" i="35"/>
  <c r="AK105" i="35"/>
  <c r="X101" i="35"/>
  <c r="AA101" i="35" s="1"/>
  <c r="AJ101" i="35" s="1"/>
  <c r="AK101" i="35"/>
  <c r="AK140" i="35"/>
  <c r="AK132" i="35"/>
  <c r="AK149" i="35"/>
  <c r="AK141" i="35"/>
  <c r="AK130" i="35"/>
  <c r="AK126" i="35"/>
  <c r="AK122" i="35"/>
  <c r="AK118" i="35"/>
  <c r="AK114" i="35"/>
  <c r="AK110" i="35"/>
  <c r="AK106" i="35"/>
  <c r="AK102" i="35"/>
  <c r="AK98" i="35"/>
  <c r="AK93" i="35"/>
  <c r="AK92" i="35"/>
  <c r="AK76" i="35"/>
  <c r="AK72" i="35"/>
  <c r="AK68" i="35"/>
  <c r="AK64" i="35"/>
  <c r="AK60" i="35"/>
  <c r="AK56" i="35"/>
  <c r="AK52" i="35"/>
  <c r="AK48" i="35"/>
  <c r="AK44" i="35"/>
  <c r="AK15" i="35"/>
  <c r="X15" i="35"/>
  <c r="AA15" i="35" s="1"/>
  <c r="AJ15" i="35" s="1"/>
  <c r="X102" i="35" l="1"/>
  <c r="AA102" i="35" s="1"/>
  <c r="AJ102" i="35" s="1"/>
  <c r="X235" i="35"/>
  <c r="AA235" i="35" s="1"/>
  <c r="AJ235" i="35" s="1"/>
  <c r="X45" i="35"/>
  <c r="AA45" i="35" s="1"/>
  <c r="AJ45" i="35" s="1"/>
  <c r="X285" i="35"/>
  <c r="AA285" i="35" s="1"/>
  <c r="AJ285" i="35" s="1"/>
  <c r="AL335" i="35"/>
  <c r="X118" i="35"/>
  <c r="AA118" i="35" s="1"/>
  <c r="AJ118" i="35" s="1"/>
  <c r="X117" i="35"/>
  <c r="AA117" i="35" s="1"/>
  <c r="AJ117" i="35" s="1"/>
  <c r="X297" i="35"/>
  <c r="AA297" i="35" s="1"/>
  <c r="AJ297" i="35" s="1"/>
  <c r="X312" i="35"/>
  <c r="AA312" i="35" s="1"/>
  <c r="AJ312" i="35" s="1"/>
  <c r="X282" i="35"/>
  <c r="AA282" i="35" s="1"/>
  <c r="AJ282" i="35" s="1"/>
  <c r="X229" i="35"/>
  <c r="AA229" i="35" s="1"/>
  <c r="AJ229" i="35" s="1"/>
  <c r="X221" i="35"/>
  <c r="AA221" i="35" s="1"/>
  <c r="AJ221" i="35" s="1"/>
  <c r="X82" i="35"/>
  <c r="AA82" i="35" s="1"/>
  <c r="AJ82" i="35" s="1"/>
  <c r="X78" i="35"/>
  <c r="AA78" i="35" s="1"/>
  <c r="AJ78" i="35" s="1"/>
  <c r="X317" i="35"/>
  <c r="AA317" i="35" s="1"/>
  <c r="AJ317" i="35" s="1"/>
  <c r="X142" i="35"/>
  <c r="AA142" i="35" s="1"/>
  <c r="AJ142" i="35" s="1"/>
  <c r="X133" i="35"/>
  <c r="AA133" i="35" s="1"/>
  <c r="AJ133" i="35" s="1"/>
  <c r="X238" i="35"/>
  <c r="AA238" i="35" s="1"/>
  <c r="AJ238" i="35" s="1"/>
  <c r="X107" i="35"/>
  <c r="AA107" i="35" s="1"/>
  <c r="AJ107" i="35" s="1"/>
  <c r="X255" i="35"/>
  <c r="AA255" i="35" s="1"/>
  <c r="AJ255" i="35" s="1"/>
  <c r="X41" i="35"/>
  <c r="AA41" i="35" s="1"/>
  <c r="AJ41" i="35" s="1"/>
  <c r="X66" i="35"/>
  <c r="AA66" i="35" s="1"/>
  <c r="AJ66" i="35" s="1"/>
  <c r="X124" i="35"/>
  <c r="AA124" i="35" s="1"/>
  <c r="AJ124" i="35" s="1"/>
  <c r="X217" i="35"/>
  <c r="AA217" i="35" s="1"/>
  <c r="AJ217" i="35" s="1"/>
  <c r="X132" i="35"/>
  <c r="AA132" i="35" s="1"/>
  <c r="AJ132" i="35" s="1"/>
  <c r="X47" i="35"/>
  <c r="AA47" i="35" s="1"/>
  <c r="AJ47" i="35" s="1"/>
  <c r="X254" i="35"/>
  <c r="AA254" i="35" s="1"/>
  <c r="AJ254" i="35" s="1"/>
  <c r="X50" i="35"/>
  <c r="AA50" i="35" s="1"/>
  <c r="AJ50" i="35" s="1"/>
  <c r="X123" i="35"/>
  <c r="AA123" i="35" s="1"/>
  <c r="AJ123" i="35" s="1"/>
  <c r="X387" i="35"/>
  <c r="AA387" i="35" s="1"/>
  <c r="AJ387" i="35" s="1"/>
  <c r="X14" i="35"/>
  <c r="AA14" i="35" s="1"/>
  <c r="AJ14" i="35" s="1"/>
  <c r="X296" i="35"/>
  <c r="AA296" i="35" s="1"/>
  <c r="AJ296" i="35" s="1"/>
  <c r="AL361" i="35"/>
  <c r="AL359" i="35"/>
  <c r="X290" i="35"/>
  <c r="AA290" i="35" s="1"/>
  <c r="AJ290" i="35" s="1"/>
  <c r="X260" i="35"/>
  <c r="AA260" i="35" s="1"/>
  <c r="AJ260" i="35" s="1"/>
  <c r="X136" i="35"/>
  <c r="AA136" i="35" s="1"/>
  <c r="AJ136" i="35" s="1"/>
  <c r="X114" i="35"/>
  <c r="AA114" i="35" s="1"/>
  <c r="AJ114" i="35" s="1"/>
  <c r="X520" i="35"/>
  <c r="AA520" i="35" s="1"/>
  <c r="AJ520" i="35" s="1"/>
  <c r="AL424" i="35"/>
  <c r="X93" i="35"/>
  <c r="AA93" i="35" s="1"/>
  <c r="AJ93" i="35" s="1"/>
  <c r="X141" i="35"/>
  <c r="AA141" i="35" s="1"/>
  <c r="AJ141" i="35" s="1"/>
  <c r="X220" i="35"/>
  <c r="AA220" i="35" s="1"/>
  <c r="AJ220" i="35" s="1"/>
  <c r="X4" i="35"/>
  <c r="AA4" i="35" s="1"/>
  <c r="AJ4" i="35" s="1"/>
  <c r="X131" i="35"/>
  <c r="AA131" i="35" s="1"/>
  <c r="AJ131" i="35" s="1"/>
  <c r="X57" i="35"/>
  <c r="AA57" i="35" s="1"/>
  <c r="AJ57" i="35" s="1"/>
  <c r="X240" i="35"/>
  <c r="AA240" i="35" s="1"/>
  <c r="AJ240" i="35" s="1"/>
  <c r="X316" i="35"/>
  <c r="AA316" i="35" s="1"/>
  <c r="AJ316" i="35" s="1"/>
  <c r="X147" i="35"/>
  <c r="AA147" i="35" s="1"/>
  <c r="AJ147" i="35" s="1"/>
  <c r="AL379" i="35"/>
  <c r="AL55" i="35"/>
  <c r="AL166" i="35"/>
  <c r="X98" i="35"/>
  <c r="AA98" i="35" s="1"/>
  <c r="AJ98" i="35" s="1"/>
  <c r="X313" i="35"/>
  <c r="AA313" i="35" s="1"/>
  <c r="AJ313" i="35" s="1"/>
  <c r="X230" i="35"/>
  <c r="AA230" i="35" s="1"/>
  <c r="AJ230" i="35" s="1"/>
  <c r="X62" i="35"/>
  <c r="AA62" i="35" s="1"/>
  <c r="AJ62" i="35" s="1"/>
  <c r="X215" i="35"/>
  <c r="AA215" i="35" s="1"/>
  <c r="AJ215" i="35" s="1"/>
  <c r="X256" i="35"/>
  <c r="AA256" i="35" s="1"/>
  <c r="AJ256" i="35" s="1"/>
  <c r="X300" i="35"/>
  <c r="AA300" i="35" s="1"/>
  <c r="AJ300" i="35" s="1"/>
  <c r="X512" i="35"/>
  <c r="AA512" i="35" s="1"/>
  <c r="AJ512" i="35" s="1"/>
  <c r="AL364" i="35"/>
  <c r="X52" i="35"/>
  <c r="AA52" i="35" s="1"/>
  <c r="AJ52" i="35" s="1"/>
  <c r="X129" i="35"/>
  <c r="AA129" i="35" s="1"/>
  <c r="AJ129" i="35" s="1"/>
  <c r="X213" i="35"/>
  <c r="AA213" i="35" s="1"/>
  <c r="AJ213" i="35" s="1"/>
  <c r="X253" i="35"/>
  <c r="AA253" i="35" s="1"/>
  <c r="AJ253" i="35" s="1"/>
  <c r="X302" i="35"/>
  <c r="AA302" i="35" s="1"/>
  <c r="AJ302" i="35" s="1"/>
  <c r="X68" i="35"/>
  <c r="AA68" i="35" s="1"/>
  <c r="AJ68" i="35" s="1"/>
  <c r="X130" i="35"/>
  <c r="AA130" i="35" s="1"/>
  <c r="AJ130" i="35" s="1"/>
  <c r="X150" i="35"/>
  <c r="AA150" i="35" s="1"/>
  <c r="AJ150" i="35" s="1"/>
  <c r="X320" i="35"/>
  <c r="AA320" i="35" s="1"/>
  <c r="AJ320" i="35" s="1"/>
  <c r="X116" i="35"/>
  <c r="AA116" i="35" s="1"/>
  <c r="AJ116" i="35" s="1"/>
  <c r="X99" i="35"/>
  <c r="AA99" i="35" s="1"/>
  <c r="AJ99" i="35" s="1"/>
  <c r="X115" i="35"/>
  <c r="AA115" i="35" s="1"/>
  <c r="AJ115" i="35" s="1"/>
  <c r="X275" i="35"/>
  <c r="AA275" i="35" s="1"/>
  <c r="AJ275" i="35" s="1"/>
  <c r="X53" i="35"/>
  <c r="AA53" i="35" s="1"/>
  <c r="AJ53" i="35" s="1"/>
  <c r="X484" i="35"/>
  <c r="AA484" i="35" s="1"/>
  <c r="AJ484" i="35" s="1"/>
  <c r="AL325" i="35"/>
  <c r="X60" i="35"/>
  <c r="AA60" i="35" s="1"/>
  <c r="AJ60" i="35" s="1"/>
  <c r="X92" i="35"/>
  <c r="AA92" i="35" s="1"/>
  <c r="AJ92" i="35" s="1"/>
  <c r="X106" i="35"/>
  <c r="AA106" i="35" s="1"/>
  <c r="AJ106" i="35" s="1"/>
  <c r="X105" i="35"/>
  <c r="AA105" i="35" s="1"/>
  <c r="AJ105" i="35" s="1"/>
  <c r="X307" i="35"/>
  <c r="AA307" i="35" s="1"/>
  <c r="AJ307" i="35" s="1"/>
  <c r="X306" i="35"/>
  <c r="AA306" i="35" s="1"/>
  <c r="AJ306" i="35" s="1"/>
  <c r="X69" i="35"/>
  <c r="AA69" i="35" s="1"/>
  <c r="AJ69" i="35" s="1"/>
  <c r="X269" i="35"/>
  <c r="AA269" i="35" s="1"/>
  <c r="AJ269" i="35" s="1"/>
  <c r="AL400" i="35"/>
  <c r="AL81" i="35"/>
  <c r="AL265" i="35"/>
  <c r="X386" i="35"/>
  <c r="AA386" i="35" s="1"/>
  <c r="AJ386" i="35" s="1"/>
  <c r="X270" i="35"/>
  <c r="AA270" i="35" s="1"/>
  <c r="AJ270" i="35" s="1"/>
  <c r="X310" i="35"/>
  <c r="AA310" i="35" s="1"/>
  <c r="AJ310" i="35" s="1"/>
  <c r="X304" i="35"/>
  <c r="AA304" i="35" s="1"/>
  <c r="AJ304" i="35" s="1"/>
  <c r="X76" i="35"/>
  <c r="AA76" i="35" s="1"/>
  <c r="AJ76" i="35" s="1"/>
  <c r="X250" i="35"/>
  <c r="AA250" i="35" s="1"/>
  <c r="AJ250" i="35" s="1"/>
  <c r="X315" i="35"/>
  <c r="AA315" i="35" s="1"/>
  <c r="AJ315" i="35" s="1"/>
  <c r="X65" i="35"/>
  <c r="AA65" i="35" s="1"/>
  <c r="AJ65" i="35" s="1"/>
  <c r="X292" i="35"/>
  <c r="AA292" i="35" s="1"/>
  <c r="AJ292" i="35" s="1"/>
  <c r="X509" i="35"/>
  <c r="AA509" i="35" s="1"/>
  <c r="AJ509" i="35" s="1"/>
  <c r="X219" i="35"/>
  <c r="AA219" i="35" s="1"/>
  <c r="AJ219" i="35" s="1"/>
  <c r="X48" i="35"/>
  <c r="AA48" i="35" s="1"/>
  <c r="AJ48" i="35" s="1"/>
  <c r="X126" i="35"/>
  <c r="AA126" i="35" s="1"/>
  <c r="AJ126" i="35" s="1"/>
  <c r="X121" i="35"/>
  <c r="AA121" i="35" s="1"/>
  <c r="AJ121" i="35" s="1"/>
  <c r="X257" i="35"/>
  <c r="AA257" i="35" s="1"/>
  <c r="AJ257" i="35" s="1"/>
  <c r="X319" i="35"/>
  <c r="AA319" i="35" s="1"/>
  <c r="AJ319" i="35" s="1"/>
  <c r="X305" i="35"/>
  <c r="AA305" i="35" s="1"/>
  <c r="AJ305" i="35" s="1"/>
  <c r="X234" i="35"/>
  <c r="AA234" i="35" s="1"/>
  <c r="AJ234" i="35" s="1"/>
  <c r="X216" i="35"/>
  <c r="AA216" i="35" s="1"/>
  <c r="AJ216" i="35" s="1"/>
  <c r="X251" i="35"/>
  <c r="AA251" i="35" s="1"/>
  <c r="AJ251" i="35" s="1"/>
  <c r="X155" i="35"/>
  <c r="AA155" i="35" s="1"/>
  <c r="AJ155" i="35" s="1"/>
  <c r="X171" i="35"/>
  <c r="AA171" i="35" s="1"/>
  <c r="AJ171" i="35" s="1"/>
  <c r="X480" i="35"/>
  <c r="AA480" i="35" s="1"/>
  <c r="AJ480" i="35" s="1"/>
  <c r="AL248" i="35"/>
  <c r="AL535" i="35"/>
  <c r="AL378" i="35"/>
  <c r="AL277" i="35"/>
  <c r="X241" i="35"/>
  <c r="AA241" i="35" s="1"/>
  <c r="AJ241" i="35" s="1"/>
  <c r="X318" i="35"/>
  <c r="AA318" i="35" s="1"/>
  <c r="AJ318" i="35" s="1"/>
  <c r="X209" i="35"/>
  <c r="AA209" i="35" s="1"/>
  <c r="AJ209" i="35" s="1"/>
  <c r="X473" i="35"/>
  <c r="AA473" i="35" s="1"/>
  <c r="AJ473" i="35" s="1"/>
  <c r="X61" i="35"/>
  <c r="AA61" i="35" s="1"/>
  <c r="AJ61" i="35" s="1"/>
  <c r="X27" i="35"/>
  <c r="AA27" i="35" s="1"/>
  <c r="AJ27" i="35" s="1"/>
  <c r="X214" i="35"/>
  <c r="AA214" i="35" s="1"/>
  <c r="AJ214" i="35" s="1"/>
  <c r="X515" i="35"/>
  <c r="AA515" i="35" s="1"/>
  <c r="AJ515" i="35" s="1"/>
  <c r="X223" i="35"/>
  <c r="AA223" i="35" s="1"/>
  <c r="AJ223" i="35" s="1"/>
  <c r="X281" i="35"/>
  <c r="AA281" i="35" s="1"/>
  <c r="AJ281" i="35" s="1"/>
  <c r="X280" i="35"/>
  <c r="AA280" i="35" s="1"/>
  <c r="AJ280" i="35" s="1"/>
  <c r="X94" i="35"/>
  <c r="AA94" i="35" s="1"/>
  <c r="AJ94" i="35" s="1"/>
  <c r="X103" i="35"/>
  <c r="AA103" i="35" s="1"/>
  <c r="AJ103" i="35" s="1"/>
  <c r="X119" i="35"/>
  <c r="AA119" i="35" s="1"/>
  <c r="AJ119" i="35" s="1"/>
  <c r="X156" i="35"/>
  <c r="AA156" i="35" s="1"/>
  <c r="AJ156" i="35" s="1"/>
  <c r="X239" i="35"/>
  <c r="AA239" i="35" s="1"/>
  <c r="AJ239" i="35" s="1"/>
  <c r="X267" i="35"/>
  <c r="AA267" i="35" s="1"/>
  <c r="AJ267" i="35" s="1"/>
  <c r="X528" i="35"/>
  <c r="AA528" i="35" s="1"/>
  <c r="AJ528" i="35" s="1"/>
  <c r="X343" i="35"/>
  <c r="AA343" i="35" s="1"/>
  <c r="AJ343" i="35" s="1"/>
  <c r="X477" i="35"/>
  <c r="AA477" i="35" s="1"/>
  <c r="AJ477" i="35" s="1"/>
  <c r="X232" i="35"/>
  <c r="AA232" i="35" s="1"/>
  <c r="AJ232" i="35" s="1"/>
  <c r="X308" i="35"/>
  <c r="AA308" i="35" s="1"/>
  <c r="AJ308" i="35" s="1"/>
  <c r="AL23" i="35"/>
  <c r="AL137" i="35"/>
  <c r="AL363" i="35"/>
  <c r="AL472" i="35"/>
  <c r="AL421" i="35"/>
  <c r="AL429" i="35"/>
  <c r="AL372" i="35"/>
  <c r="AL291" i="35"/>
  <c r="AL447" i="35"/>
  <c r="AL203" i="35"/>
  <c r="AL393" i="35"/>
  <c r="AL439" i="35"/>
  <c r="AL370" i="35"/>
  <c r="AL340" i="35"/>
  <c r="AL25" i="35"/>
  <c r="AL355" i="35"/>
  <c r="AL507" i="35"/>
  <c r="AL413" i="35"/>
  <c r="X122" i="35"/>
  <c r="AA122" i="35" s="1"/>
  <c r="AJ122" i="35" s="1"/>
  <c r="X149" i="35"/>
  <c r="AA149" i="35" s="1"/>
  <c r="AJ149" i="35" s="1"/>
  <c r="X273" i="35"/>
  <c r="AA273" i="35" s="1"/>
  <c r="AJ273" i="35" s="1"/>
  <c r="X258" i="35"/>
  <c r="AA258" i="35" s="1"/>
  <c r="AJ258" i="35" s="1"/>
  <c r="X96" i="35"/>
  <c r="AA96" i="35" s="1"/>
  <c r="AJ96" i="35" s="1"/>
  <c r="X108" i="35"/>
  <c r="AA108" i="35" s="1"/>
  <c r="AJ108" i="35" s="1"/>
  <c r="X298" i="35"/>
  <c r="AA298" i="35" s="1"/>
  <c r="AJ298" i="35" s="1"/>
  <c r="X406" i="35"/>
  <c r="AA406" i="35" s="1"/>
  <c r="AJ406" i="35" s="1"/>
  <c r="AL284" i="35"/>
  <c r="AL334" i="35"/>
  <c r="AL502" i="35"/>
  <c r="AL110" i="35"/>
  <c r="AL90" i="35"/>
  <c r="AL10" i="35"/>
  <c r="AL328" i="35"/>
  <c r="AL206" i="35"/>
  <c r="AL434" i="35"/>
  <c r="AL79" i="35"/>
  <c r="AL29" i="35"/>
  <c r="AL12" i="35"/>
  <c r="AL394" i="35"/>
  <c r="AL377" i="35"/>
  <c r="AL494" i="35"/>
  <c r="AL74" i="35"/>
  <c r="AL127" i="35"/>
  <c r="AL245" i="35"/>
  <c r="AL246" i="35"/>
  <c r="X140" i="35"/>
  <c r="AA140" i="35" s="1"/>
  <c r="AJ140" i="35" s="1"/>
  <c r="X113" i="35"/>
  <c r="AA113" i="35" s="1"/>
  <c r="AJ113" i="35" s="1"/>
  <c r="X204" i="35"/>
  <c r="AA204" i="35" s="1"/>
  <c r="AJ204" i="35" s="1"/>
  <c r="X63" i="35"/>
  <c r="AA63" i="35" s="1"/>
  <c r="AJ63" i="35" s="1"/>
  <c r="X208" i="35"/>
  <c r="AA208" i="35" s="1"/>
  <c r="AJ208" i="35" s="1"/>
  <c r="X299" i="35"/>
  <c r="AA299" i="35" s="1"/>
  <c r="AJ299" i="35" s="1"/>
  <c r="X49" i="35"/>
  <c r="AA49" i="35" s="1"/>
  <c r="AJ49" i="35" s="1"/>
  <c r="X73" i="35"/>
  <c r="AA73" i="35" s="1"/>
  <c r="AJ73" i="35" s="1"/>
  <c r="X516" i="35"/>
  <c r="AA516" i="35" s="1"/>
  <c r="AJ516" i="35" s="1"/>
  <c r="X333" i="35"/>
  <c r="AA333" i="35" s="1"/>
  <c r="AJ333" i="35" s="1"/>
  <c r="X44" i="35"/>
  <c r="AA44" i="35" s="1"/>
  <c r="AJ44" i="35" s="1"/>
  <c r="X278" i="35"/>
  <c r="AA278" i="35" s="1"/>
  <c r="AJ278" i="35" s="1"/>
  <c r="X231" i="35"/>
  <c r="AA231" i="35" s="1"/>
  <c r="AJ231" i="35" s="1"/>
  <c r="X274" i="35"/>
  <c r="AA274" i="35" s="1"/>
  <c r="AJ274" i="35" s="1"/>
  <c r="X481" i="35"/>
  <c r="AA481" i="35" s="1"/>
  <c r="AJ481" i="35" s="1"/>
  <c r="X211" i="35"/>
  <c r="AA211" i="35" s="1"/>
  <c r="AJ211" i="35" s="1"/>
  <c r="X34" i="35"/>
  <c r="AA34" i="35" s="1"/>
  <c r="AJ34" i="35" s="1"/>
  <c r="X338" i="35"/>
  <c r="AA338" i="35" s="1"/>
  <c r="AJ338" i="35" s="1"/>
  <c r="AL538" i="35"/>
  <c r="AL410" i="35"/>
  <c r="AL332" i="35"/>
  <c r="X342" i="35"/>
  <c r="AA342" i="35" s="1"/>
  <c r="AJ342" i="35" s="1"/>
  <c r="AL407" i="35"/>
  <c r="AL174" i="35"/>
  <c r="AL503" i="35"/>
  <c r="AL401" i="35"/>
  <c r="AL259" i="35"/>
  <c r="AL327" i="35"/>
  <c r="AL415" i="35"/>
  <c r="AL350" i="35"/>
  <c r="AL462" i="35"/>
  <c r="AL375" i="35"/>
  <c r="AL459" i="35"/>
  <c r="AL525" i="35"/>
  <c r="X85" i="35"/>
  <c r="AA85" i="35" s="1"/>
  <c r="AJ85" i="35" s="1"/>
  <c r="AL510" i="35"/>
  <c r="AL467" i="35"/>
  <c r="AL432" i="35"/>
  <c r="AL322" i="35"/>
  <c r="AL384" i="35"/>
  <c r="AL346" i="35"/>
  <c r="X167" i="35"/>
  <c r="AA167" i="35" s="1"/>
  <c r="AJ167" i="35" s="1"/>
  <c r="X301" i="35"/>
  <c r="AA301" i="35" s="1"/>
  <c r="AJ301" i="35" s="1"/>
  <c r="X491" i="35"/>
  <c r="AA491" i="35" s="1"/>
  <c r="AJ491" i="35" s="1"/>
  <c r="AL440" i="35"/>
  <c r="AL466" i="35"/>
  <c r="AL403" i="35"/>
  <c r="AL381" i="35"/>
  <c r="AL422" i="35"/>
  <c r="AL476" i="35"/>
  <c r="AL541" i="35"/>
  <c r="AL396" i="35"/>
  <c r="AL464" i="35"/>
  <c r="AL457" i="35"/>
  <c r="AL38" i="35"/>
  <c r="AL382" i="35"/>
  <c r="AL426" i="35"/>
  <c r="AL357" i="35"/>
  <c r="AL218" i="35"/>
  <c r="AL511" i="35"/>
  <c r="AL91" i="35"/>
  <c r="AL153" i="35"/>
  <c r="AL522" i="35"/>
  <c r="AL543" i="35"/>
  <c r="AL443" i="35"/>
  <c r="X533" i="35"/>
  <c r="AA533" i="35" s="1"/>
  <c r="AJ533" i="35" s="1"/>
  <c r="X470" i="35"/>
  <c r="AA470" i="35" s="1"/>
  <c r="AJ470" i="35" s="1"/>
  <c r="X157" i="35"/>
  <c r="AA157" i="35" s="1"/>
  <c r="AJ157" i="35" s="1"/>
  <c r="X46" i="35"/>
  <c r="AA46" i="35" s="1"/>
  <c r="AJ46" i="35" s="1"/>
  <c r="X371" i="35"/>
  <c r="AA371" i="35" s="1"/>
  <c r="AJ371" i="35" s="1"/>
  <c r="X143" i="35"/>
  <c r="AA143" i="35" s="1"/>
  <c r="AJ143" i="35" s="1"/>
  <c r="X326" i="35"/>
  <c r="AA326" i="35" s="1"/>
  <c r="AJ326" i="35" s="1"/>
  <c r="AL187" i="35"/>
  <c r="AL482" i="35"/>
  <c r="X529" i="35"/>
  <c r="AA529" i="35" s="1"/>
  <c r="AJ529" i="35" s="1"/>
  <c r="AL286" i="35"/>
  <c r="AL354" i="35"/>
  <c r="AL380" i="35"/>
  <c r="AL87" i="35"/>
  <c r="AL497" i="35"/>
  <c r="AL517" i="35"/>
  <c r="AL456" i="35"/>
  <c r="AL524" i="35"/>
  <c r="AL56" i="35"/>
  <c r="AL64" i="35"/>
  <c r="AL72" i="35"/>
  <c r="AL84" i="35"/>
  <c r="X152" i="35"/>
  <c r="AA152" i="35" s="1"/>
  <c r="AJ152" i="35" s="1"/>
  <c r="AL228" i="35"/>
  <c r="AL236" i="35"/>
  <c r="AL244" i="35"/>
  <c r="AL252" i="35"/>
  <c r="AL179" i="35"/>
  <c r="AL324" i="35"/>
  <c r="AL288" i="35"/>
  <c r="AL353" i="35"/>
  <c r="AL43" i="35"/>
  <c r="AL51" i="35"/>
  <c r="AL59" i="35"/>
  <c r="AL67" i="35"/>
  <c r="AL75" i="35"/>
  <c r="AL272" i="35"/>
  <c r="AL418" i="35"/>
  <c r="AL501" i="35"/>
  <c r="AL486" i="35"/>
  <c r="AL26" i="35"/>
  <c r="AL365" i="35"/>
  <c r="AL423" i="35"/>
  <c r="AL469" i="35"/>
  <c r="AL162" i="35"/>
  <c r="AL268" i="35"/>
  <c r="AL314" i="35"/>
  <c r="AL330" i="35"/>
  <c r="AL495" i="35"/>
  <c r="AL534" i="35"/>
  <c r="AL311" i="35"/>
  <c r="AL261" i="35"/>
  <c r="AL293" i="35"/>
  <c r="AL369" i="35"/>
  <c r="AL385" i="35"/>
  <c r="AL321" i="35"/>
  <c r="AL329" i="35"/>
  <c r="AL337" i="35"/>
  <c r="AL430" i="35"/>
  <c r="AL336" i="35"/>
  <c r="AL436" i="35"/>
  <c r="AL80" i="35"/>
  <c r="AL104" i="35"/>
  <c r="AL112" i="35"/>
  <c r="AL120" i="35"/>
  <c r="AL128" i="35"/>
  <c r="AL139" i="35"/>
  <c r="AL226" i="35"/>
  <c r="AL22" i="35"/>
  <c r="AL499" i="35"/>
  <c r="AL347" i="35"/>
  <c r="AL145" i="35"/>
  <c r="X450" i="35"/>
  <c r="AA450" i="35" s="1"/>
  <c r="AJ450" i="35" s="1"/>
  <c r="AL390" i="35"/>
  <c r="AL455" i="35"/>
  <c r="AL395" i="35"/>
  <c r="AL416" i="35"/>
  <c r="AL454" i="35"/>
  <c r="AL478" i="35"/>
  <c r="AL373" i="35"/>
  <c r="AL398" i="35"/>
  <c r="AL323" i="35"/>
  <c r="AL331" i="35"/>
  <c r="AL339" i="35"/>
  <c r="AL408" i="35"/>
  <c r="AL452" i="35"/>
  <c r="AL506" i="35"/>
  <c r="AL83" i="35"/>
  <c r="AL389" i="35"/>
  <c r="AL431" i="35"/>
  <c r="AL523" i="35"/>
  <c r="AL182" i="35"/>
  <c r="AL368" i="35"/>
  <c r="AL88" i="35"/>
  <c r="AL374" i="35"/>
  <c r="AL210" i="35"/>
  <c r="AL362" i="35"/>
  <c r="AL383" i="35"/>
  <c r="AL539" i="35"/>
  <c r="AL498" i="35"/>
  <c r="AL513" i="35"/>
  <c r="AL463" i="35"/>
  <c r="AL449" i="35"/>
  <c r="AL367" i="35"/>
  <c r="AL158" i="35"/>
  <c r="AL345" i="35"/>
  <c r="AL376" i="35"/>
  <c r="AL490" i="35"/>
  <c r="AL505" i="35"/>
  <c r="AL514" i="35"/>
  <c r="AK545" i="35"/>
  <c r="W545" i="35"/>
  <c r="AL4" i="35"/>
  <c r="X545" i="35" l="1"/>
  <c r="AL545" i="35"/>
  <c r="AA545" i="35"/>
  <c r="AG545" i="35" l="1"/>
  <c r="AJ545" i="35" l="1"/>
</calcChain>
</file>

<file path=xl/sharedStrings.xml><?xml version="1.0" encoding="utf-8"?>
<sst xmlns="http://schemas.openxmlformats.org/spreadsheetml/2006/main" count="2222" uniqueCount="934">
  <si>
    <t>48</t>
  </si>
  <si>
    <t>I032</t>
  </si>
  <si>
    <t>I043</t>
  </si>
  <si>
    <t>I077</t>
  </si>
  <si>
    <t>I088</t>
  </si>
  <si>
    <t>52</t>
  </si>
  <si>
    <t>50</t>
  </si>
  <si>
    <t>I028</t>
  </si>
  <si>
    <t>I063</t>
  </si>
  <si>
    <t>C026</t>
  </si>
  <si>
    <t>I061</t>
  </si>
  <si>
    <t>21</t>
  </si>
  <si>
    <t>62</t>
  </si>
  <si>
    <t>I016</t>
  </si>
  <si>
    <t>I035</t>
  </si>
  <si>
    <t>12</t>
  </si>
  <si>
    <t>24</t>
  </si>
  <si>
    <t>I029</t>
  </si>
  <si>
    <t>I070</t>
  </si>
  <si>
    <t>C096</t>
  </si>
  <si>
    <t>C131</t>
  </si>
  <si>
    <t>I094</t>
  </si>
  <si>
    <t>I112</t>
  </si>
  <si>
    <t>I115</t>
  </si>
  <si>
    <t>I117</t>
  </si>
  <si>
    <t>C004</t>
  </si>
  <si>
    <t>I020</t>
  </si>
  <si>
    <t>I033</t>
  </si>
  <si>
    <t>I056</t>
  </si>
  <si>
    <t>I008</t>
  </si>
  <si>
    <t>I132</t>
  </si>
  <si>
    <t>C048</t>
  </si>
  <si>
    <t>I068</t>
  </si>
  <si>
    <t>I095</t>
  </si>
  <si>
    <t>44</t>
  </si>
  <si>
    <t>C052</t>
  </si>
  <si>
    <t>C077</t>
  </si>
  <si>
    <t>supp</t>
  </si>
  <si>
    <t>I014</t>
  </si>
  <si>
    <t>I018</t>
  </si>
  <si>
    <t>C028</t>
  </si>
  <si>
    <t>C029</t>
  </si>
  <si>
    <t>C019</t>
  </si>
  <si>
    <t>I071</t>
  </si>
  <si>
    <t>I087</t>
  </si>
  <si>
    <t>37</t>
  </si>
  <si>
    <t>I024</t>
  </si>
  <si>
    <t>04</t>
  </si>
  <si>
    <t>I022</t>
  </si>
  <si>
    <t>I075</t>
  </si>
  <si>
    <t>02</t>
  </si>
  <si>
    <t>I001</t>
  </si>
  <si>
    <t>I046</t>
  </si>
  <si>
    <t>75</t>
  </si>
  <si>
    <t>40</t>
  </si>
  <si>
    <t>C023</t>
  </si>
  <si>
    <t>I007</t>
  </si>
  <si>
    <t>27</t>
  </si>
  <si>
    <t>I054</t>
  </si>
  <si>
    <t>I090</t>
  </si>
  <si>
    <t>28</t>
  </si>
  <si>
    <t>I053</t>
  </si>
  <si>
    <t>C005</t>
  </si>
  <si>
    <t>42</t>
  </si>
  <si>
    <t>I037</t>
  </si>
  <si>
    <t>32</t>
  </si>
  <si>
    <t>56</t>
  </si>
  <si>
    <t>C056</t>
  </si>
  <si>
    <t>I023</t>
  </si>
  <si>
    <t>35</t>
  </si>
  <si>
    <t>58</t>
  </si>
  <si>
    <t>I057</t>
  </si>
  <si>
    <t>I069</t>
  </si>
  <si>
    <t>I076</t>
  </si>
  <si>
    <t>10</t>
  </si>
  <si>
    <t>C072</t>
  </si>
  <si>
    <t>39</t>
  </si>
  <si>
    <t>I093</t>
  </si>
  <si>
    <t>03</t>
  </si>
  <si>
    <t>C021</t>
  </si>
  <si>
    <t>C011</t>
  </si>
  <si>
    <t>C039</t>
  </si>
  <si>
    <t>I038</t>
  </si>
  <si>
    <t>I128</t>
  </si>
  <si>
    <t>I078</t>
  </si>
  <si>
    <t>76</t>
  </si>
  <si>
    <t>I015</t>
  </si>
  <si>
    <t>I019</t>
  </si>
  <si>
    <t>I026</t>
  </si>
  <si>
    <t>53</t>
  </si>
  <si>
    <t>54</t>
  </si>
  <si>
    <t>I049</t>
  </si>
  <si>
    <t>14</t>
  </si>
  <si>
    <t>I009</t>
  </si>
  <si>
    <t>I042</t>
  </si>
  <si>
    <t>I080</t>
  </si>
  <si>
    <t>I003</t>
  </si>
  <si>
    <t>I105</t>
  </si>
  <si>
    <t>46</t>
  </si>
  <si>
    <t>I012</t>
  </si>
  <si>
    <t>C049</t>
  </si>
  <si>
    <t>49</t>
  </si>
  <si>
    <t>I161</t>
  </si>
  <si>
    <t>I167</t>
  </si>
  <si>
    <t>I168</t>
  </si>
  <si>
    <t>C088</t>
  </si>
  <si>
    <t>C035</t>
  </si>
  <si>
    <t>69</t>
  </si>
  <si>
    <t>C082</t>
  </si>
  <si>
    <t>C010</t>
  </si>
  <si>
    <t>55</t>
  </si>
  <si>
    <t>61</t>
  </si>
  <si>
    <t>63</t>
  </si>
  <si>
    <t>POTTAWATOMIE</t>
  </si>
  <si>
    <t>I010</t>
  </si>
  <si>
    <t>C074</t>
  </si>
  <si>
    <t>64</t>
  </si>
  <si>
    <t>C016</t>
  </si>
  <si>
    <t>I039</t>
  </si>
  <si>
    <t>13</t>
  </si>
  <si>
    <t>25</t>
  </si>
  <si>
    <t>77</t>
  </si>
  <si>
    <t>09</t>
  </si>
  <si>
    <t>C031</t>
  </si>
  <si>
    <t>29</t>
  </si>
  <si>
    <t>I066</t>
  </si>
  <si>
    <t>30</t>
  </si>
  <si>
    <t>17</t>
  </si>
  <si>
    <t>I101</t>
  </si>
  <si>
    <t>I333</t>
  </si>
  <si>
    <t>C008</t>
  </si>
  <si>
    <t>C012</t>
  </si>
  <si>
    <t>59</t>
  </si>
  <si>
    <t>I021</t>
  </si>
  <si>
    <t>C002</t>
  </si>
  <si>
    <t>60</t>
  </si>
  <si>
    <t>C104</t>
  </si>
  <si>
    <t>I055</t>
  </si>
  <si>
    <t>I074</t>
  </si>
  <si>
    <t>36</t>
  </si>
  <si>
    <t>68</t>
  </si>
  <si>
    <t>C036</t>
  </si>
  <si>
    <t>C027</t>
  </si>
  <si>
    <t>01</t>
  </si>
  <si>
    <t>71</t>
  </si>
  <si>
    <t>I045</t>
  </si>
  <si>
    <t>C022</t>
  </si>
  <si>
    <t>C024</t>
  </si>
  <si>
    <t>11</t>
  </si>
  <si>
    <t>C006</t>
  </si>
  <si>
    <t>I099</t>
  </si>
  <si>
    <t>I158</t>
  </si>
  <si>
    <t>I249</t>
  </si>
  <si>
    <t>22</t>
  </si>
  <si>
    <t>C034</t>
  </si>
  <si>
    <t>C044</t>
  </si>
  <si>
    <t>C066</t>
  </si>
  <si>
    <t>73</t>
  </si>
  <si>
    <t>C003</t>
  </si>
  <si>
    <t>I047</t>
  </si>
  <si>
    <t>I085</t>
  </si>
  <si>
    <t>15</t>
  </si>
  <si>
    <t>66</t>
  </si>
  <si>
    <t>I067</t>
  </si>
  <si>
    <t>I091</t>
  </si>
  <si>
    <t>41</t>
  </si>
  <si>
    <t>I103</t>
  </si>
  <si>
    <t>I134</t>
  </si>
  <si>
    <t>I097</t>
  </si>
  <si>
    <t>31</t>
  </si>
  <si>
    <t>C070</t>
  </si>
  <si>
    <t>C162</t>
  </si>
  <si>
    <t>I027</t>
  </si>
  <si>
    <t>I034</t>
  </si>
  <si>
    <t>I065</t>
  </si>
  <si>
    <t>19</t>
  </si>
  <si>
    <t>C068</t>
  </si>
  <si>
    <t>C043</t>
  </si>
  <si>
    <t>33</t>
  </si>
  <si>
    <t>70</t>
  </si>
  <si>
    <t>C080</t>
  </si>
  <si>
    <t>20</t>
  </si>
  <si>
    <t>I060</t>
  </si>
  <si>
    <t>72</t>
  </si>
  <si>
    <t>C030</t>
  </si>
  <si>
    <t>I089</t>
  </si>
  <si>
    <t>23</t>
  </si>
  <si>
    <t>I365</t>
  </si>
  <si>
    <t>74</t>
  </si>
  <si>
    <t>05</t>
  </si>
  <si>
    <t>I002</t>
  </si>
  <si>
    <t>I006</t>
  </si>
  <si>
    <t>I031</t>
  </si>
  <si>
    <t>I041</t>
  </si>
  <si>
    <t>26</t>
  </si>
  <si>
    <t>C037</t>
  </si>
  <si>
    <t>43</t>
  </si>
  <si>
    <t>I013</t>
  </si>
  <si>
    <t>47</t>
  </si>
  <si>
    <t>34</t>
  </si>
  <si>
    <t>57</t>
  </si>
  <si>
    <t>C007</t>
  </si>
  <si>
    <t>C009</t>
  </si>
  <si>
    <t>C050</t>
  </si>
  <si>
    <t>C001</t>
  </si>
  <si>
    <t>38</t>
  </si>
  <si>
    <t>C032</t>
  </si>
  <si>
    <t>I004</t>
  </si>
  <si>
    <t>I011</t>
  </si>
  <si>
    <t>I025</t>
  </si>
  <si>
    <t>I123</t>
  </si>
  <si>
    <t>C014</t>
  </si>
  <si>
    <t>C015</t>
  </si>
  <si>
    <t>Total</t>
  </si>
  <si>
    <t>Supp</t>
  </si>
  <si>
    <t>I052</t>
  </si>
  <si>
    <t>I062</t>
  </si>
  <si>
    <t>I050</t>
  </si>
  <si>
    <t>I051</t>
  </si>
  <si>
    <t>06</t>
  </si>
  <si>
    <t>65</t>
  </si>
  <si>
    <t>07</t>
  </si>
  <si>
    <t>I005</t>
  </si>
  <si>
    <t>I040</t>
  </si>
  <si>
    <t>I048</t>
  </si>
  <si>
    <t>I072</t>
  </si>
  <si>
    <t>08</t>
  </si>
  <si>
    <t>I064</t>
  </si>
  <si>
    <t>I086</t>
  </si>
  <si>
    <t>I160</t>
  </si>
  <si>
    <t>I084</t>
  </si>
  <si>
    <t>I092</t>
  </si>
  <si>
    <t>45</t>
  </si>
  <si>
    <t>16</t>
  </si>
  <si>
    <t>67</t>
  </si>
  <si>
    <t>C054</t>
  </si>
  <si>
    <t>18</t>
  </si>
  <si>
    <t>I017</t>
  </si>
  <si>
    <t>I030</t>
  </si>
  <si>
    <t>51</t>
  </si>
  <si>
    <t>District Name</t>
  </si>
  <si>
    <t>4-Mill</t>
  </si>
  <si>
    <t>School</t>
  </si>
  <si>
    <t>Land</t>
  </si>
  <si>
    <t>Motor</t>
  </si>
  <si>
    <t>Vehicle</t>
  </si>
  <si>
    <t>REA</t>
  </si>
  <si>
    <t>Tax</t>
  </si>
  <si>
    <t>Chargeables</t>
  </si>
  <si>
    <t>Net</t>
  </si>
  <si>
    <t>Found Aid</t>
  </si>
  <si>
    <t>Trans</t>
  </si>
  <si>
    <t>ADH</t>
  </si>
  <si>
    <t>Transp.</t>
  </si>
  <si>
    <t xml:space="preserve">ADAIR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</si>
  <si>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</si>
  <si>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</si>
  <si>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</si>
  <si>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</si>
  <si>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</si>
  <si>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GREASY    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</si>
  <si>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</si>
  <si>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</si>
  <si>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</si>
  <si>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</si>
  <si>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</si>
  <si>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</si>
  <si>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</si>
  <si>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</si>
  <si>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ATOKA       </t>
  </si>
  <si>
    <t xml:space="preserve">HARMONY                       </t>
  </si>
  <si>
    <t xml:space="preserve">LANE  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</si>
  <si>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</si>
  <si>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</si>
  <si>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</si>
  <si>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</si>
  <si>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</si>
  <si>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</si>
  <si>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</si>
  <si>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</si>
  <si>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</si>
  <si>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</si>
  <si>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</si>
  <si>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</si>
  <si>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</si>
  <si>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</si>
  <si>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</si>
  <si>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</si>
  <si>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</si>
  <si>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</si>
  <si>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</si>
  <si>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</si>
  <si>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</si>
  <si>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</si>
  <si>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</si>
  <si>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</si>
  <si>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</si>
  <si>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</si>
  <si>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</si>
  <si>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</si>
  <si>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</si>
  <si>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</si>
  <si>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</si>
  <si>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</si>
  <si>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</si>
  <si>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</si>
  <si>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</si>
  <si>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</si>
  <si>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</si>
  <si>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</si>
  <si>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</si>
  <si>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</si>
  <si>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</si>
  <si>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</si>
  <si>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</si>
  <si>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</si>
  <si>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</si>
  <si>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</si>
  <si>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</si>
  <si>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</si>
  <si>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</si>
  <si>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</si>
  <si>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</si>
  <si>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</si>
  <si>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</si>
  <si>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</si>
  <si>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</si>
  <si>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</si>
  <si>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</si>
  <si>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</si>
  <si>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</si>
  <si>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</si>
  <si>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</si>
  <si>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</si>
  <si>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</si>
  <si>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</si>
  <si>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</si>
  <si>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</si>
  <si>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</si>
  <si>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</si>
  <si>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</si>
  <si>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</si>
  <si>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</si>
  <si>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</si>
  <si>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</si>
  <si>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 xml:space="preserve">CHOCTAW     </t>
  </si>
  <si>
    <t xml:space="preserve">SWINK                    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</si>
  <si>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</si>
  <si>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</si>
  <si>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</si>
  <si>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</si>
  <si>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CIMARRON    </t>
  </si>
  <si>
    <t xml:space="preserve">BOISE CITY                    </t>
  </si>
  <si>
    <t xml:space="preserve">FELT                          </t>
  </si>
  <si>
    <t xml:space="preserve">KEYES                         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</si>
  <si>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</si>
  <si>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</si>
  <si>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</si>
  <si>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</si>
  <si>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</si>
  <si>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</si>
  <si>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</si>
  <si>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</si>
  <si>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</si>
  <si>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</si>
  <si>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</si>
  <si>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</si>
  <si>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</si>
  <si>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</si>
  <si>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</si>
  <si>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</si>
  <si>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</si>
  <si>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</si>
  <si>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</si>
  <si>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</si>
  <si>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</si>
  <si>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</si>
  <si>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</si>
  <si>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</si>
  <si>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</si>
  <si>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</si>
  <si>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CRAIG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</si>
  <si>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</si>
  <si>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</si>
  <si>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</si>
  <si>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</si>
  <si>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CREEK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</si>
  <si>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</si>
  <si>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</si>
  <si>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</si>
  <si>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</si>
  <si>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</si>
  <si>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</si>
  <si>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</si>
  <si>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</si>
  <si>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</si>
  <si>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</si>
  <si>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</si>
  <si>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</si>
  <si>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</si>
  <si>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</si>
  <si>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</si>
  <si>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</si>
  <si>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</si>
  <si>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</si>
  <si>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</si>
  <si>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</si>
  <si>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</si>
  <si>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</si>
  <si>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</si>
  <si>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</si>
  <si>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</si>
  <si>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</si>
  <si>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</si>
  <si>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</si>
  <si>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</si>
  <si>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</si>
  <si>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</si>
  <si>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</si>
  <si>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</si>
  <si>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</si>
  <si>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</si>
  <si>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</si>
  <si>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</si>
  <si>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</si>
  <si>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</si>
  <si>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</si>
  <si>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</si>
  <si>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</si>
  <si>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</si>
  <si>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</si>
  <si>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</si>
  <si>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</si>
  <si>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</si>
  <si>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</si>
  <si>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</si>
  <si>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</si>
  <si>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</si>
  <si>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</si>
  <si>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</si>
  <si>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</si>
  <si>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</si>
  <si>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</si>
  <si>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</si>
  <si>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</si>
  <si>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</si>
  <si>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</si>
  <si>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</si>
  <si>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</si>
  <si>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</si>
  <si>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</si>
  <si>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</si>
  <si>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</si>
  <si>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</si>
  <si>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</si>
  <si>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GRANT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</si>
  <si>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</si>
  <si>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</si>
  <si>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</si>
  <si>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GREER       </t>
  </si>
  <si>
    <t xml:space="preserve">MANGUM                        </t>
  </si>
  <si>
    <t xml:space="preserve">GRANITE                       </t>
  </si>
  <si>
    <t xml:space="preserve">HARMON      </t>
  </si>
  <si>
    <t xml:space="preserve">HOLLIS                        </t>
  </si>
  <si>
    <t xml:space="preserve">HARPER      </t>
  </si>
  <si>
    <t xml:space="preserve">LAVERNE                       </t>
  </si>
  <si>
    <t xml:space="preserve">BUFFALO                       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</si>
  <si>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</si>
  <si>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</si>
  <si>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</si>
  <si>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</si>
  <si>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</si>
  <si>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</si>
  <si>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</si>
  <si>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</si>
  <si>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</si>
  <si>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</si>
  <si>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</si>
  <si>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</si>
  <si>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</si>
  <si>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</si>
  <si>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</si>
  <si>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</si>
  <si>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BLAIR                         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</si>
  <si>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</si>
  <si>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</si>
  <si>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</si>
  <si>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</si>
  <si>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</si>
  <si>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</si>
  <si>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</si>
  <si>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</si>
  <si>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</si>
  <si>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</si>
  <si>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</si>
  <si>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</si>
  <si>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</si>
  <si>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KAY         </t>
  </si>
  <si>
    <t xml:space="preserve">PECKHAM                       </t>
  </si>
  <si>
    <t xml:space="preserve">KILDARE                       </t>
  </si>
  <si>
    <t xml:space="preserve">NEWKIRK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</si>
  <si>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</si>
  <si>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</si>
  <si>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</si>
  <si>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</si>
  <si>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</si>
  <si>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</si>
  <si>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</si>
  <si>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</si>
  <si>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</si>
  <si>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</si>
  <si>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</si>
  <si>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</si>
  <si>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</si>
  <si>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</si>
  <si>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</si>
  <si>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</si>
  <si>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</si>
  <si>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</si>
  <si>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</si>
  <si>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</si>
  <si>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</si>
  <si>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</si>
  <si>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</si>
  <si>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</si>
  <si>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</si>
  <si>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</si>
  <si>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</si>
  <si>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</si>
  <si>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</si>
  <si>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</si>
  <si>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</si>
  <si>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</si>
  <si>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</si>
  <si>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</si>
  <si>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</si>
  <si>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</si>
  <si>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</si>
  <si>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</si>
  <si>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</si>
  <si>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</si>
  <si>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</si>
  <si>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</si>
  <si>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</si>
  <si>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</si>
  <si>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</si>
  <si>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</si>
  <si>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</si>
  <si>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</si>
  <si>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</si>
  <si>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</si>
  <si>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</si>
  <si>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</si>
  <si>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</si>
  <si>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</si>
  <si>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</si>
  <si>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</si>
  <si>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</si>
  <si>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</si>
  <si>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</si>
  <si>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</si>
  <si>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</si>
  <si>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</si>
  <si>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</si>
  <si>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MARSHALL    </t>
  </si>
  <si>
    <t xml:space="preserve">MADILL                        </t>
  </si>
  <si>
    <t xml:space="preserve">KINGSTON                      </t>
  </si>
  <si>
    <t xml:space="preserve">MAYES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</si>
  <si>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</si>
  <si>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</si>
  <si>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</si>
  <si>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</si>
  <si>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</si>
  <si>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</si>
  <si>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</si>
  <si>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</si>
  <si>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</si>
  <si>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</si>
  <si>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</si>
  <si>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</si>
  <si>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</si>
  <si>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</si>
  <si>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</si>
  <si>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</si>
  <si>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</si>
  <si>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</si>
  <si>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</si>
  <si>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</si>
  <si>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</si>
  <si>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</si>
  <si>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</si>
  <si>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</si>
  <si>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</si>
  <si>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</si>
  <si>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</si>
  <si>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</si>
  <si>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</si>
  <si>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</si>
  <si>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</si>
  <si>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</si>
  <si>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</si>
  <si>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</si>
  <si>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</si>
  <si>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MURRAY      </t>
  </si>
  <si>
    <t xml:space="preserve">SULPHUR                       </t>
  </si>
  <si>
    <t xml:space="preserve">DAVIS                         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</si>
  <si>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</si>
  <si>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</si>
  <si>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</si>
  <si>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</si>
  <si>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</si>
  <si>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</si>
  <si>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</si>
  <si>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</si>
  <si>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</si>
  <si>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</si>
  <si>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</si>
  <si>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</si>
  <si>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</si>
  <si>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</si>
  <si>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</si>
  <si>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</si>
  <si>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</si>
  <si>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</si>
  <si>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</si>
  <si>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</si>
  <si>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</si>
  <si>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</si>
  <si>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</si>
  <si>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</si>
  <si>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</si>
  <si>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</si>
  <si>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OKLAHOMA    </t>
  </si>
  <si>
    <t xml:space="preserve">OAKDALE                       </t>
  </si>
  <si>
    <t xml:space="preserve">CRUTCHO                       </t>
  </si>
  <si>
    <t xml:space="preserve">PUTNAM CITY                   </t>
  </si>
  <si>
    <t xml:space="preserve">LUTHER             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</si>
  <si>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</si>
  <si>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</si>
  <si>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</si>
  <si>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</si>
  <si>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</si>
  <si>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</si>
  <si>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</si>
  <si>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</si>
  <si>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</si>
  <si>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</si>
  <si>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</si>
  <si>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</si>
  <si>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</si>
  <si>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</si>
  <si>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</si>
  <si>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</si>
  <si>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</si>
  <si>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</si>
  <si>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</si>
  <si>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</si>
  <si>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</si>
  <si>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</si>
  <si>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</si>
  <si>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</si>
  <si>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</si>
  <si>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</si>
  <si>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</si>
  <si>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</si>
  <si>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</si>
  <si>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</si>
  <si>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</si>
  <si>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</si>
  <si>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</si>
  <si>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</si>
  <si>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</si>
  <si>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</si>
  <si>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</si>
  <si>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</si>
  <si>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</si>
  <si>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</si>
  <si>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</si>
  <si>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</si>
  <si>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</si>
  <si>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</si>
  <si>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</si>
  <si>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</si>
  <si>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</si>
  <si>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</si>
  <si>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</si>
  <si>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</si>
  <si>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</si>
  <si>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</si>
  <si>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</si>
  <si>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</si>
  <si>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</si>
  <si>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</si>
  <si>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</si>
  <si>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</si>
  <si>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</si>
  <si>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</si>
  <si>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</si>
  <si>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</si>
  <si>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</si>
  <si>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</si>
  <si>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</si>
  <si>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</si>
  <si>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</si>
  <si>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</si>
  <si>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</si>
  <si>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</si>
  <si>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</si>
  <si>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</si>
  <si>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</si>
  <si>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</si>
  <si>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</si>
  <si>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</si>
  <si>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</si>
  <si>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</si>
  <si>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</si>
  <si>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</si>
  <si>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</si>
  <si>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</si>
  <si>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</si>
  <si>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</si>
  <si>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</si>
  <si>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</si>
  <si>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</si>
  <si>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</si>
  <si>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</si>
  <si>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</si>
  <si>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</si>
  <si>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</si>
  <si>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</si>
  <si>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</si>
  <si>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</si>
  <si>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</si>
  <si>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</si>
  <si>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</si>
  <si>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</si>
  <si>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</si>
  <si>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</si>
  <si>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</si>
  <si>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</si>
  <si>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</si>
  <si>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</si>
  <si>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</si>
  <si>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</si>
  <si>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</si>
  <si>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</si>
  <si>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</si>
  <si>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</si>
  <si>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</si>
  <si>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</si>
  <si>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</si>
  <si>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</si>
  <si>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</si>
  <si>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</si>
  <si>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</si>
  <si>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</si>
  <si>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</si>
  <si>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</si>
  <si>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</si>
  <si>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</si>
  <si>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</si>
  <si>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</si>
  <si>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</si>
  <si>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</si>
  <si>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</si>
  <si>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</si>
  <si>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</si>
  <si>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</si>
  <si>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</si>
  <si>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</si>
  <si>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</si>
  <si>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</si>
  <si>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</si>
  <si>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</si>
  <si>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</si>
  <si>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</si>
  <si>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</si>
  <si>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</si>
  <si>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</si>
  <si>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</si>
  <si>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</si>
  <si>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</si>
  <si>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</si>
  <si>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</si>
  <si>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</si>
  <si>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</si>
  <si>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</si>
  <si>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</si>
  <si>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</si>
  <si>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</si>
  <si>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</si>
  <si>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</si>
  <si>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TILLMAN     </t>
  </si>
  <si>
    <t xml:space="preserve">TIPTON                        </t>
  </si>
  <si>
    <t xml:space="preserve">DAVIDSON                      </t>
  </si>
  <si>
    <t xml:space="preserve">FREDERICK                     </t>
  </si>
  <si>
    <t xml:space="preserve">GRANDFIELD                    </t>
  </si>
  <si>
    <t xml:space="preserve">TULSA       </t>
  </si>
  <si>
    <t xml:space="preserve">KEYSTONE               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</si>
  <si>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</si>
  <si>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</si>
  <si>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</si>
  <si>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</si>
  <si>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</si>
  <si>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</si>
  <si>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</si>
  <si>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</si>
  <si>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</si>
  <si>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</si>
  <si>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</si>
  <si>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</si>
  <si>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</si>
  <si>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</si>
  <si>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</si>
  <si>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</si>
  <si>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</si>
  <si>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</si>
  <si>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</si>
  <si>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</si>
  <si>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</si>
  <si>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</si>
  <si>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</si>
  <si>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</si>
  <si>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</si>
  <si>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</si>
  <si>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</si>
  <si>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</si>
  <si>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</si>
  <si>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</si>
  <si>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</si>
  <si>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</si>
  <si>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</si>
  <si>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</si>
  <si>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</si>
  <si>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</si>
  <si>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Gross</t>
  </si>
  <si>
    <t>High Year</t>
  </si>
  <si>
    <t>WADM</t>
  </si>
  <si>
    <t>Max</t>
  </si>
  <si>
    <t>Basic</t>
  </si>
  <si>
    <t>State Aid</t>
  </si>
  <si>
    <t>G003</t>
  </si>
  <si>
    <t xml:space="preserve">WHITE OAK                     </t>
  </si>
  <si>
    <t xml:space="preserve">CHOCTAW-NICOMA PARK           </t>
  </si>
  <si>
    <t>WADM x factor</t>
  </si>
  <si>
    <t xml:space="preserve"> WADM x factor</t>
  </si>
  <si>
    <t>Salary Inc.</t>
  </si>
  <si>
    <t>Adjusted</t>
  </si>
  <si>
    <t>Valuation</t>
  </si>
  <si>
    <t>Chargeable</t>
  </si>
  <si>
    <t>County</t>
  </si>
  <si>
    <t>times .75</t>
  </si>
  <si>
    <t>Prod.</t>
  </si>
  <si>
    <t>Per</t>
  </si>
  <si>
    <t>Capita</t>
  </si>
  <si>
    <t>Sal. Inc -</t>
  </si>
  <si>
    <t>County Name</t>
  </si>
  <si>
    <t>w/BIA adj.</t>
  </si>
  <si>
    <t>I125</t>
  </si>
  <si>
    <t xml:space="preserve">GRAHAM-DUSTIN                 </t>
  </si>
  <si>
    <t>Salary Incent</t>
  </si>
  <si>
    <t>Adj.Val. X</t>
  </si>
  <si>
    <t>GFB</t>
  </si>
  <si>
    <t>Add</t>
  </si>
  <si>
    <t>Red</t>
  </si>
  <si>
    <t>No Found</t>
  </si>
  <si>
    <t>No Incent</t>
  </si>
  <si>
    <t>T001</t>
  </si>
  <si>
    <t>CHEROKEE IMMERSION CHARTER SCH</t>
  </si>
  <si>
    <t>E001</t>
  </si>
  <si>
    <t xml:space="preserve">OKC CHARTER: INDEPENDENCE MS  </t>
  </si>
  <si>
    <t>E002</t>
  </si>
  <si>
    <t xml:space="preserve">OKC CHARTER: SEEWORTH ACADEMY </t>
  </si>
  <si>
    <t>E003</t>
  </si>
  <si>
    <t>OKC CHARTER: HUPFELD/W VILLAGE</t>
  </si>
  <si>
    <t>E005</t>
  </si>
  <si>
    <t>E008</t>
  </si>
  <si>
    <t xml:space="preserve">OKC CHARTER: HARDING CHARTER  </t>
  </si>
  <si>
    <t>E010</t>
  </si>
  <si>
    <t>OKC CHARTER: HARDING FINE ARTS</t>
  </si>
  <si>
    <t>E012</t>
  </si>
  <si>
    <t xml:space="preserve">OKC CHARTER: KIPP REACH COLL. </t>
  </si>
  <si>
    <t>E020</t>
  </si>
  <si>
    <t>G001</t>
  </si>
  <si>
    <t>G004</t>
  </si>
  <si>
    <t xml:space="preserve">ASTEC CHARTERS                </t>
  </si>
  <si>
    <t>G007</t>
  </si>
  <si>
    <t xml:space="preserve">JOHN W REX CHARTER ELEMENTARY </t>
  </si>
  <si>
    <t>J001</t>
  </si>
  <si>
    <t xml:space="preserve">OKLAHOMA YOUTH ACADEMY        </t>
  </si>
  <si>
    <t>Z001</t>
  </si>
  <si>
    <t>EPIC ONE ON ONE CHARTER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</si>
  <si>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</si>
  <si>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</si>
  <si>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</si>
  <si>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</si>
  <si>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</si>
  <si>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</si>
  <si>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E004</t>
  </si>
  <si>
    <t xml:space="preserve">TULSA CHARTER: SCHL ARTS/SCI. 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</si>
  <si>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</si>
  <si>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</si>
  <si>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</si>
  <si>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</si>
  <si>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</si>
  <si>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</si>
  <si>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</si>
  <si>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</si>
  <si>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</si>
  <si>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 xml:space="preserve">DEBORAH BROWN (CHARTER)       </t>
  </si>
  <si>
    <t xml:space="preserve">DISCOVERY SCHOOLS OF TULSA    </t>
  </si>
  <si>
    <t xml:space="preserve">SANKOFA MIDDLE SCHL (CHARTER) </t>
  </si>
  <si>
    <t>G005</t>
  </si>
  <si>
    <t>LANGSTON HUGHES ACAD ARTS-TECH</t>
  </si>
  <si>
    <t>E021</t>
  </si>
  <si>
    <t>MOE</t>
  </si>
  <si>
    <t>ADM Cost</t>
  </si>
  <si>
    <t>Midyear 150%</t>
  </si>
  <si>
    <t>Midyear 300%</t>
  </si>
  <si>
    <t>GRAD PT</t>
  </si>
  <si>
    <t xml:space="preserve">OLUSTEE-ELDORADO                       </t>
  </si>
  <si>
    <t>OKC CHARTER: SANTA FE SOUTH</t>
  </si>
  <si>
    <t>E024</t>
  </si>
  <si>
    <t>OKC CHARTER: DOVE SCIENCE ACADEMY</t>
  </si>
  <si>
    <t xml:space="preserve">CANADIAN: CARLTON LANDING                      </t>
  </si>
  <si>
    <t>G008</t>
  </si>
  <si>
    <t>EPIC BLENDED CHARTER</t>
  </si>
  <si>
    <t>Adj. Val</t>
  </si>
  <si>
    <r>
      <rPr>
        <sz val="9"/>
        <rFont val="Calibri"/>
        <family val="2"/>
      </rPr>
      <t>÷</t>
    </r>
    <r>
      <rPr>
        <sz val="9"/>
        <rFont val="Calibri"/>
        <family val="2"/>
        <scheme val="minor"/>
      </rPr>
      <t xml:space="preserve"> by 1000</t>
    </r>
  </si>
  <si>
    <t>- Adj. Val</t>
  </si>
  <si>
    <t>+ Supp</t>
  </si>
  <si>
    <t>Adj. Alloc.</t>
  </si>
  <si>
    <t>FY18 Final</t>
  </si>
  <si>
    <t>(512 Districts + 28 Charters)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</si>
</sst>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164" formatCode="#,##0.0000"/>
    <numFmt numFmtId="167" formatCode="00"/>
    <numFmt numFmtId="168" formatCode="&quot;$&quot;#,##0.00"/>
    <numFmt numFmtId="169" formatCode="mm/dd/yy;@"/>
  </numFmts>
  <fonts count="28">
    <font>
      <sz val="10"/>
      <name val="Geneva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4" fillId="0" borderId="0"/>
    <xf numFmtId="0" fontId="20" fillId="0" borderId="0"/>
    <xf numFmtId="9" fontId="20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20" fillId="0" borderId="0"/>
    <xf numFmtId="9" fontId="20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21" fillId="0" borderId="0" xfId="0" applyFont="1" applyFill="1" applyAlignment="1">
      <alignment horizontal="center"/>
    </xf>
    <xf numFmtId="4" fontId="21" fillId="0" borderId="0" xfId="0" applyNumberFormat="1" applyFont="1" applyFill="1"/>
    <xf numFmtId="4" fontId="21" fillId="0" borderId="0" xfId="0" applyNumberFormat="1" applyFont="1" applyFill="1" applyAlignment="1">
      <alignment horizontal="center"/>
    </xf>
    <xf numFmtId="3" fontId="21" fillId="0" borderId="0" xfId="0" applyNumberFormat="1" applyFont="1" applyFill="1"/>
    <xf numFmtId="164" fontId="21" fillId="0" borderId="0" xfId="0" applyNumberFormat="1" applyFont="1" applyFill="1" applyAlignment="1">
      <alignment horizontal="center"/>
    </xf>
    <xf numFmtId="164" fontId="21" fillId="0" borderId="0" xfId="0" applyNumberFormat="1" applyFont="1" applyFill="1"/>
    <xf numFmtId="3" fontId="22" fillId="0" borderId="0" xfId="0" applyNumberFormat="1" applyFont="1" applyFill="1" applyBorder="1"/>
    <xf numFmtId="0" fontId="21" fillId="0" borderId="0" xfId="0" applyFont="1" applyFill="1"/>
    <xf numFmtId="0" fontId="21" fillId="0" borderId="1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/>
    <xf numFmtId="4" fontId="21" fillId="0" borderId="1" xfId="0" applyNumberFormat="1" applyFont="1" applyFill="1" applyBorder="1" applyAlignment="1">
      <alignment horizontal="center"/>
    </xf>
    <xf numFmtId="168" fontId="23" fillId="0" borderId="1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7" fontId="23" fillId="0" borderId="1" xfId="0" applyNumberFormat="1" applyFont="1" applyFill="1" applyBorder="1" applyAlignment="1">
      <alignment horizontal="center"/>
    </xf>
    <xf numFmtId="164" fontId="21" fillId="0" borderId="1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4" fontId="21" fillId="0" borderId="0" xfId="0" applyNumberFormat="1" applyFont="1" applyFill="1" applyProtection="1">
      <protection locked="0"/>
    </xf>
    <xf numFmtId="0" fontId="21" fillId="0" borderId="0" xfId="0" applyFont="1" applyFill="1" applyProtection="1">
      <protection locked="0"/>
    </xf>
    <xf numFmtId="3" fontId="22" fillId="0" borderId="0" xfId="0" applyNumberFormat="1" applyFont="1" applyFill="1"/>
    <xf numFmtId="3" fontId="21" fillId="0" borderId="0" xfId="0" applyNumberFormat="1" applyFont="1" applyFill="1" applyProtection="1">
      <protection locked="0"/>
    </xf>
    <xf numFmtId="0" fontId="24" fillId="0" borderId="0" xfId="1" applyFont="1" applyFill="1"/>
    <xf numFmtId="0" fontId="24" fillId="0" borderId="0" xfId="1" applyFont="1" applyFill="1" applyAlignment="1">
      <alignment vertical="center"/>
    </xf>
    <xf numFmtId="167" fontId="21" fillId="0" borderId="0" xfId="0" applyNumberFormat="1" applyFont="1" applyFill="1" applyAlignment="1">
      <alignment horizontal="left"/>
    </xf>
    <xf numFmtId="0" fontId="22" fillId="0" borderId="0" xfId="0" applyFont="1" applyFill="1"/>
    <xf numFmtId="3" fontId="21" fillId="0" borderId="0" xfId="20" applyNumberFormat="1" applyFont="1" applyFill="1"/>
    <xf numFmtId="3" fontId="21" fillId="0" borderId="0" xfId="20" quotePrefix="1" applyNumberFormat="1" applyFont="1" applyFill="1"/>
    <xf numFmtId="0" fontId="25" fillId="0" borderId="0" xfId="23" applyFont="1" applyFill="1"/>
    <xf numFmtId="4" fontId="22" fillId="0" borderId="0" xfId="0" applyNumberFormat="1" applyFont="1" applyFill="1" applyAlignment="1" applyProtection="1">
      <alignment horizontal="center" textRotation="90"/>
      <protection locked="0"/>
    </xf>
    <xf numFmtId="3" fontId="22" fillId="0" borderId="0" xfId="0" applyNumberFormat="1" applyFont="1" applyFill="1" applyAlignment="1" applyProtection="1">
      <alignment horizontal="center" textRotation="90"/>
      <protection locked="0"/>
    </xf>
    <xf numFmtId="164" fontId="22" fillId="0" borderId="0" xfId="0" applyNumberFormat="1" applyFont="1" applyFill="1" applyAlignment="1" applyProtection="1">
      <alignment horizontal="center" textRotation="90"/>
      <protection locked="0"/>
    </xf>
    <xf numFmtId="0" fontId="21" fillId="0" borderId="0" xfId="23" applyFont="1" applyFill="1"/>
    <xf numFmtId="3" fontId="22" fillId="0" borderId="0" xfId="0" applyNumberFormat="1" applyFont="1" applyFill="1" applyAlignment="1">
      <alignment horizontal="center"/>
    </xf>
    <xf numFmtId="0" fontId="25" fillId="0" borderId="0" xfId="23" applyFont="1" applyFill="1" applyAlignment="1">
      <alignment horizontal="center" textRotation="90"/>
    </xf>
    <xf numFmtId="3" fontId="22" fillId="0" borderId="2" xfId="0" applyNumberFormat="1" applyFont="1" applyFill="1" applyBorder="1" applyAlignment="1">
      <alignment horizontal="center"/>
    </xf>
    <xf numFmtId="3" fontId="22" fillId="0" borderId="3" xfId="0" applyNumberFormat="1" applyFont="1" applyFill="1" applyBorder="1"/>
    <xf numFmtId="3" fontId="22" fillId="0" borderId="4" xfId="0" applyNumberFormat="1" applyFont="1" applyFill="1" applyBorder="1" applyAlignment="1" applyProtection="1">
      <alignment horizontal="center" textRotation="90"/>
      <protection locked="0"/>
    </xf>
    <xf numFmtId="0" fontId="21" fillId="0" borderId="3" xfId="0" applyFont="1" applyFill="1" applyBorder="1"/>
    <xf numFmtId="0" fontId="25" fillId="0" borderId="4" xfId="23" applyFont="1" applyFill="1" applyBorder="1" applyAlignment="1">
      <alignment textRotation="90"/>
    </xf>
    <xf numFmtId="3" fontId="24" fillId="0" borderId="0" xfId="0" applyNumberFormat="1" applyFont="1" applyFill="1"/>
    <xf numFmtId="3" fontId="24" fillId="0" borderId="0" xfId="0" applyNumberFormat="1" applyFont="1" applyFill="1" applyAlignment="1">
      <alignment horizontal="center"/>
    </xf>
    <xf numFmtId="4" fontId="24" fillId="0" borderId="0" xfId="0" applyNumberFormat="1" applyFont="1" applyFill="1"/>
    <xf numFmtId="0" fontId="24" fillId="0" borderId="0" xfId="0" applyFont="1" applyFill="1"/>
    <xf numFmtId="0" fontId="22" fillId="0" borderId="0" xfId="0" quotePrefix="1" applyFont="1" applyFill="1"/>
    <xf numFmtId="0" fontId="24" fillId="0" borderId="0" xfId="5" applyFont="1" applyFill="1"/>
    <xf numFmtId="3" fontId="8" fillId="0" borderId="0" xfId="29" applyNumberFormat="1" applyFill="1"/>
    <xf numFmtId="3" fontId="22" fillId="0" borderId="0" xfId="0" applyNumberFormat="1" applyFont="1" applyFill="1" applyAlignment="1">
      <alignment horizontal="center" wrapText="1"/>
    </xf>
    <xf numFmtId="4" fontId="24" fillId="0" borderId="0" xfId="0" applyNumberFormat="1" applyFont="1" applyFill="1" applyAlignment="1">
      <alignment horizontal="center"/>
    </xf>
    <xf numFmtId="3" fontId="24" fillId="0" borderId="1" xfId="0" applyNumberFormat="1" applyFont="1" applyFill="1" applyBorder="1" applyAlignment="1">
      <alignment horizontal="center"/>
    </xf>
    <xf numFmtId="4" fontId="24" fillId="0" borderId="1" xfId="0" applyNumberFormat="1" applyFont="1" applyFill="1" applyBorder="1" applyAlignment="1">
      <alignment horizontal="center"/>
    </xf>
    <xf numFmtId="3" fontId="6" fillId="0" borderId="0" xfId="31" applyNumberFormat="1" applyFill="1"/>
    <xf numFmtId="3" fontId="24" fillId="0" borderId="0" xfId="24" applyNumberFormat="1" applyFont="1" applyFill="1"/>
    <xf numFmtId="3" fontId="21" fillId="0" borderId="0" xfId="24" applyNumberFormat="1" applyFont="1" applyFill="1"/>
    <xf numFmtId="3" fontId="25" fillId="0" borderId="0" xfId="0" applyNumberFormat="1" applyFont="1" applyFill="1" applyAlignment="1" applyProtection="1">
      <alignment horizontal="center" textRotation="90"/>
      <protection locked="0"/>
    </xf>
    <xf numFmtId="4" fontId="25" fillId="0" borderId="0" xfId="0" applyNumberFormat="1" applyFont="1" applyFill="1" applyAlignment="1" applyProtection="1">
      <alignment horizontal="center" textRotation="90"/>
      <protection locked="0"/>
    </xf>
    <xf numFmtId="164" fontId="21" fillId="0" borderId="1" xfId="0" quotePrefix="1" applyNumberFormat="1" applyFont="1" applyFill="1" applyBorder="1" applyAlignment="1">
      <alignment horizontal="center"/>
    </xf>
    <xf numFmtId="3" fontId="22" fillId="0" borderId="0" xfId="0" applyNumberFormat="1" applyFont="1" applyFill="1" applyAlignment="1">
      <alignment wrapText="1"/>
    </xf>
    <xf numFmtId="3" fontId="22" fillId="0" borderId="1" xfId="0" quotePrefix="1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37" fontId="21" fillId="0" borderId="0" xfId="23" applyNumberFormat="1" applyFont="1" applyFill="1"/>
    <xf numFmtId="39" fontId="21" fillId="0" borderId="0" xfId="24" applyNumberFormat="1" applyFont="1" applyFill="1"/>
    <xf numFmtId="37" fontId="5" fillId="0" borderId="0" xfId="34" applyNumberFormat="1" applyFill="1"/>
    <xf numFmtId="39" fontId="5" fillId="0" borderId="0" xfId="34" applyNumberFormat="1" applyFill="1"/>
    <xf numFmtId="169" fontId="22" fillId="0" borderId="4" xfId="0" quotePrefix="1" applyNumberFormat="1" applyFont="1" applyFill="1" applyBorder="1" applyAlignment="1">
      <alignment horizontal="center"/>
    </xf>
    <xf numFmtId="3" fontId="21" fillId="0" borderId="0" xfId="0" applyNumberFormat="1" applyFont="1" applyFill="1" applyAlignment="1">
      <alignment horizontal="center"/>
    </xf>
    <xf numFmtId="4" fontId="21" fillId="0" borderId="0" xfId="0" applyNumberFormat="1" applyFont="1" applyFill="1" applyBorder="1" applyAlignment="1">
      <alignment horizontal="center" textRotation="90" wrapText="1"/>
    </xf>
    <xf numFmtId="4" fontId="21" fillId="0" borderId="1" xfId="0" applyNumberFormat="1" applyFont="1" applyFill="1" applyBorder="1" applyAlignment="1">
      <alignment horizontal="center" textRotation="90" wrapText="1"/>
    </xf>
    <xf numFmtId="0" fontId="21" fillId="0" borderId="2" xfId="0" applyFont="1" applyFill="1" applyBorder="1" applyAlignment="1">
      <alignment horizontal="center" textRotation="90"/>
    </xf>
    <xf numFmtId="0" fontId="21" fillId="0" borderId="3" xfId="0" applyFont="1" applyFill="1" applyBorder="1" applyAlignment="1">
      <alignment horizontal="center" textRotation="90"/>
    </xf>
    <xf numFmtId="0" fontId="21" fillId="0" borderId="4" xfId="0" applyFont="1" applyFill="1" applyBorder="1" applyAlignment="1">
      <alignment horizontal="center" textRotation="90"/>
    </xf>
    <xf numFmtId="3" fontId="21" fillId="0" borderId="0" xfId="0" applyNumberFormat="1" applyFont="1" applyFill="1" applyBorder="1" applyAlignment="1">
      <alignment horizontal="center" textRotation="90" wrapText="1"/>
    </xf>
    <xf numFmtId="0" fontId="21" fillId="0" borderId="0" xfId="0" applyFont="1" applyFill="1" applyBorder="1" applyAlignment="1">
      <alignment horizontal="center" textRotation="90" wrapText="1"/>
    </xf>
    <xf numFmtId="0" fontId="21" fillId="0" borderId="1" xfId="0" applyFont="1" applyFill="1" applyBorder="1" applyAlignment="1">
      <alignment horizontal="center" textRotation="90" wrapText="1"/>
    </xf>
    <xf numFmtId="3" fontId="21" fillId="0" borderId="0" xfId="0" quotePrefix="1" applyNumberFormat="1" applyFont="1" applyFill="1" applyBorder="1" applyAlignment="1">
      <alignment horizontal="center" textRotation="90" wrapText="1"/>
    </xf>
    <xf numFmtId="0" fontId="21" fillId="0" borderId="0" xfId="0" applyFont="1" applyFill="1" applyBorder="1" applyAlignment="1">
      <alignment textRotation="90" wrapText="1"/>
    </xf>
    <xf numFmtId="0" fontId="21" fillId="0" borderId="1" xfId="0" applyFont="1" applyFill="1" applyBorder="1" applyAlignment="1">
      <alignment textRotation="90" wrapText="1"/>
    </xf>
    <xf numFmtId="3" fontId="26" fillId="0" borderId="0" xfId="0" quotePrefix="1" applyNumberFormat="1" applyFont="1" applyFill="1" applyBorder="1" applyAlignment="1">
      <alignment horizontal="center" textRotation="90" wrapText="1"/>
    </xf>
    <xf numFmtId="0" fontId="26" fillId="0" borderId="0" xfId="0" applyFont="1" applyFill="1" applyBorder="1" applyAlignment="1">
      <alignment textRotation="90" wrapText="1"/>
    </xf>
    <xf numFmtId="0" fontId="26" fillId="0" borderId="1" xfId="0" applyFont="1" applyFill="1" applyBorder="1" applyAlignment="1">
      <alignment textRotation="90" wrapText="1"/>
    </xf>
    <xf numFmtId="4" fontId="21" fillId="0" borderId="0" xfId="0" applyNumberFormat="1" applyFont="1" applyFill="1" applyBorder="1" applyAlignment="1">
      <alignment horizontal="center" textRotation="90"/>
    </xf>
    <xf numFmtId="4" fontId="21" fillId="0" borderId="1" xfId="0" applyNumberFormat="1" applyFont="1" applyFill="1" applyBorder="1" applyAlignment="1">
      <alignment horizontal="center" textRotation="90"/>
    </xf>
  </cellXfs>
  <cellStyles count="39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6"/>
    <cellStyle name="Normal 17" xfId="18"/>
    <cellStyle name="Normal 18" xfId="20"/>
    <cellStyle name="Normal 19" xfId="21"/>
    <cellStyle name="Normal 2" xfId="1"/>
    <cellStyle name="Normal 20" xfId="24"/>
    <cellStyle name="Normal 21" xfId="25"/>
    <cellStyle name="Normal 22" xfId="26"/>
    <cellStyle name="Normal 23" xfId="27"/>
    <cellStyle name="Normal 24" xfId="28"/>
    <cellStyle name="Normal 25" xfId="30"/>
    <cellStyle name="Normal 26" xfId="32"/>
    <cellStyle name="Normal 27" xfId="35"/>
    <cellStyle name="Normal 28" xfId="36"/>
    <cellStyle name="Normal 29" xfId="37"/>
    <cellStyle name="Normal 3" xfId="8"/>
    <cellStyle name="Normal 30" xfId="38"/>
    <cellStyle name="Normal 4" xfId="2"/>
    <cellStyle name="Normal 5" xfId="3"/>
    <cellStyle name="Normal 6" xfId="4"/>
    <cellStyle name="Normal 7" xfId="5"/>
    <cellStyle name="Normal 8" xfId="6"/>
    <cellStyle name="Normal 9" xfId="7"/>
    <cellStyle name="Normal_FY15 Midyear Alloc.123114" xfId="23"/>
    <cellStyle name="Normal_Sheet 1" xfId="31"/>
    <cellStyle name="Normal_Sheet 1_1" xfId="29"/>
    <cellStyle name="Normal_Sheet 1_2" xfId="34"/>
    <cellStyle name="Percent 2" xfId="15"/>
    <cellStyle name="Percent 3" xfId="17"/>
    <cellStyle name="Percent 4" xfId="19"/>
    <cellStyle name="Percent 5" xfId="22"/>
    <cellStyle name="Percent 6" xfId="33"/>
  </cellStyles>
  <dxfs count="0"/>
  <tableStyles count="0" defaultTableStyle="TableStyleMedium9" defaultPivotStyle="PivotStyleLight16"/>
  <colors>
    <mruColors>
      <color rgb="FF0000FF"/>
      <color rgb="FF008000"/>
      <color rgb="FFCC0099"/>
      <color rgb="FF0033CC"/>
      <color rgb="FF6600CC"/>
      <color rgb="FFAFFFFF"/>
      <color rgb="FFFFCDFF"/>
      <color rgb="FF990033"/>
      <color rgb="FF006699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C827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K553" sqref="K553"/>
    </sheetView>
  </sheetViews>
  <sheetFormatPr defaultRowHeight="14.1" customHeight="1"/>
  <cols>
    <col min="1" max="1" width="3.140625" style="1" customWidth="1"/>
    <col min="2" max="2" width="13.28515625" style="8" bestFit="1" customWidth="1"/>
    <col min="3" max="3" width="4.85546875" style="8" customWidth="1"/>
    <col min="4" max="4" width="25.7109375" style="8" customWidth="1"/>
    <col min="5" max="5" width="8.42578125" style="2" bestFit="1" customWidth="1"/>
    <col min="6" max="6" width="12.140625" style="2" bestFit="1" customWidth="1"/>
    <col min="7" max="7" width="12.85546875" style="2" bestFit="1" customWidth="1"/>
    <col min="8" max="8" width="10.140625" style="40" customWidth="1"/>
    <col min="9" max="9" width="10" style="42" bestFit="1" customWidth="1"/>
    <col min="10" max="10" width="8.7109375" style="40" customWidth="1"/>
    <col min="11" max="12" width="9.7109375" style="40" customWidth="1"/>
    <col min="13" max="13" width="8.7109375" style="40" customWidth="1"/>
    <col min="14" max="14" width="11" style="2" bestFit="1" customWidth="1"/>
    <col min="15" max="15" width="9" style="4" bestFit="1" customWidth="1"/>
    <col min="16" max="16" width="6.42578125" style="4" bestFit="1" customWidth="1"/>
    <col min="17" max="17" width="6.140625" style="4" bestFit="1" customWidth="1"/>
    <col min="18" max="18" width="8.7109375" style="4" customWidth="1"/>
    <col min="19" max="19" width="13.28515625" style="6" bestFit="1" customWidth="1"/>
    <col min="20" max="20" width="15.28515625" style="4" bestFit="1" customWidth="1"/>
    <col min="21" max="22" width="11.7109375" style="6" bestFit="1" customWidth="1"/>
    <col min="23" max="23" width="11" style="4" bestFit="1" customWidth="1"/>
    <col min="24" max="24" width="9.5703125" style="20" bestFit="1" customWidth="1"/>
    <col min="25" max="25" width="6.140625" style="4" customWidth="1"/>
    <col min="26" max="26" width="6.28515625" style="4" customWidth="1"/>
    <col min="27" max="27" width="9.5703125" style="4" bestFit="1" customWidth="1"/>
    <col min="28" max="28" width="5.7109375" style="4" customWidth="1"/>
    <col min="29" max="30" width="6.5703125" style="4" customWidth="1"/>
    <col min="31" max="31" width="7.85546875" style="4" customWidth="1"/>
    <col min="32" max="32" width="9.7109375" style="4" customWidth="1"/>
    <col min="33" max="33" width="6.5703125" style="2" customWidth="1"/>
    <col min="34" max="34" width="6.5703125" style="4" bestFit="1" customWidth="1"/>
    <col min="35" max="35" width="5.7109375" style="4" customWidth="1"/>
    <col min="36" max="36" width="10.85546875" style="7" bestFit="1" customWidth="1"/>
    <col min="37" max="38" width="3.28515625" style="8" bestFit="1" customWidth="1"/>
    <col min="39" max="16384" width="9.140625" style="8"/>
  </cols>
  <sheetData>
    <row r="1" spans="1:315" ht="17.100000000000001" customHeight="1">
      <c r="B1" s="1"/>
      <c r="C1" s="1"/>
      <c r="D1" s="1"/>
      <c r="F1" s="3" t="s">
        <v>250</v>
      </c>
      <c r="G1" s="3"/>
      <c r="I1" s="48" t="s">
        <v>850</v>
      </c>
      <c r="K1" s="41" t="s">
        <v>835</v>
      </c>
      <c r="S1" s="5" t="s">
        <v>860</v>
      </c>
      <c r="T1" s="3"/>
      <c r="W1" s="65" t="s">
        <v>855</v>
      </c>
      <c r="X1" s="57"/>
      <c r="AA1" s="33" t="s">
        <v>839</v>
      </c>
      <c r="AB1" s="71" t="s">
        <v>915</v>
      </c>
      <c r="AC1" s="74" t="s">
        <v>918</v>
      </c>
      <c r="AD1" s="74" t="s">
        <v>917</v>
      </c>
      <c r="AE1" s="77" t="s">
        <v>916</v>
      </c>
      <c r="AF1" s="74" t="s">
        <v>862</v>
      </c>
      <c r="AG1" s="80" t="s">
        <v>863</v>
      </c>
      <c r="AH1" s="80" t="s">
        <v>864</v>
      </c>
      <c r="AI1" s="66" t="s">
        <v>919</v>
      </c>
      <c r="AJ1" s="35" t="s">
        <v>932</v>
      </c>
      <c r="AK1" s="68" t="s">
        <v>865</v>
      </c>
      <c r="AL1" s="68" t="s">
        <v>866</v>
      </c>
    </row>
    <row r="2" spans="1:315" ht="17.100000000000001" customHeight="1">
      <c r="E2" s="3" t="s">
        <v>836</v>
      </c>
      <c r="F2" s="3" t="s">
        <v>844</v>
      </c>
      <c r="G2" s="3" t="s">
        <v>848</v>
      </c>
      <c r="H2" s="41" t="s">
        <v>850</v>
      </c>
      <c r="I2" s="48" t="s">
        <v>241</v>
      </c>
      <c r="J2" s="41" t="s">
        <v>242</v>
      </c>
      <c r="K2" s="41" t="s">
        <v>852</v>
      </c>
      <c r="L2" s="41" t="s">
        <v>244</v>
      </c>
      <c r="M2" s="41" t="s">
        <v>246</v>
      </c>
      <c r="N2" s="3" t="s">
        <v>213</v>
      </c>
      <c r="O2" s="65" t="s">
        <v>249</v>
      </c>
      <c r="P2" s="65" t="s">
        <v>251</v>
      </c>
      <c r="Q2" s="65" t="s">
        <v>853</v>
      </c>
      <c r="R2" s="65"/>
      <c r="S2" s="5" t="s">
        <v>845</v>
      </c>
      <c r="T2" s="3" t="s">
        <v>847</v>
      </c>
      <c r="U2" s="5" t="s">
        <v>927</v>
      </c>
      <c r="V2" s="5" t="s">
        <v>846</v>
      </c>
      <c r="W2" s="65" t="s">
        <v>861</v>
      </c>
      <c r="X2" s="47" t="s">
        <v>839</v>
      </c>
      <c r="Y2" s="65" t="s">
        <v>838</v>
      </c>
      <c r="Z2" s="65"/>
      <c r="AA2" s="33" t="s">
        <v>840</v>
      </c>
      <c r="AB2" s="72"/>
      <c r="AC2" s="75"/>
      <c r="AD2" s="75"/>
      <c r="AE2" s="78"/>
      <c r="AF2" s="75"/>
      <c r="AG2" s="80"/>
      <c r="AH2" s="80"/>
      <c r="AI2" s="66"/>
      <c r="AJ2" s="59" t="s">
        <v>931</v>
      </c>
      <c r="AK2" s="69"/>
      <c r="AL2" s="69"/>
    </row>
    <row r="3" spans="1:315" s="11" customFormat="1" ht="17.100000000000001" customHeight="1">
      <c r="A3" s="9" t="s">
        <v>856</v>
      </c>
      <c r="B3" s="10"/>
      <c r="C3" s="9" t="s">
        <v>240</v>
      </c>
      <c r="E3" s="12" t="s">
        <v>837</v>
      </c>
      <c r="F3" s="13">
        <v>1573</v>
      </c>
      <c r="G3" s="12" t="s">
        <v>849</v>
      </c>
      <c r="H3" s="49" t="s">
        <v>241</v>
      </c>
      <c r="I3" s="50" t="s">
        <v>851</v>
      </c>
      <c r="J3" s="49" t="s">
        <v>243</v>
      </c>
      <c r="K3" s="49" t="s">
        <v>857</v>
      </c>
      <c r="L3" s="49" t="s">
        <v>245</v>
      </c>
      <c r="M3" s="49" t="s">
        <v>247</v>
      </c>
      <c r="N3" s="12" t="s">
        <v>248</v>
      </c>
      <c r="O3" s="14" t="s">
        <v>250</v>
      </c>
      <c r="P3" s="14" t="s">
        <v>252</v>
      </c>
      <c r="Q3" s="10" t="s">
        <v>854</v>
      </c>
      <c r="R3" s="14" t="s">
        <v>253</v>
      </c>
      <c r="S3" s="15">
        <v>72.959999999999994</v>
      </c>
      <c r="T3" s="14" t="s">
        <v>848</v>
      </c>
      <c r="U3" s="16" t="s">
        <v>928</v>
      </c>
      <c r="V3" s="56" t="s">
        <v>929</v>
      </c>
      <c r="W3" s="14">
        <v>20</v>
      </c>
      <c r="X3" s="17" t="s">
        <v>840</v>
      </c>
      <c r="Y3" s="14" t="s">
        <v>37</v>
      </c>
      <c r="Z3" s="14" t="s">
        <v>214</v>
      </c>
      <c r="AA3" s="58" t="s">
        <v>930</v>
      </c>
      <c r="AB3" s="73"/>
      <c r="AC3" s="76"/>
      <c r="AD3" s="76"/>
      <c r="AE3" s="79"/>
      <c r="AF3" s="76"/>
      <c r="AG3" s="81"/>
      <c r="AH3" s="81"/>
      <c r="AI3" s="67"/>
      <c r="AJ3" s="64">
        <v>43259</v>
      </c>
      <c r="AK3" s="70"/>
      <c r="AL3" s="70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</row>
    <row r="4" spans="1:315" ht="17.100000000000001" customHeight="1">
      <c r="A4" s="8" t="s">
        <v>143</v>
      </c>
      <c r="B4" s="8" t="s">
        <v>254</v>
      </c>
      <c r="C4" s="8" t="s">
        <v>42</v>
      </c>
      <c r="D4" s="8" t="s">
        <v>255</v>
      </c>
      <c r="E4" s="18">
        <v>250.41</v>
      </c>
      <c r="F4" s="2">
        <f t="shared" ref="F4:F67" si="0">SUM(E4*$F$3)</f>
        <v>393894.93</v>
      </c>
      <c r="G4" s="63">
        <v>48221.64</v>
      </c>
      <c r="H4" s="46">
        <v>9672</v>
      </c>
      <c r="I4" s="42">
        <f t="shared" ref="I4:I67" si="1">ROUND(H4*0.75,2)</f>
        <v>7254</v>
      </c>
      <c r="J4" s="46">
        <v>20598</v>
      </c>
      <c r="K4" s="46">
        <v>0</v>
      </c>
      <c r="L4" s="46">
        <v>0</v>
      </c>
      <c r="M4" s="46">
        <v>28529</v>
      </c>
      <c r="N4" s="2">
        <f t="shared" ref="N4:N67" si="2">SUM(G4+I4+J4+K4+L4+M4)</f>
        <v>104602.64</v>
      </c>
      <c r="O4" s="4">
        <f t="shared" ref="O4:O67" si="3">IF(F4&gt;N4,ROUND(SUM(F4-N4),0),0)</f>
        <v>289292</v>
      </c>
      <c r="P4" s="51">
        <v>116</v>
      </c>
      <c r="Q4" s="51">
        <v>64</v>
      </c>
      <c r="R4" s="4">
        <f t="shared" ref="R4:R67" si="4">ROUND(SUM(P4*Q4*1.39),0)</f>
        <v>10319</v>
      </c>
      <c r="S4" s="6">
        <f>ROUND(SUM(E4*$S$3),4)</f>
        <v>18269.9136</v>
      </c>
      <c r="T4" s="62">
        <v>3214776</v>
      </c>
      <c r="U4" s="6">
        <f t="shared" ref="U4:U67" si="5">ROUND(T4/1000,4)</f>
        <v>3214.7759999999998</v>
      </c>
      <c r="V4" s="6">
        <f t="shared" ref="V4:V67" si="6">IF(S4-U4&lt;0,0,S4-U4)</f>
        <v>15055.1376</v>
      </c>
      <c r="W4" s="4">
        <f t="shared" ref="W4:W67" si="7">IF(V4&gt;0,ROUND(SUM(V4*$W$3),0),0)</f>
        <v>301103</v>
      </c>
      <c r="X4" s="20">
        <f t="shared" ref="X4:X67" si="8">SUM(O4+R4+W4)</f>
        <v>600714</v>
      </c>
      <c r="Y4" s="21">
        <v>0</v>
      </c>
      <c r="Z4" s="19">
        <v>0</v>
      </c>
      <c r="AA4" s="4">
        <f>ROUND(X4+Z4,0)</f>
        <v>600714</v>
      </c>
      <c r="AB4" s="21"/>
      <c r="AC4" s="21"/>
      <c r="AD4" s="21"/>
      <c r="AE4" s="21"/>
      <c r="AF4" s="21"/>
      <c r="AG4" s="26">
        <v>0</v>
      </c>
      <c r="AH4" s="26"/>
      <c r="AI4" s="26">
        <v>0</v>
      </c>
      <c r="AJ4" s="36">
        <f>SUM(AA4-AB4-AC4-AD4-AE4-AF4+AG4-AH4+AI4)</f>
        <v>600714</v>
      </c>
      <c r="AK4" s="38" t="str">
        <f>IF(O4&gt;0," ",1)</f>
        <v xml:space="preserve"> </v>
      </c>
      <c r="AL4" s="38" t="str">
        <f>IF(W4&gt;0," ",1)</f>
        <v xml:space="preserve"> </v>
      </c>
    </row>
    <row r="5" spans="1:315" ht="17.100000000000001" customHeight="1">
      <c r="A5" s="8" t="s">
        <v>143</v>
      </c>
      <c r="B5" s="8" t="s">
        <v>254</v>
      </c>
      <c r="C5" s="8" t="s">
        <v>146</v>
      </c>
      <c r="D5" s="8" t="s">
        <v>256</v>
      </c>
      <c r="E5" s="18">
        <v>1071.03</v>
      </c>
      <c r="F5" s="2">
        <f t="shared" si="0"/>
        <v>1684730.19</v>
      </c>
      <c r="G5" s="63">
        <v>52718.239999999998</v>
      </c>
      <c r="H5" s="46">
        <v>48558</v>
      </c>
      <c r="I5" s="42">
        <f t="shared" si="1"/>
        <v>36418.5</v>
      </c>
      <c r="J5" s="46">
        <v>103256</v>
      </c>
      <c r="K5" s="46">
        <v>0</v>
      </c>
      <c r="L5" s="46">
        <v>0</v>
      </c>
      <c r="M5" s="46">
        <v>31588</v>
      </c>
      <c r="N5" s="2">
        <f t="shared" si="2"/>
        <v>223980.74</v>
      </c>
      <c r="O5" s="4">
        <f t="shared" si="3"/>
        <v>1460749</v>
      </c>
      <c r="P5" s="51">
        <v>597</v>
      </c>
      <c r="Q5" s="51">
        <v>33</v>
      </c>
      <c r="R5" s="4">
        <f t="shared" si="4"/>
        <v>27384</v>
      </c>
      <c r="S5" s="6">
        <f t="shared" ref="S5:S68" si="9">ROUND(SUM(E5*$S$3),4)</f>
        <v>78142.348800000007</v>
      </c>
      <c r="T5" s="62">
        <v>3514549</v>
      </c>
      <c r="U5" s="6">
        <f t="shared" si="5"/>
        <v>3514.549</v>
      </c>
      <c r="V5" s="6">
        <f t="shared" si="6"/>
        <v>74627.799800000008</v>
      </c>
      <c r="W5" s="4">
        <f t="shared" si="7"/>
        <v>1492556</v>
      </c>
      <c r="X5" s="20">
        <f t="shared" si="8"/>
        <v>2980689</v>
      </c>
      <c r="Y5" s="21">
        <v>0</v>
      </c>
      <c r="Z5" s="19">
        <v>0</v>
      </c>
      <c r="AA5" s="4">
        <f>ROUND(X5+Z5,0)</f>
        <v>2980689</v>
      </c>
      <c r="AB5" s="21"/>
      <c r="AC5" s="21"/>
      <c r="AD5" s="21"/>
      <c r="AE5" s="21"/>
      <c r="AF5" s="21"/>
      <c r="AG5" s="26">
        <v>0</v>
      </c>
      <c r="AH5" s="26"/>
      <c r="AI5" s="26">
        <v>0</v>
      </c>
      <c r="AJ5" s="36">
        <f>SUM(AA5-AB5-AC5-AD5-AE5-AF5+AG5-AH5+AI5)</f>
        <v>2980689</v>
      </c>
      <c r="AK5" s="38" t="str">
        <f>IF(O5&gt;0," ",1)</f>
        <v xml:space="preserve"> </v>
      </c>
      <c r="AL5" s="38" t="str">
        <f>IF(W5&gt;0," ",1)</f>
        <v xml:space="preserve"> </v>
      </c>
    </row>
    <row r="6" spans="1:315" ht="17.100000000000001" customHeight="1">
      <c r="A6" s="8" t="s">
        <v>143</v>
      </c>
      <c r="B6" s="8" t="s">
        <v>254</v>
      </c>
      <c r="C6" s="8" t="s">
        <v>147</v>
      </c>
      <c r="D6" s="8" t="s">
        <v>257</v>
      </c>
      <c r="E6" s="18">
        <v>380.72</v>
      </c>
      <c r="F6" s="2">
        <f t="shared" si="0"/>
        <v>598872.56000000006</v>
      </c>
      <c r="G6" s="63">
        <v>20708.84</v>
      </c>
      <c r="H6" s="46">
        <v>13840</v>
      </c>
      <c r="I6" s="42">
        <f t="shared" si="1"/>
        <v>10380</v>
      </c>
      <c r="J6" s="46">
        <v>29614</v>
      </c>
      <c r="K6" s="46">
        <v>0</v>
      </c>
      <c r="L6" s="46">
        <v>0</v>
      </c>
      <c r="M6" s="46">
        <v>11648</v>
      </c>
      <c r="N6" s="2">
        <f t="shared" si="2"/>
        <v>72350.84</v>
      </c>
      <c r="O6" s="4">
        <f t="shared" si="3"/>
        <v>526522</v>
      </c>
      <c r="P6" s="51">
        <v>149</v>
      </c>
      <c r="Q6" s="51">
        <v>48</v>
      </c>
      <c r="R6" s="4">
        <f t="shared" si="4"/>
        <v>9941</v>
      </c>
      <c r="S6" s="6">
        <f t="shared" si="9"/>
        <v>27777.331200000001</v>
      </c>
      <c r="T6" s="62">
        <v>1380589</v>
      </c>
      <c r="U6" s="6">
        <f t="shared" si="5"/>
        <v>1380.5889999999999</v>
      </c>
      <c r="V6" s="6">
        <f t="shared" si="6"/>
        <v>26396.742200000001</v>
      </c>
      <c r="W6" s="4">
        <f t="shared" si="7"/>
        <v>527935</v>
      </c>
      <c r="X6" s="20">
        <f t="shared" si="8"/>
        <v>1064398</v>
      </c>
      <c r="Y6" s="21">
        <v>0</v>
      </c>
      <c r="Z6" s="19">
        <v>0</v>
      </c>
      <c r="AA6" s="4">
        <f>ROUND(X6+Z6,0)</f>
        <v>1064398</v>
      </c>
      <c r="AB6" s="21"/>
      <c r="AC6" s="21"/>
      <c r="AD6" s="21"/>
      <c r="AE6" s="21"/>
      <c r="AF6" s="21"/>
      <c r="AG6" s="26">
        <v>0</v>
      </c>
      <c r="AH6" s="26"/>
      <c r="AI6" s="26">
        <v>0</v>
      </c>
      <c r="AJ6" s="36">
        <f>SUM(AA6-AB6-AC6-AD6-AE6-AF6+AG6-AH6+AI6)</f>
        <v>1064398</v>
      </c>
      <c r="AK6" s="38" t="str">
        <f>IF(O6&gt;0," ",1)</f>
        <v xml:space="preserve"> </v>
      </c>
      <c r="AL6" s="38" t="str">
        <f>IF(W6&gt;0," ",1)</f>
        <v xml:space="preserve"> </v>
      </c>
    </row>
    <row r="7" spans="1:315" ht="17.100000000000001" customHeight="1">
      <c r="A7" s="8" t="s">
        <v>143</v>
      </c>
      <c r="B7" s="8" t="s">
        <v>254</v>
      </c>
      <c r="C7" s="8" t="s">
        <v>40</v>
      </c>
      <c r="D7" s="8" t="s">
        <v>258</v>
      </c>
      <c r="E7" s="18">
        <v>577.51</v>
      </c>
      <c r="F7" s="2">
        <f t="shared" si="0"/>
        <v>908423.23</v>
      </c>
      <c r="G7" s="63">
        <v>49959</v>
      </c>
      <c r="H7" s="46">
        <v>26352</v>
      </c>
      <c r="I7" s="42">
        <f t="shared" si="1"/>
        <v>19764</v>
      </c>
      <c r="J7" s="46">
        <v>54508</v>
      </c>
      <c r="K7" s="46">
        <v>0</v>
      </c>
      <c r="L7" s="46">
        <v>0</v>
      </c>
      <c r="M7" s="46">
        <v>16764</v>
      </c>
      <c r="N7" s="2">
        <f t="shared" si="2"/>
        <v>140995</v>
      </c>
      <c r="O7" s="4">
        <f t="shared" si="3"/>
        <v>767428</v>
      </c>
      <c r="P7" s="51">
        <v>328</v>
      </c>
      <c r="Q7" s="51">
        <v>33</v>
      </c>
      <c r="R7" s="4">
        <f t="shared" si="4"/>
        <v>15045</v>
      </c>
      <c r="S7" s="6">
        <f t="shared" si="9"/>
        <v>42135.1296</v>
      </c>
      <c r="T7" s="62">
        <v>3330600</v>
      </c>
      <c r="U7" s="6">
        <f t="shared" si="5"/>
        <v>3330.6</v>
      </c>
      <c r="V7" s="6">
        <f t="shared" si="6"/>
        <v>38804.529600000002</v>
      </c>
      <c r="W7" s="4">
        <f t="shared" si="7"/>
        <v>776091</v>
      </c>
      <c r="X7" s="20">
        <f t="shared" si="8"/>
        <v>1558564</v>
      </c>
      <c r="Y7" s="21">
        <v>0</v>
      </c>
      <c r="Z7" s="19">
        <v>0</v>
      </c>
      <c r="AA7" s="4">
        <f>ROUND(X7+Z7,0)</f>
        <v>1558564</v>
      </c>
      <c r="AB7" s="21"/>
      <c r="AC7" s="21"/>
      <c r="AD7" s="21"/>
      <c r="AE7" s="21"/>
      <c r="AF7" s="21"/>
      <c r="AG7" s="26">
        <v>0</v>
      </c>
      <c r="AH7" s="26"/>
      <c r="AI7" s="26">
        <v>0</v>
      </c>
      <c r="AJ7" s="36">
        <f>SUM(AA7-AB7-AC7-AD7-AE7-AF7+AG7-AH7+AI7)</f>
        <v>1558564</v>
      </c>
      <c r="AK7" s="38" t="str">
        <f>IF(O7&gt;0," ",1)</f>
        <v xml:space="preserve"> </v>
      </c>
      <c r="AL7" s="38" t="str">
        <f>IF(W7&gt;0," ",1)</f>
        <v xml:space="preserve"> </v>
      </c>
    </row>
    <row r="8" spans="1:315" ht="17.100000000000001" customHeight="1">
      <c r="A8" s="8" t="s">
        <v>143</v>
      </c>
      <c r="B8" s="8" t="s">
        <v>254</v>
      </c>
      <c r="C8" s="8" t="s">
        <v>41</v>
      </c>
      <c r="D8" s="8" t="s">
        <v>259</v>
      </c>
      <c r="E8" s="18">
        <v>257.89</v>
      </c>
      <c r="F8" s="2">
        <f t="shared" si="0"/>
        <v>405660.97</v>
      </c>
      <c r="G8" s="63">
        <v>19332.259999999998</v>
      </c>
      <c r="H8" s="46">
        <v>9698</v>
      </c>
      <c r="I8" s="42">
        <f t="shared" si="1"/>
        <v>7273.5</v>
      </c>
      <c r="J8" s="46">
        <v>19873</v>
      </c>
      <c r="K8" s="46">
        <v>0</v>
      </c>
      <c r="L8" s="46">
        <v>0</v>
      </c>
      <c r="M8" s="46">
        <v>6695</v>
      </c>
      <c r="N8" s="2">
        <f t="shared" si="2"/>
        <v>53173.759999999995</v>
      </c>
      <c r="O8" s="4">
        <f t="shared" si="3"/>
        <v>352487</v>
      </c>
      <c r="P8" s="51">
        <v>140</v>
      </c>
      <c r="Q8" s="51">
        <v>33</v>
      </c>
      <c r="R8" s="4">
        <f t="shared" si="4"/>
        <v>6422</v>
      </c>
      <c r="S8" s="6">
        <f t="shared" si="9"/>
        <v>18815.654399999999</v>
      </c>
      <c r="T8" s="62">
        <v>1288817</v>
      </c>
      <c r="U8" s="6">
        <f t="shared" si="5"/>
        <v>1288.817</v>
      </c>
      <c r="V8" s="6">
        <f t="shared" si="6"/>
        <v>17526.8374</v>
      </c>
      <c r="W8" s="4">
        <f t="shared" si="7"/>
        <v>350537</v>
      </c>
      <c r="X8" s="20">
        <f t="shared" si="8"/>
        <v>709446</v>
      </c>
      <c r="Y8" s="21">
        <v>0</v>
      </c>
      <c r="Z8" s="19">
        <v>0</v>
      </c>
      <c r="AA8" s="4">
        <f>ROUND(X8+Z8,0)</f>
        <v>709446</v>
      </c>
      <c r="AB8" s="21"/>
      <c r="AC8" s="21"/>
      <c r="AD8" s="21"/>
      <c r="AE8" s="21"/>
      <c r="AF8" s="21"/>
      <c r="AG8" s="26">
        <v>0</v>
      </c>
      <c r="AH8" s="26"/>
      <c r="AI8" s="26">
        <v>0</v>
      </c>
      <c r="AJ8" s="36">
        <f>SUM(AA8-AB8-AC8-AD8-AE8-AF8+AG8-AH8+AI8)</f>
        <v>709446</v>
      </c>
      <c r="AK8" s="38" t="str">
        <f>IF(O8&gt;0," ",1)</f>
        <v xml:space="preserve"> </v>
      </c>
      <c r="AL8" s="38" t="str">
        <f>IF(W8&gt;0," ",1)</f>
        <v xml:space="preserve"> </v>
      </c>
    </row>
    <row r="9" spans="1:315" ht="17.100000000000001" customHeight="1">
      <c r="A9" s="8" t="s">
        <v>143</v>
      </c>
      <c r="B9" s="8" t="s">
        <v>254</v>
      </c>
      <c r="C9" s="8" t="s">
        <v>206</v>
      </c>
      <c r="D9" s="8" t="s">
        <v>260</v>
      </c>
      <c r="E9" s="18">
        <v>178.33</v>
      </c>
      <c r="F9" s="2">
        <f t="shared" si="0"/>
        <v>280513.09000000003</v>
      </c>
      <c r="G9" s="63">
        <v>26145.3</v>
      </c>
      <c r="H9" s="46">
        <v>6344</v>
      </c>
      <c r="I9" s="42">
        <f t="shared" si="1"/>
        <v>4758</v>
      </c>
      <c r="J9" s="46">
        <v>13519</v>
      </c>
      <c r="K9" s="46">
        <v>0</v>
      </c>
      <c r="L9" s="46">
        <v>0</v>
      </c>
      <c r="M9" s="46">
        <v>17184</v>
      </c>
      <c r="N9" s="2">
        <f t="shared" si="2"/>
        <v>61606.3</v>
      </c>
      <c r="O9" s="4">
        <f t="shared" si="3"/>
        <v>218907</v>
      </c>
      <c r="P9" s="51">
        <v>64</v>
      </c>
      <c r="Q9" s="51">
        <v>88</v>
      </c>
      <c r="R9" s="4">
        <f t="shared" si="4"/>
        <v>7828</v>
      </c>
      <c r="S9" s="6">
        <f t="shared" si="9"/>
        <v>13010.9568</v>
      </c>
      <c r="T9" s="62">
        <v>1743020</v>
      </c>
      <c r="U9" s="6">
        <f t="shared" si="5"/>
        <v>1743.02</v>
      </c>
      <c r="V9" s="6">
        <f t="shared" si="6"/>
        <v>11267.936799999999</v>
      </c>
      <c r="W9" s="4">
        <f t="shared" si="7"/>
        <v>225359</v>
      </c>
      <c r="X9" s="20">
        <f t="shared" si="8"/>
        <v>452094</v>
      </c>
      <c r="Y9" s="21">
        <v>0</v>
      </c>
      <c r="Z9" s="19">
        <v>0</v>
      </c>
      <c r="AA9" s="4">
        <f>ROUND(X9+Z9,0)</f>
        <v>452094</v>
      </c>
      <c r="AB9" s="21"/>
      <c r="AC9" s="21"/>
      <c r="AD9" s="21"/>
      <c r="AE9" s="21"/>
      <c r="AF9" s="21"/>
      <c r="AG9" s="26">
        <v>0</v>
      </c>
      <c r="AH9" s="26"/>
      <c r="AI9" s="26">
        <v>0</v>
      </c>
      <c r="AJ9" s="36">
        <f>SUM(AA9-AB9-AC9-AD9-AE9-AF9+AG9-AH9+AI9)</f>
        <v>452094</v>
      </c>
      <c r="AK9" s="38" t="str">
        <f>IF(O9&gt;0," ",1)</f>
        <v xml:space="preserve"> </v>
      </c>
      <c r="AL9" s="38" t="str">
        <f>IF(W9&gt;0," ",1)</f>
        <v xml:space="preserve"> </v>
      </c>
    </row>
    <row r="10" spans="1:315" ht="17.100000000000001" customHeight="1">
      <c r="A10" s="8" t="s">
        <v>143</v>
      </c>
      <c r="B10" s="8" t="s">
        <v>254</v>
      </c>
      <c r="C10" s="8" t="s">
        <v>207</v>
      </c>
      <c r="D10" s="8" t="s">
        <v>261</v>
      </c>
      <c r="E10" s="18">
        <v>525.35</v>
      </c>
      <c r="F10" s="2">
        <f t="shared" si="0"/>
        <v>826375.55</v>
      </c>
      <c r="G10" s="63">
        <v>101672.85</v>
      </c>
      <c r="H10" s="46">
        <v>21861</v>
      </c>
      <c r="I10" s="42">
        <f t="shared" si="1"/>
        <v>16395.75</v>
      </c>
      <c r="J10" s="46">
        <v>46145</v>
      </c>
      <c r="K10" s="46">
        <v>0</v>
      </c>
      <c r="L10" s="46">
        <v>116054</v>
      </c>
      <c r="M10" s="46">
        <v>40745</v>
      </c>
      <c r="N10" s="2">
        <f t="shared" si="2"/>
        <v>321012.59999999998</v>
      </c>
      <c r="O10" s="4">
        <f t="shared" si="3"/>
        <v>505363</v>
      </c>
      <c r="P10" s="51">
        <v>222</v>
      </c>
      <c r="Q10" s="51">
        <v>70</v>
      </c>
      <c r="R10" s="4">
        <f t="shared" si="4"/>
        <v>21601</v>
      </c>
      <c r="S10" s="6">
        <f t="shared" si="9"/>
        <v>38329.536</v>
      </c>
      <c r="T10" s="62">
        <v>6778190</v>
      </c>
      <c r="U10" s="6">
        <f t="shared" si="5"/>
        <v>6778.19</v>
      </c>
      <c r="V10" s="6">
        <f t="shared" si="6"/>
        <v>31551.346000000001</v>
      </c>
      <c r="W10" s="4">
        <f t="shared" si="7"/>
        <v>631027</v>
      </c>
      <c r="X10" s="20">
        <f t="shared" si="8"/>
        <v>1157991</v>
      </c>
      <c r="Y10" s="21">
        <v>0</v>
      </c>
      <c r="Z10" s="19">
        <v>0</v>
      </c>
      <c r="AA10" s="4">
        <f>ROUND(X10+Z10,0)</f>
        <v>1157991</v>
      </c>
      <c r="AB10" s="21"/>
      <c r="AC10" s="21"/>
      <c r="AD10" s="21"/>
      <c r="AE10" s="21"/>
      <c r="AF10" s="21"/>
      <c r="AG10" s="26">
        <v>0</v>
      </c>
      <c r="AH10" s="26"/>
      <c r="AI10" s="26">
        <v>0</v>
      </c>
      <c r="AJ10" s="36">
        <f>SUM(AA10-AB10-AC10-AD10-AE10-AF10+AG10-AH10+AI10)</f>
        <v>1157991</v>
      </c>
      <c r="AK10" s="38" t="str">
        <f>IF(O10&gt;0," ",1)</f>
        <v xml:space="preserve"> </v>
      </c>
      <c r="AL10" s="38" t="str">
        <f>IF(W10&gt;0," ",1)</f>
        <v xml:space="preserve"> </v>
      </c>
    </row>
    <row r="11" spans="1:315" ht="17.100000000000001" customHeight="1">
      <c r="A11" s="8" t="s">
        <v>143</v>
      </c>
      <c r="B11" s="8" t="s">
        <v>254</v>
      </c>
      <c r="C11" s="8" t="s">
        <v>208</v>
      </c>
      <c r="D11" s="8" t="s">
        <v>262</v>
      </c>
      <c r="E11" s="18">
        <v>1957.79</v>
      </c>
      <c r="F11" s="2">
        <f t="shared" si="0"/>
        <v>3079603.67</v>
      </c>
      <c r="G11" s="63">
        <v>387199.45</v>
      </c>
      <c r="H11" s="46">
        <v>82982</v>
      </c>
      <c r="I11" s="42">
        <f t="shared" si="1"/>
        <v>62236.5</v>
      </c>
      <c r="J11" s="46">
        <v>176859</v>
      </c>
      <c r="K11" s="46">
        <v>0</v>
      </c>
      <c r="L11" s="46">
        <v>420449</v>
      </c>
      <c r="M11" s="46">
        <v>179906</v>
      </c>
      <c r="N11" s="2">
        <f t="shared" si="2"/>
        <v>1226649.95</v>
      </c>
      <c r="O11" s="4">
        <f t="shared" si="3"/>
        <v>1852954</v>
      </c>
      <c r="P11" s="51">
        <v>812</v>
      </c>
      <c r="Q11" s="51">
        <v>66</v>
      </c>
      <c r="R11" s="4">
        <f t="shared" si="4"/>
        <v>74493</v>
      </c>
      <c r="S11" s="6">
        <f t="shared" si="9"/>
        <v>142840.3584</v>
      </c>
      <c r="T11" s="62">
        <v>25796427</v>
      </c>
      <c r="U11" s="6">
        <f t="shared" si="5"/>
        <v>25796.427</v>
      </c>
      <c r="V11" s="6">
        <f t="shared" si="6"/>
        <v>117043.9314</v>
      </c>
      <c r="W11" s="4">
        <f t="shared" si="7"/>
        <v>2340879</v>
      </c>
      <c r="X11" s="20">
        <f t="shared" si="8"/>
        <v>4268326</v>
      </c>
      <c r="Y11" s="21">
        <v>0</v>
      </c>
      <c r="Z11" s="19">
        <v>0</v>
      </c>
      <c r="AA11" s="4">
        <f>ROUND(X11+Z11,0)</f>
        <v>4268326</v>
      </c>
      <c r="AB11" s="21"/>
      <c r="AC11" s="21"/>
      <c r="AD11" s="21"/>
      <c r="AE11" s="21"/>
      <c r="AF11" s="21"/>
      <c r="AG11" s="26">
        <v>0</v>
      </c>
      <c r="AH11" s="26"/>
      <c r="AI11" s="26">
        <v>0</v>
      </c>
      <c r="AJ11" s="36">
        <f>SUM(AA11-AB11-AC11-AD11-AE11-AF11+AG11-AH11+AI11)</f>
        <v>4268326</v>
      </c>
      <c r="AK11" s="38" t="str">
        <f>IF(O11&gt;0," ",1)</f>
        <v xml:space="preserve"> </v>
      </c>
      <c r="AL11" s="38" t="str">
        <f>IF(W11&gt;0," ",1)</f>
        <v xml:space="preserve"> </v>
      </c>
    </row>
    <row r="12" spans="1:315" ht="17.100000000000001" customHeight="1">
      <c r="A12" s="8" t="s">
        <v>143</v>
      </c>
      <c r="B12" s="8" t="s">
        <v>254</v>
      </c>
      <c r="C12" s="8" t="s">
        <v>209</v>
      </c>
      <c r="D12" s="8" t="s">
        <v>263</v>
      </c>
      <c r="E12" s="18">
        <v>2302.77</v>
      </c>
      <c r="F12" s="2">
        <f t="shared" si="0"/>
        <v>3622257.21</v>
      </c>
      <c r="G12" s="63">
        <v>406548.21</v>
      </c>
      <c r="H12" s="46">
        <v>91461</v>
      </c>
      <c r="I12" s="42">
        <f t="shared" si="1"/>
        <v>68595.75</v>
      </c>
      <c r="J12" s="46">
        <v>194086</v>
      </c>
      <c r="K12" s="46">
        <v>0</v>
      </c>
      <c r="L12" s="46">
        <v>478335</v>
      </c>
      <c r="M12" s="46">
        <v>90112</v>
      </c>
      <c r="N12" s="2">
        <f t="shared" si="2"/>
        <v>1237676.96</v>
      </c>
      <c r="O12" s="4">
        <f t="shared" si="3"/>
        <v>2384580</v>
      </c>
      <c r="P12" s="51">
        <v>907</v>
      </c>
      <c r="Q12" s="51">
        <v>59</v>
      </c>
      <c r="R12" s="4">
        <f t="shared" si="4"/>
        <v>74383</v>
      </c>
      <c r="S12" s="6">
        <f t="shared" si="9"/>
        <v>168010.0992</v>
      </c>
      <c r="T12" s="62">
        <v>27103214</v>
      </c>
      <c r="U12" s="6">
        <f t="shared" si="5"/>
        <v>27103.214</v>
      </c>
      <c r="V12" s="6">
        <f t="shared" si="6"/>
        <v>140906.88519999999</v>
      </c>
      <c r="W12" s="4">
        <f t="shared" si="7"/>
        <v>2818138</v>
      </c>
      <c r="X12" s="20">
        <f t="shared" si="8"/>
        <v>5277101</v>
      </c>
      <c r="Y12" s="21">
        <v>0</v>
      </c>
      <c r="Z12" s="19">
        <v>0</v>
      </c>
      <c r="AA12" s="4">
        <f>ROUND(X12+Z12,0)</f>
        <v>5277101</v>
      </c>
      <c r="AB12" s="21"/>
      <c r="AC12" s="21"/>
      <c r="AD12" s="21"/>
      <c r="AE12" s="21"/>
      <c r="AF12" s="21"/>
      <c r="AG12" s="26">
        <v>0</v>
      </c>
      <c r="AH12" s="26"/>
      <c r="AI12" s="26">
        <v>0</v>
      </c>
      <c r="AJ12" s="36">
        <f>SUM(AA12-AB12-AC12-AD12-AE12-AF12+AG12-AH12+AI12)</f>
        <v>5277101</v>
      </c>
      <c r="AK12" s="38" t="str">
        <f>IF(O12&gt;0," ",1)</f>
        <v xml:space="preserve"> </v>
      </c>
      <c r="AL12" s="38" t="str">
        <f>IF(W12&gt;0," ",1)</f>
        <v xml:space="preserve"> </v>
      </c>
    </row>
    <row r="13" spans="1:315" ht="17.100000000000001" customHeight="1">
      <c r="A13" s="8" t="s">
        <v>143</v>
      </c>
      <c r="B13" s="8" t="s">
        <v>254</v>
      </c>
      <c r="C13" s="8" t="s">
        <v>238</v>
      </c>
      <c r="D13" s="8" t="s">
        <v>264</v>
      </c>
      <c r="E13" s="18">
        <v>363.38000000000005</v>
      </c>
      <c r="F13" s="2">
        <f t="shared" si="0"/>
        <v>571596.74000000011</v>
      </c>
      <c r="G13" s="63">
        <v>29360.67</v>
      </c>
      <c r="H13" s="46">
        <v>13269</v>
      </c>
      <c r="I13" s="42">
        <f t="shared" si="1"/>
        <v>9951.75</v>
      </c>
      <c r="J13" s="46">
        <v>28242</v>
      </c>
      <c r="K13" s="46">
        <v>0</v>
      </c>
      <c r="L13" s="46">
        <v>70274</v>
      </c>
      <c r="M13" s="46">
        <v>14430</v>
      </c>
      <c r="N13" s="2">
        <f t="shared" si="2"/>
        <v>152258.41999999998</v>
      </c>
      <c r="O13" s="4">
        <f t="shared" si="3"/>
        <v>419338</v>
      </c>
      <c r="P13" s="51">
        <v>167</v>
      </c>
      <c r="Q13" s="51">
        <v>92</v>
      </c>
      <c r="R13" s="4">
        <f t="shared" si="4"/>
        <v>21356</v>
      </c>
      <c r="S13" s="6">
        <f t="shared" si="9"/>
        <v>26512.2048</v>
      </c>
      <c r="T13" s="62">
        <v>1957378</v>
      </c>
      <c r="U13" s="6">
        <f t="shared" si="5"/>
        <v>1957.3779999999999</v>
      </c>
      <c r="V13" s="6">
        <f t="shared" si="6"/>
        <v>24554.826799999999</v>
      </c>
      <c r="W13" s="4">
        <f t="shared" si="7"/>
        <v>491097</v>
      </c>
      <c r="X13" s="20">
        <f t="shared" si="8"/>
        <v>931791</v>
      </c>
      <c r="Y13" s="21">
        <v>0</v>
      </c>
      <c r="Z13" s="19">
        <v>0</v>
      </c>
      <c r="AA13" s="4">
        <f>ROUND(X13+Z13,0)</f>
        <v>931791</v>
      </c>
      <c r="AB13" s="21"/>
      <c r="AC13" s="21"/>
      <c r="AD13" s="21"/>
      <c r="AE13" s="21"/>
      <c r="AF13" s="21"/>
      <c r="AG13" s="26">
        <v>0</v>
      </c>
      <c r="AH13" s="26"/>
      <c r="AI13" s="26">
        <v>0</v>
      </c>
      <c r="AJ13" s="36">
        <f>SUM(AA13-AB13-AC13-AD13-AE13-AF13+AG13-AH13+AI13)</f>
        <v>931791</v>
      </c>
      <c r="AK13" s="38" t="str">
        <f>IF(O13&gt;0," ",1)</f>
        <v xml:space="preserve"> </v>
      </c>
      <c r="AL13" s="38" t="str">
        <f>IF(W13&gt;0," ",1)</f>
        <v xml:space="preserve"> </v>
      </c>
    </row>
    <row r="14" spans="1:315" ht="17.100000000000001" customHeight="1">
      <c r="A14" s="8" t="s">
        <v>50</v>
      </c>
      <c r="B14" s="8" t="s">
        <v>265</v>
      </c>
      <c r="C14" s="8" t="s">
        <v>51</v>
      </c>
      <c r="D14" s="8" t="s">
        <v>266</v>
      </c>
      <c r="E14" s="18">
        <v>391.35</v>
      </c>
      <c r="F14" s="2">
        <f t="shared" si="0"/>
        <v>615593.55000000005</v>
      </c>
      <c r="G14" s="63">
        <v>643960.6</v>
      </c>
      <c r="H14" s="46">
        <v>94652</v>
      </c>
      <c r="I14" s="42">
        <f t="shared" si="1"/>
        <v>70989</v>
      </c>
      <c r="J14" s="46">
        <v>26700</v>
      </c>
      <c r="K14" s="46">
        <v>947167</v>
      </c>
      <c r="L14" s="46">
        <v>62428</v>
      </c>
      <c r="M14" s="46">
        <v>229818</v>
      </c>
      <c r="N14" s="2">
        <f t="shared" si="2"/>
        <v>1981062.6</v>
      </c>
      <c r="O14" s="4">
        <f t="shared" si="3"/>
        <v>0</v>
      </c>
      <c r="P14" s="51">
        <v>118</v>
      </c>
      <c r="Q14" s="51">
        <v>147</v>
      </c>
      <c r="R14" s="4">
        <f t="shared" si="4"/>
        <v>24111</v>
      </c>
      <c r="S14" s="6">
        <f t="shared" si="9"/>
        <v>28552.896000000001</v>
      </c>
      <c r="T14" s="62">
        <v>35656733</v>
      </c>
      <c r="U14" s="6">
        <f t="shared" si="5"/>
        <v>35656.733</v>
      </c>
      <c r="V14" s="6">
        <f t="shared" si="6"/>
        <v>0</v>
      </c>
      <c r="W14" s="4">
        <f t="shared" si="7"/>
        <v>0</v>
      </c>
      <c r="X14" s="20">
        <f t="shared" si="8"/>
        <v>24111</v>
      </c>
      <c r="Y14" s="21">
        <v>0</v>
      </c>
      <c r="Z14" s="19">
        <v>0</v>
      </c>
      <c r="AA14" s="4">
        <f>ROUND(X14+Z14,0)</f>
        <v>24111</v>
      </c>
      <c r="AB14" s="21"/>
      <c r="AC14" s="21"/>
      <c r="AD14" s="21"/>
      <c r="AE14" s="21"/>
      <c r="AF14" s="21"/>
      <c r="AG14" s="26">
        <v>0</v>
      </c>
      <c r="AH14" s="26"/>
      <c r="AI14" s="26">
        <v>0</v>
      </c>
      <c r="AJ14" s="36">
        <f>SUM(AA14-AB14-AC14-AD14-AE14-AF14+AG14-AH14+AI14)</f>
        <v>24111</v>
      </c>
      <c r="AK14" s="38">
        <f>IF(O14&gt;0," ",1)</f>
        <v>1</v>
      </c>
      <c r="AL14" s="38">
        <f>IF(W14&gt;0," ",1)</f>
        <v>1</v>
      </c>
    </row>
    <row r="15" spans="1:315" ht="17.100000000000001" customHeight="1">
      <c r="A15" s="8" t="s">
        <v>50</v>
      </c>
      <c r="B15" s="8" t="s">
        <v>265</v>
      </c>
      <c r="C15" s="8" t="s">
        <v>52</v>
      </c>
      <c r="D15" s="8" t="s">
        <v>267</v>
      </c>
      <c r="E15" s="18">
        <v>706.86</v>
      </c>
      <c r="F15" s="2">
        <f t="shared" si="0"/>
        <v>1111890.78</v>
      </c>
      <c r="G15" s="63">
        <v>635027.07999999996</v>
      </c>
      <c r="H15" s="46">
        <v>228217</v>
      </c>
      <c r="I15" s="42">
        <f t="shared" si="1"/>
        <v>171162.75</v>
      </c>
      <c r="J15" s="46">
        <v>64762</v>
      </c>
      <c r="K15" s="46">
        <v>2302327</v>
      </c>
      <c r="L15" s="46">
        <v>153357</v>
      </c>
      <c r="M15" s="46">
        <v>175525</v>
      </c>
      <c r="N15" s="2">
        <f t="shared" si="2"/>
        <v>3502160.83</v>
      </c>
      <c r="O15" s="4">
        <f t="shared" si="3"/>
        <v>0</v>
      </c>
      <c r="P15" s="51">
        <v>83</v>
      </c>
      <c r="Q15" s="51">
        <v>145</v>
      </c>
      <c r="R15" s="4">
        <f t="shared" si="4"/>
        <v>16729</v>
      </c>
      <c r="S15" s="6">
        <f t="shared" si="9"/>
        <v>51572.505599999997</v>
      </c>
      <c r="T15" s="62">
        <v>33412269</v>
      </c>
      <c r="U15" s="6">
        <f t="shared" si="5"/>
        <v>33412.269</v>
      </c>
      <c r="V15" s="6">
        <f t="shared" si="6"/>
        <v>18160.236599999997</v>
      </c>
      <c r="W15" s="4">
        <f t="shared" si="7"/>
        <v>363205</v>
      </c>
      <c r="X15" s="20">
        <f t="shared" si="8"/>
        <v>379934</v>
      </c>
      <c r="Y15" s="21">
        <v>0</v>
      </c>
      <c r="Z15" s="19">
        <v>0</v>
      </c>
      <c r="AA15" s="4">
        <f>ROUND(X15+Z15,0)</f>
        <v>379934</v>
      </c>
      <c r="AB15" s="21"/>
      <c r="AC15" s="21"/>
      <c r="AD15" s="21">
        <v>81982</v>
      </c>
      <c r="AE15" s="21"/>
      <c r="AF15" s="21"/>
      <c r="AG15" s="26">
        <v>0</v>
      </c>
      <c r="AH15" s="26"/>
      <c r="AI15" s="26">
        <v>0</v>
      </c>
      <c r="AJ15" s="36">
        <f>SUM(AA15-AB15-AC15-AD15-AE15-AF15+AG15-AH15+AI15)</f>
        <v>297952</v>
      </c>
      <c r="AK15" s="38">
        <f>IF(O15&gt;0," ",1)</f>
        <v>1</v>
      </c>
      <c r="AL15" s="38" t="str">
        <f>IF(W15&gt;0," ",1)</f>
        <v xml:space="preserve"> </v>
      </c>
    </row>
    <row r="16" spans="1:315" ht="17.100000000000001" customHeight="1">
      <c r="A16" s="8" t="s">
        <v>50</v>
      </c>
      <c r="B16" s="8" t="s">
        <v>265</v>
      </c>
      <c r="C16" s="8" t="s">
        <v>77</v>
      </c>
      <c r="D16" s="8" t="s">
        <v>268</v>
      </c>
      <c r="E16" s="18">
        <v>626.51</v>
      </c>
      <c r="F16" s="2">
        <f t="shared" si="0"/>
        <v>985500.23</v>
      </c>
      <c r="G16" s="63">
        <v>586120.43000000005</v>
      </c>
      <c r="H16" s="46">
        <v>148035</v>
      </c>
      <c r="I16" s="42">
        <f t="shared" si="1"/>
        <v>111026.25</v>
      </c>
      <c r="J16" s="46">
        <v>41939</v>
      </c>
      <c r="K16" s="46">
        <v>1504161</v>
      </c>
      <c r="L16" s="46">
        <v>108369</v>
      </c>
      <c r="M16" s="46">
        <v>257395</v>
      </c>
      <c r="N16" s="2">
        <f t="shared" si="2"/>
        <v>2609010.6800000002</v>
      </c>
      <c r="O16" s="4">
        <f t="shared" si="3"/>
        <v>0</v>
      </c>
      <c r="P16" s="51">
        <v>228</v>
      </c>
      <c r="Q16" s="51">
        <v>132</v>
      </c>
      <c r="R16" s="4">
        <f t="shared" si="4"/>
        <v>41833</v>
      </c>
      <c r="S16" s="6">
        <f t="shared" si="9"/>
        <v>45710.169600000001</v>
      </c>
      <c r="T16" s="62">
        <v>33901695</v>
      </c>
      <c r="U16" s="6">
        <f t="shared" si="5"/>
        <v>33901.695</v>
      </c>
      <c r="V16" s="6">
        <f t="shared" si="6"/>
        <v>11808.474600000001</v>
      </c>
      <c r="W16" s="4">
        <f t="shared" si="7"/>
        <v>236169</v>
      </c>
      <c r="X16" s="20">
        <f t="shared" si="8"/>
        <v>278002</v>
      </c>
      <c r="Y16" s="21">
        <v>0</v>
      </c>
      <c r="Z16" s="19">
        <v>0</v>
      </c>
      <c r="AA16" s="4">
        <f>ROUND(X16+Z16,0)</f>
        <v>278002</v>
      </c>
      <c r="AB16" s="21"/>
      <c r="AC16" s="21"/>
      <c r="AD16" s="21">
        <v>187747</v>
      </c>
      <c r="AE16" s="21"/>
      <c r="AF16" s="21"/>
      <c r="AG16" s="26">
        <v>4637</v>
      </c>
      <c r="AH16" s="26"/>
      <c r="AI16" s="26">
        <v>0</v>
      </c>
      <c r="AJ16" s="36">
        <f>SUM(AA16-AB16-AC16-AD16-AE16-AF16+AG16-AH16+AI16)</f>
        <v>94892</v>
      </c>
      <c r="AK16" s="38">
        <f>IF(O16&gt;0," ",1)</f>
        <v>1</v>
      </c>
      <c r="AL16" s="38" t="str">
        <f>IF(W16&gt;0," ",1)</f>
        <v xml:space="preserve"> </v>
      </c>
    </row>
    <row r="17" spans="1:38" ht="17.100000000000001" customHeight="1">
      <c r="A17" s="8" t="s">
        <v>78</v>
      </c>
      <c r="B17" s="8" t="s">
        <v>269</v>
      </c>
      <c r="C17" s="8" t="s">
        <v>79</v>
      </c>
      <c r="D17" s="8" t="s">
        <v>270</v>
      </c>
      <c r="E17" s="18">
        <v>488.51</v>
      </c>
      <c r="F17" s="2">
        <f t="shared" si="0"/>
        <v>768426.23</v>
      </c>
      <c r="G17" s="63">
        <v>99535.74</v>
      </c>
      <c r="H17" s="46">
        <v>26014</v>
      </c>
      <c r="I17" s="42">
        <f t="shared" si="1"/>
        <v>19510.5</v>
      </c>
      <c r="J17" s="46">
        <v>31552</v>
      </c>
      <c r="K17" s="46">
        <v>0</v>
      </c>
      <c r="L17" s="46">
        <v>0</v>
      </c>
      <c r="M17" s="46">
        <v>74582</v>
      </c>
      <c r="N17" s="2">
        <f t="shared" si="2"/>
        <v>225180.24</v>
      </c>
      <c r="O17" s="4">
        <f t="shared" si="3"/>
        <v>543246</v>
      </c>
      <c r="P17" s="51">
        <v>219</v>
      </c>
      <c r="Q17" s="51">
        <v>79</v>
      </c>
      <c r="R17" s="4">
        <f t="shared" si="4"/>
        <v>24048</v>
      </c>
      <c r="S17" s="6">
        <f t="shared" si="9"/>
        <v>35641.689599999998</v>
      </c>
      <c r="T17" s="62">
        <v>6061860</v>
      </c>
      <c r="U17" s="6">
        <f t="shared" si="5"/>
        <v>6061.86</v>
      </c>
      <c r="V17" s="6">
        <f t="shared" si="6"/>
        <v>29579.829599999997</v>
      </c>
      <c r="W17" s="4">
        <f t="shared" si="7"/>
        <v>591597</v>
      </c>
      <c r="X17" s="20">
        <f t="shared" si="8"/>
        <v>1158891</v>
      </c>
      <c r="Y17" s="21">
        <v>0</v>
      </c>
      <c r="Z17" s="19">
        <v>0</v>
      </c>
      <c r="AA17" s="4">
        <f>ROUND(X17+Z17,0)</f>
        <v>1158891</v>
      </c>
      <c r="AB17" s="21"/>
      <c r="AC17" s="21"/>
      <c r="AD17" s="21"/>
      <c r="AE17" s="21"/>
      <c r="AF17" s="21"/>
      <c r="AG17" s="26">
        <v>0</v>
      </c>
      <c r="AH17" s="26"/>
      <c r="AI17" s="26">
        <v>0</v>
      </c>
      <c r="AJ17" s="36">
        <f>SUM(AA17-AB17-AC17-AD17-AE17-AF17+AG17-AH17+AI17)</f>
        <v>1158891</v>
      </c>
      <c r="AK17" s="38" t="str">
        <f>IF(O17&gt;0," ",1)</f>
        <v xml:space="preserve"> </v>
      </c>
      <c r="AL17" s="38" t="str">
        <f>IF(W17&gt;0," ",1)</f>
        <v xml:space="preserve"> </v>
      </c>
    </row>
    <row r="18" spans="1:38" ht="17.100000000000001" customHeight="1">
      <c r="A18" s="8" t="s">
        <v>78</v>
      </c>
      <c r="B18" s="8" t="s">
        <v>269</v>
      </c>
      <c r="C18" s="8" t="s">
        <v>146</v>
      </c>
      <c r="D18" s="8" t="s">
        <v>271</v>
      </c>
      <c r="E18" s="18">
        <v>533.3900000000001</v>
      </c>
      <c r="F18" s="2">
        <f t="shared" si="0"/>
        <v>839022.4700000002</v>
      </c>
      <c r="G18" s="63">
        <v>118231.51</v>
      </c>
      <c r="H18" s="46">
        <v>29258</v>
      </c>
      <c r="I18" s="42">
        <f t="shared" si="1"/>
        <v>21943.5</v>
      </c>
      <c r="J18" s="46">
        <v>40001</v>
      </c>
      <c r="K18" s="46">
        <v>0</v>
      </c>
      <c r="L18" s="46">
        <v>0</v>
      </c>
      <c r="M18" s="46">
        <v>81670</v>
      </c>
      <c r="N18" s="2">
        <f t="shared" si="2"/>
        <v>261846.01</v>
      </c>
      <c r="O18" s="4">
        <f t="shared" si="3"/>
        <v>577176</v>
      </c>
      <c r="P18" s="51">
        <v>259</v>
      </c>
      <c r="Q18" s="51">
        <v>92</v>
      </c>
      <c r="R18" s="4">
        <f t="shared" si="4"/>
        <v>33121</v>
      </c>
      <c r="S18" s="6">
        <f t="shared" si="9"/>
        <v>38916.134400000003</v>
      </c>
      <c r="T18" s="62">
        <v>6979428</v>
      </c>
      <c r="U18" s="6">
        <f t="shared" si="5"/>
        <v>6979.4279999999999</v>
      </c>
      <c r="V18" s="6">
        <f t="shared" si="6"/>
        <v>31936.706400000003</v>
      </c>
      <c r="W18" s="4">
        <f t="shared" si="7"/>
        <v>638734</v>
      </c>
      <c r="X18" s="20">
        <f t="shared" si="8"/>
        <v>1249031</v>
      </c>
      <c r="Y18" s="21">
        <v>0</v>
      </c>
      <c r="Z18" s="19">
        <v>0</v>
      </c>
      <c r="AA18" s="4">
        <f>ROUND(X18+Z18,0)</f>
        <v>1249031</v>
      </c>
      <c r="AB18" s="21"/>
      <c r="AC18" s="21"/>
      <c r="AD18" s="21"/>
      <c r="AE18" s="21"/>
      <c r="AF18" s="21"/>
      <c r="AG18" s="26">
        <v>0</v>
      </c>
      <c r="AH18" s="26"/>
      <c r="AI18" s="26">
        <v>0</v>
      </c>
      <c r="AJ18" s="36">
        <f>SUM(AA18-AB18-AC18-AD18-AE18-AF18+AG18-AH18+AI18)</f>
        <v>1249031</v>
      </c>
      <c r="AK18" s="38" t="str">
        <f>IF(O18&gt;0," ",1)</f>
        <v xml:space="preserve"> </v>
      </c>
      <c r="AL18" s="38" t="str">
        <f>IF(W18&gt;0," ",1)</f>
        <v xml:space="preserve"> </v>
      </c>
    </row>
    <row r="19" spans="1:38" ht="17.100000000000001" customHeight="1">
      <c r="A19" s="8" t="s">
        <v>78</v>
      </c>
      <c r="B19" s="8" t="s">
        <v>269</v>
      </c>
      <c r="C19" s="8" t="s">
        <v>56</v>
      </c>
      <c r="D19" s="8" t="s">
        <v>272</v>
      </c>
      <c r="E19" s="18">
        <v>481.47</v>
      </c>
      <c r="F19" s="2">
        <f t="shared" si="0"/>
        <v>757352.31</v>
      </c>
      <c r="G19" s="63">
        <v>99933.64</v>
      </c>
      <c r="H19" s="46">
        <v>25427</v>
      </c>
      <c r="I19" s="42">
        <f t="shared" si="1"/>
        <v>19070.25</v>
      </c>
      <c r="J19" s="46">
        <v>38558</v>
      </c>
      <c r="K19" s="46">
        <v>14887</v>
      </c>
      <c r="L19" s="46">
        <v>92839</v>
      </c>
      <c r="M19" s="46">
        <v>48471</v>
      </c>
      <c r="N19" s="2">
        <f t="shared" si="2"/>
        <v>313758.89</v>
      </c>
      <c r="O19" s="4">
        <f t="shared" si="3"/>
        <v>443593</v>
      </c>
      <c r="P19" s="51">
        <v>194</v>
      </c>
      <c r="Q19" s="51">
        <v>95</v>
      </c>
      <c r="R19" s="4">
        <f t="shared" si="4"/>
        <v>25618</v>
      </c>
      <c r="S19" s="6">
        <f t="shared" si="9"/>
        <v>35128.051200000002</v>
      </c>
      <c r="T19" s="62">
        <v>6273360</v>
      </c>
      <c r="U19" s="6">
        <f t="shared" si="5"/>
        <v>6273.36</v>
      </c>
      <c r="V19" s="6">
        <f t="shared" si="6"/>
        <v>28854.691200000001</v>
      </c>
      <c r="W19" s="4">
        <f t="shared" si="7"/>
        <v>577094</v>
      </c>
      <c r="X19" s="20">
        <f t="shared" si="8"/>
        <v>1046305</v>
      </c>
      <c r="Y19" s="21">
        <v>0</v>
      </c>
      <c r="Z19" s="19">
        <v>0</v>
      </c>
      <c r="AA19" s="4">
        <f>ROUND(X19+Z19,0)</f>
        <v>1046305</v>
      </c>
      <c r="AB19" s="21"/>
      <c r="AC19" s="21"/>
      <c r="AD19" s="21"/>
      <c r="AE19" s="21"/>
      <c r="AF19" s="21"/>
      <c r="AG19" s="26">
        <v>0</v>
      </c>
      <c r="AH19" s="26"/>
      <c r="AI19" s="26">
        <v>0</v>
      </c>
      <c r="AJ19" s="36">
        <f>SUM(AA19-AB19-AC19-AD19-AE19-AF19+AG19-AH19+AI19)</f>
        <v>1046305</v>
      </c>
      <c r="AK19" s="38" t="str">
        <f>IF(O19&gt;0," ",1)</f>
        <v xml:space="preserve"> </v>
      </c>
      <c r="AL19" s="38" t="str">
        <f>IF(W19&gt;0," ",1)</f>
        <v xml:space="preserve"> </v>
      </c>
    </row>
    <row r="20" spans="1:38" ht="17.100000000000001" customHeight="1">
      <c r="A20" s="8" t="s">
        <v>78</v>
      </c>
      <c r="B20" s="8" t="s">
        <v>269</v>
      </c>
      <c r="C20" s="8" t="s">
        <v>86</v>
      </c>
      <c r="D20" s="8" t="s">
        <v>273</v>
      </c>
      <c r="E20" s="18">
        <v>1613.98</v>
      </c>
      <c r="F20" s="2">
        <f t="shared" si="0"/>
        <v>2538790.54</v>
      </c>
      <c r="G20" s="63">
        <v>457177.73</v>
      </c>
      <c r="H20" s="46">
        <v>120376</v>
      </c>
      <c r="I20" s="42">
        <f t="shared" si="1"/>
        <v>90282</v>
      </c>
      <c r="J20" s="46">
        <v>143652</v>
      </c>
      <c r="K20" s="46">
        <v>55237</v>
      </c>
      <c r="L20" s="46">
        <v>347467</v>
      </c>
      <c r="M20" s="46">
        <v>38282</v>
      </c>
      <c r="N20" s="2">
        <f t="shared" si="2"/>
        <v>1132097.73</v>
      </c>
      <c r="O20" s="4">
        <f t="shared" si="3"/>
        <v>1406693</v>
      </c>
      <c r="P20" s="51">
        <v>785</v>
      </c>
      <c r="Q20" s="51">
        <v>86</v>
      </c>
      <c r="R20" s="4">
        <f t="shared" si="4"/>
        <v>93839</v>
      </c>
      <c r="S20" s="6">
        <f t="shared" si="9"/>
        <v>117755.9808</v>
      </c>
      <c r="T20" s="62">
        <v>28922032</v>
      </c>
      <c r="U20" s="6">
        <f t="shared" si="5"/>
        <v>28922.031999999999</v>
      </c>
      <c r="V20" s="6">
        <f t="shared" si="6"/>
        <v>88833.948800000013</v>
      </c>
      <c r="W20" s="4">
        <f t="shared" si="7"/>
        <v>1776679</v>
      </c>
      <c r="X20" s="20">
        <f t="shared" si="8"/>
        <v>3277211</v>
      </c>
      <c r="Y20" s="21">
        <v>0</v>
      </c>
      <c r="Z20" s="19">
        <v>0</v>
      </c>
      <c r="AA20" s="4">
        <f>ROUND(X20+Z20,0)</f>
        <v>3277211</v>
      </c>
      <c r="AB20" s="21"/>
      <c r="AC20" s="21"/>
      <c r="AD20" s="21"/>
      <c r="AE20" s="21"/>
      <c r="AF20" s="21"/>
      <c r="AG20" s="26">
        <v>0</v>
      </c>
      <c r="AH20" s="26"/>
      <c r="AI20" s="26">
        <v>0</v>
      </c>
      <c r="AJ20" s="36">
        <f>SUM(AA20-AB20-AC20-AD20-AE20-AF20+AG20-AH20+AI20)</f>
        <v>3277211</v>
      </c>
      <c r="AK20" s="38" t="str">
        <f>IF(O20&gt;0," ",1)</f>
        <v xml:space="preserve"> </v>
      </c>
      <c r="AL20" s="38" t="str">
        <f>IF(W20&gt;0," ",1)</f>
        <v xml:space="preserve"> </v>
      </c>
    </row>
    <row r="21" spans="1:38" ht="17.100000000000001" customHeight="1">
      <c r="A21" s="8" t="s">
        <v>78</v>
      </c>
      <c r="B21" s="8" t="s">
        <v>269</v>
      </c>
      <c r="C21" s="8" t="s">
        <v>87</v>
      </c>
      <c r="D21" s="8" t="s">
        <v>274</v>
      </c>
      <c r="E21" s="18">
        <v>809.58999999999992</v>
      </c>
      <c r="F21" s="2">
        <f t="shared" si="0"/>
        <v>1273485.0699999998</v>
      </c>
      <c r="G21" s="63">
        <v>210856.33</v>
      </c>
      <c r="H21" s="46">
        <v>56570</v>
      </c>
      <c r="I21" s="42">
        <f t="shared" si="1"/>
        <v>42427.5</v>
      </c>
      <c r="J21" s="46">
        <v>65805</v>
      </c>
      <c r="K21" s="46">
        <v>25421</v>
      </c>
      <c r="L21" s="46">
        <v>158280</v>
      </c>
      <c r="M21" s="46">
        <v>32241</v>
      </c>
      <c r="N21" s="2">
        <f t="shared" si="2"/>
        <v>535030.82999999996</v>
      </c>
      <c r="O21" s="4">
        <f t="shared" si="3"/>
        <v>738454</v>
      </c>
      <c r="P21" s="51">
        <v>416</v>
      </c>
      <c r="Q21" s="51">
        <v>53</v>
      </c>
      <c r="R21" s="4">
        <f t="shared" si="4"/>
        <v>30647</v>
      </c>
      <c r="S21" s="6">
        <f t="shared" si="9"/>
        <v>59067.686399999999</v>
      </c>
      <c r="T21" s="62">
        <v>13121116</v>
      </c>
      <c r="U21" s="6">
        <f t="shared" si="5"/>
        <v>13121.116</v>
      </c>
      <c r="V21" s="6">
        <f t="shared" si="6"/>
        <v>45946.570399999997</v>
      </c>
      <c r="W21" s="4">
        <f t="shared" si="7"/>
        <v>918931</v>
      </c>
      <c r="X21" s="20">
        <f t="shared" si="8"/>
        <v>1688032</v>
      </c>
      <c r="Y21" s="21">
        <v>0</v>
      </c>
      <c r="Z21" s="19">
        <v>0</v>
      </c>
      <c r="AA21" s="4">
        <f>ROUND(X21+Z21,0)</f>
        <v>1688032</v>
      </c>
      <c r="AB21" s="21"/>
      <c r="AC21" s="21"/>
      <c r="AD21" s="21"/>
      <c r="AE21" s="21"/>
      <c r="AF21" s="21"/>
      <c r="AG21" s="26">
        <v>0</v>
      </c>
      <c r="AH21" s="26"/>
      <c r="AI21" s="26">
        <v>0</v>
      </c>
      <c r="AJ21" s="36">
        <f>SUM(AA21-AB21-AC21-AD21-AE21-AF21+AG21-AH21+AI21)</f>
        <v>1688032</v>
      </c>
      <c r="AK21" s="38" t="str">
        <f>IF(O21&gt;0," ",1)</f>
        <v xml:space="preserve"> </v>
      </c>
      <c r="AL21" s="38" t="str">
        <f>IF(W21&gt;0," ",1)</f>
        <v xml:space="preserve"> </v>
      </c>
    </row>
    <row r="22" spans="1:38" ht="17.100000000000001" customHeight="1">
      <c r="A22" s="8" t="s">
        <v>78</v>
      </c>
      <c r="B22" s="8" t="s">
        <v>269</v>
      </c>
      <c r="C22" s="8" t="s">
        <v>88</v>
      </c>
      <c r="D22" s="8" t="s">
        <v>275</v>
      </c>
      <c r="E22" s="18">
        <v>437.76</v>
      </c>
      <c r="F22" s="2">
        <f t="shared" si="0"/>
        <v>688596.47999999998</v>
      </c>
      <c r="G22" s="63">
        <v>162250.99</v>
      </c>
      <c r="H22" s="46">
        <v>42537</v>
      </c>
      <c r="I22" s="42">
        <f t="shared" si="1"/>
        <v>31902.75</v>
      </c>
      <c r="J22" s="46">
        <v>39572</v>
      </c>
      <c r="K22" s="46">
        <v>15246</v>
      </c>
      <c r="L22" s="46">
        <v>96501</v>
      </c>
      <c r="M22" s="46">
        <v>30530</v>
      </c>
      <c r="N22" s="2">
        <f t="shared" si="2"/>
        <v>376002.74</v>
      </c>
      <c r="O22" s="4">
        <f t="shared" si="3"/>
        <v>312594</v>
      </c>
      <c r="P22" s="51">
        <v>180</v>
      </c>
      <c r="Q22" s="51">
        <v>84</v>
      </c>
      <c r="R22" s="4">
        <f t="shared" si="4"/>
        <v>21017</v>
      </c>
      <c r="S22" s="6">
        <f t="shared" si="9"/>
        <v>31938.9696</v>
      </c>
      <c r="T22" s="62">
        <v>9935762</v>
      </c>
      <c r="U22" s="6">
        <f t="shared" si="5"/>
        <v>9935.7620000000006</v>
      </c>
      <c r="V22" s="6">
        <f t="shared" si="6"/>
        <v>22003.207600000002</v>
      </c>
      <c r="W22" s="4">
        <f t="shared" si="7"/>
        <v>440064</v>
      </c>
      <c r="X22" s="20">
        <f t="shared" si="8"/>
        <v>773675</v>
      </c>
      <c r="Y22" s="21">
        <v>0</v>
      </c>
      <c r="Z22" s="19">
        <v>0</v>
      </c>
      <c r="AA22" s="4">
        <f>ROUND(X22+Z22,0)</f>
        <v>773675</v>
      </c>
      <c r="AB22" s="21"/>
      <c r="AC22" s="21"/>
      <c r="AD22" s="21"/>
      <c r="AE22" s="21"/>
      <c r="AF22" s="21"/>
      <c r="AG22" s="26">
        <v>0</v>
      </c>
      <c r="AH22" s="26"/>
      <c r="AI22" s="26">
        <v>0</v>
      </c>
      <c r="AJ22" s="36">
        <f>SUM(AA22-AB22-AC22-AD22-AE22-AF22+AG22-AH22+AI22)</f>
        <v>773675</v>
      </c>
      <c r="AK22" s="38" t="str">
        <f>IF(O22&gt;0," ",1)</f>
        <v xml:space="preserve"> </v>
      </c>
      <c r="AL22" s="38" t="str">
        <f>IF(W22&gt;0," ",1)</f>
        <v xml:space="preserve"> </v>
      </c>
    </row>
    <row r="23" spans="1:38" ht="17.100000000000001" customHeight="1">
      <c r="A23" s="8" t="s">
        <v>47</v>
      </c>
      <c r="B23" s="8" t="s">
        <v>276</v>
      </c>
      <c r="C23" s="8" t="s">
        <v>48</v>
      </c>
      <c r="D23" s="8" t="s">
        <v>277</v>
      </c>
      <c r="E23" s="18">
        <v>718.43</v>
      </c>
      <c r="F23" s="2">
        <f t="shared" si="0"/>
        <v>1130090.3899999999</v>
      </c>
      <c r="G23" s="63">
        <v>403514.81</v>
      </c>
      <c r="H23" s="46">
        <v>173267</v>
      </c>
      <c r="I23" s="42">
        <f t="shared" si="1"/>
        <v>129950.25</v>
      </c>
      <c r="J23" s="46">
        <v>56333</v>
      </c>
      <c r="K23" s="46">
        <v>203747</v>
      </c>
      <c r="L23" s="46">
        <v>143538</v>
      </c>
      <c r="M23" s="46">
        <v>93346</v>
      </c>
      <c r="N23" s="2">
        <f t="shared" si="2"/>
        <v>1030429.06</v>
      </c>
      <c r="O23" s="4">
        <f t="shared" si="3"/>
        <v>99661</v>
      </c>
      <c r="P23" s="51">
        <v>46</v>
      </c>
      <c r="Q23" s="51">
        <v>167</v>
      </c>
      <c r="R23" s="4">
        <f t="shared" si="4"/>
        <v>10678</v>
      </c>
      <c r="S23" s="6">
        <f t="shared" si="9"/>
        <v>52416.652800000003</v>
      </c>
      <c r="T23" s="62">
        <v>26900987</v>
      </c>
      <c r="U23" s="6">
        <f t="shared" si="5"/>
        <v>26900.987000000001</v>
      </c>
      <c r="V23" s="6">
        <f t="shared" si="6"/>
        <v>25515.665800000002</v>
      </c>
      <c r="W23" s="4">
        <f t="shared" si="7"/>
        <v>510313</v>
      </c>
      <c r="X23" s="20">
        <f t="shared" si="8"/>
        <v>620652</v>
      </c>
      <c r="Y23" s="21">
        <v>0</v>
      </c>
      <c r="Z23" s="19">
        <v>0</v>
      </c>
      <c r="AA23" s="4">
        <f>ROUND(X23+Z23,0)</f>
        <v>620652</v>
      </c>
      <c r="AB23" s="21"/>
      <c r="AC23" s="21"/>
      <c r="AD23" s="21"/>
      <c r="AE23" s="21"/>
      <c r="AF23" s="21"/>
      <c r="AG23" s="26">
        <v>0</v>
      </c>
      <c r="AH23" s="26"/>
      <c r="AI23" s="26">
        <v>0</v>
      </c>
      <c r="AJ23" s="36">
        <f>SUM(AA23-AB23-AC23-AD23-AE23-AF23+AG23-AH23+AI23)</f>
        <v>620652</v>
      </c>
      <c r="AK23" s="38" t="str">
        <f>IF(O23&gt;0," ",1)</f>
        <v xml:space="preserve"> </v>
      </c>
      <c r="AL23" s="38" t="str">
        <f>IF(W23&gt;0," ",1)</f>
        <v xml:space="preserve"> </v>
      </c>
    </row>
    <row r="24" spans="1:38" ht="17.100000000000001" customHeight="1">
      <c r="A24" s="8" t="s">
        <v>47</v>
      </c>
      <c r="B24" s="8" t="s">
        <v>276</v>
      </c>
      <c r="C24" s="8" t="s">
        <v>49</v>
      </c>
      <c r="D24" s="8" t="s">
        <v>278</v>
      </c>
      <c r="E24" s="18">
        <v>364.49</v>
      </c>
      <c r="F24" s="2">
        <f t="shared" si="0"/>
        <v>573342.77</v>
      </c>
      <c r="G24" s="63">
        <v>1764198.05</v>
      </c>
      <c r="H24" s="46">
        <v>77730</v>
      </c>
      <c r="I24" s="42">
        <f t="shared" si="1"/>
        <v>58297.5</v>
      </c>
      <c r="J24" s="46">
        <v>24974</v>
      </c>
      <c r="K24" s="46">
        <v>89990</v>
      </c>
      <c r="L24" s="46">
        <v>60204</v>
      </c>
      <c r="M24" s="46">
        <v>191616</v>
      </c>
      <c r="N24" s="2">
        <f t="shared" si="2"/>
        <v>2189279.5499999998</v>
      </c>
      <c r="O24" s="4">
        <f t="shared" si="3"/>
        <v>0</v>
      </c>
      <c r="P24" s="51">
        <v>131</v>
      </c>
      <c r="Q24" s="51">
        <v>167</v>
      </c>
      <c r="R24" s="4">
        <f t="shared" si="4"/>
        <v>30409</v>
      </c>
      <c r="S24" s="6">
        <f t="shared" si="9"/>
        <v>26593.190399999999</v>
      </c>
      <c r="T24" s="62">
        <v>117613203</v>
      </c>
      <c r="U24" s="6">
        <f t="shared" si="5"/>
        <v>117613.20299999999</v>
      </c>
      <c r="V24" s="6">
        <f t="shared" si="6"/>
        <v>0</v>
      </c>
      <c r="W24" s="4">
        <f t="shared" si="7"/>
        <v>0</v>
      </c>
      <c r="X24" s="20">
        <f t="shared" si="8"/>
        <v>30409</v>
      </c>
      <c r="Y24" s="21">
        <v>0</v>
      </c>
      <c r="Z24" s="19">
        <v>0</v>
      </c>
      <c r="AA24" s="4">
        <f>ROUND(X24+Z24,0)</f>
        <v>30409</v>
      </c>
      <c r="AB24" s="21"/>
      <c r="AC24" s="21"/>
      <c r="AD24" s="21"/>
      <c r="AE24" s="21"/>
      <c r="AF24" s="21"/>
      <c r="AG24" s="26">
        <v>0</v>
      </c>
      <c r="AH24" s="26"/>
      <c r="AI24" s="26">
        <v>0</v>
      </c>
      <c r="AJ24" s="36">
        <f>SUM(AA24-AB24-AC24-AD24-AE24-AF24+AG24-AH24+AI24)</f>
        <v>30409</v>
      </c>
      <c r="AK24" s="38">
        <f>IF(O24&gt;0," ",1)</f>
        <v>1</v>
      </c>
      <c r="AL24" s="38">
        <f>IF(W24&gt;0," ",1)</f>
        <v>1</v>
      </c>
    </row>
    <row r="25" spans="1:38" ht="17.100000000000001" customHeight="1">
      <c r="A25" s="8" t="s">
        <v>47</v>
      </c>
      <c r="B25" s="8" t="s">
        <v>276</v>
      </c>
      <c r="C25" s="8" t="s">
        <v>210</v>
      </c>
      <c r="D25" s="8" t="s">
        <v>279</v>
      </c>
      <c r="E25" s="18">
        <v>396.18</v>
      </c>
      <c r="F25" s="2">
        <f t="shared" si="0"/>
        <v>623191.14</v>
      </c>
      <c r="G25" s="63">
        <v>421611.9</v>
      </c>
      <c r="H25" s="46">
        <v>75711</v>
      </c>
      <c r="I25" s="42">
        <f t="shared" si="1"/>
        <v>56783.25</v>
      </c>
      <c r="J25" s="46">
        <v>24666</v>
      </c>
      <c r="K25" s="46">
        <v>88554</v>
      </c>
      <c r="L25" s="46">
        <v>59807</v>
      </c>
      <c r="M25" s="46">
        <v>70437</v>
      </c>
      <c r="N25" s="2">
        <f t="shared" si="2"/>
        <v>721859.15</v>
      </c>
      <c r="O25" s="4">
        <f t="shared" si="3"/>
        <v>0</v>
      </c>
      <c r="P25" s="51">
        <v>20</v>
      </c>
      <c r="Q25" s="51">
        <v>167</v>
      </c>
      <c r="R25" s="4">
        <f t="shared" si="4"/>
        <v>4643</v>
      </c>
      <c r="S25" s="6">
        <f t="shared" si="9"/>
        <v>28905.292799999999</v>
      </c>
      <c r="T25" s="62">
        <v>28107460</v>
      </c>
      <c r="U25" s="6">
        <f t="shared" si="5"/>
        <v>28107.46</v>
      </c>
      <c r="V25" s="6">
        <f t="shared" si="6"/>
        <v>797.83280000000013</v>
      </c>
      <c r="W25" s="4">
        <f t="shared" si="7"/>
        <v>15957</v>
      </c>
      <c r="X25" s="20">
        <f t="shared" si="8"/>
        <v>20600</v>
      </c>
      <c r="Y25" s="21">
        <v>0</v>
      </c>
      <c r="Z25" s="19">
        <v>0</v>
      </c>
      <c r="AA25" s="4">
        <f>ROUND(X25+Z25,0)</f>
        <v>20600</v>
      </c>
      <c r="AB25" s="21"/>
      <c r="AC25" s="21"/>
      <c r="AD25" s="21"/>
      <c r="AE25" s="21"/>
      <c r="AF25" s="21"/>
      <c r="AG25" s="26">
        <v>0</v>
      </c>
      <c r="AH25" s="26"/>
      <c r="AI25" s="26">
        <v>0</v>
      </c>
      <c r="AJ25" s="36">
        <f>SUM(AA25-AB25-AC25-AD25-AE25-AF25+AG25-AH25+AI25)</f>
        <v>20600</v>
      </c>
      <c r="AK25" s="38">
        <f>IF(O25&gt;0," ",1)</f>
        <v>1</v>
      </c>
      <c r="AL25" s="38" t="str">
        <f>IF(W25&gt;0," ",1)</f>
        <v xml:space="preserve"> </v>
      </c>
    </row>
    <row r="26" spans="1:38" ht="17.100000000000001" customHeight="1">
      <c r="A26" s="8" t="s">
        <v>47</v>
      </c>
      <c r="B26" s="8" t="s">
        <v>276</v>
      </c>
      <c r="C26" s="8" t="s">
        <v>83</v>
      </c>
      <c r="D26" s="8" t="s">
        <v>280</v>
      </c>
      <c r="E26" s="18">
        <v>855.48</v>
      </c>
      <c r="F26" s="2">
        <f t="shared" si="0"/>
        <v>1345670.04</v>
      </c>
      <c r="G26" s="63">
        <v>439353.39</v>
      </c>
      <c r="H26" s="46">
        <v>211133</v>
      </c>
      <c r="I26" s="42">
        <f t="shared" si="1"/>
        <v>158349.75</v>
      </c>
      <c r="J26" s="46">
        <v>68726</v>
      </c>
      <c r="K26" s="46">
        <v>247610</v>
      </c>
      <c r="L26" s="46">
        <v>167113</v>
      </c>
      <c r="M26" s="46">
        <v>125963</v>
      </c>
      <c r="N26" s="2">
        <f t="shared" si="2"/>
        <v>1207115.1400000001</v>
      </c>
      <c r="O26" s="4">
        <f t="shared" si="3"/>
        <v>138555</v>
      </c>
      <c r="P26" s="51">
        <v>311</v>
      </c>
      <c r="Q26" s="51">
        <v>106</v>
      </c>
      <c r="R26" s="4">
        <f t="shared" si="4"/>
        <v>45823</v>
      </c>
      <c r="S26" s="6">
        <f t="shared" si="9"/>
        <v>62415.820800000001</v>
      </c>
      <c r="T26" s="62">
        <v>29290226</v>
      </c>
      <c r="U26" s="6">
        <f t="shared" si="5"/>
        <v>29290.225999999999</v>
      </c>
      <c r="V26" s="6">
        <f t="shared" si="6"/>
        <v>33125.594800000006</v>
      </c>
      <c r="W26" s="4">
        <f t="shared" si="7"/>
        <v>662512</v>
      </c>
      <c r="X26" s="20">
        <f t="shared" si="8"/>
        <v>846890</v>
      </c>
      <c r="Y26" s="21">
        <v>0</v>
      </c>
      <c r="Z26" s="19">
        <v>0</v>
      </c>
      <c r="AA26" s="4">
        <f>ROUND(X26+Z26,0)</f>
        <v>846890</v>
      </c>
      <c r="AB26" s="21"/>
      <c r="AC26" s="21"/>
      <c r="AD26" s="21"/>
      <c r="AE26" s="21"/>
      <c r="AF26" s="21"/>
      <c r="AG26" s="26">
        <v>0</v>
      </c>
      <c r="AH26" s="26"/>
      <c r="AI26" s="26">
        <v>0</v>
      </c>
      <c r="AJ26" s="36">
        <f>SUM(AA26-AB26-AC26-AD26-AE26-AF26+AG26-AH26+AI26)</f>
        <v>846890</v>
      </c>
      <c r="AK26" s="38" t="str">
        <f>IF(O26&gt;0," ",1)</f>
        <v xml:space="preserve"> </v>
      </c>
      <c r="AL26" s="38" t="str">
        <f>IF(W26&gt;0," ",1)</f>
        <v xml:space="preserve"> </v>
      </c>
    </row>
    <row r="27" spans="1:38" ht="17.100000000000001" customHeight="1">
      <c r="A27" s="8" t="s">
        <v>189</v>
      </c>
      <c r="B27" s="8" t="s">
        <v>281</v>
      </c>
      <c r="C27" s="8" t="s">
        <v>190</v>
      </c>
      <c r="D27" s="8" t="s">
        <v>282</v>
      </c>
      <c r="E27" s="18">
        <v>1245.1299999999999</v>
      </c>
      <c r="F27" s="2">
        <f t="shared" si="0"/>
        <v>1958589.4899999998</v>
      </c>
      <c r="G27" s="63">
        <v>732072.77</v>
      </c>
      <c r="H27" s="46">
        <v>207034</v>
      </c>
      <c r="I27" s="42">
        <f t="shared" si="1"/>
        <v>155275.5</v>
      </c>
      <c r="J27" s="46">
        <v>120630</v>
      </c>
      <c r="K27" s="46">
        <v>272778</v>
      </c>
      <c r="L27" s="46">
        <v>284151</v>
      </c>
      <c r="M27" s="46">
        <v>143926</v>
      </c>
      <c r="N27" s="2">
        <f t="shared" si="2"/>
        <v>1708833.27</v>
      </c>
      <c r="O27" s="4">
        <f t="shared" si="3"/>
        <v>249756</v>
      </c>
      <c r="P27" s="51">
        <v>756</v>
      </c>
      <c r="Q27" s="51">
        <v>75</v>
      </c>
      <c r="R27" s="4">
        <f t="shared" si="4"/>
        <v>78813</v>
      </c>
      <c r="S27" s="6">
        <f t="shared" si="9"/>
        <v>90844.684800000003</v>
      </c>
      <c r="T27" s="62">
        <v>45475642</v>
      </c>
      <c r="U27" s="6">
        <f t="shared" si="5"/>
        <v>45475.642</v>
      </c>
      <c r="V27" s="6">
        <f t="shared" si="6"/>
        <v>45369.042800000003</v>
      </c>
      <c r="W27" s="4">
        <f t="shared" si="7"/>
        <v>907381</v>
      </c>
      <c r="X27" s="20">
        <f t="shared" si="8"/>
        <v>1235950</v>
      </c>
      <c r="Y27" s="21">
        <v>0</v>
      </c>
      <c r="Z27" s="19">
        <v>0</v>
      </c>
      <c r="AA27" s="4">
        <f>ROUND(X27+Z27,0)</f>
        <v>1235950</v>
      </c>
      <c r="AB27" s="21"/>
      <c r="AC27" s="21"/>
      <c r="AD27" s="21"/>
      <c r="AE27" s="21"/>
      <c r="AF27" s="21">
        <v>122924</v>
      </c>
      <c r="AG27" s="26">
        <v>0</v>
      </c>
      <c r="AH27" s="26"/>
      <c r="AI27" s="26">
        <v>0</v>
      </c>
      <c r="AJ27" s="36">
        <f>SUM(AA27-AB27-AC27-AD27-AE27-AF27+AG27-AH27+AI27)</f>
        <v>1113026</v>
      </c>
      <c r="AK27" s="38" t="str">
        <f>IF(O27&gt;0," ",1)</f>
        <v xml:space="preserve"> </v>
      </c>
      <c r="AL27" s="38" t="str">
        <f>IF(W27&gt;0," ",1)</f>
        <v xml:space="preserve"> </v>
      </c>
    </row>
    <row r="28" spans="1:38" ht="17.100000000000001" customHeight="1">
      <c r="A28" s="8" t="s">
        <v>189</v>
      </c>
      <c r="B28" s="8" t="s">
        <v>281</v>
      </c>
      <c r="C28" s="8" t="s">
        <v>191</v>
      </c>
      <c r="D28" s="8" t="s">
        <v>283</v>
      </c>
      <c r="E28" s="18">
        <v>3225.07</v>
      </c>
      <c r="F28" s="2">
        <f t="shared" si="0"/>
        <v>5073035.1100000003</v>
      </c>
      <c r="G28" s="63">
        <v>1475583.61</v>
      </c>
      <c r="H28" s="46">
        <v>552306</v>
      </c>
      <c r="I28" s="42">
        <f t="shared" si="1"/>
        <v>414229.5</v>
      </c>
      <c r="J28" s="46">
        <v>320254</v>
      </c>
      <c r="K28" s="46">
        <v>728343</v>
      </c>
      <c r="L28" s="46">
        <v>799881</v>
      </c>
      <c r="M28" s="46">
        <v>35588</v>
      </c>
      <c r="N28" s="2">
        <f t="shared" si="2"/>
        <v>3773879.1100000003</v>
      </c>
      <c r="O28" s="4">
        <f t="shared" si="3"/>
        <v>1299156</v>
      </c>
      <c r="P28" s="51">
        <v>1142</v>
      </c>
      <c r="Q28" s="51">
        <v>33</v>
      </c>
      <c r="R28" s="4">
        <f t="shared" si="4"/>
        <v>52384</v>
      </c>
      <c r="S28" s="6">
        <f t="shared" si="9"/>
        <v>235301.1072</v>
      </c>
      <c r="T28" s="62">
        <v>91934494</v>
      </c>
      <c r="U28" s="6">
        <f t="shared" si="5"/>
        <v>91934.494000000006</v>
      </c>
      <c r="V28" s="6">
        <f t="shared" si="6"/>
        <v>143366.61319999999</v>
      </c>
      <c r="W28" s="4">
        <f t="shared" si="7"/>
        <v>2867332</v>
      </c>
      <c r="X28" s="20">
        <f t="shared" si="8"/>
        <v>4218872</v>
      </c>
      <c r="Y28" s="21">
        <v>0</v>
      </c>
      <c r="Z28" s="19">
        <v>0</v>
      </c>
      <c r="AA28" s="4">
        <f>ROUND(X28+Z28,0)</f>
        <v>4218872</v>
      </c>
      <c r="AB28" s="21"/>
      <c r="AC28" s="21"/>
      <c r="AD28" s="21"/>
      <c r="AE28" s="21"/>
      <c r="AF28" s="21"/>
      <c r="AG28" s="26">
        <v>0</v>
      </c>
      <c r="AH28" s="26"/>
      <c r="AI28" s="26">
        <v>0</v>
      </c>
      <c r="AJ28" s="36">
        <f>SUM(AA28-AB28-AC28-AD28-AE28-AF28+AG28-AH28+AI28)</f>
        <v>4218872</v>
      </c>
      <c r="AK28" s="38" t="str">
        <f>IF(O28&gt;0," ",1)</f>
        <v xml:space="preserve"> </v>
      </c>
      <c r="AL28" s="38" t="str">
        <f>IF(W28&gt;0," ",1)</f>
        <v xml:space="preserve"> </v>
      </c>
    </row>
    <row r="29" spans="1:38" ht="17.100000000000001" customHeight="1">
      <c r="A29" s="8" t="s">
        <v>189</v>
      </c>
      <c r="B29" s="8" t="s">
        <v>281</v>
      </c>
      <c r="C29" s="8" t="s">
        <v>192</v>
      </c>
      <c r="D29" s="8" t="s">
        <v>284</v>
      </c>
      <c r="E29" s="18">
        <v>1108.31</v>
      </c>
      <c r="F29" s="2">
        <f t="shared" si="0"/>
        <v>1743371.63</v>
      </c>
      <c r="G29" s="63">
        <v>1187064.92</v>
      </c>
      <c r="H29" s="46">
        <v>194653</v>
      </c>
      <c r="I29" s="42">
        <f t="shared" si="1"/>
        <v>145989.75</v>
      </c>
      <c r="J29" s="46">
        <v>113082</v>
      </c>
      <c r="K29" s="46">
        <v>256636</v>
      </c>
      <c r="L29" s="46">
        <v>282030</v>
      </c>
      <c r="M29" s="46">
        <v>103261</v>
      </c>
      <c r="N29" s="2">
        <f t="shared" si="2"/>
        <v>2088063.67</v>
      </c>
      <c r="O29" s="4">
        <f t="shared" si="3"/>
        <v>0</v>
      </c>
      <c r="P29" s="51">
        <v>493</v>
      </c>
      <c r="Q29" s="51">
        <v>86</v>
      </c>
      <c r="R29" s="4">
        <f t="shared" si="4"/>
        <v>58933</v>
      </c>
      <c r="S29" s="6">
        <f t="shared" si="9"/>
        <v>80862.297600000005</v>
      </c>
      <c r="T29" s="62">
        <v>72285319</v>
      </c>
      <c r="U29" s="6">
        <f t="shared" si="5"/>
        <v>72285.319000000003</v>
      </c>
      <c r="V29" s="6">
        <f t="shared" si="6"/>
        <v>8576.9786000000022</v>
      </c>
      <c r="W29" s="4">
        <f t="shared" si="7"/>
        <v>171540</v>
      </c>
      <c r="X29" s="20">
        <f t="shared" si="8"/>
        <v>230473</v>
      </c>
      <c r="Y29" s="21">
        <v>0</v>
      </c>
      <c r="Z29" s="19">
        <v>0</v>
      </c>
      <c r="AA29" s="4">
        <f>ROUND(X29+Z29,0)</f>
        <v>230473</v>
      </c>
      <c r="AB29" s="21"/>
      <c r="AC29" s="21"/>
      <c r="AD29" s="21"/>
      <c r="AE29" s="21"/>
      <c r="AF29" s="21"/>
      <c r="AG29" s="26">
        <v>0</v>
      </c>
      <c r="AH29" s="26"/>
      <c r="AI29" s="26">
        <v>0</v>
      </c>
      <c r="AJ29" s="36">
        <f>SUM(AA29-AB29-AC29-AD29-AE29-AF29+AG29-AH29+AI29)</f>
        <v>230473</v>
      </c>
      <c r="AK29" s="38">
        <f>IF(O29&gt;0," ",1)</f>
        <v>1</v>
      </c>
      <c r="AL29" s="38" t="str">
        <f>IF(W29&gt;0," ",1)</f>
        <v xml:space="preserve"> </v>
      </c>
    </row>
    <row r="30" spans="1:38" ht="17.100000000000001" customHeight="1">
      <c r="A30" s="8" t="s">
        <v>189</v>
      </c>
      <c r="B30" s="8" t="s">
        <v>281</v>
      </c>
      <c r="C30" s="8" t="s">
        <v>218</v>
      </c>
      <c r="D30" s="8" t="s">
        <v>285</v>
      </c>
      <c r="E30" s="18">
        <v>557.98</v>
      </c>
      <c r="F30" s="2">
        <f t="shared" si="0"/>
        <v>877702.54</v>
      </c>
      <c r="G30" s="63">
        <v>194114.65</v>
      </c>
      <c r="H30" s="46">
        <v>71656</v>
      </c>
      <c r="I30" s="42">
        <f t="shared" si="1"/>
        <v>53742</v>
      </c>
      <c r="J30" s="46">
        <v>41820</v>
      </c>
      <c r="K30" s="46">
        <v>94230</v>
      </c>
      <c r="L30" s="46">
        <v>101650</v>
      </c>
      <c r="M30" s="46">
        <v>42366</v>
      </c>
      <c r="N30" s="2">
        <f t="shared" si="2"/>
        <v>527922.65</v>
      </c>
      <c r="O30" s="4">
        <f t="shared" si="3"/>
        <v>349780</v>
      </c>
      <c r="P30" s="51">
        <v>73</v>
      </c>
      <c r="Q30" s="51">
        <v>167</v>
      </c>
      <c r="R30" s="4">
        <f t="shared" si="4"/>
        <v>16945</v>
      </c>
      <c r="S30" s="6">
        <f t="shared" si="9"/>
        <v>40710.220800000003</v>
      </c>
      <c r="T30" s="62">
        <v>11478328</v>
      </c>
      <c r="U30" s="6">
        <f t="shared" si="5"/>
        <v>11478.328</v>
      </c>
      <c r="V30" s="6">
        <f t="shared" si="6"/>
        <v>29231.892800000001</v>
      </c>
      <c r="W30" s="4">
        <f t="shared" si="7"/>
        <v>584638</v>
      </c>
      <c r="X30" s="20">
        <f t="shared" si="8"/>
        <v>951363</v>
      </c>
      <c r="Y30" s="21">
        <v>0</v>
      </c>
      <c r="Z30" s="19">
        <v>0</v>
      </c>
      <c r="AA30" s="4">
        <f>ROUND(X30+Z30,0)</f>
        <v>951363</v>
      </c>
      <c r="AB30" s="21"/>
      <c r="AC30" s="21"/>
      <c r="AD30" s="21"/>
      <c r="AE30" s="21"/>
      <c r="AF30" s="21"/>
      <c r="AG30" s="26">
        <v>0</v>
      </c>
      <c r="AH30" s="26"/>
      <c r="AI30" s="26">
        <v>0</v>
      </c>
      <c r="AJ30" s="36">
        <f>SUM(AA30-AB30-AC30-AD30-AE30-AF30+AG30-AH30+AI30)</f>
        <v>951363</v>
      </c>
      <c r="AK30" s="38" t="str">
        <f>IF(O30&gt;0," ",1)</f>
        <v xml:space="preserve"> </v>
      </c>
      <c r="AL30" s="38" t="str">
        <f>IF(W30&gt;0," ",1)</f>
        <v xml:space="preserve"> </v>
      </c>
    </row>
    <row r="31" spans="1:38" ht="17.100000000000001" customHeight="1">
      <c r="A31" s="8" t="s">
        <v>219</v>
      </c>
      <c r="B31" s="8" t="s">
        <v>286</v>
      </c>
      <c r="C31" s="8" t="s">
        <v>93</v>
      </c>
      <c r="D31" s="8" t="s">
        <v>287</v>
      </c>
      <c r="E31" s="18">
        <v>668.08999999999992</v>
      </c>
      <c r="F31" s="2">
        <f t="shared" si="0"/>
        <v>1050905.5699999998</v>
      </c>
      <c r="G31" s="63">
        <v>403734.72000000003</v>
      </c>
      <c r="H31" s="46">
        <v>115559</v>
      </c>
      <c r="I31" s="42">
        <f t="shared" si="1"/>
        <v>86669.25</v>
      </c>
      <c r="J31" s="46">
        <v>50822</v>
      </c>
      <c r="K31" s="46">
        <v>228614</v>
      </c>
      <c r="L31" s="46">
        <v>124902</v>
      </c>
      <c r="M31" s="46">
        <v>145654</v>
      </c>
      <c r="N31" s="2">
        <f t="shared" si="2"/>
        <v>1040395.97</v>
      </c>
      <c r="O31" s="4">
        <f t="shared" si="3"/>
        <v>10510</v>
      </c>
      <c r="P31" s="51">
        <v>86</v>
      </c>
      <c r="Q31" s="51">
        <v>156</v>
      </c>
      <c r="R31" s="4">
        <f t="shared" si="4"/>
        <v>18648</v>
      </c>
      <c r="S31" s="6">
        <f t="shared" si="9"/>
        <v>48743.846400000002</v>
      </c>
      <c r="T31" s="62">
        <v>23888603</v>
      </c>
      <c r="U31" s="6">
        <f t="shared" si="5"/>
        <v>23888.602999999999</v>
      </c>
      <c r="V31" s="6">
        <f t="shared" si="6"/>
        <v>24855.243400000003</v>
      </c>
      <c r="W31" s="4">
        <f t="shared" si="7"/>
        <v>497105</v>
      </c>
      <c r="X31" s="20">
        <f t="shared" si="8"/>
        <v>526263</v>
      </c>
      <c r="Y31" s="21">
        <v>0</v>
      </c>
      <c r="Z31" s="19">
        <v>0</v>
      </c>
      <c r="AA31" s="4">
        <f>ROUND(X31+Z31,0)</f>
        <v>526263</v>
      </c>
      <c r="AB31" s="21"/>
      <c r="AC31" s="21"/>
      <c r="AD31" s="21"/>
      <c r="AE31" s="21"/>
      <c r="AF31" s="21"/>
      <c r="AG31" s="26">
        <v>0</v>
      </c>
      <c r="AH31" s="26"/>
      <c r="AI31" s="26">
        <v>0</v>
      </c>
      <c r="AJ31" s="36">
        <f>SUM(AA31-AB31-AC31-AD31-AE31-AF31+AG31-AH31+AI31)</f>
        <v>526263</v>
      </c>
      <c r="AK31" s="38" t="str">
        <f>IF(O31&gt;0," ",1)</f>
        <v xml:space="preserve"> </v>
      </c>
      <c r="AL31" s="38" t="str">
        <f>IF(W31&gt;0," ",1)</f>
        <v xml:space="preserve"> </v>
      </c>
    </row>
    <row r="32" spans="1:38" ht="17.100000000000001" customHeight="1">
      <c r="A32" s="8" t="s">
        <v>219</v>
      </c>
      <c r="B32" s="8" t="s">
        <v>286</v>
      </c>
      <c r="C32" s="8" t="s">
        <v>94</v>
      </c>
      <c r="D32" s="8" t="s">
        <v>288</v>
      </c>
      <c r="E32" s="18">
        <v>1202.3800000000001</v>
      </c>
      <c r="F32" s="2">
        <f t="shared" si="0"/>
        <v>1891343.7400000002</v>
      </c>
      <c r="G32" s="63">
        <v>909108.55999999994</v>
      </c>
      <c r="H32" s="46">
        <v>293651</v>
      </c>
      <c r="I32" s="42">
        <f t="shared" si="1"/>
        <v>220238.25</v>
      </c>
      <c r="J32" s="46">
        <v>121021</v>
      </c>
      <c r="K32" s="46">
        <v>544101</v>
      </c>
      <c r="L32" s="46">
        <v>298784</v>
      </c>
      <c r="M32" s="46">
        <v>108258</v>
      </c>
      <c r="N32" s="2">
        <f t="shared" si="2"/>
        <v>2201510.81</v>
      </c>
      <c r="O32" s="4">
        <f t="shared" si="3"/>
        <v>0</v>
      </c>
      <c r="P32" s="51">
        <v>338</v>
      </c>
      <c r="Q32" s="51">
        <v>88</v>
      </c>
      <c r="R32" s="4">
        <f t="shared" si="4"/>
        <v>41344</v>
      </c>
      <c r="S32" s="6">
        <f t="shared" si="9"/>
        <v>87725.644799999995</v>
      </c>
      <c r="T32" s="62">
        <v>54049260</v>
      </c>
      <c r="U32" s="6">
        <f t="shared" si="5"/>
        <v>54049.26</v>
      </c>
      <c r="V32" s="6">
        <f t="shared" si="6"/>
        <v>33676.384799999993</v>
      </c>
      <c r="W32" s="4">
        <f t="shared" si="7"/>
        <v>673528</v>
      </c>
      <c r="X32" s="20">
        <f t="shared" si="8"/>
        <v>714872</v>
      </c>
      <c r="Y32" s="21">
        <v>0</v>
      </c>
      <c r="Z32" s="19">
        <v>0</v>
      </c>
      <c r="AA32" s="4">
        <f>ROUND(X32+Z32,0)</f>
        <v>714872</v>
      </c>
      <c r="AB32" s="21"/>
      <c r="AC32" s="21"/>
      <c r="AD32" s="21"/>
      <c r="AE32" s="21"/>
      <c r="AF32" s="21"/>
      <c r="AG32" s="26">
        <v>0</v>
      </c>
      <c r="AH32" s="26"/>
      <c r="AI32" s="26">
        <v>0</v>
      </c>
      <c r="AJ32" s="36">
        <f>SUM(AA32-AB32-AC32-AD32-AE32-AF32+AG32-AH32+AI32)</f>
        <v>714872</v>
      </c>
      <c r="AK32" s="38">
        <f>IF(O32&gt;0," ",1)</f>
        <v>1</v>
      </c>
      <c r="AL32" s="38" t="str">
        <f>IF(W32&gt;0," ",1)</f>
        <v xml:space="preserve"> </v>
      </c>
    </row>
    <row r="33" spans="1:38" ht="17.100000000000001" customHeight="1">
      <c r="A33" s="8" t="s">
        <v>219</v>
      </c>
      <c r="B33" s="8" t="s">
        <v>286</v>
      </c>
      <c r="C33" s="8" t="s">
        <v>95</v>
      </c>
      <c r="D33" s="8" t="s">
        <v>289</v>
      </c>
      <c r="E33" s="18">
        <v>809.57</v>
      </c>
      <c r="F33" s="2">
        <f t="shared" si="0"/>
        <v>1273453.6100000001</v>
      </c>
      <c r="G33" s="63">
        <v>867560.72</v>
      </c>
      <c r="H33" s="46">
        <v>135931</v>
      </c>
      <c r="I33" s="42">
        <f t="shared" si="1"/>
        <v>101948.25</v>
      </c>
      <c r="J33" s="46">
        <v>59775</v>
      </c>
      <c r="K33" s="46">
        <v>269315</v>
      </c>
      <c r="L33" s="46">
        <v>151585</v>
      </c>
      <c r="M33" s="46">
        <v>68614</v>
      </c>
      <c r="N33" s="2">
        <f t="shared" si="2"/>
        <v>1518797.97</v>
      </c>
      <c r="O33" s="4">
        <f t="shared" si="3"/>
        <v>0</v>
      </c>
      <c r="P33" s="51">
        <v>115</v>
      </c>
      <c r="Q33" s="51">
        <v>156</v>
      </c>
      <c r="R33" s="4">
        <f t="shared" si="4"/>
        <v>24937</v>
      </c>
      <c r="S33" s="6">
        <f t="shared" si="9"/>
        <v>59066.227200000001</v>
      </c>
      <c r="T33" s="62">
        <v>48969784</v>
      </c>
      <c r="U33" s="6">
        <f t="shared" si="5"/>
        <v>48969.784</v>
      </c>
      <c r="V33" s="6">
        <f t="shared" si="6"/>
        <v>10096.443200000002</v>
      </c>
      <c r="W33" s="4">
        <f t="shared" si="7"/>
        <v>201929</v>
      </c>
      <c r="X33" s="20">
        <f t="shared" si="8"/>
        <v>226866</v>
      </c>
      <c r="Y33" s="21">
        <v>0</v>
      </c>
      <c r="Z33" s="19">
        <v>0</v>
      </c>
      <c r="AA33" s="4">
        <f>ROUND(X33+Z33,0)</f>
        <v>226866</v>
      </c>
      <c r="AB33" s="21"/>
      <c r="AC33" s="21"/>
      <c r="AD33" s="21"/>
      <c r="AE33" s="21"/>
      <c r="AF33" s="21"/>
      <c r="AG33" s="26">
        <v>0</v>
      </c>
      <c r="AH33" s="26"/>
      <c r="AI33" s="26">
        <v>0</v>
      </c>
      <c r="AJ33" s="36">
        <f>SUM(AA33-AB33-AC33-AD33-AE33-AF33+AG33-AH33+AI33)</f>
        <v>226866</v>
      </c>
      <c r="AK33" s="38">
        <f>IF(O33&gt;0," ",1)</f>
        <v>1</v>
      </c>
      <c r="AL33" s="38" t="str">
        <f>IF(W33&gt;0," ",1)</f>
        <v xml:space="preserve"> </v>
      </c>
    </row>
    <row r="34" spans="1:38" ht="17.100000000000001" customHeight="1">
      <c r="A34" s="8" t="s">
        <v>219</v>
      </c>
      <c r="B34" s="8" t="s">
        <v>286</v>
      </c>
      <c r="C34" s="8" t="s">
        <v>97</v>
      </c>
      <c r="D34" s="8" t="s">
        <v>290</v>
      </c>
      <c r="E34" s="18">
        <v>776.18</v>
      </c>
      <c r="F34" s="2">
        <f t="shared" si="0"/>
        <v>1220931.1399999999</v>
      </c>
      <c r="G34" s="63">
        <v>877323.99</v>
      </c>
      <c r="H34" s="46">
        <v>135915</v>
      </c>
      <c r="I34" s="42">
        <f t="shared" si="1"/>
        <v>101936.25</v>
      </c>
      <c r="J34" s="46">
        <v>59771</v>
      </c>
      <c r="K34" s="46">
        <v>269115</v>
      </c>
      <c r="L34" s="46">
        <v>148896</v>
      </c>
      <c r="M34" s="46">
        <v>112669</v>
      </c>
      <c r="N34" s="2">
        <f t="shared" si="2"/>
        <v>1569711.24</v>
      </c>
      <c r="O34" s="4">
        <f t="shared" si="3"/>
        <v>0</v>
      </c>
      <c r="P34" s="51">
        <v>340</v>
      </c>
      <c r="Q34" s="51">
        <v>90</v>
      </c>
      <c r="R34" s="4">
        <f t="shared" si="4"/>
        <v>42534</v>
      </c>
      <c r="S34" s="6">
        <f t="shared" si="9"/>
        <v>56630.092799999999</v>
      </c>
      <c r="T34" s="62">
        <v>52271013</v>
      </c>
      <c r="U34" s="6">
        <f t="shared" si="5"/>
        <v>52271.012999999999</v>
      </c>
      <c r="V34" s="6">
        <f t="shared" si="6"/>
        <v>4359.0797999999995</v>
      </c>
      <c r="W34" s="4">
        <f t="shared" si="7"/>
        <v>87182</v>
      </c>
      <c r="X34" s="20">
        <f t="shared" si="8"/>
        <v>129716</v>
      </c>
      <c r="Y34" s="21">
        <v>0</v>
      </c>
      <c r="Z34" s="19">
        <v>0</v>
      </c>
      <c r="AA34" s="4">
        <f>ROUND(X34+Z34,0)</f>
        <v>129716</v>
      </c>
      <c r="AB34" s="21"/>
      <c r="AC34" s="21"/>
      <c r="AD34" s="21"/>
      <c r="AE34" s="21"/>
      <c r="AF34" s="21"/>
      <c r="AG34" s="26">
        <v>0</v>
      </c>
      <c r="AH34" s="26"/>
      <c r="AI34" s="26">
        <v>0</v>
      </c>
      <c r="AJ34" s="36">
        <f>SUM(AA34-AB34-AC34-AD34-AE34-AF34+AG34-AH34+AI34)</f>
        <v>129716</v>
      </c>
      <c r="AK34" s="38">
        <f>IF(O34&gt;0," ",1)</f>
        <v>1</v>
      </c>
      <c r="AL34" s="38" t="str">
        <f>IF(W34&gt;0," ",1)</f>
        <v xml:space="preserve"> </v>
      </c>
    </row>
    <row r="35" spans="1:38" ht="17.100000000000001" customHeight="1">
      <c r="A35" s="8" t="s">
        <v>221</v>
      </c>
      <c r="B35" s="8" t="s">
        <v>291</v>
      </c>
      <c r="C35" s="8" t="s">
        <v>51</v>
      </c>
      <c r="D35" s="8" t="s">
        <v>292</v>
      </c>
      <c r="E35" s="18">
        <v>1525</v>
      </c>
      <c r="F35" s="2">
        <f t="shared" si="0"/>
        <v>2398825</v>
      </c>
      <c r="G35" s="63">
        <v>843218.23</v>
      </c>
      <c r="H35" s="46">
        <v>154025</v>
      </c>
      <c r="I35" s="42">
        <f t="shared" si="1"/>
        <v>115518.75</v>
      </c>
      <c r="J35" s="46">
        <v>133367</v>
      </c>
      <c r="K35" s="46">
        <v>3844</v>
      </c>
      <c r="L35" s="46">
        <v>309658</v>
      </c>
      <c r="M35" s="46">
        <v>101965</v>
      </c>
      <c r="N35" s="2">
        <f t="shared" si="2"/>
        <v>1507570.98</v>
      </c>
      <c r="O35" s="4">
        <f t="shared" si="3"/>
        <v>891254</v>
      </c>
      <c r="P35" s="51">
        <v>835</v>
      </c>
      <c r="Q35" s="51">
        <v>53</v>
      </c>
      <c r="R35" s="4">
        <f t="shared" si="4"/>
        <v>61514</v>
      </c>
      <c r="S35" s="6">
        <f t="shared" si="9"/>
        <v>111264</v>
      </c>
      <c r="T35" s="62">
        <v>51858440</v>
      </c>
      <c r="U35" s="6">
        <f t="shared" si="5"/>
        <v>51858.44</v>
      </c>
      <c r="V35" s="6">
        <f t="shared" si="6"/>
        <v>59405.56</v>
      </c>
      <c r="W35" s="4">
        <f t="shared" si="7"/>
        <v>1188111</v>
      </c>
      <c r="X35" s="20">
        <f t="shared" si="8"/>
        <v>2140879</v>
      </c>
      <c r="Y35" s="21">
        <v>0</v>
      </c>
      <c r="Z35" s="19">
        <v>0</v>
      </c>
      <c r="AA35" s="4">
        <f>ROUND(X35+Z35,0)</f>
        <v>2140879</v>
      </c>
      <c r="AB35" s="21"/>
      <c r="AC35" s="21"/>
      <c r="AD35" s="21"/>
      <c r="AE35" s="21"/>
      <c r="AF35" s="21"/>
      <c r="AG35" s="26">
        <v>0</v>
      </c>
      <c r="AH35" s="26"/>
      <c r="AI35" s="26">
        <v>0</v>
      </c>
      <c r="AJ35" s="36">
        <f>SUM(AA35-AB35-AC35-AD35-AE35-AF35+AG35-AH35+AI35)</f>
        <v>2140879</v>
      </c>
      <c r="AK35" s="38" t="str">
        <f>IF(O35&gt;0," ",1)</f>
        <v xml:space="preserve"> </v>
      </c>
      <c r="AL35" s="38" t="str">
        <f>IF(W35&gt;0," ",1)</f>
        <v xml:space="preserve"> </v>
      </c>
    </row>
    <row r="36" spans="1:38" ht="17.100000000000001" customHeight="1">
      <c r="A36" s="8" t="s">
        <v>221</v>
      </c>
      <c r="B36" s="8" t="s">
        <v>291</v>
      </c>
      <c r="C36" s="8" t="s">
        <v>190</v>
      </c>
      <c r="D36" s="8" t="s">
        <v>293</v>
      </c>
      <c r="E36" s="18">
        <v>968.35</v>
      </c>
      <c r="F36" s="2">
        <f t="shared" si="0"/>
        <v>1523214.55</v>
      </c>
      <c r="G36" s="63">
        <v>331635.56</v>
      </c>
      <c r="H36" s="46">
        <v>83588</v>
      </c>
      <c r="I36" s="42">
        <f t="shared" si="1"/>
        <v>62691</v>
      </c>
      <c r="J36" s="46">
        <v>72238</v>
      </c>
      <c r="K36" s="46">
        <v>2086</v>
      </c>
      <c r="L36" s="46">
        <v>177009</v>
      </c>
      <c r="M36" s="46">
        <v>125838</v>
      </c>
      <c r="N36" s="2">
        <f t="shared" si="2"/>
        <v>771497.56</v>
      </c>
      <c r="O36" s="4">
        <f t="shared" si="3"/>
        <v>751717</v>
      </c>
      <c r="P36" s="51">
        <v>436</v>
      </c>
      <c r="Q36" s="51">
        <v>86</v>
      </c>
      <c r="R36" s="4">
        <f t="shared" si="4"/>
        <v>52119</v>
      </c>
      <c r="S36" s="6">
        <f t="shared" si="9"/>
        <v>70650.816000000006</v>
      </c>
      <c r="T36" s="62">
        <v>20309917</v>
      </c>
      <c r="U36" s="6">
        <f t="shared" si="5"/>
        <v>20309.917000000001</v>
      </c>
      <c r="V36" s="6">
        <f t="shared" si="6"/>
        <v>50340.899000000005</v>
      </c>
      <c r="W36" s="4">
        <f t="shared" si="7"/>
        <v>1006818</v>
      </c>
      <c r="X36" s="20">
        <f t="shared" si="8"/>
        <v>1810654</v>
      </c>
      <c r="Y36" s="21">
        <v>0</v>
      </c>
      <c r="Z36" s="19">
        <v>0</v>
      </c>
      <c r="AA36" s="4">
        <f>ROUND(X36+Z36,0)</f>
        <v>1810654</v>
      </c>
      <c r="AB36" s="21"/>
      <c r="AC36" s="21"/>
      <c r="AD36" s="21"/>
      <c r="AE36" s="21"/>
      <c r="AF36" s="21"/>
      <c r="AG36" s="26">
        <v>0</v>
      </c>
      <c r="AH36" s="26"/>
      <c r="AI36" s="26">
        <v>0</v>
      </c>
      <c r="AJ36" s="36">
        <f>SUM(AA36-AB36-AC36-AD36-AE36-AF36+AG36-AH36+AI36)</f>
        <v>1810654</v>
      </c>
      <c r="AK36" s="38" t="str">
        <f>IF(O36&gt;0," ",1)</f>
        <v xml:space="preserve"> </v>
      </c>
      <c r="AL36" s="38" t="str">
        <f>IF(W36&gt;0," ",1)</f>
        <v xml:space="preserve"> </v>
      </c>
    </row>
    <row r="37" spans="1:38" ht="17.100000000000001" customHeight="1">
      <c r="A37" s="8" t="s">
        <v>221</v>
      </c>
      <c r="B37" s="8" t="s">
        <v>291</v>
      </c>
      <c r="C37" s="8" t="s">
        <v>96</v>
      </c>
      <c r="D37" s="8" t="s">
        <v>294</v>
      </c>
      <c r="E37" s="18">
        <v>661.32</v>
      </c>
      <c r="F37" s="2">
        <f t="shared" si="0"/>
        <v>1040256.3600000001</v>
      </c>
      <c r="G37" s="63">
        <v>491032.39</v>
      </c>
      <c r="H37" s="46">
        <v>56667</v>
      </c>
      <c r="I37" s="42">
        <f t="shared" si="1"/>
        <v>42500.25</v>
      </c>
      <c r="J37" s="46">
        <v>49090</v>
      </c>
      <c r="K37" s="46">
        <v>1412</v>
      </c>
      <c r="L37" s="46">
        <v>122685</v>
      </c>
      <c r="M37" s="46">
        <v>107600</v>
      </c>
      <c r="N37" s="2">
        <f t="shared" si="2"/>
        <v>814319.64</v>
      </c>
      <c r="O37" s="4">
        <f t="shared" si="3"/>
        <v>225937</v>
      </c>
      <c r="P37" s="51">
        <v>271</v>
      </c>
      <c r="Q37" s="51">
        <v>88</v>
      </c>
      <c r="R37" s="4">
        <f t="shared" si="4"/>
        <v>33149</v>
      </c>
      <c r="S37" s="6">
        <f t="shared" si="9"/>
        <v>48249.907200000001</v>
      </c>
      <c r="T37" s="62">
        <v>30069344</v>
      </c>
      <c r="U37" s="6">
        <f t="shared" si="5"/>
        <v>30069.344000000001</v>
      </c>
      <c r="V37" s="6">
        <f t="shared" si="6"/>
        <v>18180.563200000001</v>
      </c>
      <c r="W37" s="4">
        <f t="shared" si="7"/>
        <v>363611</v>
      </c>
      <c r="X37" s="20">
        <f t="shared" si="8"/>
        <v>622697</v>
      </c>
      <c r="Y37" s="21">
        <v>0</v>
      </c>
      <c r="Z37" s="19">
        <v>0</v>
      </c>
      <c r="AA37" s="4">
        <f>ROUND(X37+Z37,0)</f>
        <v>622697</v>
      </c>
      <c r="AB37" s="21"/>
      <c r="AC37" s="21"/>
      <c r="AD37" s="21"/>
      <c r="AE37" s="21"/>
      <c r="AF37" s="21"/>
      <c r="AG37" s="26">
        <v>0</v>
      </c>
      <c r="AH37" s="26"/>
      <c r="AI37" s="26">
        <v>0</v>
      </c>
      <c r="AJ37" s="36">
        <f>SUM(AA37-AB37-AC37-AD37-AE37-AF37+AG37-AH37+AI37)</f>
        <v>622697</v>
      </c>
      <c r="AK37" s="38" t="str">
        <f>IF(O37&gt;0," ",1)</f>
        <v xml:space="preserve"> </v>
      </c>
      <c r="AL37" s="38" t="str">
        <f>IF(W37&gt;0," ",1)</f>
        <v xml:space="preserve"> </v>
      </c>
    </row>
    <row r="38" spans="1:38" ht="17.100000000000001" customHeight="1">
      <c r="A38" s="8" t="s">
        <v>221</v>
      </c>
      <c r="B38" s="8" t="s">
        <v>291</v>
      </c>
      <c r="C38" s="8" t="s">
        <v>207</v>
      </c>
      <c r="D38" s="8" t="s">
        <v>295</v>
      </c>
      <c r="E38" s="18">
        <v>1419.14</v>
      </c>
      <c r="F38" s="2">
        <f t="shared" si="0"/>
        <v>2232307.2200000002</v>
      </c>
      <c r="G38" s="63">
        <v>319059.02</v>
      </c>
      <c r="H38" s="46">
        <v>146533</v>
      </c>
      <c r="I38" s="42">
        <f t="shared" si="1"/>
        <v>109899.75</v>
      </c>
      <c r="J38" s="46">
        <v>126690</v>
      </c>
      <c r="K38" s="46">
        <v>3653</v>
      </c>
      <c r="L38" s="46">
        <v>305154</v>
      </c>
      <c r="M38" s="46">
        <v>32125</v>
      </c>
      <c r="N38" s="2">
        <f t="shared" si="2"/>
        <v>896580.77</v>
      </c>
      <c r="O38" s="4">
        <f t="shared" si="3"/>
        <v>1335726</v>
      </c>
      <c r="P38" s="51">
        <v>661</v>
      </c>
      <c r="Q38" s="51">
        <v>33</v>
      </c>
      <c r="R38" s="4">
        <f t="shared" si="4"/>
        <v>30320</v>
      </c>
      <c r="S38" s="6">
        <f t="shared" si="9"/>
        <v>103540.4544</v>
      </c>
      <c r="T38" s="62">
        <v>20142615</v>
      </c>
      <c r="U38" s="6">
        <f t="shared" si="5"/>
        <v>20142.615000000002</v>
      </c>
      <c r="V38" s="6">
        <f t="shared" si="6"/>
        <v>83397.839399999997</v>
      </c>
      <c r="W38" s="4">
        <f t="shared" si="7"/>
        <v>1667957</v>
      </c>
      <c r="X38" s="20">
        <f t="shared" si="8"/>
        <v>3034003</v>
      </c>
      <c r="Y38" s="21">
        <v>0</v>
      </c>
      <c r="Z38" s="19">
        <v>0</v>
      </c>
      <c r="AA38" s="4">
        <f>ROUND(X38+Z38,0)</f>
        <v>3034003</v>
      </c>
      <c r="AB38" s="21"/>
      <c r="AC38" s="21"/>
      <c r="AD38" s="21"/>
      <c r="AE38" s="21"/>
      <c r="AF38" s="21"/>
      <c r="AG38" s="26">
        <v>0</v>
      </c>
      <c r="AH38" s="26"/>
      <c r="AI38" s="26">
        <v>0</v>
      </c>
      <c r="AJ38" s="36">
        <f>SUM(AA38-AB38-AC38-AD38-AE38-AF38+AG38-AH38+AI38)</f>
        <v>3034003</v>
      </c>
      <c r="AK38" s="38" t="str">
        <f>IF(O38&gt;0," ",1)</f>
        <v xml:space="preserve"> </v>
      </c>
      <c r="AL38" s="38" t="str">
        <f>IF(W38&gt;0," ",1)</f>
        <v xml:space="preserve"> </v>
      </c>
    </row>
    <row r="39" spans="1:38" ht="17.100000000000001" customHeight="1">
      <c r="A39" s="8" t="s">
        <v>221</v>
      </c>
      <c r="B39" s="8" t="s">
        <v>291</v>
      </c>
      <c r="C39" s="8" t="s">
        <v>222</v>
      </c>
      <c r="D39" s="8" t="s">
        <v>296</v>
      </c>
      <c r="E39" s="18">
        <v>890.04</v>
      </c>
      <c r="F39" s="2">
        <f t="shared" si="0"/>
        <v>1400032.92</v>
      </c>
      <c r="G39" s="63">
        <v>264729.09000000003</v>
      </c>
      <c r="H39" s="46">
        <v>87021</v>
      </c>
      <c r="I39" s="42">
        <f t="shared" si="1"/>
        <v>65265.75</v>
      </c>
      <c r="J39" s="46">
        <v>75409</v>
      </c>
      <c r="K39" s="46">
        <v>2169</v>
      </c>
      <c r="L39" s="46">
        <v>176738</v>
      </c>
      <c r="M39" s="46">
        <v>61610</v>
      </c>
      <c r="N39" s="2">
        <f t="shared" si="2"/>
        <v>645920.84000000008</v>
      </c>
      <c r="O39" s="4">
        <f t="shared" si="3"/>
        <v>754112</v>
      </c>
      <c r="P39" s="51">
        <v>417</v>
      </c>
      <c r="Q39" s="51">
        <v>75</v>
      </c>
      <c r="R39" s="4">
        <f t="shared" si="4"/>
        <v>43472</v>
      </c>
      <c r="S39" s="6">
        <f t="shared" si="9"/>
        <v>64937.318399999996</v>
      </c>
      <c r="T39" s="62">
        <v>16312846</v>
      </c>
      <c r="U39" s="6">
        <f t="shared" si="5"/>
        <v>16312.846</v>
      </c>
      <c r="V39" s="6">
        <f t="shared" si="6"/>
        <v>48624.472399999999</v>
      </c>
      <c r="W39" s="4">
        <f t="shared" si="7"/>
        <v>972489</v>
      </c>
      <c r="X39" s="20">
        <f t="shared" si="8"/>
        <v>1770073</v>
      </c>
      <c r="Y39" s="21">
        <v>0</v>
      </c>
      <c r="Z39" s="19">
        <v>0</v>
      </c>
      <c r="AA39" s="4">
        <f>ROUND(X39+Z39,0)</f>
        <v>1770073</v>
      </c>
      <c r="AB39" s="21"/>
      <c r="AC39" s="21"/>
      <c r="AD39" s="21"/>
      <c r="AE39" s="21"/>
      <c r="AF39" s="21"/>
      <c r="AG39" s="26">
        <v>0</v>
      </c>
      <c r="AH39" s="26"/>
      <c r="AI39" s="26">
        <v>0</v>
      </c>
      <c r="AJ39" s="36">
        <f>SUM(AA39-AB39-AC39-AD39-AE39-AF39+AG39-AH39+AI39)</f>
        <v>1770073</v>
      </c>
      <c r="AK39" s="38" t="str">
        <f>IF(O39&gt;0," ",1)</f>
        <v xml:space="preserve"> </v>
      </c>
      <c r="AL39" s="38" t="str">
        <f>IF(W39&gt;0," ",1)</f>
        <v xml:space="preserve"> </v>
      </c>
    </row>
    <row r="40" spans="1:38" ht="17.100000000000001" customHeight="1">
      <c r="A40" s="8" t="s">
        <v>221</v>
      </c>
      <c r="B40" s="8" t="s">
        <v>291</v>
      </c>
      <c r="C40" s="8" t="s">
        <v>223</v>
      </c>
      <c r="D40" s="8" t="s">
        <v>297</v>
      </c>
      <c r="E40" s="18">
        <v>705.32</v>
      </c>
      <c r="F40" s="2">
        <f t="shared" si="0"/>
        <v>1109468.3600000001</v>
      </c>
      <c r="G40" s="63">
        <v>576521.18999999994</v>
      </c>
      <c r="H40" s="46">
        <v>53635</v>
      </c>
      <c r="I40" s="42">
        <f t="shared" si="1"/>
        <v>40226.25</v>
      </c>
      <c r="J40" s="46">
        <v>46490</v>
      </c>
      <c r="K40" s="46">
        <v>1338</v>
      </c>
      <c r="L40" s="46">
        <v>109459</v>
      </c>
      <c r="M40" s="46">
        <v>56353</v>
      </c>
      <c r="N40" s="2">
        <f t="shared" si="2"/>
        <v>830387.44</v>
      </c>
      <c r="O40" s="4">
        <f t="shared" si="3"/>
        <v>279081</v>
      </c>
      <c r="P40" s="51">
        <v>247</v>
      </c>
      <c r="Q40" s="51">
        <v>90</v>
      </c>
      <c r="R40" s="4">
        <f t="shared" si="4"/>
        <v>30900</v>
      </c>
      <c r="S40" s="6">
        <f t="shared" si="9"/>
        <v>51460.147199999999</v>
      </c>
      <c r="T40" s="62">
        <v>35987590</v>
      </c>
      <c r="U40" s="6">
        <f t="shared" si="5"/>
        <v>35987.589999999997</v>
      </c>
      <c r="V40" s="6">
        <f t="shared" si="6"/>
        <v>15472.557200000003</v>
      </c>
      <c r="W40" s="4">
        <f t="shared" si="7"/>
        <v>309451</v>
      </c>
      <c r="X40" s="20">
        <f t="shared" si="8"/>
        <v>619432</v>
      </c>
      <c r="Y40" s="21">
        <v>0</v>
      </c>
      <c r="Z40" s="19">
        <v>0</v>
      </c>
      <c r="AA40" s="4">
        <f>ROUND(X40+Z40,0)</f>
        <v>619432</v>
      </c>
      <c r="AB40" s="21"/>
      <c r="AC40" s="21"/>
      <c r="AD40" s="21"/>
      <c r="AE40" s="21"/>
      <c r="AF40" s="21"/>
      <c r="AG40" s="26">
        <v>0</v>
      </c>
      <c r="AH40" s="26"/>
      <c r="AI40" s="26">
        <v>0</v>
      </c>
      <c r="AJ40" s="36">
        <f>SUM(AA40-AB40-AC40-AD40-AE40-AF40+AG40-AH40+AI40)</f>
        <v>619432</v>
      </c>
      <c r="AK40" s="38" t="str">
        <f>IF(O40&gt;0," ",1)</f>
        <v xml:space="preserve"> </v>
      </c>
      <c r="AL40" s="38" t="str">
        <f>IF(W40&gt;0," ",1)</f>
        <v xml:space="preserve"> </v>
      </c>
    </row>
    <row r="41" spans="1:38" ht="17.100000000000001" customHeight="1">
      <c r="A41" s="8" t="s">
        <v>221</v>
      </c>
      <c r="B41" s="8" t="s">
        <v>291</v>
      </c>
      <c r="C41" s="8" t="s">
        <v>224</v>
      </c>
      <c r="D41" s="8" t="s">
        <v>298</v>
      </c>
      <c r="E41" s="18">
        <v>1308.06</v>
      </c>
      <c r="F41" s="2">
        <f t="shared" si="0"/>
        <v>2057578.38</v>
      </c>
      <c r="G41" s="63">
        <v>564018.42000000004</v>
      </c>
      <c r="H41" s="46">
        <v>125385</v>
      </c>
      <c r="I41" s="42">
        <f t="shared" si="1"/>
        <v>94038.75</v>
      </c>
      <c r="J41" s="46">
        <v>108617</v>
      </c>
      <c r="K41" s="46">
        <v>3128</v>
      </c>
      <c r="L41" s="46">
        <v>254245</v>
      </c>
      <c r="M41" s="46">
        <v>31669</v>
      </c>
      <c r="N41" s="2">
        <f t="shared" si="2"/>
        <v>1055716.17</v>
      </c>
      <c r="O41" s="4">
        <f t="shared" si="3"/>
        <v>1001862</v>
      </c>
      <c r="P41" s="51">
        <v>621</v>
      </c>
      <c r="Q41" s="51">
        <v>33</v>
      </c>
      <c r="R41" s="4">
        <f t="shared" si="4"/>
        <v>28485</v>
      </c>
      <c r="S41" s="6">
        <f t="shared" si="9"/>
        <v>95436.0576</v>
      </c>
      <c r="T41" s="62">
        <v>35924740</v>
      </c>
      <c r="U41" s="6">
        <f t="shared" si="5"/>
        <v>35924.74</v>
      </c>
      <c r="V41" s="6">
        <f t="shared" si="6"/>
        <v>59511.317600000002</v>
      </c>
      <c r="W41" s="4">
        <f t="shared" si="7"/>
        <v>1190226</v>
      </c>
      <c r="X41" s="20">
        <f t="shared" si="8"/>
        <v>2220573</v>
      </c>
      <c r="Y41" s="21">
        <v>0</v>
      </c>
      <c r="Z41" s="19">
        <v>0</v>
      </c>
      <c r="AA41" s="4">
        <f>ROUND(X41+Z41,0)</f>
        <v>2220573</v>
      </c>
      <c r="AB41" s="21"/>
      <c r="AC41" s="21"/>
      <c r="AD41" s="21"/>
      <c r="AE41" s="21"/>
      <c r="AF41" s="21"/>
      <c r="AG41" s="26">
        <v>0</v>
      </c>
      <c r="AH41" s="26"/>
      <c r="AI41" s="26">
        <v>0</v>
      </c>
      <c r="AJ41" s="36">
        <f>SUM(AA41-AB41-AC41-AD41-AE41-AF41+AG41-AH41+AI41)</f>
        <v>2220573</v>
      </c>
      <c r="AK41" s="38" t="str">
        <f>IF(O41&gt;0," ",1)</f>
        <v xml:space="preserve"> </v>
      </c>
      <c r="AL41" s="38" t="str">
        <f>IF(W41&gt;0," ",1)</f>
        <v xml:space="preserve"> </v>
      </c>
    </row>
    <row r="42" spans="1:38" ht="17.100000000000001" customHeight="1">
      <c r="A42" s="8" t="s">
        <v>221</v>
      </c>
      <c r="B42" s="8" t="s">
        <v>291</v>
      </c>
      <c r="C42" s="8" t="s">
        <v>225</v>
      </c>
      <c r="D42" s="8" t="s">
        <v>299</v>
      </c>
      <c r="E42" s="18">
        <v>6456.7</v>
      </c>
      <c r="F42" s="2">
        <f t="shared" si="0"/>
        <v>10156389.1</v>
      </c>
      <c r="G42" s="63">
        <v>2039170.5</v>
      </c>
      <c r="H42" s="46">
        <v>654627</v>
      </c>
      <c r="I42" s="42">
        <f t="shared" si="1"/>
        <v>490970.25</v>
      </c>
      <c r="J42" s="46">
        <v>567016</v>
      </c>
      <c r="K42" s="46">
        <v>16328</v>
      </c>
      <c r="L42" s="46">
        <v>1334878</v>
      </c>
      <c r="M42" s="46">
        <v>30250</v>
      </c>
      <c r="N42" s="2">
        <f t="shared" si="2"/>
        <v>4478612.75</v>
      </c>
      <c r="O42" s="4">
        <f t="shared" si="3"/>
        <v>5677776</v>
      </c>
      <c r="P42" s="51">
        <v>2537</v>
      </c>
      <c r="Q42" s="51">
        <v>33</v>
      </c>
      <c r="R42" s="4">
        <f t="shared" si="4"/>
        <v>116372</v>
      </c>
      <c r="S42" s="6">
        <f t="shared" si="9"/>
        <v>471080.83199999999</v>
      </c>
      <c r="T42" s="62">
        <v>131644319</v>
      </c>
      <c r="U42" s="6">
        <f t="shared" si="5"/>
        <v>131644.31899999999</v>
      </c>
      <c r="V42" s="6">
        <f t="shared" si="6"/>
        <v>339436.51300000004</v>
      </c>
      <c r="W42" s="4">
        <f t="shared" si="7"/>
        <v>6788730</v>
      </c>
      <c r="X42" s="20">
        <f t="shared" si="8"/>
        <v>12582878</v>
      </c>
      <c r="Y42" s="21">
        <v>0</v>
      </c>
      <c r="Z42" s="19">
        <v>0</v>
      </c>
      <c r="AA42" s="4">
        <f>ROUND(X42+Z42,0)</f>
        <v>12582878</v>
      </c>
      <c r="AB42" s="21"/>
      <c r="AC42" s="21"/>
      <c r="AD42" s="21"/>
      <c r="AE42" s="21"/>
      <c r="AF42" s="21"/>
      <c r="AG42" s="26">
        <v>0</v>
      </c>
      <c r="AH42" s="26"/>
      <c r="AI42" s="26">
        <v>425</v>
      </c>
      <c r="AJ42" s="36">
        <f>SUM(AA42-AB42-AC42-AD42-AE42-AF42+AG42-AH42+AI42)</f>
        <v>12583303</v>
      </c>
      <c r="AK42" s="38" t="str">
        <f>IF(O42&gt;0," ",1)</f>
        <v xml:space="preserve"> </v>
      </c>
      <c r="AL42" s="38" t="str">
        <f>IF(W42&gt;0," ",1)</f>
        <v xml:space="preserve"> </v>
      </c>
    </row>
    <row r="43" spans="1:38" ht="17.100000000000001" customHeight="1">
      <c r="A43" s="8" t="s">
        <v>226</v>
      </c>
      <c r="B43" s="8" t="s">
        <v>300</v>
      </c>
      <c r="C43" s="8" t="s">
        <v>208</v>
      </c>
      <c r="D43" s="8" t="s">
        <v>301</v>
      </c>
      <c r="E43" s="18">
        <v>817.43</v>
      </c>
      <c r="F43" s="2">
        <f t="shared" si="0"/>
        <v>1285817.3899999999</v>
      </c>
      <c r="G43" s="63">
        <v>364806.55</v>
      </c>
      <c r="H43" s="46">
        <v>72722</v>
      </c>
      <c r="I43" s="42">
        <f t="shared" si="1"/>
        <v>54541.5</v>
      </c>
      <c r="J43" s="46">
        <v>69754</v>
      </c>
      <c r="K43" s="46">
        <v>74083</v>
      </c>
      <c r="L43" s="46">
        <v>169672</v>
      </c>
      <c r="M43" s="46">
        <v>80787</v>
      </c>
      <c r="N43" s="2">
        <f t="shared" si="2"/>
        <v>813644.05</v>
      </c>
      <c r="O43" s="4">
        <f t="shared" si="3"/>
        <v>472173</v>
      </c>
      <c r="P43" s="51">
        <v>270</v>
      </c>
      <c r="Q43" s="51">
        <v>90</v>
      </c>
      <c r="R43" s="4">
        <f t="shared" si="4"/>
        <v>33777</v>
      </c>
      <c r="S43" s="6">
        <f t="shared" si="9"/>
        <v>59639.692799999997</v>
      </c>
      <c r="T43" s="62">
        <v>21900320</v>
      </c>
      <c r="U43" s="6">
        <f t="shared" si="5"/>
        <v>21900.32</v>
      </c>
      <c r="V43" s="6">
        <f t="shared" si="6"/>
        <v>37739.372799999997</v>
      </c>
      <c r="W43" s="4">
        <f t="shared" si="7"/>
        <v>754787</v>
      </c>
      <c r="X43" s="20">
        <f t="shared" si="8"/>
        <v>1260737</v>
      </c>
      <c r="Y43" s="21">
        <v>0</v>
      </c>
      <c r="Z43" s="19">
        <v>0</v>
      </c>
      <c r="AA43" s="4">
        <f>ROUND(X43+Z43,0)</f>
        <v>1260737</v>
      </c>
      <c r="AB43" s="21"/>
      <c r="AC43" s="21"/>
      <c r="AD43" s="21"/>
      <c r="AE43" s="21"/>
      <c r="AF43" s="21"/>
      <c r="AG43" s="26">
        <v>0</v>
      </c>
      <c r="AH43" s="26"/>
      <c r="AI43" s="26">
        <v>0</v>
      </c>
      <c r="AJ43" s="36">
        <f>SUM(AA43-AB43-AC43-AD43-AE43-AF43+AG43-AH43+AI43)</f>
        <v>1260737</v>
      </c>
      <c r="AK43" s="38" t="str">
        <f>IF(O43&gt;0," ",1)</f>
        <v xml:space="preserve"> </v>
      </c>
      <c r="AL43" s="38" t="str">
        <f>IF(W43&gt;0," ",1)</f>
        <v xml:space="preserve"> </v>
      </c>
    </row>
    <row r="44" spans="1:38" ht="17.100000000000001" customHeight="1">
      <c r="A44" s="8" t="s">
        <v>226</v>
      </c>
      <c r="B44" s="8" t="s">
        <v>300</v>
      </c>
      <c r="C44" s="8" t="s">
        <v>99</v>
      </c>
      <c r="D44" s="8" t="s">
        <v>302</v>
      </c>
      <c r="E44" s="18">
        <v>448.63</v>
      </c>
      <c r="F44" s="2">
        <f t="shared" si="0"/>
        <v>705694.99</v>
      </c>
      <c r="G44" s="63">
        <v>119864.06</v>
      </c>
      <c r="H44" s="46">
        <v>39334</v>
      </c>
      <c r="I44" s="42">
        <f t="shared" si="1"/>
        <v>29500.5</v>
      </c>
      <c r="J44" s="46">
        <v>41234</v>
      </c>
      <c r="K44" s="46">
        <v>43961</v>
      </c>
      <c r="L44" s="46">
        <v>99559</v>
      </c>
      <c r="M44" s="46">
        <v>69097</v>
      </c>
      <c r="N44" s="2">
        <f t="shared" si="2"/>
        <v>403215.56</v>
      </c>
      <c r="O44" s="4">
        <f t="shared" si="3"/>
        <v>302479</v>
      </c>
      <c r="P44" s="51">
        <v>227</v>
      </c>
      <c r="Q44" s="51">
        <v>84</v>
      </c>
      <c r="R44" s="4">
        <f t="shared" si="4"/>
        <v>26505</v>
      </c>
      <c r="S44" s="6">
        <f t="shared" si="9"/>
        <v>32732.0448</v>
      </c>
      <c r="T44" s="62">
        <v>7328437</v>
      </c>
      <c r="U44" s="6">
        <f t="shared" si="5"/>
        <v>7328.4369999999999</v>
      </c>
      <c r="V44" s="6">
        <f t="shared" si="6"/>
        <v>25403.607799999998</v>
      </c>
      <c r="W44" s="4">
        <f t="shared" si="7"/>
        <v>508072</v>
      </c>
      <c r="X44" s="20">
        <f t="shared" si="8"/>
        <v>837056</v>
      </c>
      <c r="Y44" s="21">
        <v>0</v>
      </c>
      <c r="Z44" s="19">
        <v>0</v>
      </c>
      <c r="AA44" s="4">
        <f>ROUND(X44+Z44,0)</f>
        <v>837056</v>
      </c>
      <c r="AB44" s="21"/>
      <c r="AC44" s="21"/>
      <c r="AD44" s="21"/>
      <c r="AE44" s="21"/>
      <c r="AF44" s="21"/>
      <c r="AG44" s="26">
        <v>0</v>
      </c>
      <c r="AH44" s="26"/>
      <c r="AI44" s="26">
        <v>0</v>
      </c>
      <c r="AJ44" s="36">
        <f>SUM(AA44-AB44-AC44-AD44-AE44-AF44+AG44-AH44+AI44)</f>
        <v>837056</v>
      </c>
      <c r="AK44" s="38" t="str">
        <f>IF(O44&gt;0," ",1)</f>
        <v xml:space="preserve"> </v>
      </c>
      <c r="AL44" s="38" t="str">
        <f>IF(W44&gt;0," ",1)</f>
        <v xml:space="preserve"> </v>
      </c>
    </row>
    <row r="45" spans="1:38" ht="17.100000000000001" customHeight="1">
      <c r="A45" s="8" t="s">
        <v>226</v>
      </c>
      <c r="B45" s="8" t="s">
        <v>300</v>
      </c>
      <c r="C45" s="8" t="s">
        <v>26</v>
      </c>
      <c r="D45" s="8" t="s">
        <v>303</v>
      </c>
      <c r="E45" s="18">
        <v>2938.17</v>
      </c>
      <c r="F45" s="2">
        <f t="shared" si="0"/>
        <v>4621741.41</v>
      </c>
      <c r="G45" s="63">
        <v>530962.43999999994</v>
      </c>
      <c r="H45" s="46">
        <v>209077</v>
      </c>
      <c r="I45" s="42">
        <f t="shared" si="1"/>
        <v>156807.75</v>
      </c>
      <c r="J45" s="46">
        <v>279317</v>
      </c>
      <c r="K45" s="46">
        <v>298251</v>
      </c>
      <c r="L45" s="46">
        <v>685569</v>
      </c>
      <c r="M45" s="46">
        <v>224967</v>
      </c>
      <c r="N45" s="2">
        <f t="shared" si="2"/>
        <v>2175874.19</v>
      </c>
      <c r="O45" s="4">
        <f t="shared" si="3"/>
        <v>2445867</v>
      </c>
      <c r="P45" s="51">
        <v>1086</v>
      </c>
      <c r="Q45" s="51">
        <v>33</v>
      </c>
      <c r="R45" s="4">
        <f t="shared" si="4"/>
        <v>49815</v>
      </c>
      <c r="S45" s="6">
        <f t="shared" si="9"/>
        <v>214368.88320000001</v>
      </c>
      <c r="T45" s="62">
        <v>34101634</v>
      </c>
      <c r="U45" s="6">
        <f t="shared" si="5"/>
        <v>34101.633999999998</v>
      </c>
      <c r="V45" s="6">
        <f t="shared" si="6"/>
        <v>180267.24920000002</v>
      </c>
      <c r="W45" s="4">
        <f t="shared" si="7"/>
        <v>3605345</v>
      </c>
      <c r="X45" s="20">
        <f t="shared" si="8"/>
        <v>6101027</v>
      </c>
      <c r="Y45" s="21">
        <v>0</v>
      </c>
      <c r="Z45" s="19">
        <v>0</v>
      </c>
      <c r="AA45" s="4">
        <f>ROUND(X45+Z45,0)</f>
        <v>6101027</v>
      </c>
      <c r="AB45" s="21"/>
      <c r="AC45" s="21"/>
      <c r="AD45" s="21"/>
      <c r="AE45" s="21"/>
      <c r="AF45" s="21"/>
      <c r="AG45" s="26">
        <v>0</v>
      </c>
      <c r="AH45" s="26"/>
      <c r="AI45" s="26">
        <v>0</v>
      </c>
      <c r="AJ45" s="36">
        <f>SUM(AA45-AB45-AC45-AD45-AE45-AF45+AG45-AH45+AI45)</f>
        <v>6101027</v>
      </c>
      <c r="AK45" s="38" t="str">
        <f>IF(O45&gt;0," ",1)</f>
        <v xml:space="preserve"> </v>
      </c>
      <c r="AL45" s="38" t="str">
        <f>IF(W45&gt;0," ",1)</f>
        <v xml:space="preserve"> </v>
      </c>
    </row>
    <row r="46" spans="1:38" ht="17.100000000000001" customHeight="1">
      <c r="A46" s="8" t="s">
        <v>226</v>
      </c>
      <c r="B46" s="8" t="s">
        <v>300</v>
      </c>
      <c r="C46" s="8" t="s">
        <v>27</v>
      </c>
      <c r="D46" s="8" t="s">
        <v>304</v>
      </c>
      <c r="E46" s="18">
        <v>985.87</v>
      </c>
      <c r="F46" s="2">
        <f t="shared" si="0"/>
        <v>1550773.51</v>
      </c>
      <c r="G46" s="63">
        <v>259116.36</v>
      </c>
      <c r="H46" s="46">
        <v>55309</v>
      </c>
      <c r="I46" s="42">
        <f t="shared" si="1"/>
        <v>41481.75</v>
      </c>
      <c r="J46" s="46">
        <v>88302</v>
      </c>
      <c r="K46" s="46">
        <v>94058</v>
      </c>
      <c r="L46" s="46">
        <v>217842</v>
      </c>
      <c r="M46" s="46">
        <v>104266</v>
      </c>
      <c r="N46" s="2">
        <f t="shared" si="2"/>
        <v>805066.11</v>
      </c>
      <c r="O46" s="4">
        <f t="shared" si="3"/>
        <v>745707</v>
      </c>
      <c r="P46" s="51">
        <v>258</v>
      </c>
      <c r="Q46" s="51">
        <v>92</v>
      </c>
      <c r="R46" s="4">
        <f t="shared" si="4"/>
        <v>32993</v>
      </c>
      <c r="S46" s="6">
        <f t="shared" si="9"/>
        <v>71929.075200000007</v>
      </c>
      <c r="T46" s="62">
        <v>16037961</v>
      </c>
      <c r="U46" s="6">
        <f t="shared" si="5"/>
        <v>16037.960999999999</v>
      </c>
      <c r="V46" s="6">
        <f t="shared" si="6"/>
        <v>55891.114200000011</v>
      </c>
      <c r="W46" s="4">
        <f t="shared" si="7"/>
        <v>1117822</v>
      </c>
      <c r="X46" s="20">
        <f t="shared" si="8"/>
        <v>1896522</v>
      </c>
      <c r="Y46" s="21">
        <v>0</v>
      </c>
      <c r="Z46" s="19">
        <v>0</v>
      </c>
      <c r="AA46" s="4">
        <f>ROUND(X46+Z46,0)</f>
        <v>1896522</v>
      </c>
      <c r="AB46" s="21"/>
      <c r="AC46" s="21"/>
      <c r="AD46" s="21"/>
      <c r="AE46" s="21"/>
      <c r="AF46" s="21"/>
      <c r="AG46" s="26">
        <v>0</v>
      </c>
      <c r="AH46" s="26"/>
      <c r="AI46" s="26">
        <v>0</v>
      </c>
      <c r="AJ46" s="36">
        <f>SUM(AA46-AB46-AC46-AD46-AE46-AF46+AG46-AH46+AI46)</f>
        <v>1896522</v>
      </c>
      <c r="AK46" s="38" t="str">
        <f>IF(O46&gt;0," ",1)</f>
        <v xml:space="preserve"> </v>
      </c>
      <c r="AL46" s="38" t="str">
        <f>IF(W46&gt;0," ",1)</f>
        <v xml:space="preserve"> </v>
      </c>
    </row>
    <row r="47" spans="1:38" ht="17.100000000000001" customHeight="1">
      <c r="A47" s="8" t="s">
        <v>226</v>
      </c>
      <c r="B47" s="8" t="s">
        <v>300</v>
      </c>
      <c r="C47" s="8" t="s">
        <v>28</v>
      </c>
      <c r="D47" s="8" t="s">
        <v>305</v>
      </c>
      <c r="E47" s="18">
        <v>935.53000000000009</v>
      </c>
      <c r="F47" s="2">
        <f t="shared" si="0"/>
        <v>1471588.6900000002</v>
      </c>
      <c r="G47" s="63">
        <v>353761.55000000005</v>
      </c>
      <c r="H47" s="46">
        <v>62308</v>
      </c>
      <c r="I47" s="42">
        <f t="shared" si="1"/>
        <v>46731</v>
      </c>
      <c r="J47" s="46">
        <v>88168</v>
      </c>
      <c r="K47" s="46">
        <v>94104</v>
      </c>
      <c r="L47" s="46">
        <v>217208</v>
      </c>
      <c r="M47" s="46">
        <v>65195</v>
      </c>
      <c r="N47" s="2">
        <f t="shared" si="2"/>
        <v>865167.55</v>
      </c>
      <c r="O47" s="4">
        <f t="shared" si="3"/>
        <v>606421</v>
      </c>
      <c r="P47" s="51">
        <v>407</v>
      </c>
      <c r="Q47" s="51">
        <v>75</v>
      </c>
      <c r="R47" s="4">
        <f t="shared" si="4"/>
        <v>42430</v>
      </c>
      <c r="S47" s="6">
        <f t="shared" si="9"/>
        <v>68256.268800000005</v>
      </c>
      <c r="T47" s="62">
        <v>21522798</v>
      </c>
      <c r="U47" s="6">
        <f t="shared" si="5"/>
        <v>21522.797999999999</v>
      </c>
      <c r="V47" s="6">
        <f t="shared" si="6"/>
        <v>46733.47080000001</v>
      </c>
      <c r="W47" s="4">
        <f t="shared" si="7"/>
        <v>934669</v>
      </c>
      <c r="X47" s="20">
        <f t="shared" si="8"/>
        <v>1583520</v>
      </c>
      <c r="Y47" s="21">
        <v>0</v>
      </c>
      <c r="Z47" s="19">
        <v>0</v>
      </c>
      <c r="AA47" s="4">
        <f>ROUND(X47+Z47,0)</f>
        <v>1583520</v>
      </c>
      <c r="AB47" s="21"/>
      <c r="AC47" s="21"/>
      <c r="AD47" s="21"/>
      <c r="AE47" s="21"/>
      <c r="AF47" s="21"/>
      <c r="AG47" s="26">
        <v>0</v>
      </c>
      <c r="AH47" s="26"/>
      <c r="AI47" s="26">
        <v>0</v>
      </c>
      <c r="AJ47" s="36">
        <f>SUM(AA47-AB47-AC47-AD47-AE47-AF47+AG47-AH47+AI47)</f>
        <v>1583520</v>
      </c>
      <c r="AK47" s="38" t="str">
        <f>IF(O47&gt;0," ",1)</f>
        <v xml:space="preserve"> </v>
      </c>
      <c r="AL47" s="38" t="str">
        <f>IF(W47&gt;0," ",1)</f>
        <v xml:space="preserve"> </v>
      </c>
    </row>
    <row r="48" spans="1:38" ht="17.100000000000001" customHeight="1">
      <c r="A48" s="8" t="s">
        <v>226</v>
      </c>
      <c r="B48" s="8" t="s">
        <v>300</v>
      </c>
      <c r="C48" s="8" t="s">
        <v>227</v>
      </c>
      <c r="D48" s="8" t="s">
        <v>306</v>
      </c>
      <c r="E48" s="18">
        <v>619.59</v>
      </c>
      <c r="F48" s="2">
        <f t="shared" si="0"/>
        <v>974615.07000000007</v>
      </c>
      <c r="G48" s="63">
        <v>115547.31</v>
      </c>
      <c r="H48" s="46">
        <v>42528</v>
      </c>
      <c r="I48" s="42">
        <f t="shared" si="1"/>
        <v>31896</v>
      </c>
      <c r="J48" s="46">
        <v>59022</v>
      </c>
      <c r="K48" s="46">
        <v>62826</v>
      </c>
      <c r="L48" s="46">
        <v>142567</v>
      </c>
      <c r="M48" s="46">
        <v>70528</v>
      </c>
      <c r="N48" s="2">
        <f t="shared" si="2"/>
        <v>482386.31</v>
      </c>
      <c r="O48" s="4">
        <f t="shared" si="3"/>
        <v>492229</v>
      </c>
      <c r="P48" s="51">
        <v>179</v>
      </c>
      <c r="Q48" s="51">
        <v>73</v>
      </c>
      <c r="R48" s="4">
        <f t="shared" si="4"/>
        <v>18163</v>
      </c>
      <c r="S48" s="6">
        <f t="shared" si="9"/>
        <v>45205.286399999997</v>
      </c>
      <c r="T48" s="62">
        <v>7397922</v>
      </c>
      <c r="U48" s="6">
        <f t="shared" si="5"/>
        <v>7397.9219999999996</v>
      </c>
      <c r="V48" s="6">
        <f t="shared" si="6"/>
        <v>37807.364399999999</v>
      </c>
      <c r="W48" s="4">
        <f t="shared" si="7"/>
        <v>756147</v>
      </c>
      <c r="X48" s="20">
        <f t="shared" si="8"/>
        <v>1266539</v>
      </c>
      <c r="Y48" s="21">
        <v>0</v>
      </c>
      <c r="Z48" s="19">
        <v>0</v>
      </c>
      <c r="AA48" s="4">
        <f>ROUND(X48+Z48,0)</f>
        <v>1266539</v>
      </c>
      <c r="AB48" s="21"/>
      <c r="AC48" s="21"/>
      <c r="AD48" s="21"/>
      <c r="AE48" s="21"/>
      <c r="AF48" s="21"/>
      <c r="AG48" s="26">
        <v>0</v>
      </c>
      <c r="AH48" s="26"/>
      <c r="AI48" s="26">
        <v>0</v>
      </c>
      <c r="AJ48" s="36">
        <f>SUM(AA48-AB48-AC48-AD48-AE48-AF48+AG48-AH48+AI48)</f>
        <v>1266539</v>
      </c>
      <c r="AK48" s="38" t="str">
        <f>IF(O48&gt;0," ",1)</f>
        <v xml:space="preserve"> </v>
      </c>
      <c r="AL48" s="38" t="str">
        <f>IF(W48&gt;0," ",1)</f>
        <v xml:space="preserve"> </v>
      </c>
    </row>
    <row r="49" spans="1:38" ht="17.100000000000001" customHeight="1">
      <c r="A49" s="8" t="s">
        <v>226</v>
      </c>
      <c r="B49" s="8" t="s">
        <v>300</v>
      </c>
      <c r="C49" s="8" t="s">
        <v>228</v>
      </c>
      <c r="D49" s="8" t="s">
        <v>307</v>
      </c>
      <c r="E49" s="18">
        <v>302.40000000000003</v>
      </c>
      <c r="F49" s="2">
        <f t="shared" si="0"/>
        <v>475675.20000000007</v>
      </c>
      <c r="G49" s="63">
        <v>83601.59</v>
      </c>
      <c r="H49" s="46">
        <v>24668</v>
      </c>
      <c r="I49" s="42">
        <f t="shared" si="1"/>
        <v>18501</v>
      </c>
      <c r="J49" s="46">
        <v>22552</v>
      </c>
      <c r="K49" s="46">
        <v>24047</v>
      </c>
      <c r="L49" s="46">
        <v>58947</v>
      </c>
      <c r="M49" s="46">
        <v>43184</v>
      </c>
      <c r="N49" s="2">
        <f t="shared" si="2"/>
        <v>250832.59</v>
      </c>
      <c r="O49" s="4">
        <f t="shared" si="3"/>
        <v>224843</v>
      </c>
      <c r="P49" s="51">
        <v>120</v>
      </c>
      <c r="Q49" s="51">
        <v>92</v>
      </c>
      <c r="R49" s="4">
        <f t="shared" si="4"/>
        <v>15346</v>
      </c>
      <c r="S49" s="6">
        <f t="shared" si="9"/>
        <v>22063.103999999999</v>
      </c>
      <c r="T49" s="62">
        <v>4935159</v>
      </c>
      <c r="U49" s="6">
        <f t="shared" si="5"/>
        <v>4935.1589999999997</v>
      </c>
      <c r="V49" s="6">
        <f t="shared" si="6"/>
        <v>17127.945</v>
      </c>
      <c r="W49" s="4">
        <f t="shared" si="7"/>
        <v>342559</v>
      </c>
      <c r="X49" s="20">
        <f t="shared" si="8"/>
        <v>582748</v>
      </c>
      <c r="Y49" s="21">
        <v>0</v>
      </c>
      <c r="Z49" s="19">
        <v>0</v>
      </c>
      <c r="AA49" s="4">
        <f>ROUND(X49+Z49,0)</f>
        <v>582748</v>
      </c>
      <c r="AB49" s="21"/>
      <c r="AC49" s="21"/>
      <c r="AD49" s="21"/>
      <c r="AE49" s="21"/>
      <c r="AF49" s="21"/>
      <c r="AG49" s="26">
        <v>0</v>
      </c>
      <c r="AH49" s="26"/>
      <c r="AI49" s="26">
        <v>0</v>
      </c>
      <c r="AJ49" s="36">
        <f>SUM(AA49-AB49-AC49-AD49-AE49-AF49+AG49-AH49+AI49)</f>
        <v>582748</v>
      </c>
      <c r="AK49" s="38" t="str">
        <f>IF(O49&gt;0," ",1)</f>
        <v xml:space="preserve"> </v>
      </c>
      <c r="AL49" s="38" t="str">
        <f>IF(W49&gt;0," ",1)</f>
        <v xml:space="preserve"> </v>
      </c>
    </row>
    <row r="50" spans="1:38" ht="17.100000000000001" customHeight="1">
      <c r="A50" s="8" t="s">
        <v>226</v>
      </c>
      <c r="B50" s="8" t="s">
        <v>300</v>
      </c>
      <c r="C50" s="8" t="s">
        <v>229</v>
      </c>
      <c r="D50" s="8" t="s">
        <v>308</v>
      </c>
      <c r="E50" s="18">
        <v>437.68</v>
      </c>
      <c r="F50" s="2">
        <f t="shared" si="0"/>
        <v>688470.64</v>
      </c>
      <c r="G50" s="63">
        <v>132056.44</v>
      </c>
      <c r="H50" s="46">
        <v>30108</v>
      </c>
      <c r="I50" s="42">
        <f t="shared" si="1"/>
        <v>22581</v>
      </c>
      <c r="J50" s="46">
        <v>39094</v>
      </c>
      <c r="K50" s="46">
        <v>41458</v>
      </c>
      <c r="L50" s="46">
        <v>95307</v>
      </c>
      <c r="M50" s="46">
        <v>42065</v>
      </c>
      <c r="N50" s="2">
        <f t="shared" si="2"/>
        <v>372561.44</v>
      </c>
      <c r="O50" s="4">
        <f t="shared" si="3"/>
        <v>315909</v>
      </c>
      <c r="P50" s="51">
        <v>208</v>
      </c>
      <c r="Q50" s="51">
        <v>75</v>
      </c>
      <c r="R50" s="4">
        <f t="shared" si="4"/>
        <v>21684</v>
      </c>
      <c r="S50" s="6">
        <f t="shared" si="9"/>
        <v>31933.132799999999</v>
      </c>
      <c r="T50" s="62">
        <v>8317246</v>
      </c>
      <c r="U50" s="6">
        <f t="shared" si="5"/>
        <v>8317.2459999999992</v>
      </c>
      <c r="V50" s="6">
        <f t="shared" si="6"/>
        <v>23615.8868</v>
      </c>
      <c r="W50" s="4">
        <f t="shared" si="7"/>
        <v>472318</v>
      </c>
      <c r="X50" s="20">
        <f t="shared" si="8"/>
        <v>809911</v>
      </c>
      <c r="Y50" s="21">
        <v>0</v>
      </c>
      <c r="Z50" s="19">
        <v>0</v>
      </c>
      <c r="AA50" s="4">
        <f>ROUND(X50+Z50,0)</f>
        <v>809911</v>
      </c>
      <c r="AB50" s="21"/>
      <c r="AC50" s="21"/>
      <c r="AD50" s="21"/>
      <c r="AE50" s="21"/>
      <c r="AF50" s="21"/>
      <c r="AG50" s="26">
        <v>0</v>
      </c>
      <c r="AH50" s="26"/>
      <c r="AI50" s="26">
        <v>0</v>
      </c>
      <c r="AJ50" s="36">
        <f>SUM(AA50-AB50-AC50-AD50-AE50-AF50+AG50-AH50+AI50)</f>
        <v>809911</v>
      </c>
      <c r="AK50" s="38" t="str">
        <f>IF(O50&gt;0," ",1)</f>
        <v xml:space="preserve"> </v>
      </c>
      <c r="AL50" s="38" t="str">
        <f>IF(W50&gt;0," ",1)</f>
        <v xml:space="preserve"> </v>
      </c>
    </row>
    <row r="51" spans="1:38" ht="17.100000000000001" customHeight="1">
      <c r="A51" s="8" t="s">
        <v>226</v>
      </c>
      <c r="B51" s="8" t="s">
        <v>300</v>
      </c>
      <c r="C51" s="8" t="s">
        <v>102</v>
      </c>
      <c r="D51" s="8" t="s">
        <v>309</v>
      </c>
      <c r="E51" s="18">
        <v>1183.3699999999999</v>
      </c>
      <c r="F51" s="2">
        <f t="shared" si="0"/>
        <v>1861441.0099999998</v>
      </c>
      <c r="G51" s="63">
        <v>593803.6</v>
      </c>
      <c r="H51" s="46">
        <v>141277</v>
      </c>
      <c r="I51" s="42">
        <f t="shared" si="1"/>
        <v>105957.75</v>
      </c>
      <c r="J51" s="46">
        <v>110683</v>
      </c>
      <c r="K51" s="46">
        <v>117632</v>
      </c>
      <c r="L51" s="46">
        <v>259177</v>
      </c>
      <c r="M51" s="46">
        <v>84733</v>
      </c>
      <c r="N51" s="2">
        <f t="shared" si="2"/>
        <v>1271986.3500000001</v>
      </c>
      <c r="O51" s="4">
        <f t="shared" si="3"/>
        <v>589455</v>
      </c>
      <c r="P51" s="51">
        <v>396</v>
      </c>
      <c r="Q51" s="51">
        <v>81</v>
      </c>
      <c r="R51" s="4">
        <f t="shared" si="4"/>
        <v>44586</v>
      </c>
      <c r="S51" s="6">
        <f t="shared" si="9"/>
        <v>86338.675199999998</v>
      </c>
      <c r="T51" s="62">
        <v>37466811</v>
      </c>
      <c r="U51" s="6">
        <f t="shared" si="5"/>
        <v>37466.811000000002</v>
      </c>
      <c r="V51" s="6">
        <f t="shared" si="6"/>
        <v>48871.864199999996</v>
      </c>
      <c r="W51" s="4">
        <f t="shared" si="7"/>
        <v>977437</v>
      </c>
      <c r="X51" s="20">
        <f t="shared" si="8"/>
        <v>1611478</v>
      </c>
      <c r="Y51" s="21">
        <v>0</v>
      </c>
      <c r="Z51" s="19">
        <v>0</v>
      </c>
      <c r="AA51" s="4">
        <f>ROUND(X51+Z51,0)</f>
        <v>1611478</v>
      </c>
      <c r="AB51" s="21"/>
      <c r="AC51" s="21"/>
      <c r="AD51" s="21"/>
      <c r="AE51" s="21"/>
      <c r="AF51" s="21"/>
      <c r="AG51" s="26">
        <v>0</v>
      </c>
      <c r="AH51" s="26"/>
      <c r="AI51" s="26">
        <v>0</v>
      </c>
      <c r="AJ51" s="36">
        <f>SUM(AA51-AB51-AC51-AD51-AE51-AF51+AG51-AH51+AI51)</f>
        <v>1611478</v>
      </c>
      <c r="AK51" s="38" t="str">
        <f>IF(O51&gt;0," ",1)</f>
        <v xml:space="preserve"> </v>
      </c>
      <c r="AL51" s="38" t="str">
        <f>IF(W51&gt;0," ",1)</f>
        <v xml:space="preserve"> </v>
      </c>
    </row>
    <row r="52" spans="1:38" ht="17.100000000000001" customHeight="1">
      <c r="A52" s="8" t="s">
        <v>226</v>
      </c>
      <c r="B52" s="8" t="s">
        <v>300</v>
      </c>
      <c r="C52" s="8" t="s">
        <v>103</v>
      </c>
      <c r="D52" s="8" t="s">
        <v>310</v>
      </c>
      <c r="E52" s="18">
        <v>581.16</v>
      </c>
      <c r="F52" s="2">
        <f t="shared" si="0"/>
        <v>914164.67999999993</v>
      </c>
      <c r="G52" s="63">
        <v>144936.76</v>
      </c>
      <c r="H52" s="46">
        <v>48627</v>
      </c>
      <c r="I52" s="42">
        <f t="shared" si="1"/>
        <v>36470.25</v>
      </c>
      <c r="J52" s="46">
        <v>52576</v>
      </c>
      <c r="K52" s="46">
        <v>55888</v>
      </c>
      <c r="L52" s="46">
        <v>130352</v>
      </c>
      <c r="M52" s="46">
        <v>143642</v>
      </c>
      <c r="N52" s="2">
        <f t="shared" si="2"/>
        <v>563865.01</v>
      </c>
      <c r="O52" s="4">
        <f t="shared" si="3"/>
        <v>350300</v>
      </c>
      <c r="P52" s="51">
        <v>211</v>
      </c>
      <c r="Q52" s="51">
        <v>90</v>
      </c>
      <c r="R52" s="4">
        <f t="shared" si="4"/>
        <v>26396</v>
      </c>
      <c r="S52" s="6">
        <f t="shared" si="9"/>
        <v>42401.433599999997</v>
      </c>
      <c r="T52" s="62">
        <v>8913700</v>
      </c>
      <c r="U52" s="6">
        <f t="shared" si="5"/>
        <v>8913.7000000000007</v>
      </c>
      <c r="V52" s="6">
        <f t="shared" si="6"/>
        <v>33487.733599999992</v>
      </c>
      <c r="W52" s="4">
        <f t="shared" si="7"/>
        <v>669755</v>
      </c>
      <c r="X52" s="20">
        <f t="shared" si="8"/>
        <v>1046451</v>
      </c>
      <c r="Y52" s="21">
        <v>0</v>
      </c>
      <c r="Z52" s="19">
        <v>0</v>
      </c>
      <c r="AA52" s="4">
        <f>ROUND(X52+Z52,0)</f>
        <v>1046451</v>
      </c>
      <c r="AB52" s="21"/>
      <c r="AC52" s="21"/>
      <c r="AD52" s="21"/>
      <c r="AE52" s="21"/>
      <c r="AF52" s="21"/>
      <c r="AG52" s="26">
        <v>0</v>
      </c>
      <c r="AH52" s="26"/>
      <c r="AI52" s="26">
        <v>0</v>
      </c>
      <c r="AJ52" s="36">
        <f>SUM(AA52-AB52-AC52-AD52-AE52-AF52+AG52-AH52+AI52)</f>
        <v>1046451</v>
      </c>
      <c r="AK52" s="38" t="str">
        <f>IF(O52&gt;0," ",1)</f>
        <v xml:space="preserve"> </v>
      </c>
      <c r="AL52" s="38" t="str">
        <f>IF(W52&gt;0," ",1)</f>
        <v xml:space="preserve"> </v>
      </c>
    </row>
    <row r="53" spans="1:38" ht="17.100000000000001" customHeight="1">
      <c r="A53" s="8" t="s">
        <v>226</v>
      </c>
      <c r="B53" s="8" t="s">
        <v>300</v>
      </c>
      <c r="C53" s="8" t="s">
        <v>104</v>
      </c>
      <c r="D53" s="8" t="s">
        <v>311</v>
      </c>
      <c r="E53" s="18">
        <v>613.97</v>
      </c>
      <c r="F53" s="2">
        <f t="shared" si="0"/>
        <v>965774.81</v>
      </c>
      <c r="G53" s="63">
        <v>326554.8</v>
      </c>
      <c r="H53" s="46">
        <v>63459</v>
      </c>
      <c r="I53" s="42">
        <f t="shared" si="1"/>
        <v>47594.25</v>
      </c>
      <c r="J53" s="46">
        <v>55830</v>
      </c>
      <c r="K53" s="46">
        <v>59823</v>
      </c>
      <c r="L53" s="46">
        <v>140380</v>
      </c>
      <c r="M53" s="46">
        <v>116082</v>
      </c>
      <c r="N53" s="2">
        <f t="shared" si="2"/>
        <v>746264.05</v>
      </c>
      <c r="O53" s="4">
        <f t="shared" si="3"/>
        <v>219511</v>
      </c>
      <c r="P53" s="51">
        <v>234</v>
      </c>
      <c r="Q53" s="51">
        <v>88</v>
      </c>
      <c r="R53" s="4">
        <f t="shared" si="4"/>
        <v>28623</v>
      </c>
      <c r="S53" s="6">
        <f t="shared" si="9"/>
        <v>44795.251199999999</v>
      </c>
      <c r="T53" s="62">
        <v>20435219</v>
      </c>
      <c r="U53" s="6">
        <f t="shared" si="5"/>
        <v>20435.219000000001</v>
      </c>
      <c r="V53" s="6">
        <f t="shared" si="6"/>
        <v>24360.032199999998</v>
      </c>
      <c r="W53" s="4">
        <f t="shared" si="7"/>
        <v>487201</v>
      </c>
      <c r="X53" s="20">
        <f t="shared" si="8"/>
        <v>735335</v>
      </c>
      <c r="Y53" s="21">
        <v>0</v>
      </c>
      <c r="Z53" s="19">
        <v>0</v>
      </c>
      <c r="AA53" s="4">
        <f>ROUND(X53+Z53,0)</f>
        <v>735335</v>
      </c>
      <c r="AB53" s="21"/>
      <c r="AC53" s="21"/>
      <c r="AD53" s="21"/>
      <c r="AE53" s="21"/>
      <c r="AF53" s="21"/>
      <c r="AG53" s="26">
        <v>0</v>
      </c>
      <c r="AH53" s="26"/>
      <c r="AI53" s="26">
        <v>0</v>
      </c>
      <c r="AJ53" s="36">
        <f>SUM(AA53-AB53-AC53-AD53-AE53-AF53+AG53-AH53+AI53)</f>
        <v>735335</v>
      </c>
      <c r="AK53" s="38" t="str">
        <f>IF(O53&gt;0," ",1)</f>
        <v xml:space="preserve"> </v>
      </c>
      <c r="AL53" s="38" t="str">
        <f>IF(W53&gt;0," ",1)</f>
        <v xml:space="preserve"> </v>
      </c>
    </row>
    <row r="54" spans="1:38" ht="17.100000000000001" customHeight="1">
      <c r="A54" s="8" t="s">
        <v>122</v>
      </c>
      <c r="B54" s="8" t="s">
        <v>312</v>
      </c>
      <c r="C54" s="8" t="s">
        <v>41</v>
      </c>
      <c r="D54" s="8" t="s">
        <v>313</v>
      </c>
      <c r="E54" s="18">
        <v>296.41000000000003</v>
      </c>
      <c r="F54" s="2">
        <f t="shared" si="0"/>
        <v>466252.93000000005</v>
      </c>
      <c r="G54" s="63">
        <v>468639.34</v>
      </c>
      <c r="H54" s="46">
        <v>33966</v>
      </c>
      <c r="I54" s="42">
        <f t="shared" si="1"/>
        <v>25474.5</v>
      </c>
      <c r="J54" s="46">
        <v>25967</v>
      </c>
      <c r="K54" s="46">
        <v>0</v>
      </c>
      <c r="L54" s="46">
        <v>0</v>
      </c>
      <c r="M54" s="46">
        <v>9778</v>
      </c>
      <c r="N54" s="2">
        <f t="shared" si="2"/>
        <v>529858.84000000008</v>
      </c>
      <c r="O54" s="4">
        <f t="shared" si="3"/>
        <v>0</v>
      </c>
      <c r="P54" s="51">
        <v>124</v>
      </c>
      <c r="Q54" s="51">
        <v>68</v>
      </c>
      <c r="R54" s="4">
        <f t="shared" si="4"/>
        <v>11720</v>
      </c>
      <c r="S54" s="6">
        <f t="shared" si="9"/>
        <v>21626.0736</v>
      </c>
      <c r="T54" s="62">
        <v>29271664</v>
      </c>
      <c r="U54" s="6">
        <f t="shared" si="5"/>
        <v>29271.664000000001</v>
      </c>
      <c r="V54" s="6">
        <f t="shared" si="6"/>
        <v>0</v>
      </c>
      <c r="W54" s="4">
        <f t="shared" si="7"/>
        <v>0</v>
      </c>
      <c r="X54" s="20">
        <f t="shared" si="8"/>
        <v>11720</v>
      </c>
      <c r="Y54" s="21">
        <v>0</v>
      </c>
      <c r="Z54" s="19">
        <v>0</v>
      </c>
      <c r="AA54" s="4">
        <f>ROUND(X54+Z54,0)</f>
        <v>11720</v>
      </c>
      <c r="AB54" s="21"/>
      <c r="AC54" s="21"/>
      <c r="AD54" s="21"/>
      <c r="AE54" s="21"/>
      <c r="AF54" s="21"/>
      <c r="AG54" s="26">
        <v>0</v>
      </c>
      <c r="AH54" s="26"/>
      <c r="AI54" s="26">
        <v>0</v>
      </c>
      <c r="AJ54" s="36">
        <f>SUM(AA54-AB54-AC54-AD54-AE54-AF54+AG54-AH54+AI54)</f>
        <v>11720</v>
      </c>
      <c r="AK54" s="38">
        <f>IF(O54&gt;0," ",1)</f>
        <v>1</v>
      </c>
      <c r="AL54" s="38">
        <f>IF(W54&gt;0," ",1)</f>
        <v>1</v>
      </c>
    </row>
    <row r="55" spans="1:38" ht="17.100000000000001" customHeight="1">
      <c r="A55" s="8" t="s">
        <v>122</v>
      </c>
      <c r="B55" s="8" t="s">
        <v>312</v>
      </c>
      <c r="C55" s="8" t="s">
        <v>123</v>
      </c>
      <c r="D55" s="8" t="s">
        <v>314</v>
      </c>
      <c r="E55" s="18">
        <v>387.39999999999992</v>
      </c>
      <c r="F55" s="2">
        <f t="shared" si="0"/>
        <v>609380.19999999984</v>
      </c>
      <c r="G55" s="63">
        <v>851478.18</v>
      </c>
      <c r="H55" s="46">
        <v>40748</v>
      </c>
      <c r="I55" s="42">
        <f t="shared" si="1"/>
        <v>30561</v>
      </c>
      <c r="J55" s="46">
        <v>31151</v>
      </c>
      <c r="K55" s="46">
        <v>0</v>
      </c>
      <c r="L55" s="46">
        <v>0</v>
      </c>
      <c r="M55" s="46">
        <v>7734</v>
      </c>
      <c r="N55" s="2">
        <f t="shared" si="2"/>
        <v>920924.18</v>
      </c>
      <c r="O55" s="4">
        <f t="shared" si="3"/>
        <v>0</v>
      </c>
      <c r="P55" s="51">
        <v>217</v>
      </c>
      <c r="Q55" s="51">
        <v>59</v>
      </c>
      <c r="R55" s="4">
        <f t="shared" si="4"/>
        <v>17796</v>
      </c>
      <c r="S55" s="6">
        <f t="shared" si="9"/>
        <v>28264.704000000002</v>
      </c>
      <c r="T55" s="62">
        <v>52821227</v>
      </c>
      <c r="U55" s="6">
        <f t="shared" si="5"/>
        <v>52821.226999999999</v>
      </c>
      <c r="V55" s="6">
        <f t="shared" si="6"/>
        <v>0</v>
      </c>
      <c r="W55" s="4">
        <f t="shared" si="7"/>
        <v>0</v>
      </c>
      <c r="X55" s="20">
        <f t="shared" si="8"/>
        <v>17796</v>
      </c>
      <c r="Y55" s="21">
        <v>0</v>
      </c>
      <c r="Z55" s="19">
        <v>0</v>
      </c>
      <c r="AA55" s="4">
        <f>ROUND(X55+Z55,0)</f>
        <v>17796</v>
      </c>
      <c r="AB55" s="21"/>
      <c r="AC55" s="21"/>
      <c r="AD55" s="21"/>
      <c r="AE55" s="21"/>
      <c r="AF55" s="21"/>
      <c r="AG55" s="26">
        <v>0</v>
      </c>
      <c r="AH55" s="26"/>
      <c r="AI55" s="26">
        <v>0</v>
      </c>
      <c r="AJ55" s="36">
        <f>SUM(AA55-AB55-AC55-AD55-AE55-AF55+AG55-AH55+AI55)</f>
        <v>17796</v>
      </c>
      <c r="AK55" s="38">
        <f>IF(O55&gt;0," ",1)</f>
        <v>1</v>
      </c>
      <c r="AL55" s="38">
        <f>IF(W55&gt;0," ",1)</f>
        <v>1</v>
      </c>
    </row>
    <row r="56" spans="1:38" ht="17.100000000000001" customHeight="1">
      <c r="A56" s="8" t="s">
        <v>122</v>
      </c>
      <c r="B56" s="8" t="s">
        <v>312</v>
      </c>
      <c r="C56" s="8" t="s">
        <v>170</v>
      </c>
      <c r="D56" s="8" t="s">
        <v>315</v>
      </c>
      <c r="E56" s="18">
        <v>430.71</v>
      </c>
      <c r="F56" s="2">
        <f t="shared" si="0"/>
        <v>677506.83</v>
      </c>
      <c r="G56" s="63">
        <v>458395.03</v>
      </c>
      <c r="H56" s="46">
        <v>46815</v>
      </c>
      <c r="I56" s="42">
        <f t="shared" si="1"/>
        <v>35111.25</v>
      </c>
      <c r="J56" s="46">
        <v>35790</v>
      </c>
      <c r="K56" s="46">
        <v>0</v>
      </c>
      <c r="L56" s="46">
        <v>0</v>
      </c>
      <c r="M56" s="46">
        <v>21128</v>
      </c>
      <c r="N56" s="2">
        <f t="shared" si="2"/>
        <v>550424.28</v>
      </c>
      <c r="O56" s="4">
        <f t="shared" si="3"/>
        <v>127083</v>
      </c>
      <c r="P56" s="51">
        <v>235</v>
      </c>
      <c r="Q56" s="51">
        <v>68</v>
      </c>
      <c r="R56" s="4">
        <f t="shared" si="4"/>
        <v>22212</v>
      </c>
      <c r="S56" s="6">
        <f t="shared" si="9"/>
        <v>31424.601600000002</v>
      </c>
      <c r="T56" s="62">
        <v>27531233</v>
      </c>
      <c r="U56" s="6">
        <f t="shared" si="5"/>
        <v>27531.233</v>
      </c>
      <c r="V56" s="6">
        <f t="shared" si="6"/>
        <v>3893.3686000000016</v>
      </c>
      <c r="W56" s="4">
        <f t="shared" si="7"/>
        <v>77867</v>
      </c>
      <c r="X56" s="20">
        <f t="shared" si="8"/>
        <v>227162</v>
      </c>
      <c r="Y56" s="21">
        <v>0</v>
      </c>
      <c r="Z56" s="19">
        <v>0</v>
      </c>
      <c r="AA56" s="4">
        <f>ROUND(X56+Z56,0)</f>
        <v>227162</v>
      </c>
      <c r="AB56" s="21"/>
      <c r="AC56" s="21"/>
      <c r="AD56" s="21"/>
      <c r="AE56" s="21"/>
      <c r="AF56" s="21"/>
      <c r="AG56" s="26">
        <v>0</v>
      </c>
      <c r="AH56" s="26"/>
      <c r="AI56" s="26">
        <v>0</v>
      </c>
      <c r="AJ56" s="36">
        <f>SUM(AA56-AB56-AC56-AD56-AE56-AF56+AG56-AH56+AI56)</f>
        <v>227162</v>
      </c>
      <c r="AK56" s="38" t="str">
        <f>IF(O56&gt;0," ",1)</f>
        <v xml:space="preserve"> </v>
      </c>
      <c r="AL56" s="38" t="str">
        <f>IF(W56&gt;0," ",1)</f>
        <v xml:space="preserve"> </v>
      </c>
    </row>
    <row r="57" spans="1:38" ht="17.100000000000001" customHeight="1">
      <c r="A57" s="8" t="s">
        <v>122</v>
      </c>
      <c r="B57" s="8" t="s">
        <v>312</v>
      </c>
      <c r="C57" s="8" t="s">
        <v>171</v>
      </c>
      <c r="D57" s="8" t="s">
        <v>316</v>
      </c>
      <c r="E57" s="18">
        <v>254.42999999999998</v>
      </c>
      <c r="F57" s="2">
        <f t="shared" si="0"/>
        <v>400218.38999999996</v>
      </c>
      <c r="G57" s="63">
        <v>789457.63</v>
      </c>
      <c r="H57" s="46">
        <v>29431</v>
      </c>
      <c r="I57" s="42">
        <f t="shared" si="1"/>
        <v>22073.25</v>
      </c>
      <c r="J57" s="46">
        <v>22500</v>
      </c>
      <c r="K57" s="46">
        <v>0</v>
      </c>
      <c r="L57" s="46">
        <v>0</v>
      </c>
      <c r="M57" s="46">
        <v>53686</v>
      </c>
      <c r="N57" s="2">
        <f t="shared" si="2"/>
        <v>887716.88</v>
      </c>
      <c r="O57" s="4">
        <f t="shared" si="3"/>
        <v>0</v>
      </c>
      <c r="P57" s="51">
        <v>153</v>
      </c>
      <c r="Q57" s="51">
        <v>88</v>
      </c>
      <c r="R57" s="4">
        <f t="shared" si="4"/>
        <v>18715</v>
      </c>
      <c r="S57" s="6">
        <f t="shared" si="9"/>
        <v>18563.212800000001</v>
      </c>
      <c r="T57" s="62">
        <v>46493382</v>
      </c>
      <c r="U57" s="6">
        <f t="shared" si="5"/>
        <v>46493.381999999998</v>
      </c>
      <c r="V57" s="6">
        <f t="shared" si="6"/>
        <v>0</v>
      </c>
      <c r="W57" s="4">
        <f t="shared" si="7"/>
        <v>0</v>
      </c>
      <c r="X57" s="20">
        <f t="shared" si="8"/>
        <v>18715</v>
      </c>
      <c r="Y57" s="21">
        <v>0</v>
      </c>
      <c r="Z57" s="19">
        <v>0</v>
      </c>
      <c r="AA57" s="4">
        <f>ROUND(X57+Z57,0)</f>
        <v>18715</v>
      </c>
      <c r="AB57" s="21"/>
      <c r="AC57" s="21"/>
      <c r="AD57" s="21"/>
      <c r="AE57" s="21"/>
      <c r="AF57" s="21"/>
      <c r="AG57" s="26">
        <v>0</v>
      </c>
      <c r="AH57" s="26"/>
      <c r="AI57" s="26">
        <v>0</v>
      </c>
      <c r="AJ57" s="36">
        <f>SUM(AA57-AB57-AC57-AD57-AE57-AF57+AG57-AH57+AI57)</f>
        <v>18715</v>
      </c>
      <c r="AK57" s="38">
        <f>IF(O57&gt;0," ",1)</f>
        <v>1</v>
      </c>
      <c r="AL57" s="38">
        <f>IF(W57&gt;0," ",1)</f>
        <v>1</v>
      </c>
    </row>
    <row r="58" spans="1:38" ht="17.100000000000001" customHeight="1">
      <c r="A58" s="8" t="s">
        <v>122</v>
      </c>
      <c r="B58" s="8" t="s">
        <v>312</v>
      </c>
      <c r="C58" s="8" t="s">
        <v>48</v>
      </c>
      <c r="D58" s="8" t="s">
        <v>317</v>
      </c>
      <c r="E58" s="18">
        <v>5898.2</v>
      </c>
      <c r="F58" s="2">
        <f t="shared" si="0"/>
        <v>9277868.5999999996</v>
      </c>
      <c r="G58" s="63">
        <v>2716941.28</v>
      </c>
      <c r="H58" s="46">
        <v>732031</v>
      </c>
      <c r="I58" s="42">
        <f t="shared" si="1"/>
        <v>549023.25</v>
      </c>
      <c r="J58" s="46">
        <v>559836</v>
      </c>
      <c r="K58" s="46">
        <v>593648</v>
      </c>
      <c r="L58" s="46">
        <v>1245942</v>
      </c>
      <c r="M58" s="46">
        <v>13836</v>
      </c>
      <c r="N58" s="2">
        <f t="shared" si="2"/>
        <v>5679226.5299999993</v>
      </c>
      <c r="O58" s="4">
        <f t="shared" si="3"/>
        <v>3598642</v>
      </c>
      <c r="P58" s="51">
        <v>3022</v>
      </c>
      <c r="Q58" s="51">
        <v>33</v>
      </c>
      <c r="R58" s="4">
        <f t="shared" si="4"/>
        <v>138619</v>
      </c>
      <c r="S58" s="6">
        <f t="shared" si="9"/>
        <v>430332.67200000002</v>
      </c>
      <c r="T58" s="62">
        <v>160229657</v>
      </c>
      <c r="U58" s="6">
        <f t="shared" si="5"/>
        <v>160229.65700000001</v>
      </c>
      <c r="V58" s="6">
        <f t="shared" si="6"/>
        <v>270103.01500000001</v>
      </c>
      <c r="W58" s="4">
        <f t="shared" si="7"/>
        <v>5402060</v>
      </c>
      <c r="X58" s="20">
        <f t="shared" si="8"/>
        <v>9139321</v>
      </c>
      <c r="Y58" s="21">
        <v>0</v>
      </c>
      <c r="Z58" s="19">
        <v>0</v>
      </c>
      <c r="AA58" s="4">
        <f>ROUND(X58+Z58,0)</f>
        <v>9139321</v>
      </c>
      <c r="AB58" s="21"/>
      <c r="AC58" s="21"/>
      <c r="AD58" s="21"/>
      <c r="AE58" s="21"/>
      <c r="AF58" s="21"/>
      <c r="AG58" s="26">
        <v>0</v>
      </c>
      <c r="AH58" s="26"/>
      <c r="AI58" s="26">
        <v>0</v>
      </c>
      <c r="AJ58" s="36">
        <f>SUM(AA58-AB58-AC58-AD58-AE58-AF58+AG58-AH58+AI58)</f>
        <v>9139321</v>
      </c>
      <c r="AK58" s="38" t="str">
        <f>IF(O58&gt;0," ",1)</f>
        <v xml:space="preserve"> </v>
      </c>
      <c r="AL58" s="38" t="str">
        <f>IF(W58&gt;0," ",1)</f>
        <v xml:space="preserve"> </v>
      </c>
    </row>
    <row r="59" spans="1:38" ht="17.100000000000001" customHeight="1">
      <c r="A59" s="8" t="s">
        <v>122</v>
      </c>
      <c r="B59" s="8" t="s">
        <v>312</v>
      </c>
      <c r="C59" s="8" t="s">
        <v>172</v>
      </c>
      <c r="D59" s="8" t="s">
        <v>318</v>
      </c>
      <c r="E59" s="18">
        <v>13881.55</v>
      </c>
      <c r="F59" s="2">
        <f t="shared" si="0"/>
        <v>21835678.149999999</v>
      </c>
      <c r="G59" s="63">
        <v>5694043.5599999996</v>
      </c>
      <c r="H59" s="46">
        <v>1663335</v>
      </c>
      <c r="I59" s="42">
        <f t="shared" si="1"/>
        <v>1247501.25</v>
      </c>
      <c r="J59" s="46">
        <v>1271831</v>
      </c>
      <c r="K59" s="46">
        <v>1352053</v>
      </c>
      <c r="L59" s="46">
        <v>2980158</v>
      </c>
      <c r="M59" s="46">
        <v>5938</v>
      </c>
      <c r="N59" s="2">
        <f t="shared" si="2"/>
        <v>12551524.809999999</v>
      </c>
      <c r="O59" s="4">
        <f t="shared" si="3"/>
        <v>9284153</v>
      </c>
      <c r="P59" s="51">
        <v>5486</v>
      </c>
      <c r="Q59" s="51">
        <v>33</v>
      </c>
      <c r="R59" s="4">
        <f t="shared" si="4"/>
        <v>251643</v>
      </c>
      <c r="S59" s="6">
        <f t="shared" si="9"/>
        <v>1012797.888</v>
      </c>
      <c r="T59" s="62">
        <v>344467245</v>
      </c>
      <c r="U59" s="6">
        <f t="shared" si="5"/>
        <v>344467.245</v>
      </c>
      <c r="V59" s="6">
        <f t="shared" si="6"/>
        <v>668330.64300000004</v>
      </c>
      <c r="W59" s="4">
        <f t="shared" si="7"/>
        <v>13366613</v>
      </c>
      <c r="X59" s="20">
        <f t="shared" si="8"/>
        <v>22902409</v>
      </c>
      <c r="Y59" s="21">
        <v>0</v>
      </c>
      <c r="Z59" s="19">
        <v>0</v>
      </c>
      <c r="AA59" s="4">
        <f>ROUND(X59+Z59,0)</f>
        <v>22902409</v>
      </c>
      <c r="AB59" s="21"/>
      <c r="AC59" s="21"/>
      <c r="AD59" s="21"/>
      <c r="AE59" s="21"/>
      <c r="AF59" s="21"/>
      <c r="AG59" s="26">
        <v>0</v>
      </c>
      <c r="AH59" s="26"/>
      <c r="AI59" s="26">
        <v>0</v>
      </c>
      <c r="AJ59" s="36">
        <f>SUM(AA59-AB59-AC59-AD59-AE59-AF59+AG59-AH59+AI59)</f>
        <v>22902409</v>
      </c>
      <c r="AK59" s="38" t="str">
        <f>IF(O59&gt;0," ",1)</f>
        <v xml:space="preserve"> </v>
      </c>
      <c r="AL59" s="38" t="str">
        <f>IF(W59&gt;0," ",1)</f>
        <v xml:space="preserve"> </v>
      </c>
    </row>
    <row r="60" spans="1:38" ht="17.100000000000001" customHeight="1">
      <c r="A60" s="8" t="s">
        <v>122</v>
      </c>
      <c r="B60" s="8" t="s">
        <v>312</v>
      </c>
      <c r="C60" s="8" t="s">
        <v>173</v>
      </c>
      <c r="D60" s="8" t="s">
        <v>319</v>
      </c>
      <c r="E60" s="18">
        <v>4607.0199999999995</v>
      </c>
      <c r="F60" s="2">
        <f t="shared" si="0"/>
        <v>7246842.459999999</v>
      </c>
      <c r="G60" s="63">
        <v>1018824.66</v>
      </c>
      <c r="H60" s="46">
        <v>530594</v>
      </c>
      <c r="I60" s="42">
        <f t="shared" si="1"/>
        <v>397945.5</v>
      </c>
      <c r="J60" s="46">
        <v>405493</v>
      </c>
      <c r="K60" s="46">
        <v>430547</v>
      </c>
      <c r="L60" s="46">
        <v>974821</v>
      </c>
      <c r="M60" s="46">
        <v>16745</v>
      </c>
      <c r="N60" s="2">
        <f t="shared" si="2"/>
        <v>3244376.16</v>
      </c>
      <c r="O60" s="4">
        <f t="shared" si="3"/>
        <v>4002466</v>
      </c>
      <c r="P60" s="51">
        <v>2003</v>
      </c>
      <c r="Q60" s="51">
        <v>40</v>
      </c>
      <c r="R60" s="4">
        <f t="shared" si="4"/>
        <v>111367</v>
      </c>
      <c r="S60" s="6">
        <f t="shared" si="9"/>
        <v>336128.17920000001</v>
      </c>
      <c r="T60" s="62">
        <v>63636768</v>
      </c>
      <c r="U60" s="6">
        <f t="shared" si="5"/>
        <v>63636.767999999996</v>
      </c>
      <c r="V60" s="6">
        <f t="shared" si="6"/>
        <v>272491.41120000003</v>
      </c>
      <c r="W60" s="4">
        <f t="shared" si="7"/>
        <v>5449828</v>
      </c>
      <c r="X60" s="20">
        <f t="shared" si="8"/>
        <v>9563661</v>
      </c>
      <c r="Y60" s="21">
        <v>0</v>
      </c>
      <c r="Z60" s="19">
        <v>0</v>
      </c>
      <c r="AA60" s="4">
        <f>ROUND(X60+Z60,0)</f>
        <v>9563661</v>
      </c>
      <c r="AB60" s="21"/>
      <c r="AC60" s="21"/>
      <c r="AD60" s="21"/>
      <c r="AE60" s="21"/>
      <c r="AF60" s="21"/>
      <c r="AG60" s="26">
        <v>0</v>
      </c>
      <c r="AH60" s="26"/>
      <c r="AI60" s="26">
        <v>0</v>
      </c>
      <c r="AJ60" s="36">
        <f>SUM(AA60-AB60-AC60-AD60-AE60-AF60+AG60-AH60+AI60)</f>
        <v>9563661</v>
      </c>
      <c r="AK60" s="38" t="str">
        <f>IF(O60&gt;0," ",1)</f>
        <v xml:space="preserve"> </v>
      </c>
      <c r="AL60" s="38" t="str">
        <f>IF(W60&gt;0," ",1)</f>
        <v xml:space="preserve"> </v>
      </c>
    </row>
    <row r="61" spans="1:38" ht="17.100000000000001" customHeight="1">
      <c r="A61" s="8" t="s">
        <v>122</v>
      </c>
      <c r="B61" s="8" t="s">
        <v>312</v>
      </c>
      <c r="C61" s="8" t="s">
        <v>71</v>
      </c>
      <c r="D61" s="8" t="s">
        <v>320</v>
      </c>
      <c r="E61" s="18">
        <v>515.5</v>
      </c>
      <c r="F61" s="2">
        <f t="shared" si="0"/>
        <v>810881.5</v>
      </c>
      <c r="G61" s="63">
        <v>283153.32</v>
      </c>
      <c r="H61" s="46">
        <v>59508</v>
      </c>
      <c r="I61" s="42">
        <f t="shared" si="1"/>
        <v>44631</v>
      </c>
      <c r="J61" s="46">
        <v>45499</v>
      </c>
      <c r="K61" s="46">
        <v>48421</v>
      </c>
      <c r="L61" s="46">
        <v>110428</v>
      </c>
      <c r="M61" s="46">
        <v>57440</v>
      </c>
      <c r="N61" s="2">
        <f t="shared" si="2"/>
        <v>589572.32000000007</v>
      </c>
      <c r="O61" s="4">
        <f t="shared" si="3"/>
        <v>221309</v>
      </c>
      <c r="P61" s="51">
        <v>213</v>
      </c>
      <c r="Q61" s="51">
        <v>79</v>
      </c>
      <c r="R61" s="4">
        <f t="shared" si="4"/>
        <v>23390</v>
      </c>
      <c r="S61" s="6">
        <f t="shared" si="9"/>
        <v>37610.879999999997</v>
      </c>
      <c r="T61" s="62">
        <v>17511028</v>
      </c>
      <c r="U61" s="6">
        <f t="shared" si="5"/>
        <v>17511.027999999998</v>
      </c>
      <c r="V61" s="6">
        <f t="shared" si="6"/>
        <v>20099.851999999999</v>
      </c>
      <c r="W61" s="4">
        <f t="shared" si="7"/>
        <v>401997</v>
      </c>
      <c r="X61" s="20">
        <f t="shared" si="8"/>
        <v>646696</v>
      </c>
      <c r="Y61" s="21">
        <v>0</v>
      </c>
      <c r="Z61" s="19">
        <v>0</v>
      </c>
      <c r="AA61" s="4">
        <f>ROUND(X61+Z61,0)</f>
        <v>646696</v>
      </c>
      <c r="AB61" s="21"/>
      <c r="AC61" s="21"/>
      <c r="AD61" s="21"/>
      <c r="AE61" s="21"/>
      <c r="AF61" s="21"/>
      <c r="AG61" s="26">
        <v>0</v>
      </c>
      <c r="AH61" s="26"/>
      <c r="AI61" s="26">
        <v>0</v>
      </c>
      <c r="AJ61" s="36">
        <f>SUM(AA61-AB61-AC61-AD61-AE61-AF61+AG61-AH61+AI61)</f>
        <v>646696</v>
      </c>
      <c r="AK61" s="38" t="str">
        <f>IF(O61&gt;0," ",1)</f>
        <v xml:space="preserve"> </v>
      </c>
      <c r="AL61" s="38" t="str">
        <f>IF(W61&gt;0," ",1)</f>
        <v xml:space="preserve"> </v>
      </c>
    </row>
    <row r="62" spans="1:38" ht="17.100000000000001" customHeight="1">
      <c r="A62" s="8" t="s">
        <v>122</v>
      </c>
      <c r="B62" s="8" t="s">
        <v>312</v>
      </c>
      <c r="C62" s="8" t="s">
        <v>72</v>
      </c>
      <c r="D62" s="8" t="s">
        <v>321</v>
      </c>
      <c r="E62" s="18">
        <v>16997.019999999997</v>
      </c>
      <c r="F62" s="2">
        <f t="shared" si="0"/>
        <v>26736312.459999993</v>
      </c>
      <c r="G62" s="63">
        <v>7807434.7199999997</v>
      </c>
      <c r="H62" s="46">
        <v>2146357</v>
      </c>
      <c r="I62" s="42">
        <f t="shared" si="1"/>
        <v>1609767.75</v>
      </c>
      <c r="J62" s="46">
        <v>1641298</v>
      </c>
      <c r="K62" s="46">
        <v>1743160</v>
      </c>
      <c r="L62" s="46">
        <v>3757933</v>
      </c>
      <c r="M62" s="46">
        <v>131269</v>
      </c>
      <c r="N62" s="2">
        <f t="shared" si="2"/>
        <v>16690862.469999999</v>
      </c>
      <c r="O62" s="4">
        <f t="shared" si="3"/>
        <v>10045450</v>
      </c>
      <c r="P62" s="51">
        <v>7353</v>
      </c>
      <c r="Q62" s="51">
        <v>33</v>
      </c>
      <c r="R62" s="4">
        <f t="shared" si="4"/>
        <v>337282</v>
      </c>
      <c r="S62" s="6">
        <f t="shared" si="9"/>
        <v>1240102.5792</v>
      </c>
      <c r="T62" s="62">
        <v>476651546</v>
      </c>
      <c r="U62" s="6">
        <f t="shared" si="5"/>
        <v>476651.54599999997</v>
      </c>
      <c r="V62" s="6">
        <f t="shared" si="6"/>
        <v>763451.03320000006</v>
      </c>
      <c r="W62" s="4">
        <f t="shared" si="7"/>
        <v>15269021</v>
      </c>
      <c r="X62" s="20">
        <f t="shared" si="8"/>
        <v>25651753</v>
      </c>
      <c r="Y62" s="21">
        <v>0</v>
      </c>
      <c r="Z62" s="19">
        <v>0</v>
      </c>
      <c r="AA62" s="4">
        <f>ROUND(X62+Z62,0)</f>
        <v>25651753</v>
      </c>
      <c r="AB62" s="21"/>
      <c r="AC62" s="21"/>
      <c r="AD62" s="21"/>
      <c r="AE62" s="21"/>
      <c r="AF62" s="21"/>
      <c r="AG62" s="26">
        <v>0</v>
      </c>
      <c r="AH62" s="26"/>
      <c r="AI62" s="26">
        <v>0</v>
      </c>
      <c r="AJ62" s="36">
        <f>SUM(AA62-AB62-AC62-AD62-AE62-AF62+AG62-AH62+AI62)</f>
        <v>25651753</v>
      </c>
      <c r="AK62" s="38" t="str">
        <f>IF(O62&gt;0," ",1)</f>
        <v xml:space="preserve"> </v>
      </c>
      <c r="AL62" s="38" t="str">
        <f>IF(W62&gt;0," ",1)</f>
        <v xml:space="preserve"> </v>
      </c>
    </row>
    <row r="63" spans="1:38" ht="17.100000000000001" customHeight="1">
      <c r="A63" s="8" t="s">
        <v>122</v>
      </c>
      <c r="B63" s="8" t="s">
        <v>312</v>
      </c>
      <c r="C63" s="8" t="s">
        <v>73</v>
      </c>
      <c r="D63" s="8" t="s">
        <v>322</v>
      </c>
      <c r="E63" s="18">
        <v>442.8</v>
      </c>
      <c r="F63" s="2">
        <f t="shared" si="0"/>
        <v>696524.4</v>
      </c>
      <c r="G63" s="63">
        <v>1014740.07</v>
      </c>
      <c r="H63" s="46">
        <v>53658</v>
      </c>
      <c r="I63" s="42">
        <f t="shared" si="1"/>
        <v>40243.5</v>
      </c>
      <c r="J63" s="46">
        <v>40984</v>
      </c>
      <c r="K63" s="46">
        <v>43755</v>
      </c>
      <c r="L63" s="46">
        <v>100761</v>
      </c>
      <c r="M63" s="46">
        <v>56255</v>
      </c>
      <c r="N63" s="2">
        <f t="shared" si="2"/>
        <v>1296738.5699999998</v>
      </c>
      <c r="O63" s="4">
        <f t="shared" si="3"/>
        <v>0</v>
      </c>
      <c r="P63" s="51">
        <v>122</v>
      </c>
      <c r="Q63" s="51">
        <v>92</v>
      </c>
      <c r="R63" s="4">
        <f t="shared" si="4"/>
        <v>15601</v>
      </c>
      <c r="S63" s="6">
        <f t="shared" si="9"/>
        <v>32306.687999999998</v>
      </c>
      <c r="T63" s="62">
        <v>61987787</v>
      </c>
      <c r="U63" s="6">
        <f t="shared" si="5"/>
        <v>61987.786999999997</v>
      </c>
      <c r="V63" s="6">
        <f t="shared" si="6"/>
        <v>0</v>
      </c>
      <c r="W63" s="4">
        <f t="shared" si="7"/>
        <v>0</v>
      </c>
      <c r="X63" s="20">
        <f t="shared" si="8"/>
        <v>15601</v>
      </c>
      <c r="Y63" s="21">
        <v>0</v>
      </c>
      <c r="Z63" s="19">
        <v>0</v>
      </c>
      <c r="AA63" s="4">
        <f>ROUND(X63+Z63,0)</f>
        <v>15601</v>
      </c>
      <c r="AB63" s="21"/>
      <c r="AC63" s="21"/>
      <c r="AD63" s="21"/>
      <c r="AE63" s="21"/>
      <c r="AF63" s="21"/>
      <c r="AG63" s="26">
        <v>0</v>
      </c>
      <c r="AH63" s="26"/>
      <c r="AI63" s="26">
        <v>0</v>
      </c>
      <c r="AJ63" s="36">
        <f>SUM(AA63-AB63-AC63-AD63-AE63-AF63+AG63-AH63+AI63)</f>
        <v>15601</v>
      </c>
      <c r="AK63" s="38">
        <f>IF(O63&gt;0," ",1)</f>
        <v>1</v>
      </c>
      <c r="AL63" s="38">
        <f>IF(W63&gt;0," ",1)</f>
        <v>1</v>
      </c>
    </row>
    <row r="64" spans="1:38" ht="17.100000000000001" customHeight="1">
      <c r="A64" s="8" t="s">
        <v>74</v>
      </c>
      <c r="B64" s="8" t="s">
        <v>323</v>
      </c>
      <c r="C64" s="8" t="s">
        <v>75</v>
      </c>
      <c r="D64" s="8" t="s">
        <v>324</v>
      </c>
      <c r="E64" s="18">
        <v>513.08000000000004</v>
      </c>
      <c r="F64" s="2">
        <f t="shared" si="0"/>
        <v>807074.84000000008</v>
      </c>
      <c r="G64" s="63">
        <v>140641.75</v>
      </c>
      <c r="H64" s="46">
        <v>52219</v>
      </c>
      <c r="I64" s="42">
        <f t="shared" si="1"/>
        <v>39164.25</v>
      </c>
      <c r="J64" s="46">
        <v>43905</v>
      </c>
      <c r="K64" s="46">
        <v>0</v>
      </c>
      <c r="L64" s="46">
        <v>0</v>
      </c>
      <c r="M64" s="46">
        <v>39752</v>
      </c>
      <c r="N64" s="2">
        <f t="shared" si="2"/>
        <v>263463</v>
      </c>
      <c r="O64" s="4">
        <f t="shared" si="3"/>
        <v>543612</v>
      </c>
      <c r="P64" s="51">
        <v>297</v>
      </c>
      <c r="Q64" s="51">
        <v>59</v>
      </c>
      <c r="R64" s="4">
        <f t="shared" si="4"/>
        <v>24357</v>
      </c>
      <c r="S64" s="6">
        <f t="shared" si="9"/>
        <v>37434.316800000001</v>
      </c>
      <c r="T64" s="62">
        <v>8565271</v>
      </c>
      <c r="U64" s="6">
        <f t="shared" si="5"/>
        <v>8565.2710000000006</v>
      </c>
      <c r="V64" s="6">
        <f t="shared" si="6"/>
        <v>28869.0458</v>
      </c>
      <c r="W64" s="4">
        <f t="shared" si="7"/>
        <v>577381</v>
      </c>
      <c r="X64" s="20">
        <f t="shared" si="8"/>
        <v>1145350</v>
      </c>
      <c r="Y64" s="21">
        <v>0</v>
      </c>
      <c r="Z64" s="19">
        <v>0</v>
      </c>
      <c r="AA64" s="4">
        <f>ROUND(X64+Z64,0)</f>
        <v>1145350</v>
      </c>
      <c r="AB64" s="21"/>
      <c r="AC64" s="21"/>
      <c r="AD64" s="21"/>
      <c r="AE64" s="21"/>
      <c r="AF64" s="21"/>
      <c r="AG64" s="26">
        <v>0</v>
      </c>
      <c r="AH64" s="26"/>
      <c r="AI64" s="26">
        <v>0</v>
      </c>
      <c r="AJ64" s="36">
        <f>SUM(AA64-AB64-AC64-AD64-AE64-AF64+AG64-AH64+AI64)</f>
        <v>1145350</v>
      </c>
      <c r="AK64" s="38" t="str">
        <f>IF(O64&gt;0," ",1)</f>
        <v xml:space="preserve"> </v>
      </c>
      <c r="AL64" s="38" t="str">
        <f>IF(W64&gt;0," ",1)</f>
        <v xml:space="preserve"> </v>
      </c>
    </row>
    <row r="65" spans="1:38" ht="17.100000000000001" customHeight="1">
      <c r="A65" s="8" t="s">
        <v>74</v>
      </c>
      <c r="B65" s="8" t="s">
        <v>323</v>
      </c>
      <c r="C65" s="8" t="s">
        <v>87</v>
      </c>
      <c r="D65" s="8" t="s">
        <v>325</v>
      </c>
      <c r="E65" s="18">
        <v>4959.63</v>
      </c>
      <c r="F65" s="2">
        <f t="shared" si="0"/>
        <v>7801497.9900000002</v>
      </c>
      <c r="G65" s="63">
        <v>2235888.9500000002</v>
      </c>
      <c r="H65" s="46">
        <v>544964</v>
      </c>
      <c r="I65" s="42">
        <f t="shared" si="1"/>
        <v>408723</v>
      </c>
      <c r="J65" s="46">
        <v>458120</v>
      </c>
      <c r="K65" s="46">
        <v>817692</v>
      </c>
      <c r="L65" s="46">
        <v>1138710</v>
      </c>
      <c r="M65" s="46">
        <v>13741</v>
      </c>
      <c r="N65" s="2">
        <f t="shared" si="2"/>
        <v>5072874.95</v>
      </c>
      <c r="O65" s="4">
        <f t="shared" si="3"/>
        <v>2728623</v>
      </c>
      <c r="P65" s="51">
        <v>1581</v>
      </c>
      <c r="Q65" s="51">
        <v>33</v>
      </c>
      <c r="R65" s="4">
        <f t="shared" si="4"/>
        <v>72520</v>
      </c>
      <c r="S65" s="6">
        <f t="shared" si="9"/>
        <v>361854.60479999997</v>
      </c>
      <c r="T65" s="62">
        <v>141243774</v>
      </c>
      <c r="U65" s="6">
        <f t="shared" si="5"/>
        <v>141243.774</v>
      </c>
      <c r="V65" s="6">
        <f t="shared" si="6"/>
        <v>220610.83079999997</v>
      </c>
      <c r="W65" s="4">
        <f t="shared" si="7"/>
        <v>4412217</v>
      </c>
      <c r="X65" s="20">
        <f t="shared" si="8"/>
        <v>7213360</v>
      </c>
      <c r="Y65" s="21">
        <v>0</v>
      </c>
      <c r="Z65" s="19">
        <v>0</v>
      </c>
      <c r="AA65" s="4">
        <f>ROUND(X65+Z65,0)</f>
        <v>7213360</v>
      </c>
      <c r="AB65" s="21"/>
      <c r="AC65" s="21"/>
      <c r="AD65" s="21"/>
      <c r="AE65" s="21"/>
      <c r="AF65" s="21"/>
      <c r="AG65" s="26">
        <v>0</v>
      </c>
      <c r="AH65" s="26"/>
      <c r="AI65" s="26">
        <v>0</v>
      </c>
      <c r="AJ65" s="36">
        <f>SUM(AA65-AB65-AC65-AD65-AE65-AF65+AG65-AH65+AI65)</f>
        <v>7213360</v>
      </c>
      <c r="AK65" s="38" t="str">
        <f>IF(O65&gt;0," ",1)</f>
        <v xml:space="preserve"> </v>
      </c>
      <c r="AL65" s="38" t="str">
        <f>IF(W65&gt;0," ",1)</f>
        <v xml:space="preserve"> </v>
      </c>
    </row>
    <row r="66" spans="1:38" ht="17.100000000000001" customHeight="1">
      <c r="A66" s="8" t="s">
        <v>74</v>
      </c>
      <c r="B66" s="8" t="s">
        <v>323</v>
      </c>
      <c r="C66" s="8" t="s">
        <v>133</v>
      </c>
      <c r="D66" s="8" t="s">
        <v>326</v>
      </c>
      <c r="E66" s="18">
        <v>408.28999999999996</v>
      </c>
      <c r="F66" s="2">
        <f t="shared" si="0"/>
        <v>642240.16999999993</v>
      </c>
      <c r="G66" s="63">
        <v>470256.93000000005</v>
      </c>
      <c r="H66" s="46">
        <v>40120</v>
      </c>
      <c r="I66" s="42">
        <f t="shared" si="1"/>
        <v>30090</v>
      </c>
      <c r="J66" s="46">
        <v>33742</v>
      </c>
      <c r="K66" s="46">
        <v>59924</v>
      </c>
      <c r="L66" s="46">
        <v>80061</v>
      </c>
      <c r="M66" s="46">
        <v>14190</v>
      </c>
      <c r="N66" s="2">
        <f t="shared" si="2"/>
        <v>688263.93</v>
      </c>
      <c r="O66" s="4">
        <f t="shared" si="3"/>
        <v>0</v>
      </c>
      <c r="P66" s="51">
        <v>208</v>
      </c>
      <c r="Q66" s="51">
        <v>84</v>
      </c>
      <c r="R66" s="4">
        <f t="shared" si="4"/>
        <v>24286</v>
      </c>
      <c r="S66" s="6">
        <f t="shared" si="9"/>
        <v>29788.838400000001</v>
      </c>
      <c r="T66" s="62">
        <v>29317764</v>
      </c>
      <c r="U66" s="6">
        <f t="shared" si="5"/>
        <v>29317.763999999999</v>
      </c>
      <c r="V66" s="6">
        <f t="shared" si="6"/>
        <v>471.07440000000133</v>
      </c>
      <c r="W66" s="4">
        <f t="shared" si="7"/>
        <v>9421</v>
      </c>
      <c r="X66" s="20">
        <f t="shared" si="8"/>
        <v>33707</v>
      </c>
      <c r="Y66" s="21">
        <v>0</v>
      </c>
      <c r="Z66" s="19">
        <v>0</v>
      </c>
      <c r="AA66" s="4">
        <f>ROUND(X66+Z66,0)</f>
        <v>33707</v>
      </c>
      <c r="AB66" s="21"/>
      <c r="AC66" s="21"/>
      <c r="AD66" s="21"/>
      <c r="AE66" s="21"/>
      <c r="AF66" s="21"/>
      <c r="AG66" s="26">
        <v>0</v>
      </c>
      <c r="AH66" s="26"/>
      <c r="AI66" s="26">
        <v>0</v>
      </c>
      <c r="AJ66" s="36">
        <f>SUM(AA66-AB66-AC66-AD66-AE66-AF66+AG66-AH66+AI66)</f>
        <v>33707</v>
      </c>
      <c r="AK66" s="38">
        <f>IF(O66&gt;0," ",1)</f>
        <v>1</v>
      </c>
      <c r="AL66" s="38" t="str">
        <f>IF(W66&gt;0," ",1)</f>
        <v xml:space="preserve"> </v>
      </c>
    </row>
    <row r="67" spans="1:38" ht="17.100000000000001" customHeight="1">
      <c r="A67" s="8" t="s">
        <v>74</v>
      </c>
      <c r="B67" s="8" t="s">
        <v>323</v>
      </c>
      <c r="C67" s="8" t="s">
        <v>172</v>
      </c>
      <c r="D67" s="8" t="s">
        <v>327</v>
      </c>
      <c r="E67" s="18">
        <v>2476</v>
      </c>
      <c r="F67" s="2">
        <f t="shared" si="0"/>
        <v>3894748</v>
      </c>
      <c r="G67" s="63">
        <v>1169548.23</v>
      </c>
      <c r="H67" s="46">
        <v>285625</v>
      </c>
      <c r="I67" s="42">
        <f t="shared" si="1"/>
        <v>214218.75</v>
      </c>
      <c r="J67" s="46">
        <v>240163</v>
      </c>
      <c r="K67" s="46">
        <v>427626</v>
      </c>
      <c r="L67" s="46">
        <v>565168</v>
      </c>
      <c r="M67" s="46">
        <v>12145</v>
      </c>
      <c r="N67" s="2">
        <f t="shared" si="2"/>
        <v>2628868.98</v>
      </c>
      <c r="O67" s="4">
        <f t="shared" si="3"/>
        <v>1265879</v>
      </c>
      <c r="P67" s="51">
        <v>1398</v>
      </c>
      <c r="Q67" s="51">
        <v>33</v>
      </c>
      <c r="R67" s="4">
        <f t="shared" si="4"/>
        <v>64126</v>
      </c>
      <c r="S67" s="6">
        <f t="shared" si="9"/>
        <v>180648.95999999999</v>
      </c>
      <c r="T67" s="62">
        <v>74022040</v>
      </c>
      <c r="U67" s="6">
        <f t="shared" si="5"/>
        <v>74022.039999999994</v>
      </c>
      <c r="V67" s="6">
        <f t="shared" si="6"/>
        <v>106626.92</v>
      </c>
      <c r="W67" s="4">
        <f t="shared" si="7"/>
        <v>2132538</v>
      </c>
      <c r="X67" s="20">
        <f t="shared" si="8"/>
        <v>3462543</v>
      </c>
      <c r="Y67" s="21">
        <v>0</v>
      </c>
      <c r="Z67" s="19">
        <v>0</v>
      </c>
      <c r="AA67" s="4">
        <f>ROUND(X67+Z67,0)</f>
        <v>3462543</v>
      </c>
      <c r="AB67" s="21"/>
      <c r="AC67" s="21"/>
      <c r="AD67" s="21"/>
      <c r="AE67" s="21"/>
      <c r="AF67" s="21"/>
      <c r="AG67" s="26">
        <v>0</v>
      </c>
      <c r="AH67" s="26"/>
      <c r="AI67" s="26">
        <v>0</v>
      </c>
      <c r="AJ67" s="36">
        <f>SUM(AA67-AB67-AC67-AD67-AE67-AF67+AG67-AH67+AI67)</f>
        <v>3462543</v>
      </c>
      <c r="AK67" s="38" t="str">
        <f>IF(O67&gt;0," ",1)</f>
        <v xml:space="preserve"> </v>
      </c>
      <c r="AL67" s="38" t="str">
        <f>IF(W67&gt;0," ",1)</f>
        <v xml:space="preserve"> </v>
      </c>
    </row>
    <row r="68" spans="1:38" ht="17.100000000000001" customHeight="1">
      <c r="A68" s="8" t="s">
        <v>74</v>
      </c>
      <c r="B68" s="8" t="s">
        <v>323</v>
      </c>
      <c r="C68" s="8" t="s">
        <v>1</v>
      </c>
      <c r="D68" s="8" t="s">
        <v>328</v>
      </c>
      <c r="E68" s="18">
        <v>2261.46</v>
      </c>
      <c r="F68" s="2">
        <f t="shared" ref="F68:F131" si="10">SUM(E68*$F$3)</f>
        <v>3557276.58</v>
      </c>
      <c r="G68" s="63">
        <v>631732.99</v>
      </c>
      <c r="H68" s="46">
        <v>273955</v>
      </c>
      <c r="I68" s="42">
        <f t="shared" ref="I68:I131" si="11">ROUND(H68*0.75,2)</f>
        <v>205466.25</v>
      </c>
      <c r="J68" s="46">
        <v>231468</v>
      </c>
      <c r="K68" s="46">
        <v>412314</v>
      </c>
      <c r="L68" s="46">
        <v>550205</v>
      </c>
      <c r="M68" s="46">
        <v>49061</v>
      </c>
      <c r="N68" s="2">
        <f t="shared" ref="N68:N131" si="12">SUM(G68+I68+J68+K68+L68+M68)</f>
        <v>2080247.24</v>
      </c>
      <c r="O68" s="4">
        <f t="shared" ref="O68:O131" si="13">IF(F68&gt;N68,ROUND(SUM(F68-N68),0),0)</f>
        <v>1477029</v>
      </c>
      <c r="P68" s="51">
        <v>1101</v>
      </c>
      <c r="Q68" s="51">
        <v>42</v>
      </c>
      <c r="R68" s="4">
        <f t="shared" ref="R68:R131" si="14">ROUND(SUM(P68*Q68*1.39),0)</f>
        <v>64276</v>
      </c>
      <c r="S68" s="6">
        <f t="shared" si="9"/>
        <v>164996.12160000001</v>
      </c>
      <c r="T68" s="62">
        <v>37588974</v>
      </c>
      <c r="U68" s="6">
        <f t="shared" ref="U68:U131" si="15">ROUND(T68/1000,4)</f>
        <v>37588.974000000002</v>
      </c>
      <c r="V68" s="6">
        <f t="shared" ref="V68:V131" si="16">IF(S68-U68&lt;0,0,S68-U68)</f>
        <v>127407.14760000001</v>
      </c>
      <c r="W68" s="4">
        <f t="shared" ref="W68:W131" si="17">IF(V68&gt;0,ROUND(SUM(V68*$W$3),0),0)</f>
        <v>2548143</v>
      </c>
      <c r="X68" s="20">
        <f t="shared" ref="X68:X131" si="18">SUM(O68+R68+W68)</f>
        <v>4089448</v>
      </c>
      <c r="Y68" s="21">
        <v>0</v>
      </c>
      <c r="Z68" s="19">
        <v>0</v>
      </c>
      <c r="AA68" s="4">
        <f>ROUND(X68+Z68,0)</f>
        <v>4089448</v>
      </c>
      <c r="AB68" s="21"/>
      <c r="AC68" s="21"/>
      <c r="AD68" s="21"/>
      <c r="AE68" s="21"/>
      <c r="AF68" s="21"/>
      <c r="AG68" s="26">
        <v>0</v>
      </c>
      <c r="AH68" s="26"/>
      <c r="AI68" s="26">
        <v>0</v>
      </c>
      <c r="AJ68" s="36">
        <f>SUM(AA68-AB68-AC68-AD68-AE68-AF68+AG68-AH68+AI68)</f>
        <v>4089448</v>
      </c>
      <c r="AK68" s="38" t="str">
        <f>IF(O68&gt;0," ",1)</f>
        <v xml:space="preserve"> </v>
      </c>
      <c r="AL68" s="38" t="str">
        <f>IF(W68&gt;0," ",1)</f>
        <v xml:space="preserve"> </v>
      </c>
    </row>
    <row r="69" spans="1:38" ht="17.100000000000001" customHeight="1">
      <c r="A69" s="8" t="s">
        <v>74</v>
      </c>
      <c r="B69" s="8" t="s">
        <v>323</v>
      </c>
      <c r="C69" s="8" t="s">
        <v>2</v>
      </c>
      <c r="D69" s="8" t="s">
        <v>329</v>
      </c>
      <c r="E69" s="18">
        <v>748.47</v>
      </c>
      <c r="F69" s="2">
        <f t="shared" si="10"/>
        <v>1177343.31</v>
      </c>
      <c r="G69" s="63">
        <v>269269.95</v>
      </c>
      <c r="H69" s="46">
        <v>87441</v>
      </c>
      <c r="I69" s="42">
        <f t="shared" si="11"/>
        <v>65580.75</v>
      </c>
      <c r="J69" s="46">
        <v>73514</v>
      </c>
      <c r="K69" s="46">
        <v>131072</v>
      </c>
      <c r="L69" s="46">
        <v>180835</v>
      </c>
      <c r="M69" s="46">
        <v>34274</v>
      </c>
      <c r="N69" s="2">
        <f t="shared" si="12"/>
        <v>754545.7</v>
      </c>
      <c r="O69" s="4">
        <f t="shared" si="13"/>
        <v>422798</v>
      </c>
      <c r="P69" s="51">
        <v>363</v>
      </c>
      <c r="Q69" s="51">
        <v>68</v>
      </c>
      <c r="R69" s="4">
        <f t="shared" si="14"/>
        <v>34311</v>
      </c>
      <c r="S69" s="6">
        <f t="shared" ref="S69:S132" si="19">ROUND(SUM(E69*$S$3),4)</f>
        <v>54608.371200000001</v>
      </c>
      <c r="T69" s="62">
        <v>15807627</v>
      </c>
      <c r="U69" s="6">
        <f t="shared" si="15"/>
        <v>15807.627</v>
      </c>
      <c r="V69" s="6">
        <f t="shared" si="16"/>
        <v>38800.744200000001</v>
      </c>
      <c r="W69" s="4">
        <f t="shared" si="17"/>
        <v>776015</v>
      </c>
      <c r="X69" s="20">
        <f t="shared" si="18"/>
        <v>1233124</v>
      </c>
      <c r="Y69" s="21">
        <v>0</v>
      </c>
      <c r="Z69" s="19">
        <v>0</v>
      </c>
      <c r="AA69" s="4">
        <f>ROUND(X69+Z69,0)</f>
        <v>1233124</v>
      </c>
      <c r="AB69" s="21"/>
      <c r="AC69" s="21"/>
      <c r="AD69" s="21"/>
      <c r="AE69" s="21"/>
      <c r="AF69" s="21"/>
      <c r="AG69" s="26">
        <v>0</v>
      </c>
      <c r="AH69" s="26"/>
      <c r="AI69" s="26">
        <v>0</v>
      </c>
      <c r="AJ69" s="36">
        <f>SUM(AA69-AB69-AC69-AD69-AE69-AF69+AG69-AH69+AI69)</f>
        <v>1233124</v>
      </c>
      <c r="AK69" s="38" t="str">
        <f>IF(O69&gt;0," ",1)</f>
        <v xml:space="preserve"> </v>
      </c>
      <c r="AL69" s="38" t="str">
        <f>IF(W69&gt;0," ",1)</f>
        <v xml:space="preserve"> </v>
      </c>
    </row>
    <row r="70" spans="1:38" ht="17.100000000000001" customHeight="1">
      <c r="A70" s="8" t="s">
        <v>74</v>
      </c>
      <c r="B70" s="8" t="s">
        <v>323</v>
      </c>
      <c r="C70" s="8" t="s">
        <v>137</v>
      </c>
      <c r="D70" s="8" t="s">
        <v>330</v>
      </c>
      <c r="E70" s="18">
        <v>847.83</v>
      </c>
      <c r="F70" s="2">
        <f t="shared" si="10"/>
        <v>1333636.5900000001</v>
      </c>
      <c r="G70" s="63">
        <v>299727.42</v>
      </c>
      <c r="H70" s="46">
        <v>94099</v>
      </c>
      <c r="I70" s="42">
        <f t="shared" si="11"/>
        <v>70574.25</v>
      </c>
      <c r="J70" s="46">
        <v>79113</v>
      </c>
      <c r="K70" s="46">
        <v>141040</v>
      </c>
      <c r="L70" s="46">
        <v>200526</v>
      </c>
      <c r="M70" s="46">
        <v>10606</v>
      </c>
      <c r="N70" s="2">
        <f t="shared" si="12"/>
        <v>801586.66999999993</v>
      </c>
      <c r="O70" s="4">
        <f t="shared" si="13"/>
        <v>532050</v>
      </c>
      <c r="P70" s="51">
        <v>272</v>
      </c>
      <c r="Q70" s="51">
        <v>77</v>
      </c>
      <c r="R70" s="4">
        <f t="shared" si="14"/>
        <v>29112</v>
      </c>
      <c r="S70" s="6">
        <f t="shared" si="19"/>
        <v>61857.676800000001</v>
      </c>
      <c r="T70" s="62">
        <v>17910348</v>
      </c>
      <c r="U70" s="6">
        <f t="shared" si="15"/>
        <v>17910.348000000002</v>
      </c>
      <c r="V70" s="6">
        <f t="shared" si="16"/>
        <v>43947.328800000003</v>
      </c>
      <c r="W70" s="4">
        <f t="shared" si="17"/>
        <v>878947</v>
      </c>
      <c r="X70" s="20">
        <f t="shared" si="18"/>
        <v>1440109</v>
      </c>
      <c r="Y70" s="21">
        <v>0</v>
      </c>
      <c r="Z70" s="19">
        <v>0</v>
      </c>
      <c r="AA70" s="4">
        <f>ROUND(X70+Z70,0)</f>
        <v>1440109</v>
      </c>
      <c r="AB70" s="21"/>
      <c r="AC70" s="21"/>
      <c r="AD70" s="21"/>
      <c r="AE70" s="21"/>
      <c r="AF70" s="21"/>
      <c r="AG70" s="26">
        <v>0</v>
      </c>
      <c r="AH70" s="26"/>
      <c r="AI70" s="26">
        <v>0</v>
      </c>
      <c r="AJ70" s="36">
        <f>SUM(AA70-AB70-AC70-AD70-AE70-AF70+AG70-AH70+AI70)</f>
        <v>1440109</v>
      </c>
      <c r="AK70" s="38" t="str">
        <f>IF(O70&gt;0," ",1)</f>
        <v xml:space="preserve"> </v>
      </c>
      <c r="AL70" s="38" t="str">
        <f>IF(W70&gt;0," ",1)</f>
        <v xml:space="preserve"> </v>
      </c>
    </row>
    <row r="71" spans="1:38" ht="17.100000000000001" customHeight="1">
      <c r="A71" s="8" t="s">
        <v>74</v>
      </c>
      <c r="B71" s="8" t="s">
        <v>323</v>
      </c>
      <c r="C71" s="8" t="s">
        <v>138</v>
      </c>
      <c r="D71" s="8" t="s">
        <v>331</v>
      </c>
      <c r="E71" s="18">
        <v>499.65</v>
      </c>
      <c r="F71" s="2">
        <f t="shared" si="10"/>
        <v>785949.45</v>
      </c>
      <c r="G71" s="63">
        <v>457124.79</v>
      </c>
      <c r="H71" s="46">
        <v>55177</v>
      </c>
      <c r="I71" s="42">
        <f t="shared" si="11"/>
        <v>41382.75</v>
      </c>
      <c r="J71" s="46">
        <v>46608</v>
      </c>
      <c r="K71" s="46">
        <v>83244</v>
      </c>
      <c r="L71" s="46">
        <v>118973</v>
      </c>
      <c r="M71" s="46">
        <v>5367</v>
      </c>
      <c r="N71" s="2">
        <f t="shared" si="12"/>
        <v>752699.54</v>
      </c>
      <c r="O71" s="4">
        <f t="shared" si="13"/>
        <v>33250</v>
      </c>
      <c r="P71" s="51">
        <v>272</v>
      </c>
      <c r="Q71" s="51">
        <v>84</v>
      </c>
      <c r="R71" s="4">
        <f t="shared" si="14"/>
        <v>31759</v>
      </c>
      <c r="S71" s="6">
        <f t="shared" si="19"/>
        <v>36454.464</v>
      </c>
      <c r="T71" s="62">
        <v>28238551</v>
      </c>
      <c r="U71" s="6">
        <f t="shared" si="15"/>
        <v>28238.550999999999</v>
      </c>
      <c r="V71" s="6">
        <f t="shared" si="16"/>
        <v>8215.9130000000005</v>
      </c>
      <c r="W71" s="4">
        <f t="shared" si="17"/>
        <v>164318</v>
      </c>
      <c r="X71" s="20">
        <f t="shared" si="18"/>
        <v>229327</v>
      </c>
      <c r="Y71" s="21">
        <v>0</v>
      </c>
      <c r="Z71" s="19">
        <v>0</v>
      </c>
      <c r="AA71" s="4">
        <f>ROUND(X71+Z71,0)</f>
        <v>229327</v>
      </c>
      <c r="AB71" s="21"/>
      <c r="AC71" s="21"/>
      <c r="AD71" s="21"/>
      <c r="AE71" s="21"/>
      <c r="AF71" s="21"/>
      <c r="AG71" s="26">
        <v>0</v>
      </c>
      <c r="AH71" s="26"/>
      <c r="AI71" s="26">
        <v>0</v>
      </c>
      <c r="AJ71" s="36">
        <f>SUM(AA71-AB71-AC71-AD71-AE71-AF71+AG71-AH71+AI71)</f>
        <v>229327</v>
      </c>
      <c r="AK71" s="38" t="str">
        <f>IF(O71&gt;0," ",1)</f>
        <v xml:space="preserve"> </v>
      </c>
      <c r="AL71" s="38" t="str">
        <f>IF(W71&gt;0," ",1)</f>
        <v xml:space="preserve"> </v>
      </c>
    </row>
    <row r="72" spans="1:38" ht="17.100000000000001" customHeight="1">
      <c r="A72" s="8" t="s">
        <v>74</v>
      </c>
      <c r="B72" s="8" t="s">
        <v>323</v>
      </c>
      <c r="C72" s="8" t="s">
        <v>3</v>
      </c>
      <c r="D72" s="8" t="s">
        <v>332</v>
      </c>
      <c r="E72" s="18">
        <v>2138.0099999999998</v>
      </c>
      <c r="F72" s="2">
        <f t="shared" si="10"/>
        <v>3363089.7299999995</v>
      </c>
      <c r="G72" s="63">
        <v>636926.65</v>
      </c>
      <c r="H72" s="46">
        <v>246360</v>
      </c>
      <c r="I72" s="42">
        <f t="shared" si="11"/>
        <v>184770</v>
      </c>
      <c r="J72" s="46">
        <v>207159</v>
      </c>
      <c r="K72" s="46">
        <v>368660</v>
      </c>
      <c r="L72" s="46">
        <v>492012</v>
      </c>
      <c r="M72" s="46">
        <v>40671</v>
      </c>
      <c r="N72" s="2">
        <f t="shared" si="12"/>
        <v>1930198.65</v>
      </c>
      <c r="O72" s="4">
        <f t="shared" si="13"/>
        <v>1432891</v>
      </c>
      <c r="P72" s="51">
        <v>1271</v>
      </c>
      <c r="Q72" s="51">
        <v>48</v>
      </c>
      <c r="R72" s="4">
        <f t="shared" si="14"/>
        <v>84801</v>
      </c>
      <c r="S72" s="6">
        <f t="shared" si="19"/>
        <v>155989.2096</v>
      </c>
      <c r="T72" s="62">
        <v>37030619</v>
      </c>
      <c r="U72" s="6">
        <f t="shared" si="15"/>
        <v>37030.618999999999</v>
      </c>
      <c r="V72" s="6">
        <f t="shared" si="16"/>
        <v>118958.5906</v>
      </c>
      <c r="W72" s="4">
        <f t="shared" si="17"/>
        <v>2379172</v>
      </c>
      <c r="X72" s="20">
        <f t="shared" si="18"/>
        <v>3896864</v>
      </c>
      <c r="Y72" s="21">
        <v>0</v>
      </c>
      <c r="Z72" s="19">
        <v>0</v>
      </c>
      <c r="AA72" s="4">
        <f>ROUND(X72+Z72,0)</f>
        <v>3896864</v>
      </c>
      <c r="AB72" s="21"/>
      <c r="AC72" s="21"/>
      <c r="AD72" s="21"/>
      <c r="AE72" s="21"/>
      <c r="AF72" s="21"/>
      <c r="AG72" s="26">
        <v>0</v>
      </c>
      <c r="AH72" s="26"/>
      <c r="AI72" s="26">
        <v>0</v>
      </c>
      <c r="AJ72" s="36">
        <f>SUM(AA72-AB72-AC72-AD72-AE72-AF72+AG72-AH72+AI72)</f>
        <v>3896864</v>
      </c>
      <c r="AK72" s="38" t="str">
        <f>IF(O72&gt;0," ",1)</f>
        <v xml:space="preserve"> </v>
      </c>
      <c r="AL72" s="38" t="str">
        <f>IF(W72&gt;0," ",1)</f>
        <v xml:space="preserve"> </v>
      </c>
    </row>
    <row r="73" spans="1:38" ht="17.100000000000001" customHeight="1">
      <c r="A73" s="8" t="s">
        <v>148</v>
      </c>
      <c r="B73" s="8" t="s">
        <v>333</v>
      </c>
      <c r="C73" s="8" t="s">
        <v>109</v>
      </c>
      <c r="D73" s="8" t="s">
        <v>334</v>
      </c>
      <c r="E73" s="18">
        <v>270.74</v>
      </c>
      <c r="F73" s="2">
        <f t="shared" si="10"/>
        <v>425874.02</v>
      </c>
      <c r="G73" s="63">
        <v>77512.86</v>
      </c>
      <c r="H73" s="46">
        <v>14625</v>
      </c>
      <c r="I73" s="42">
        <f t="shared" si="11"/>
        <v>10968.75</v>
      </c>
      <c r="J73" s="46">
        <v>21540</v>
      </c>
      <c r="K73" s="46">
        <v>0</v>
      </c>
      <c r="L73" s="46">
        <v>0</v>
      </c>
      <c r="M73" s="46">
        <v>83896</v>
      </c>
      <c r="N73" s="2">
        <f t="shared" si="12"/>
        <v>193917.61</v>
      </c>
      <c r="O73" s="4">
        <f t="shared" si="13"/>
        <v>231956</v>
      </c>
      <c r="P73" s="51">
        <v>142</v>
      </c>
      <c r="Q73" s="51">
        <v>77</v>
      </c>
      <c r="R73" s="4">
        <f t="shared" si="14"/>
        <v>15198</v>
      </c>
      <c r="S73" s="6">
        <f t="shared" si="19"/>
        <v>19753.190399999999</v>
      </c>
      <c r="T73" s="62">
        <v>4761232</v>
      </c>
      <c r="U73" s="6">
        <f t="shared" si="15"/>
        <v>4761.232</v>
      </c>
      <c r="V73" s="6">
        <f t="shared" si="16"/>
        <v>14991.9584</v>
      </c>
      <c r="W73" s="4">
        <f t="shared" si="17"/>
        <v>299839</v>
      </c>
      <c r="X73" s="20">
        <f t="shared" si="18"/>
        <v>546993</v>
      </c>
      <c r="Y73" s="21">
        <v>0</v>
      </c>
      <c r="Z73" s="19">
        <v>0</v>
      </c>
      <c r="AA73" s="4">
        <f>ROUND(X73+Z73,0)</f>
        <v>546993</v>
      </c>
      <c r="AB73" s="21"/>
      <c r="AC73" s="21"/>
      <c r="AD73" s="21"/>
      <c r="AE73" s="21"/>
      <c r="AF73" s="21"/>
      <c r="AG73" s="26">
        <v>0</v>
      </c>
      <c r="AH73" s="26"/>
      <c r="AI73" s="26">
        <v>0</v>
      </c>
      <c r="AJ73" s="36">
        <f>SUM(AA73-AB73-AC73-AD73-AE73-AF73+AG73-AH73+AI73)</f>
        <v>546993</v>
      </c>
      <c r="AK73" s="38" t="str">
        <f>IF(O73&gt;0," ",1)</f>
        <v xml:space="preserve"> </v>
      </c>
      <c r="AL73" s="38" t="str">
        <f>IF(W73&gt;0," ",1)</f>
        <v xml:space="preserve"> </v>
      </c>
    </row>
    <row r="74" spans="1:38" ht="17.100000000000001" customHeight="1">
      <c r="A74" s="8" t="s">
        <v>148</v>
      </c>
      <c r="B74" s="8" t="s">
        <v>333</v>
      </c>
      <c r="C74" s="8" t="s">
        <v>211</v>
      </c>
      <c r="D74" s="8" t="s">
        <v>335</v>
      </c>
      <c r="E74" s="18">
        <v>350.14</v>
      </c>
      <c r="F74" s="2">
        <f t="shared" si="10"/>
        <v>550770.22</v>
      </c>
      <c r="G74" s="63">
        <v>88993.11</v>
      </c>
      <c r="H74" s="46">
        <v>18845</v>
      </c>
      <c r="I74" s="42">
        <f t="shared" si="11"/>
        <v>14133.75</v>
      </c>
      <c r="J74" s="46">
        <v>29145</v>
      </c>
      <c r="K74" s="46">
        <v>0</v>
      </c>
      <c r="L74" s="46">
        <v>0</v>
      </c>
      <c r="M74" s="46">
        <v>34598</v>
      </c>
      <c r="N74" s="2">
        <f t="shared" si="12"/>
        <v>166869.85999999999</v>
      </c>
      <c r="O74" s="4">
        <f t="shared" si="13"/>
        <v>383900</v>
      </c>
      <c r="P74" s="51">
        <v>136</v>
      </c>
      <c r="Q74" s="51">
        <v>64</v>
      </c>
      <c r="R74" s="4">
        <f t="shared" si="14"/>
        <v>12099</v>
      </c>
      <c r="S74" s="6">
        <f t="shared" si="19"/>
        <v>25546.214400000001</v>
      </c>
      <c r="T74" s="62">
        <v>5621801</v>
      </c>
      <c r="U74" s="6">
        <f t="shared" si="15"/>
        <v>5621.8010000000004</v>
      </c>
      <c r="V74" s="6">
        <f t="shared" si="16"/>
        <v>19924.413400000001</v>
      </c>
      <c r="W74" s="4">
        <f t="shared" si="17"/>
        <v>398488</v>
      </c>
      <c r="X74" s="20">
        <f t="shared" si="18"/>
        <v>794487</v>
      </c>
      <c r="Y74" s="21">
        <v>0</v>
      </c>
      <c r="Z74" s="19">
        <v>0</v>
      </c>
      <c r="AA74" s="4">
        <f>ROUND(X74+Z74,0)</f>
        <v>794487</v>
      </c>
      <c r="AB74" s="21"/>
      <c r="AC74" s="21"/>
      <c r="AD74" s="21"/>
      <c r="AE74" s="21"/>
      <c r="AF74" s="21"/>
      <c r="AG74" s="26">
        <v>0</v>
      </c>
      <c r="AH74" s="26"/>
      <c r="AI74" s="26">
        <v>0</v>
      </c>
      <c r="AJ74" s="36">
        <f>SUM(AA74-AB74-AC74-AD74-AE74-AF74+AG74-AH74+AI74)</f>
        <v>794487</v>
      </c>
      <c r="AK74" s="38" t="str">
        <f>IF(O74&gt;0," ",1)</f>
        <v xml:space="preserve"> </v>
      </c>
      <c r="AL74" s="38" t="str">
        <f>IF(W74&gt;0," ",1)</f>
        <v xml:space="preserve"> </v>
      </c>
    </row>
    <row r="75" spans="1:38" ht="17.100000000000001" customHeight="1">
      <c r="A75" s="8" t="s">
        <v>148</v>
      </c>
      <c r="B75" s="8" t="s">
        <v>333</v>
      </c>
      <c r="C75" s="8" t="s">
        <v>79</v>
      </c>
      <c r="D75" s="8" t="s">
        <v>336</v>
      </c>
      <c r="E75" s="18">
        <v>806.81999999999994</v>
      </c>
      <c r="F75" s="2">
        <f t="shared" si="10"/>
        <v>1269127.8599999999</v>
      </c>
      <c r="G75" s="63">
        <v>78433.740000000005</v>
      </c>
      <c r="H75" s="46">
        <v>48538</v>
      </c>
      <c r="I75" s="42">
        <f t="shared" si="11"/>
        <v>36403.5</v>
      </c>
      <c r="J75" s="46">
        <v>74229</v>
      </c>
      <c r="K75" s="46">
        <v>0</v>
      </c>
      <c r="L75" s="46">
        <v>0</v>
      </c>
      <c r="M75" s="46">
        <v>15429</v>
      </c>
      <c r="N75" s="2">
        <f t="shared" si="12"/>
        <v>204495.24</v>
      </c>
      <c r="O75" s="4">
        <f t="shared" si="13"/>
        <v>1064633</v>
      </c>
      <c r="P75" s="51">
        <v>439</v>
      </c>
      <c r="Q75" s="51">
        <v>33</v>
      </c>
      <c r="R75" s="4">
        <f t="shared" si="14"/>
        <v>20137</v>
      </c>
      <c r="S75" s="6">
        <f t="shared" si="19"/>
        <v>58865.587200000002</v>
      </c>
      <c r="T75" s="62">
        <v>4951625</v>
      </c>
      <c r="U75" s="6">
        <f t="shared" si="15"/>
        <v>4951.625</v>
      </c>
      <c r="V75" s="6">
        <f t="shared" si="16"/>
        <v>53913.962200000002</v>
      </c>
      <c r="W75" s="4">
        <f t="shared" si="17"/>
        <v>1078279</v>
      </c>
      <c r="X75" s="20">
        <f t="shared" si="18"/>
        <v>2163049</v>
      </c>
      <c r="Y75" s="21">
        <v>0</v>
      </c>
      <c r="Z75" s="19">
        <v>0</v>
      </c>
      <c r="AA75" s="4">
        <f>ROUND(X75+Z75,0)</f>
        <v>2163049</v>
      </c>
      <c r="AB75" s="21"/>
      <c r="AC75" s="21"/>
      <c r="AD75" s="21"/>
      <c r="AE75" s="21"/>
      <c r="AF75" s="21"/>
      <c r="AG75" s="26">
        <v>0</v>
      </c>
      <c r="AH75" s="26"/>
      <c r="AI75" s="26">
        <v>0</v>
      </c>
      <c r="AJ75" s="36">
        <f>SUM(AA75-AB75-AC75-AD75-AE75-AF75+AG75-AH75+AI75)</f>
        <v>2163049</v>
      </c>
      <c r="AK75" s="38" t="str">
        <f>IF(O75&gt;0," ",1)</f>
        <v xml:space="preserve"> </v>
      </c>
      <c r="AL75" s="38" t="str">
        <f>IF(W75&gt;0," ",1)</f>
        <v xml:space="preserve"> </v>
      </c>
    </row>
    <row r="76" spans="1:38" ht="17.100000000000001" customHeight="1">
      <c r="A76" s="8" t="s">
        <v>148</v>
      </c>
      <c r="B76" s="8" t="s">
        <v>333</v>
      </c>
      <c r="C76" s="8" t="s">
        <v>9</v>
      </c>
      <c r="D76" s="8" t="s">
        <v>337</v>
      </c>
      <c r="E76" s="18">
        <v>320.02</v>
      </c>
      <c r="F76" s="2">
        <f t="shared" si="10"/>
        <v>503391.45999999996</v>
      </c>
      <c r="G76" s="63">
        <v>49588.56</v>
      </c>
      <c r="H76" s="46">
        <v>14595</v>
      </c>
      <c r="I76" s="42">
        <f t="shared" si="11"/>
        <v>10946.25</v>
      </c>
      <c r="J76" s="46">
        <v>23178</v>
      </c>
      <c r="K76" s="46">
        <v>0</v>
      </c>
      <c r="L76" s="46">
        <v>0</v>
      </c>
      <c r="M76" s="46">
        <v>36026</v>
      </c>
      <c r="N76" s="2">
        <f t="shared" si="12"/>
        <v>119738.81</v>
      </c>
      <c r="O76" s="4">
        <f t="shared" si="13"/>
        <v>383653</v>
      </c>
      <c r="P76" s="51">
        <v>147</v>
      </c>
      <c r="Q76" s="51">
        <v>55</v>
      </c>
      <c r="R76" s="4">
        <f t="shared" si="14"/>
        <v>11238</v>
      </c>
      <c r="S76" s="6">
        <f t="shared" si="19"/>
        <v>23348.659199999998</v>
      </c>
      <c r="T76" s="62">
        <v>3055364</v>
      </c>
      <c r="U76" s="6">
        <f t="shared" si="15"/>
        <v>3055.364</v>
      </c>
      <c r="V76" s="6">
        <f t="shared" si="16"/>
        <v>20293.295199999997</v>
      </c>
      <c r="W76" s="4">
        <f t="shared" si="17"/>
        <v>405866</v>
      </c>
      <c r="X76" s="20">
        <f t="shared" si="18"/>
        <v>800757</v>
      </c>
      <c r="Y76" s="21">
        <v>0</v>
      </c>
      <c r="Z76" s="19">
        <v>0</v>
      </c>
      <c r="AA76" s="4">
        <f>ROUND(X76+Z76,0)</f>
        <v>800757</v>
      </c>
      <c r="AB76" s="21"/>
      <c r="AC76" s="21"/>
      <c r="AD76" s="21"/>
      <c r="AE76" s="21"/>
      <c r="AF76" s="21"/>
      <c r="AG76" s="26">
        <v>0</v>
      </c>
      <c r="AH76" s="26"/>
      <c r="AI76" s="26">
        <v>0</v>
      </c>
      <c r="AJ76" s="36">
        <f>SUM(AA76-AB76-AC76-AD76-AE76-AF76+AG76-AH76+AI76)</f>
        <v>800757</v>
      </c>
      <c r="AK76" s="38" t="str">
        <f>IF(O76&gt;0," ",1)</f>
        <v xml:space="preserve"> </v>
      </c>
      <c r="AL76" s="38" t="str">
        <f>IF(W76&gt;0," ",1)</f>
        <v xml:space="preserve"> </v>
      </c>
    </row>
    <row r="77" spans="1:38" ht="17.100000000000001" customHeight="1">
      <c r="A77" s="8" t="s">
        <v>148</v>
      </c>
      <c r="B77" s="8" t="s">
        <v>333</v>
      </c>
      <c r="C77" s="8" t="s">
        <v>123</v>
      </c>
      <c r="D77" s="8" t="s">
        <v>338</v>
      </c>
      <c r="E77" s="18">
        <v>469.43999999999994</v>
      </c>
      <c r="F77" s="2">
        <f t="shared" si="10"/>
        <v>738429.11999999988</v>
      </c>
      <c r="G77" s="63">
        <v>80830.7</v>
      </c>
      <c r="H77" s="46">
        <v>25011</v>
      </c>
      <c r="I77" s="42">
        <f t="shared" si="11"/>
        <v>18758.25</v>
      </c>
      <c r="J77" s="46">
        <v>34488</v>
      </c>
      <c r="K77" s="46">
        <v>0</v>
      </c>
      <c r="L77" s="46">
        <v>0</v>
      </c>
      <c r="M77" s="46">
        <v>79508</v>
      </c>
      <c r="N77" s="2">
        <f t="shared" si="12"/>
        <v>213584.95</v>
      </c>
      <c r="O77" s="4">
        <f t="shared" si="13"/>
        <v>524844</v>
      </c>
      <c r="P77" s="51">
        <v>193</v>
      </c>
      <c r="Q77" s="51">
        <v>77</v>
      </c>
      <c r="R77" s="4">
        <f t="shared" si="14"/>
        <v>20657</v>
      </c>
      <c r="S77" s="6">
        <f t="shared" si="19"/>
        <v>34250.342400000001</v>
      </c>
      <c r="T77" s="62">
        <v>5004997</v>
      </c>
      <c r="U77" s="6">
        <f t="shared" si="15"/>
        <v>5004.9970000000003</v>
      </c>
      <c r="V77" s="6">
        <f t="shared" si="16"/>
        <v>29245.345400000002</v>
      </c>
      <c r="W77" s="4">
        <f t="shared" si="17"/>
        <v>584907</v>
      </c>
      <c r="X77" s="20">
        <f t="shared" si="18"/>
        <v>1130408</v>
      </c>
      <c r="Y77" s="21">
        <v>0</v>
      </c>
      <c r="Z77" s="19">
        <v>0</v>
      </c>
      <c r="AA77" s="4">
        <f>ROUND(X77+Z77,0)</f>
        <v>1130408</v>
      </c>
      <c r="AB77" s="21"/>
      <c r="AC77" s="21"/>
      <c r="AD77" s="21"/>
      <c r="AE77" s="21"/>
      <c r="AF77" s="21"/>
      <c r="AG77" s="26">
        <v>0</v>
      </c>
      <c r="AH77" s="26"/>
      <c r="AI77" s="26">
        <v>0</v>
      </c>
      <c r="AJ77" s="36">
        <f>SUM(AA77-AB77-AC77-AD77-AE77-AF77+AG77-AH77+AI77)</f>
        <v>1130408</v>
      </c>
      <c r="AK77" s="38" t="str">
        <f>IF(O77&gt;0," ",1)</f>
        <v xml:space="preserve"> </v>
      </c>
      <c r="AL77" s="38" t="str">
        <f>IF(W77&gt;0," ",1)</f>
        <v xml:space="preserve"> </v>
      </c>
    </row>
    <row r="78" spans="1:38" ht="17.100000000000001" customHeight="1">
      <c r="A78" s="8" t="s">
        <v>148</v>
      </c>
      <c r="B78" s="8" t="s">
        <v>333</v>
      </c>
      <c r="C78" s="8" t="s">
        <v>154</v>
      </c>
      <c r="D78" s="8" t="s">
        <v>339</v>
      </c>
      <c r="E78" s="18">
        <v>1085.1099999999999</v>
      </c>
      <c r="F78" s="2">
        <f t="shared" si="10"/>
        <v>1706878.0299999998</v>
      </c>
      <c r="G78" s="63">
        <v>217603.47</v>
      </c>
      <c r="H78" s="46">
        <v>56456</v>
      </c>
      <c r="I78" s="42">
        <f t="shared" si="11"/>
        <v>42342</v>
      </c>
      <c r="J78" s="46">
        <v>96571</v>
      </c>
      <c r="K78" s="46">
        <v>0</v>
      </c>
      <c r="L78" s="46">
        <v>0</v>
      </c>
      <c r="M78" s="46">
        <v>49088</v>
      </c>
      <c r="N78" s="2">
        <f t="shared" si="12"/>
        <v>405604.47</v>
      </c>
      <c r="O78" s="4">
        <f t="shared" si="13"/>
        <v>1301274</v>
      </c>
      <c r="P78" s="51">
        <v>524</v>
      </c>
      <c r="Q78" s="51">
        <v>33</v>
      </c>
      <c r="R78" s="4">
        <f t="shared" si="14"/>
        <v>24036</v>
      </c>
      <c r="S78" s="6">
        <f t="shared" si="19"/>
        <v>79169.625599999999</v>
      </c>
      <c r="T78" s="62">
        <v>13789827</v>
      </c>
      <c r="U78" s="6">
        <f t="shared" si="15"/>
        <v>13789.826999999999</v>
      </c>
      <c r="V78" s="6">
        <f t="shared" si="16"/>
        <v>65379.798600000002</v>
      </c>
      <c r="W78" s="4">
        <f t="shared" si="17"/>
        <v>1307596</v>
      </c>
      <c r="X78" s="20">
        <f t="shared" si="18"/>
        <v>2632906</v>
      </c>
      <c r="Y78" s="21">
        <v>0</v>
      </c>
      <c r="Z78" s="19">
        <v>0</v>
      </c>
      <c r="AA78" s="4">
        <f>ROUND(X78+Z78,0)</f>
        <v>2632906</v>
      </c>
      <c r="AB78" s="21"/>
      <c r="AC78" s="21"/>
      <c r="AD78" s="21"/>
      <c r="AE78" s="21"/>
      <c r="AF78" s="21"/>
      <c r="AG78" s="26">
        <v>0</v>
      </c>
      <c r="AH78" s="26"/>
      <c r="AI78" s="26">
        <v>0</v>
      </c>
      <c r="AJ78" s="36">
        <f>SUM(AA78-AB78-AC78-AD78-AE78-AF78+AG78-AH78+AI78)</f>
        <v>2632906</v>
      </c>
      <c r="AK78" s="38" t="str">
        <f>IF(O78&gt;0," ",1)</f>
        <v xml:space="preserve"> </v>
      </c>
      <c r="AL78" s="38" t="str">
        <f>IF(W78&gt;0," ",1)</f>
        <v xml:space="preserve"> </v>
      </c>
    </row>
    <row r="79" spans="1:38" ht="17.100000000000001" customHeight="1">
      <c r="A79" s="8" t="s">
        <v>148</v>
      </c>
      <c r="B79" s="8" t="s">
        <v>333</v>
      </c>
      <c r="C79" s="8" t="s">
        <v>155</v>
      </c>
      <c r="D79" s="8" t="s">
        <v>340</v>
      </c>
      <c r="E79" s="18">
        <v>837.34</v>
      </c>
      <c r="F79" s="2">
        <f t="shared" si="10"/>
        <v>1317135.82</v>
      </c>
      <c r="G79" s="63">
        <v>137615.51</v>
      </c>
      <c r="H79" s="46">
        <v>44665</v>
      </c>
      <c r="I79" s="42">
        <f t="shared" si="11"/>
        <v>33498.75</v>
      </c>
      <c r="J79" s="46">
        <v>71205</v>
      </c>
      <c r="K79" s="46">
        <v>0</v>
      </c>
      <c r="L79" s="46">
        <v>0</v>
      </c>
      <c r="M79" s="46">
        <v>45782</v>
      </c>
      <c r="N79" s="2">
        <f t="shared" si="12"/>
        <v>288101.26</v>
      </c>
      <c r="O79" s="4">
        <f t="shared" si="13"/>
        <v>1029035</v>
      </c>
      <c r="P79" s="51">
        <v>408</v>
      </c>
      <c r="Q79" s="51">
        <v>55</v>
      </c>
      <c r="R79" s="4">
        <f t="shared" si="14"/>
        <v>31192</v>
      </c>
      <c r="S79" s="6">
        <f t="shared" si="19"/>
        <v>61092.326399999998</v>
      </c>
      <c r="T79" s="62">
        <v>8611734</v>
      </c>
      <c r="U79" s="6">
        <f t="shared" si="15"/>
        <v>8611.7340000000004</v>
      </c>
      <c r="V79" s="6">
        <f t="shared" si="16"/>
        <v>52480.592399999994</v>
      </c>
      <c r="W79" s="4">
        <f t="shared" si="17"/>
        <v>1049612</v>
      </c>
      <c r="X79" s="20">
        <f t="shared" si="18"/>
        <v>2109839</v>
      </c>
      <c r="Y79" s="21">
        <v>0</v>
      </c>
      <c r="Z79" s="19">
        <v>0</v>
      </c>
      <c r="AA79" s="4">
        <f>ROUND(X79+Z79,0)</f>
        <v>2109839</v>
      </c>
      <c r="AB79" s="21"/>
      <c r="AC79" s="21"/>
      <c r="AD79" s="21"/>
      <c r="AE79" s="21"/>
      <c r="AF79" s="21"/>
      <c r="AG79" s="26">
        <v>0</v>
      </c>
      <c r="AH79" s="26"/>
      <c r="AI79" s="26">
        <v>0</v>
      </c>
      <c r="AJ79" s="36">
        <f>SUM(AA79-AB79-AC79-AD79-AE79-AF79+AG79-AH79+AI79)</f>
        <v>2109839</v>
      </c>
      <c r="AK79" s="38" t="str">
        <f>IF(O79&gt;0," ",1)</f>
        <v xml:space="preserve"> </v>
      </c>
      <c r="AL79" s="38" t="str">
        <f>IF(W79&gt;0," ",1)</f>
        <v xml:space="preserve"> </v>
      </c>
    </row>
    <row r="80" spans="1:38" ht="17.100000000000001" customHeight="1">
      <c r="A80" s="8" t="s">
        <v>148</v>
      </c>
      <c r="B80" s="8" t="s">
        <v>333</v>
      </c>
      <c r="C80" s="8" t="s">
        <v>156</v>
      </c>
      <c r="D80" s="8" t="s">
        <v>341</v>
      </c>
      <c r="E80" s="18">
        <v>579.27</v>
      </c>
      <c r="F80" s="2">
        <f t="shared" si="10"/>
        <v>911191.71</v>
      </c>
      <c r="G80" s="63">
        <v>79254.05</v>
      </c>
      <c r="H80" s="46">
        <v>29067</v>
      </c>
      <c r="I80" s="42">
        <f t="shared" si="11"/>
        <v>21800.25</v>
      </c>
      <c r="J80" s="46">
        <v>46240</v>
      </c>
      <c r="K80" s="46">
        <v>0</v>
      </c>
      <c r="L80" s="46">
        <v>0</v>
      </c>
      <c r="M80" s="46">
        <v>53705</v>
      </c>
      <c r="N80" s="2">
        <f t="shared" si="12"/>
        <v>200999.3</v>
      </c>
      <c r="O80" s="4">
        <f t="shared" si="13"/>
        <v>710192</v>
      </c>
      <c r="P80" s="51">
        <v>279</v>
      </c>
      <c r="Q80" s="51">
        <v>57</v>
      </c>
      <c r="R80" s="4">
        <f t="shared" si="14"/>
        <v>22105</v>
      </c>
      <c r="S80" s="6">
        <f t="shared" si="19"/>
        <v>42263.539199999999</v>
      </c>
      <c r="T80" s="62">
        <v>4886193</v>
      </c>
      <c r="U80" s="6">
        <f t="shared" si="15"/>
        <v>4886.1930000000002</v>
      </c>
      <c r="V80" s="6">
        <f t="shared" si="16"/>
        <v>37377.3462</v>
      </c>
      <c r="W80" s="4">
        <f t="shared" si="17"/>
        <v>747547</v>
      </c>
      <c r="X80" s="20">
        <f t="shared" si="18"/>
        <v>1479844</v>
      </c>
      <c r="Y80" s="21">
        <v>0</v>
      </c>
      <c r="Z80" s="19">
        <v>0</v>
      </c>
      <c r="AA80" s="4">
        <f>ROUND(X80+Z80,0)</f>
        <v>1479844</v>
      </c>
      <c r="AB80" s="21"/>
      <c r="AC80" s="21"/>
      <c r="AD80" s="21"/>
      <c r="AE80" s="21"/>
      <c r="AF80" s="21"/>
      <c r="AG80" s="26">
        <v>0</v>
      </c>
      <c r="AH80" s="26"/>
      <c r="AI80" s="26">
        <v>0</v>
      </c>
      <c r="AJ80" s="36">
        <f>SUM(AA80-AB80-AC80-AD80-AE80-AF80+AG80-AH80+AI80)</f>
        <v>1479844</v>
      </c>
      <c r="AK80" s="38" t="str">
        <f>IF(O80&gt;0," ",1)</f>
        <v xml:space="preserve"> </v>
      </c>
      <c r="AL80" s="38" t="str">
        <f>IF(W80&gt;0," ",1)</f>
        <v xml:space="preserve"> </v>
      </c>
    </row>
    <row r="81" spans="1:38" ht="17.100000000000001" customHeight="1">
      <c r="A81" s="8" t="s">
        <v>148</v>
      </c>
      <c r="B81" s="8" t="s">
        <v>333</v>
      </c>
      <c r="C81" s="8" t="s">
        <v>191</v>
      </c>
      <c r="D81" s="8" t="s">
        <v>342</v>
      </c>
      <c r="E81" s="18">
        <v>1286.97</v>
      </c>
      <c r="F81" s="2">
        <f t="shared" si="10"/>
        <v>2024403.81</v>
      </c>
      <c r="G81" s="63">
        <v>508317.59</v>
      </c>
      <c r="H81" s="46">
        <v>89498</v>
      </c>
      <c r="I81" s="42">
        <f t="shared" si="11"/>
        <v>67123.5</v>
      </c>
      <c r="J81" s="46">
        <v>127305</v>
      </c>
      <c r="K81" s="46">
        <v>0</v>
      </c>
      <c r="L81" s="46">
        <v>295417</v>
      </c>
      <c r="M81" s="46">
        <v>151507</v>
      </c>
      <c r="N81" s="2">
        <f t="shared" si="12"/>
        <v>1149670.0900000001</v>
      </c>
      <c r="O81" s="4">
        <f t="shared" si="13"/>
        <v>874734</v>
      </c>
      <c r="P81" s="51">
        <v>735</v>
      </c>
      <c r="Q81" s="51">
        <v>53</v>
      </c>
      <c r="R81" s="4">
        <f t="shared" si="14"/>
        <v>54147</v>
      </c>
      <c r="S81" s="6">
        <f t="shared" si="19"/>
        <v>93897.331200000001</v>
      </c>
      <c r="T81" s="62">
        <v>32689234</v>
      </c>
      <c r="U81" s="6">
        <f t="shared" si="15"/>
        <v>32689.234</v>
      </c>
      <c r="V81" s="6">
        <f t="shared" si="16"/>
        <v>61208.097200000004</v>
      </c>
      <c r="W81" s="4">
        <f t="shared" si="17"/>
        <v>1224162</v>
      </c>
      <c r="X81" s="20">
        <f t="shared" si="18"/>
        <v>2153043</v>
      </c>
      <c r="Y81" s="21">
        <v>0</v>
      </c>
      <c r="Z81" s="19">
        <v>0</v>
      </c>
      <c r="AA81" s="4">
        <f>ROUND(X81+Z81,0)</f>
        <v>2153043</v>
      </c>
      <c r="AB81" s="21"/>
      <c r="AC81" s="21"/>
      <c r="AD81" s="21"/>
      <c r="AE81" s="21"/>
      <c r="AF81" s="21"/>
      <c r="AG81" s="26">
        <v>0</v>
      </c>
      <c r="AH81" s="26"/>
      <c r="AI81" s="26">
        <v>0</v>
      </c>
      <c r="AJ81" s="36">
        <f>SUM(AA81-AB81-AC81-AD81-AE81-AF81+AG81-AH81+AI81)</f>
        <v>2153043</v>
      </c>
      <c r="AK81" s="38" t="str">
        <f>IF(O81&gt;0," ",1)</f>
        <v xml:space="preserve"> </v>
      </c>
      <c r="AL81" s="38" t="str">
        <f>IF(W81&gt;0," ",1)</f>
        <v xml:space="preserve"> </v>
      </c>
    </row>
    <row r="82" spans="1:38" ht="17.100000000000001" customHeight="1">
      <c r="A82" s="8" t="s">
        <v>148</v>
      </c>
      <c r="B82" s="8" t="s">
        <v>333</v>
      </c>
      <c r="C82" s="8" t="s">
        <v>13</v>
      </c>
      <c r="D82" s="8" t="s">
        <v>343</v>
      </c>
      <c r="E82" s="18">
        <v>949.25</v>
      </c>
      <c r="F82" s="2">
        <f t="shared" si="10"/>
        <v>1493170.25</v>
      </c>
      <c r="G82" s="63">
        <v>213696.7</v>
      </c>
      <c r="H82" s="46">
        <v>62166</v>
      </c>
      <c r="I82" s="42">
        <f t="shared" si="11"/>
        <v>46624.5</v>
      </c>
      <c r="J82" s="46">
        <v>92399</v>
      </c>
      <c r="K82" s="46">
        <v>0</v>
      </c>
      <c r="L82" s="46">
        <v>224324</v>
      </c>
      <c r="M82" s="46">
        <v>80976</v>
      </c>
      <c r="N82" s="2">
        <f t="shared" si="12"/>
        <v>658020.19999999995</v>
      </c>
      <c r="O82" s="4">
        <f t="shared" si="13"/>
        <v>835150</v>
      </c>
      <c r="P82" s="51">
        <v>524</v>
      </c>
      <c r="Q82" s="51">
        <v>57</v>
      </c>
      <c r="R82" s="4">
        <f t="shared" si="14"/>
        <v>41517</v>
      </c>
      <c r="S82" s="6">
        <f t="shared" si="19"/>
        <v>69257.279999999999</v>
      </c>
      <c r="T82" s="62">
        <v>13516553</v>
      </c>
      <c r="U82" s="6">
        <f t="shared" si="15"/>
        <v>13516.553</v>
      </c>
      <c r="V82" s="6">
        <f t="shared" si="16"/>
        <v>55740.726999999999</v>
      </c>
      <c r="W82" s="4">
        <f t="shared" si="17"/>
        <v>1114815</v>
      </c>
      <c r="X82" s="20">
        <f t="shared" si="18"/>
        <v>1991482</v>
      </c>
      <c r="Y82" s="21">
        <v>0</v>
      </c>
      <c r="Z82" s="19">
        <v>0</v>
      </c>
      <c r="AA82" s="4">
        <f>ROUND(X82+Z82,0)</f>
        <v>1991482</v>
      </c>
      <c r="AB82" s="21"/>
      <c r="AC82" s="21"/>
      <c r="AD82" s="21"/>
      <c r="AE82" s="21"/>
      <c r="AF82" s="21"/>
      <c r="AG82" s="26">
        <v>0</v>
      </c>
      <c r="AH82" s="26"/>
      <c r="AI82" s="26">
        <v>0</v>
      </c>
      <c r="AJ82" s="36">
        <f>SUM(AA82-AB82-AC82-AD82-AE82-AF82+AG82-AH82+AI82)</f>
        <v>1991482</v>
      </c>
      <c r="AK82" s="38" t="str">
        <f>IF(O82&gt;0," ",1)</f>
        <v xml:space="preserve"> </v>
      </c>
      <c r="AL82" s="38" t="str">
        <f>IF(W82&gt;0," ",1)</f>
        <v xml:space="preserve"> </v>
      </c>
    </row>
    <row r="83" spans="1:38" ht="17.100000000000001" customHeight="1">
      <c r="A83" s="8" t="s">
        <v>148</v>
      </c>
      <c r="B83" s="8" t="s">
        <v>333</v>
      </c>
      <c r="C83" s="8" t="s">
        <v>14</v>
      </c>
      <c r="D83" s="8" t="s">
        <v>344</v>
      </c>
      <c r="E83" s="18">
        <v>6038.88</v>
      </c>
      <c r="F83" s="2">
        <f t="shared" si="10"/>
        <v>9499158.2400000002</v>
      </c>
      <c r="G83" s="63">
        <v>1461652.79</v>
      </c>
      <c r="H83" s="46">
        <v>343474</v>
      </c>
      <c r="I83" s="42">
        <f t="shared" si="11"/>
        <v>257605.5</v>
      </c>
      <c r="J83" s="46">
        <v>550918</v>
      </c>
      <c r="K83" s="46">
        <v>0</v>
      </c>
      <c r="L83" s="46">
        <v>1311540</v>
      </c>
      <c r="M83" s="46">
        <v>135958</v>
      </c>
      <c r="N83" s="2">
        <f t="shared" si="12"/>
        <v>3717674.29</v>
      </c>
      <c r="O83" s="4">
        <f t="shared" si="13"/>
        <v>5781484</v>
      </c>
      <c r="P83" s="51">
        <v>2695</v>
      </c>
      <c r="Q83" s="51">
        <v>57</v>
      </c>
      <c r="R83" s="4">
        <f t="shared" si="14"/>
        <v>213525</v>
      </c>
      <c r="S83" s="6">
        <f t="shared" si="19"/>
        <v>440596.68479999999</v>
      </c>
      <c r="T83" s="62">
        <v>94361058</v>
      </c>
      <c r="U83" s="6">
        <f t="shared" si="15"/>
        <v>94361.058000000005</v>
      </c>
      <c r="V83" s="6">
        <f t="shared" si="16"/>
        <v>346235.62679999997</v>
      </c>
      <c r="W83" s="4">
        <f t="shared" si="17"/>
        <v>6924713</v>
      </c>
      <c r="X83" s="20">
        <f t="shared" si="18"/>
        <v>12919722</v>
      </c>
      <c r="Y83" s="21">
        <v>0</v>
      </c>
      <c r="Z83" s="19">
        <v>0</v>
      </c>
      <c r="AA83" s="4">
        <f>ROUND(X83+Z83,0)</f>
        <v>12919722</v>
      </c>
      <c r="AB83" s="21"/>
      <c r="AC83" s="21"/>
      <c r="AD83" s="21"/>
      <c r="AE83" s="21"/>
      <c r="AF83" s="21"/>
      <c r="AG83" s="26">
        <v>0</v>
      </c>
      <c r="AH83" s="26"/>
      <c r="AI83" s="26">
        <v>0</v>
      </c>
      <c r="AJ83" s="36">
        <f>SUM(AA83-AB83-AC83-AD83-AE83-AF83+AG83-AH83+AI83)</f>
        <v>12919722</v>
      </c>
      <c r="AK83" s="38" t="str">
        <f>IF(O83&gt;0," ",1)</f>
        <v xml:space="preserve"> </v>
      </c>
      <c r="AL83" s="38" t="str">
        <f>IF(W83&gt;0," ",1)</f>
        <v xml:space="preserve"> </v>
      </c>
    </row>
    <row r="84" spans="1:38" ht="17.100000000000001" customHeight="1">
      <c r="A84" s="45" t="s">
        <v>148</v>
      </c>
      <c r="B84" s="45" t="s">
        <v>333</v>
      </c>
      <c r="C84" s="45" t="s">
        <v>867</v>
      </c>
      <c r="D84" s="45" t="s">
        <v>868</v>
      </c>
      <c r="E84" s="18">
        <v>170.97</v>
      </c>
      <c r="F84" s="2">
        <f t="shared" si="10"/>
        <v>268935.81</v>
      </c>
      <c r="G84" s="63">
        <v>0</v>
      </c>
      <c r="H84" s="46">
        <v>0</v>
      </c>
      <c r="I84" s="42">
        <f t="shared" si="11"/>
        <v>0</v>
      </c>
      <c r="J84" s="46">
        <v>0</v>
      </c>
      <c r="K84" s="46">
        <v>0</v>
      </c>
      <c r="L84" s="46">
        <v>0</v>
      </c>
      <c r="M84" s="46">
        <v>0</v>
      </c>
      <c r="N84" s="2">
        <f t="shared" si="12"/>
        <v>0</v>
      </c>
      <c r="O84" s="4">
        <f t="shared" si="13"/>
        <v>268936</v>
      </c>
      <c r="P84" s="51">
        <v>0</v>
      </c>
      <c r="Q84" s="51">
        <v>0</v>
      </c>
      <c r="R84" s="4">
        <f t="shared" si="14"/>
        <v>0</v>
      </c>
      <c r="S84" s="6">
        <f t="shared" si="19"/>
        <v>12473.9712</v>
      </c>
      <c r="T84" s="62">
        <v>0</v>
      </c>
      <c r="U84" s="6">
        <f t="shared" si="15"/>
        <v>0</v>
      </c>
      <c r="V84" s="6">
        <f t="shared" si="16"/>
        <v>12473.9712</v>
      </c>
      <c r="W84" s="4">
        <f t="shared" si="17"/>
        <v>249479</v>
      </c>
      <c r="X84" s="20">
        <f t="shared" si="18"/>
        <v>518415</v>
      </c>
      <c r="Y84" s="21">
        <v>0</v>
      </c>
      <c r="Z84" s="19">
        <v>0</v>
      </c>
      <c r="AA84" s="4">
        <f>ROUND(X84+Z84,0)</f>
        <v>518415</v>
      </c>
      <c r="AB84" s="21"/>
      <c r="AC84" s="21">
        <v>301859</v>
      </c>
      <c r="AD84" s="21"/>
      <c r="AE84" s="21"/>
      <c r="AF84" s="21"/>
      <c r="AG84" s="26">
        <v>2292</v>
      </c>
      <c r="AH84" s="26"/>
      <c r="AI84" s="26">
        <v>0</v>
      </c>
      <c r="AJ84" s="36">
        <f>SUM(AA84-AB84-AC84-AD84-AE84-AF84+AG84-AH84+AI84)</f>
        <v>218848</v>
      </c>
      <c r="AK84" s="38" t="str">
        <f>IF(O84&gt;0," ",1)</f>
        <v xml:space="preserve"> </v>
      </c>
      <c r="AL84" s="38" t="str">
        <f>IF(W84&gt;0," ",1)</f>
        <v xml:space="preserve"> </v>
      </c>
    </row>
    <row r="85" spans="1:38" ht="17.100000000000001" customHeight="1">
      <c r="A85" s="8" t="s">
        <v>15</v>
      </c>
      <c r="B85" s="8" t="s">
        <v>345</v>
      </c>
      <c r="C85" s="8" t="s">
        <v>79</v>
      </c>
      <c r="D85" s="8" t="s">
        <v>346</v>
      </c>
      <c r="E85" s="18">
        <v>329.53</v>
      </c>
      <c r="F85" s="2">
        <f t="shared" si="10"/>
        <v>518350.68999999994</v>
      </c>
      <c r="G85" s="63">
        <v>52599.38</v>
      </c>
      <c r="H85" s="46">
        <v>12338</v>
      </c>
      <c r="I85" s="42">
        <f t="shared" si="11"/>
        <v>9253.5</v>
      </c>
      <c r="J85" s="46">
        <v>23922</v>
      </c>
      <c r="K85" s="46">
        <v>0</v>
      </c>
      <c r="L85" s="46">
        <v>0</v>
      </c>
      <c r="M85" s="46">
        <v>23319</v>
      </c>
      <c r="N85" s="2">
        <f t="shared" si="12"/>
        <v>109093.88</v>
      </c>
      <c r="O85" s="4">
        <f t="shared" si="13"/>
        <v>409257</v>
      </c>
      <c r="P85" s="51">
        <v>117</v>
      </c>
      <c r="Q85" s="51">
        <v>77</v>
      </c>
      <c r="R85" s="4">
        <f t="shared" si="14"/>
        <v>12523</v>
      </c>
      <c r="S85" s="6">
        <f t="shared" si="19"/>
        <v>24042.5088</v>
      </c>
      <c r="T85" s="62">
        <v>3386953</v>
      </c>
      <c r="U85" s="6">
        <f t="shared" si="15"/>
        <v>3386.953</v>
      </c>
      <c r="V85" s="6">
        <f t="shared" si="16"/>
        <v>20655.555799999998</v>
      </c>
      <c r="W85" s="4">
        <f t="shared" si="17"/>
        <v>413111</v>
      </c>
      <c r="X85" s="20">
        <f t="shared" si="18"/>
        <v>834891</v>
      </c>
      <c r="Y85" s="21">
        <v>0</v>
      </c>
      <c r="Z85" s="19">
        <v>0</v>
      </c>
      <c r="AA85" s="4">
        <f>ROUND(X85+Z85,0)</f>
        <v>834891</v>
      </c>
      <c r="AB85" s="21"/>
      <c r="AC85" s="21"/>
      <c r="AD85" s="21"/>
      <c r="AE85" s="21"/>
      <c r="AF85" s="21"/>
      <c r="AG85" s="26">
        <v>0</v>
      </c>
      <c r="AH85" s="26"/>
      <c r="AI85" s="26">
        <v>0</v>
      </c>
      <c r="AJ85" s="36">
        <f>SUM(AA85-AB85-AC85-AD85-AE85-AF85+AG85-AH85+AI85)</f>
        <v>834891</v>
      </c>
      <c r="AK85" s="38" t="str">
        <f>IF(O85&gt;0," ",1)</f>
        <v xml:space="preserve"> </v>
      </c>
      <c r="AL85" s="38" t="str">
        <f>IF(W85&gt;0," ",1)</f>
        <v xml:space="preserve"> </v>
      </c>
    </row>
    <row r="86" spans="1:38" ht="17.100000000000001" customHeight="1">
      <c r="A86" s="8" t="s">
        <v>15</v>
      </c>
      <c r="B86" s="8" t="s">
        <v>345</v>
      </c>
      <c r="C86" s="8" t="s">
        <v>51</v>
      </c>
      <c r="D86" s="8" t="s">
        <v>347</v>
      </c>
      <c r="E86" s="18">
        <v>673.75</v>
      </c>
      <c r="F86" s="2">
        <f t="shared" si="10"/>
        <v>1059808.75</v>
      </c>
      <c r="G86" s="63">
        <v>128931.93</v>
      </c>
      <c r="H86" s="46">
        <v>30577</v>
      </c>
      <c r="I86" s="42">
        <f t="shared" si="11"/>
        <v>22932.75</v>
      </c>
      <c r="J86" s="46">
        <v>58344</v>
      </c>
      <c r="K86" s="46">
        <v>0</v>
      </c>
      <c r="L86" s="46">
        <v>140292</v>
      </c>
      <c r="M86" s="46">
        <v>66817</v>
      </c>
      <c r="N86" s="2">
        <f t="shared" si="12"/>
        <v>417317.68</v>
      </c>
      <c r="O86" s="4">
        <f t="shared" si="13"/>
        <v>642491</v>
      </c>
      <c r="P86" s="51">
        <v>269</v>
      </c>
      <c r="Q86" s="51">
        <v>90</v>
      </c>
      <c r="R86" s="4">
        <f t="shared" si="14"/>
        <v>33652</v>
      </c>
      <c r="S86" s="6">
        <f t="shared" si="19"/>
        <v>49156.800000000003</v>
      </c>
      <c r="T86" s="62">
        <v>7702041</v>
      </c>
      <c r="U86" s="6">
        <f t="shared" si="15"/>
        <v>7702.0410000000002</v>
      </c>
      <c r="V86" s="6">
        <f t="shared" si="16"/>
        <v>41454.759000000005</v>
      </c>
      <c r="W86" s="4">
        <f t="shared" si="17"/>
        <v>829095</v>
      </c>
      <c r="X86" s="20">
        <f t="shared" si="18"/>
        <v>1505238</v>
      </c>
      <c r="Y86" s="21">
        <v>0</v>
      </c>
      <c r="Z86" s="19">
        <v>0</v>
      </c>
      <c r="AA86" s="4">
        <f>ROUND(X86+Z86,0)</f>
        <v>1505238</v>
      </c>
      <c r="AB86" s="21"/>
      <c r="AC86" s="21"/>
      <c r="AD86" s="21"/>
      <c r="AE86" s="21"/>
      <c r="AF86" s="21"/>
      <c r="AG86" s="26">
        <v>0</v>
      </c>
      <c r="AH86" s="26"/>
      <c r="AI86" s="26">
        <v>0</v>
      </c>
      <c r="AJ86" s="36">
        <f>SUM(AA86-AB86-AC86-AD86-AE86-AF86+AG86-AH86+AI86)</f>
        <v>1505238</v>
      </c>
      <c r="AK86" s="38" t="str">
        <f>IF(O86&gt;0," ",1)</f>
        <v xml:space="preserve"> </v>
      </c>
      <c r="AL86" s="38" t="str">
        <f>IF(W86&gt;0," ",1)</f>
        <v xml:space="preserve"> </v>
      </c>
    </row>
    <row r="87" spans="1:38" ht="17.100000000000001" customHeight="1">
      <c r="A87" s="8" t="s">
        <v>15</v>
      </c>
      <c r="B87" s="8" t="s">
        <v>345</v>
      </c>
      <c r="C87" s="8" t="s">
        <v>190</v>
      </c>
      <c r="D87" s="8" t="s">
        <v>348</v>
      </c>
      <c r="E87" s="18">
        <v>711.79</v>
      </c>
      <c r="F87" s="2">
        <f t="shared" si="10"/>
        <v>1119645.67</v>
      </c>
      <c r="G87" s="63">
        <v>253619.24</v>
      </c>
      <c r="H87" s="46">
        <v>61692</v>
      </c>
      <c r="I87" s="42">
        <f t="shared" si="11"/>
        <v>46269</v>
      </c>
      <c r="J87" s="46">
        <v>59869</v>
      </c>
      <c r="K87" s="46">
        <v>0</v>
      </c>
      <c r="L87" s="46">
        <v>146494</v>
      </c>
      <c r="M87" s="46">
        <v>110812</v>
      </c>
      <c r="N87" s="2">
        <f t="shared" si="12"/>
        <v>617063.24</v>
      </c>
      <c r="O87" s="4">
        <f t="shared" si="13"/>
        <v>502582</v>
      </c>
      <c r="P87" s="51">
        <v>262</v>
      </c>
      <c r="Q87" s="51">
        <v>90</v>
      </c>
      <c r="R87" s="4">
        <f t="shared" si="14"/>
        <v>32776</v>
      </c>
      <c r="S87" s="6">
        <f t="shared" si="19"/>
        <v>51932.198400000001</v>
      </c>
      <c r="T87" s="62">
        <v>16154092</v>
      </c>
      <c r="U87" s="6">
        <f t="shared" si="15"/>
        <v>16154.092000000001</v>
      </c>
      <c r="V87" s="6">
        <f t="shared" si="16"/>
        <v>35778.106400000004</v>
      </c>
      <c r="W87" s="4">
        <f t="shared" si="17"/>
        <v>715562</v>
      </c>
      <c r="X87" s="20">
        <f t="shared" si="18"/>
        <v>1250920</v>
      </c>
      <c r="Y87" s="21">
        <v>0</v>
      </c>
      <c r="Z87" s="19">
        <v>0</v>
      </c>
      <c r="AA87" s="4">
        <f>ROUND(X87+Z87,0)</f>
        <v>1250920</v>
      </c>
      <c r="AB87" s="21"/>
      <c r="AC87" s="21"/>
      <c r="AD87" s="21"/>
      <c r="AE87" s="21"/>
      <c r="AF87" s="21"/>
      <c r="AG87" s="26">
        <v>0</v>
      </c>
      <c r="AH87" s="26"/>
      <c r="AI87" s="26">
        <v>0</v>
      </c>
      <c r="AJ87" s="36">
        <f>SUM(AA87-AB87-AC87-AD87-AE87-AF87+AG87-AH87+AI87)</f>
        <v>1250920</v>
      </c>
      <c r="AK87" s="38" t="str">
        <f>IF(O87&gt;0," ",1)</f>
        <v xml:space="preserve"> </v>
      </c>
      <c r="AL87" s="38" t="str">
        <f>IF(W87&gt;0," ",1)</f>
        <v xml:space="preserve"> </v>
      </c>
    </row>
    <row r="88" spans="1:38" ht="17.100000000000001" customHeight="1">
      <c r="A88" s="8" t="s">
        <v>15</v>
      </c>
      <c r="B88" s="8" t="s">
        <v>345</v>
      </c>
      <c r="C88" s="8" t="s">
        <v>207</v>
      </c>
      <c r="D88" s="8" t="s">
        <v>349</v>
      </c>
      <c r="E88" s="18">
        <v>653.98</v>
      </c>
      <c r="F88" s="2">
        <f t="shared" si="10"/>
        <v>1028710.54</v>
      </c>
      <c r="G88" s="63">
        <v>87860.5</v>
      </c>
      <c r="H88" s="46">
        <v>20064</v>
      </c>
      <c r="I88" s="42">
        <f t="shared" si="11"/>
        <v>15048</v>
      </c>
      <c r="J88" s="46">
        <v>60619</v>
      </c>
      <c r="K88" s="46">
        <v>0</v>
      </c>
      <c r="L88" s="46">
        <v>142331</v>
      </c>
      <c r="M88" s="46">
        <v>50446</v>
      </c>
      <c r="N88" s="2">
        <f t="shared" si="12"/>
        <v>356304.5</v>
      </c>
      <c r="O88" s="4">
        <f t="shared" si="13"/>
        <v>672406</v>
      </c>
      <c r="P88" s="51">
        <v>336</v>
      </c>
      <c r="Q88" s="51">
        <v>79</v>
      </c>
      <c r="R88" s="4">
        <f t="shared" si="14"/>
        <v>36896</v>
      </c>
      <c r="S88" s="6">
        <f t="shared" si="19"/>
        <v>47714.380799999999</v>
      </c>
      <c r="T88" s="62">
        <v>5033951</v>
      </c>
      <c r="U88" s="6">
        <f t="shared" si="15"/>
        <v>5033.951</v>
      </c>
      <c r="V88" s="6">
        <f t="shared" si="16"/>
        <v>42680.429799999998</v>
      </c>
      <c r="W88" s="4">
        <f t="shared" si="17"/>
        <v>853609</v>
      </c>
      <c r="X88" s="20">
        <f t="shared" si="18"/>
        <v>1562911</v>
      </c>
      <c r="Y88" s="21">
        <v>0</v>
      </c>
      <c r="Z88" s="19">
        <v>0</v>
      </c>
      <c r="AA88" s="4">
        <f>ROUND(X88+Z88,0)</f>
        <v>1562911</v>
      </c>
      <c r="AB88" s="21"/>
      <c r="AC88" s="21"/>
      <c r="AD88" s="21"/>
      <c r="AE88" s="21"/>
      <c r="AF88" s="21"/>
      <c r="AG88" s="26">
        <v>0</v>
      </c>
      <c r="AH88" s="26"/>
      <c r="AI88" s="26">
        <v>0</v>
      </c>
      <c r="AJ88" s="36">
        <f>SUM(AA88-AB88-AC88-AD88-AE88-AF88+AG88-AH88+AI88)</f>
        <v>1562911</v>
      </c>
      <c r="AK88" s="38" t="str">
        <f>IF(O88&gt;0," ",1)</f>
        <v xml:space="preserve"> </v>
      </c>
      <c r="AL88" s="38" t="str">
        <f>IF(W88&gt;0," ",1)</f>
        <v xml:space="preserve"> </v>
      </c>
    </row>
    <row r="89" spans="1:38" ht="17.100000000000001" customHeight="1">
      <c r="A89" s="8" t="s">
        <v>15</v>
      </c>
      <c r="B89" s="8" t="s">
        <v>345</v>
      </c>
      <c r="C89" s="8" t="s">
        <v>118</v>
      </c>
      <c r="D89" s="8" t="s">
        <v>350</v>
      </c>
      <c r="E89" s="18">
        <v>2208.9899999999998</v>
      </c>
      <c r="F89" s="2">
        <f t="shared" si="10"/>
        <v>3474741.2699999996</v>
      </c>
      <c r="G89" s="63">
        <v>534992.42000000004</v>
      </c>
      <c r="H89" s="46">
        <v>136857</v>
      </c>
      <c r="I89" s="42">
        <f t="shared" si="11"/>
        <v>102642.75</v>
      </c>
      <c r="J89" s="46">
        <v>194485</v>
      </c>
      <c r="K89" s="46">
        <v>0</v>
      </c>
      <c r="L89" s="46">
        <v>471010</v>
      </c>
      <c r="M89" s="46">
        <v>119711</v>
      </c>
      <c r="N89" s="2">
        <f t="shared" si="12"/>
        <v>1422841.17</v>
      </c>
      <c r="O89" s="4">
        <f t="shared" si="13"/>
        <v>2051900</v>
      </c>
      <c r="P89" s="51">
        <v>826</v>
      </c>
      <c r="Q89" s="51">
        <v>73</v>
      </c>
      <c r="R89" s="4">
        <f t="shared" si="14"/>
        <v>83814</v>
      </c>
      <c r="S89" s="6">
        <f t="shared" si="19"/>
        <v>161167.91039999999</v>
      </c>
      <c r="T89" s="62">
        <v>33924694</v>
      </c>
      <c r="U89" s="6">
        <f t="shared" si="15"/>
        <v>33924.694000000003</v>
      </c>
      <c r="V89" s="6">
        <f t="shared" si="16"/>
        <v>127243.21639999999</v>
      </c>
      <c r="W89" s="4">
        <f t="shared" si="17"/>
        <v>2544864</v>
      </c>
      <c r="X89" s="20">
        <f t="shared" si="18"/>
        <v>4680578</v>
      </c>
      <c r="Y89" s="21">
        <v>0</v>
      </c>
      <c r="Z89" s="19">
        <v>0</v>
      </c>
      <c r="AA89" s="4">
        <f>ROUND(X89+Z89,0)</f>
        <v>4680578</v>
      </c>
      <c r="AB89" s="21"/>
      <c r="AC89" s="21"/>
      <c r="AD89" s="21"/>
      <c r="AE89" s="21"/>
      <c r="AF89" s="21"/>
      <c r="AG89" s="26">
        <v>0</v>
      </c>
      <c r="AH89" s="26"/>
      <c r="AI89" s="26">
        <v>0</v>
      </c>
      <c r="AJ89" s="36">
        <f>SUM(AA89-AB89-AC89-AD89-AE89-AF89+AG89-AH89+AI89)</f>
        <v>4680578</v>
      </c>
      <c r="AK89" s="38" t="str">
        <f>IF(O89&gt;0," ",1)</f>
        <v xml:space="preserve"> </v>
      </c>
      <c r="AL89" s="38" t="str">
        <f>IF(W89&gt;0," ",1)</f>
        <v xml:space="preserve"> </v>
      </c>
    </row>
    <row r="90" spans="1:38" ht="17.100000000000001" customHeight="1">
      <c r="A90" s="8" t="s">
        <v>119</v>
      </c>
      <c r="B90" s="8" t="s">
        <v>351</v>
      </c>
      <c r="C90" s="8" t="s">
        <v>190</v>
      </c>
      <c r="D90" s="8" t="s">
        <v>352</v>
      </c>
      <c r="E90" s="18">
        <v>630.4</v>
      </c>
      <c r="F90" s="2">
        <f t="shared" si="10"/>
        <v>991619.2</v>
      </c>
      <c r="G90" s="63">
        <v>672593.17</v>
      </c>
      <c r="H90" s="46">
        <v>148590</v>
      </c>
      <c r="I90" s="42">
        <f t="shared" si="11"/>
        <v>111442.5</v>
      </c>
      <c r="J90" s="46">
        <v>44994</v>
      </c>
      <c r="K90" s="46">
        <v>43221</v>
      </c>
      <c r="L90" s="46">
        <v>114981</v>
      </c>
      <c r="M90" s="46">
        <v>189968</v>
      </c>
      <c r="N90" s="2">
        <f t="shared" si="12"/>
        <v>1177199.67</v>
      </c>
      <c r="O90" s="4">
        <f t="shared" si="13"/>
        <v>0</v>
      </c>
      <c r="P90" s="51">
        <v>40</v>
      </c>
      <c r="Q90" s="51">
        <v>167</v>
      </c>
      <c r="R90" s="4">
        <f t="shared" si="14"/>
        <v>9285</v>
      </c>
      <c r="S90" s="6">
        <f t="shared" si="19"/>
        <v>45993.983999999997</v>
      </c>
      <c r="T90" s="62">
        <v>38923216</v>
      </c>
      <c r="U90" s="6">
        <f t="shared" si="15"/>
        <v>38923.216</v>
      </c>
      <c r="V90" s="6">
        <f t="shared" si="16"/>
        <v>7070.7679999999964</v>
      </c>
      <c r="W90" s="4">
        <f t="shared" si="17"/>
        <v>141415</v>
      </c>
      <c r="X90" s="20">
        <f t="shared" si="18"/>
        <v>150700</v>
      </c>
      <c r="Y90" s="21">
        <v>0</v>
      </c>
      <c r="Z90" s="19">
        <v>0</v>
      </c>
      <c r="AA90" s="4">
        <f>ROUND(X90+Z90,0)</f>
        <v>150700</v>
      </c>
      <c r="AB90" s="21"/>
      <c r="AC90" s="21"/>
      <c r="AD90" s="21"/>
      <c r="AE90" s="21"/>
      <c r="AF90" s="21"/>
      <c r="AG90" s="26">
        <v>0</v>
      </c>
      <c r="AH90" s="26"/>
      <c r="AI90" s="26">
        <v>0</v>
      </c>
      <c r="AJ90" s="36">
        <f>SUM(AA90-AB90-AC90-AD90-AE90-AF90+AG90-AH90+AI90)</f>
        <v>150700</v>
      </c>
      <c r="AK90" s="38">
        <f>IF(O90&gt;0," ",1)</f>
        <v>1</v>
      </c>
      <c r="AL90" s="38" t="str">
        <f>IF(W90&gt;0," ",1)</f>
        <v xml:space="preserve"> </v>
      </c>
    </row>
    <row r="91" spans="1:38" ht="17.100000000000001" customHeight="1">
      <c r="A91" s="8" t="s">
        <v>119</v>
      </c>
      <c r="B91" s="8" t="s">
        <v>351</v>
      </c>
      <c r="C91" s="8" t="s">
        <v>114</v>
      </c>
      <c r="D91" s="8" t="s">
        <v>353</v>
      </c>
      <c r="E91" s="18">
        <v>263.73</v>
      </c>
      <c r="F91" s="2">
        <f t="shared" si="10"/>
        <v>414847.29000000004</v>
      </c>
      <c r="G91" s="63">
        <v>83437.95</v>
      </c>
      <c r="H91" s="46">
        <v>49525</v>
      </c>
      <c r="I91" s="42">
        <f t="shared" si="11"/>
        <v>37143.75</v>
      </c>
      <c r="J91" s="46">
        <v>15006</v>
      </c>
      <c r="K91" s="46">
        <v>14301</v>
      </c>
      <c r="L91" s="46">
        <v>34636</v>
      </c>
      <c r="M91" s="46">
        <v>59018</v>
      </c>
      <c r="N91" s="2">
        <f t="shared" si="12"/>
        <v>243542.7</v>
      </c>
      <c r="O91" s="4">
        <f t="shared" si="13"/>
        <v>171305</v>
      </c>
      <c r="P91" s="51">
        <v>76</v>
      </c>
      <c r="Q91" s="51">
        <v>167</v>
      </c>
      <c r="R91" s="4">
        <f t="shared" si="14"/>
        <v>17642</v>
      </c>
      <c r="S91" s="6">
        <f t="shared" si="19"/>
        <v>19241.7408</v>
      </c>
      <c r="T91" s="62">
        <v>4773338</v>
      </c>
      <c r="U91" s="6">
        <f t="shared" si="15"/>
        <v>4773.3379999999997</v>
      </c>
      <c r="V91" s="6">
        <f t="shared" si="16"/>
        <v>14468.4028</v>
      </c>
      <c r="W91" s="4">
        <f t="shared" si="17"/>
        <v>289368</v>
      </c>
      <c r="X91" s="20">
        <f t="shared" si="18"/>
        <v>478315</v>
      </c>
      <c r="Y91" s="21">
        <v>0</v>
      </c>
      <c r="Z91" s="19">
        <v>0</v>
      </c>
      <c r="AA91" s="4">
        <f>ROUND(X91+Z91,0)</f>
        <v>478315</v>
      </c>
      <c r="AB91" s="21"/>
      <c r="AC91" s="21"/>
      <c r="AD91" s="21"/>
      <c r="AE91" s="21"/>
      <c r="AF91" s="21"/>
      <c r="AG91" s="26">
        <v>0</v>
      </c>
      <c r="AH91" s="26"/>
      <c r="AI91" s="26">
        <v>0</v>
      </c>
      <c r="AJ91" s="36">
        <f>SUM(AA91-AB91-AC91-AD91-AE91-AF91+AG91-AH91+AI91)</f>
        <v>478315</v>
      </c>
      <c r="AK91" s="38" t="str">
        <f>IF(O91&gt;0," ",1)</f>
        <v xml:space="preserve"> </v>
      </c>
      <c r="AL91" s="38" t="str">
        <f>IF(W91&gt;0," ",1)</f>
        <v xml:space="preserve"> </v>
      </c>
    </row>
    <row r="92" spans="1:38" ht="17.100000000000001" customHeight="1">
      <c r="A92" s="8" t="s">
        <v>119</v>
      </c>
      <c r="B92" s="8" t="s">
        <v>351</v>
      </c>
      <c r="C92" s="8" t="s">
        <v>208</v>
      </c>
      <c r="D92" s="8" t="s">
        <v>354</v>
      </c>
      <c r="E92" s="18">
        <v>214.02</v>
      </c>
      <c r="F92" s="2">
        <f t="shared" si="10"/>
        <v>336653.46</v>
      </c>
      <c r="G92" s="63">
        <v>199707.6</v>
      </c>
      <c r="H92" s="46">
        <v>43338</v>
      </c>
      <c r="I92" s="42">
        <f t="shared" si="11"/>
        <v>32503.5</v>
      </c>
      <c r="J92" s="46">
        <v>13145</v>
      </c>
      <c r="K92" s="46">
        <v>12553</v>
      </c>
      <c r="L92" s="46">
        <v>33386</v>
      </c>
      <c r="M92" s="46">
        <v>72148</v>
      </c>
      <c r="N92" s="2">
        <f t="shared" si="12"/>
        <v>363443.1</v>
      </c>
      <c r="O92" s="4">
        <f t="shared" si="13"/>
        <v>0</v>
      </c>
      <c r="P92" s="51">
        <v>19</v>
      </c>
      <c r="Q92" s="51">
        <v>167</v>
      </c>
      <c r="R92" s="4">
        <f t="shared" si="14"/>
        <v>4410</v>
      </c>
      <c r="S92" s="6">
        <f t="shared" si="19"/>
        <v>15614.8992</v>
      </c>
      <c r="T92" s="62">
        <v>12864800</v>
      </c>
      <c r="U92" s="6">
        <f t="shared" si="15"/>
        <v>12864.8</v>
      </c>
      <c r="V92" s="6">
        <f t="shared" si="16"/>
        <v>2750.0992000000006</v>
      </c>
      <c r="W92" s="4">
        <f t="shared" si="17"/>
        <v>55002</v>
      </c>
      <c r="X92" s="20">
        <f t="shared" si="18"/>
        <v>59412</v>
      </c>
      <c r="Y92" s="21">
        <v>0</v>
      </c>
      <c r="Z92" s="19">
        <v>0</v>
      </c>
      <c r="AA92" s="4">
        <f>ROUND(X92+Z92,0)</f>
        <v>59412</v>
      </c>
      <c r="AB92" s="21"/>
      <c r="AC92" s="21"/>
      <c r="AD92" s="21"/>
      <c r="AE92" s="21"/>
      <c r="AF92" s="21"/>
      <c r="AG92" s="26">
        <v>0</v>
      </c>
      <c r="AH92" s="26"/>
      <c r="AI92" s="26">
        <v>0</v>
      </c>
      <c r="AJ92" s="36">
        <f>SUM(AA92-AB92-AC92-AD92-AE92-AF92+AG92-AH92+AI92)</f>
        <v>59412</v>
      </c>
      <c r="AK92" s="38">
        <f>IF(O92&gt;0," ",1)</f>
        <v>1</v>
      </c>
      <c r="AL92" s="38" t="str">
        <f>IF(W92&gt;0," ",1)</f>
        <v xml:space="preserve"> </v>
      </c>
    </row>
    <row r="93" spans="1:38" ht="17.100000000000001" customHeight="1">
      <c r="A93" s="8" t="s">
        <v>92</v>
      </c>
      <c r="B93" s="8" t="s">
        <v>355</v>
      </c>
      <c r="C93" s="8" t="s">
        <v>117</v>
      </c>
      <c r="D93" s="8" t="s">
        <v>356</v>
      </c>
      <c r="E93" s="18">
        <v>522.64999999999986</v>
      </c>
      <c r="F93" s="2">
        <f t="shared" si="10"/>
        <v>822128.44999999984</v>
      </c>
      <c r="G93" s="63">
        <v>124581.32</v>
      </c>
      <c r="H93" s="46">
        <v>59368</v>
      </c>
      <c r="I93" s="42">
        <f t="shared" si="11"/>
        <v>44526</v>
      </c>
      <c r="J93" s="46">
        <v>46104</v>
      </c>
      <c r="K93" s="46">
        <v>0</v>
      </c>
      <c r="L93" s="46">
        <v>0</v>
      </c>
      <c r="M93" s="46">
        <v>30554</v>
      </c>
      <c r="N93" s="2">
        <f t="shared" si="12"/>
        <v>245765.32</v>
      </c>
      <c r="O93" s="4">
        <f t="shared" si="13"/>
        <v>576363</v>
      </c>
      <c r="P93" s="51">
        <v>315</v>
      </c>
      <c r="Q93" s="51">
        <v>33</v>
      </c>
      <c r="R93" s="4">
        <f t="shared" si="14"/>
        <v>14449</v>
      </c>
      <c r="S93" s="6">
        <f t="shared" si="19"/>
        <v>38132.544000000002</v>
      </c>
      <c r="T93" s="62">
        <v>7559546</v>
      </c>
      <c r="U93" s="6">
        <f t="shared" si="15"/>
        <v>7559.5460000000003</v>
      </c>
      <c r="V93" s="6">
        <f t="shared" si="16"/>
        <v>30572.998</v>
      </c>
      <c r="W93" s="4">
        <f t="shared" si="17"/>
        <v>611460</v>
      </c>
      <c r="X93" s="20">
        <f t="shared" si="18"/>
        <v>1202272</v>
      </c>
      <c r="Y93" s="21">
        <v>0</v>
      </c>
      <c r="Z93" s="19">
        <v>0</v>
      </c>
      <c r="AA93" s="4">
        <f>ROUND(X93+Z93,0)</f>
        <v>1202272</v>
      </c>
      <c r="AB93" s="21"/>
      <c r="AC93" s="21"/>
      <c r="AD93" s="21"/>
      <c r="AE93" s="21"/>
      <c r="AF93" s="21"/>
      <c r="AG93" s="26">
        <v>0</v>
      </c>
      <c r="AH93" s="26"/>
      <c r="AI93" s="26">
        <v>0</v>
      </c>
      <c r="AJ93" s="36">
        <f>SUM(AA93-AB93-AC93-AD93-AE93-AF93+AG93-AH93+AI93)</f>
        <v>1202272</v>
      </c>
      <c r="AK93" s="38" t="str">
        <f>IF(O93&gt;0," ",1)</f>
        <v xml:space="preserve"> </v>
      </c>
      <c r="AL93" s="38" t="str">
        <f>IF(W93&gt;0," ",1)</f>
        <v xml:space="preserve"> </v>
      </c>
    </row>
    <row r="94" spans="1:38" ht="17.100000000000001" customHeight="1">
      <c r="A94" s="8" t="s">
        <v>92</v>
      </c>
      <c r="B94" s="8" t="s">
        <v>355</v>
      </c>
      <c r="C94" s="8" t="s">
        <v>190</v>
      </c>
      <c r="D94" s="8" t="s">
        <v>357</v>
      </c>
      <c r="E94" s="18">
        <v>38507.71</v>
      </c>
      <c r="F94" s="2">
        <f t="shared" si="10"/>
        <v>60572627.829999998</v>
      </c>
      <c r="G94" s="63">
        <v>17341315.809999999</v>
      </c>
      <c r="H94" s="46">
        <v>4690950</v>
      </c>
      <c r="I94" s="42">
        <f t="shared" si="11"/>
        <v>3518212.5</v>
      </c>
      <c r="J94" s="46">
        <v>3637897</v>
      </c>
      <c r="K94" s="46">
        <v>64250</v>
      </c>
      <c r="L94" s="46">
        <v>8553805</v>
      </c>
      <c r="M94" s="46">
        <v>341234</v>
      </c>
      <c r="N94" s="2">
        <f t="shared" si="12"/>
        <v>33456714.309999999</v>
      </c>
      <c r="O94" s="4">
        <f t="shared" si="13"/>
        <v>27115914</v>
      </c>
      <c r="P94" s="51">
        <v>8941</v>
      </c>
      <c r="Q94" s="51">
        <v>33</v>
      </c>
      <c r="R94" s="4">
        <f t="shared" si="14"/>
        <v>410124</v>
      </c>
      <c r="S94" s="6">
        <f t="shared" si="19"/>
        <v>2809522.5216000001</v>
      </c>
      <c r="T94" s="62">
        <v>1077665266</v>
      </c>
      <c r="U94" s="6">
        <f t="shared" si="15"/>
        <v>1077665.2660000001</v>
      </c>
      <c r="V94" s="6">
        <f t="shared" si="16"/>
        <v>1731857.2556</v>
      </c>
      <c r="W94" s="4">
        <f t="shared" si="17"/>
        <v>34637145</v>
      </c>
      <c r="X94" s="20">
        <f t="shared" si="18"/>
        <v>62163183</v>
      </c>
      <c r="Y94" s="21">
        <v>0</v>
      </c>
      <c r="Z94" s="19">
        <v>0</v>
      </c>
      <c r="AA94" s="4">
        <f>ROUND(X94+Z94,0)</f>
        <v>62163183</v>
      </c>
      <c r="AB94" s="21"/>
      <c r="AC94" s="21"/>
      <c r="AD94" s="21"/>
      <c r="AE94" s="21"/>
      <c r="AF94" s="21"/>
      <c r="AG94" s="26">
        <v>0</v>
      </c>
      <c r="AH94" s="26"/>
      <c r="AI94" s="26">
        <v>0</v>
      </c>
      <c r="AJ94" s="36">
        <f>SUM(AA94-AB94-AC94-AD94-AE94-AF94+AG94-AH94+AI94)</f>
        <v>62163183</v>
      </c>
      <c r="AK94" s="38" t="str">
        <f>IF(O94&gt;0," ",1)</f>
        <v xml:space="preserve"> </v>
      </c>
      <c r="AL94" s="38" t="str">
        <f>IF(W94&gt;0," ",1)</f>
        <v xml:space="preserve"> </v>
      </c>
    </row>
    <row r="95" spans="1:38" ht="17.100000000000001" customHeight="1">
      <c r="A95" s="8" t="s">
        <v>92</v>
      </c>
      <c r="B95" s="8" t="s">
        <v>355</v>
      </c>
      <c r="C95" s="8" t="s">
        <v>17</v>
      </c>
      <c r="D95" s="8" t="s">
        <v>358</v>
      </c>
      <c r="E95" s="18">
        <v>26147.690000000002</v>
      </c>
      <c r="F95" s="2">
        <f t="shared" si="10"/>
        <v>41130316.370000005</v>
      </c>
      <c r="G95" s="63">
        <v>14520912.99</v>
      </c>
      <c r="H95" s="46">
        <v>3107832</v>
      </c>
      <c r="I95" s="42">
        <f t="shared" si="11"/>
        <v>2330874</v>
      </c>
      <c r="J95" s="46">
        <v>2410268</v>
      </c>
      <c r="K95" s="46">
        <v>42582</v>
      </c>
      <c r="L95" s="46">
        <v>5671979</v>
      </c>
      <c r="M95" s="46">
        <v>310171</v>
      </c>
      <c r="N95" s="2">
        <f t="shared" si="12"/>
        <v>25286786.990000002</v>
      </c>
      <c r="O95" s="4">
        <f t="shared" si="13"/>
        <v>15843529</v>
      </c>
      <c r="P95" s="51">
        <v>9419</v>
      </c>
      <c r="Q95" s="51">
        <v>33</v>
      </c>
      <c r="R95" s="4">
        <f t="shared" si="14"/>
        <v>432050</v>
      </c>
      <c r="S95" s="6">
        <f t="shared" si="19"/>
        <v>1907735.4624000001</v>
      </c>
      <c r="T95" s="62">
        <v>915254854</v>
      </c>
      <c r="U95" s="6">
        <f t="shared" si="15"/>
        <v>915254.85400000005</v>
      </c>
      <c r="V95" s="6">
        <f t="shared" si="16"/>
        <v>992480.60840000003</v>
      </c>
      <c r="W95" s="4">
        <f t="shared" si="17"/>
        <v>19849612</v>
      </c>
      <c r="X95" s="20">
        <f t="shared" si="18"/>
        <v>36125191</v>
      </c>
      <c r="Y95" s="21">
        <v>0</v>
      </c>
      <c r="Z95" s="19">
        <v>0</v>
      </c>
      <c r="AA95" s="4">
        <f>ROUND(X95+Z95,0)</f>
        <v>36125191</v>
      </c>
      <c r="AB95" s="21"/>
      <c r="AC95" s="21"/>
      <c r="AD95" s="21"/>
      <c r="AE95" s="21"/>
      <c r="AF95" s="21"/>
      <c r="AG95" s="26">
        <v>0</v>
      </c>
      <c r="AH95" s="26"/>
      <c r="AI95" s="26">
        <v>0</v>
      </c>
      <c r="AJ95" s="36">
        <f>SUM(AA95-AB95-AC95-AD95-AE95-AF95+AG95-AH95+AI95)</f>
        <v>36125191</v>
      </c>
      <c r="AK95" s="38" t="str">
        <f>IF(O95&gt;0," ",1)</f>
        <v xml:space="preserve"> </v>
      </c>
      <c r="AL95" s="38" t="str">
        <f>IF(W95&gt;0," ",1)</f>
        <v xml:space="preserve"> </v>
      </c>
    </row>
    <row r="96" spans="1:38" ht="17.100000000000001" customHeight="1">
      <c r="A96" s="8" t="s">
        <v>92</v>
      </c>
      <c r="B96" s="8" t="s">
        <v>355</v>
      </c>
      <c r="C96" s="8" t="s">
        <v>223</v>
      </c>
      <c r="D96" s="8" t="s">
        <v>359</v>
      </c>
      <c r="E96" s="18">
        <v>4553.74</v>
      </c>
      <c r="F96" s="2">
        <f t="shared" si="10"/>
        <v>7163033.0199999996</v>
      </c>
      <c r="G96" s="63">
        <v>1168235.1200000001</v>
      </c>
      <c r="H96" s="46">
        <v>554317</v>
      </c>
      <c r="I96" s="42">
        <f t="shared" si="11"/>
        <v>415737.75</v>
      </c>
      <c r="J96" s="46">
        <v>429691</v>
      </c>
      <c r="K96" s="46">
        <v>7601</v>
      </c>
      <c r="L96" s="46">
        <v>1040405</v>
      </c>
      <c r="M96" s="46">
        <v>298179</v>
      </c>
      <c r="N96" s="2">
        <f t="shared" si="12"/>
        <v>3359848.87</v>
      </c>
      <c r="O96" s="4">
        <f t="shared" si="13"/>
        <v>3803184</v>
      </c>
      <c r="P96" s="51">
        <v>2474</v>
      </c>
      <c r="Q96" s="51">
        <v>33</v>
      </c>
      <c r="R96" s="4">
        <f t="shared" si="14"/>
        <v>113482</v>
      </c>
      <c r="S96" s="6">
        <f t="shared" si="19"/>
        <v>332240.87040000001</v>
      </c>
      <c r="T96" s="62">
        <v>73705686</v>
      </c>
      <c r="U96" s="6">
        <f t="shared" si="15"/>
        <v>73705.686000000002</v>
      </c>
      <c r="V96" s="6">
        <f t="shared" si="16"/>
        <v>258535.18440000003</v>
      </c>
      <c r="W96" s="4">
        <f t="shared" si="17"/>
        <v>5170704</v>
      </c>
      <c r="X96" s="20">
        <f t="shared" si="18"/>
        <v>9087370</v>
      </c>
      <c r="Y96" s="21">
        <v>0</v>
      </c>
      <c r="Z96" s="19">
        <v>0</v>
      </c>
      <c r="AA96" s="4">
        <f>ROUND(X96+Z96,0)</f>
        <v>9087370</v>
      </c>
      <c r="AB96" s="21"/>
      <c r="AC96" s="21"/>
      <c r="AD96" s="21"/>
      <c r="AE96" s="21"/>
      <c r="AF96" s="21"/>
      <c r="AG96" s="26">
        <v>0</v>
      </c>
      <c r="AH96" s="26"/>
      <c r="AI96" s="26">
        <v>0</v>
      </c>
      <c r="AJ96" s="36">
        <f>SUM(AA96-AB96-AC96-AD96-AE96-AF96+AG96-AH96+AI96)</f>
        <v>9087370</v>
      </c>
      <c r="AK96" s="38" t="str">
        <f>IF(O96&gt;0," ",1)</f>
        <v xml:space="preserve"> </v>
      </c>
      <c r="AL96" s="38" t="str">
        <f>IF(W96&gt;0," ",1)</f>
        <v xml:space="preserve"> </v>
      </c>
    </row>
    <row r="97" spans="1:38" ht="17.100000000000001" customHeight="1">
      <c r="A97" s="8" t="s">
        <v>92</v>
      </c>
      <c r="B97" s="8" t="s">
        <v>355</v>
      </c>
      <c r="C97" s="8" t="s">
        <v>71</v>
      </c>
      <c r="D97" s="8" t="s">
        <v>360</v>
      </c>
      <c r="E97" s="18">
        <v>1719.46</v>
      </c>
      <c r="F97" s="2">
        <f t="shared" si="10"/>
        <v>2704710.58</v>
      </c>
      <c r="G97" s="63">
        <v>336286.87</v>
      </c>
      <c r="H97" s="46">
        <v>219072</v>
      </c>
      <c r="I97" s="42">
        <f t="shared" si="11"/>
        <v>164304</v>
      </c>
      <c r="J97" s="46">
        <v>169787</v>
      </c>
      <c r="K97" s="46">
        <v>3008</v>
      </c>
      <c r="L97" s="46">
        <v>409116</v>
      </c>
      <c r="M97" s="46">
        <v>136946</v>
      </c>
      <c r="N97" s="2">
        <f t="shared" si="12"/>
        <v>1219447.8700000001</v>
      </c>
      <c r="O97" s="4">
        <f t="shared" si="13"/>
        <v>1485263</v>
      </c>
      <c r="P97" s="51">
        <v>642</v>
      </c>
      <c r="Q97" s="51">
        <v>55</v>
      </c>
      <c r="R97" s="4">
        <f t="shared" si="14"/>
        <v>49081</v>
      </c>
      <c r="S97" s="6">
        <f t="shared" si="19"/>
        <v>125451.80160000001</v>
      </c>
      <c r="T97" s="62">
        <v>20319448</v>
      </c>
      <c r="U97" s="6">
        <f t="shared" si="15"/>
        <v>20319.448</v>
      </c>
      <c r="V97" s="6">
        <f t="shared" si="16"/>
        <v>105132.3536</v>
      </c>
      <c r="W97" s="4">
        <f t="shared" si="17"/>
        <v>2102647</v>
      </c>
      <c r="X97" s="20">
        <f t="shared" si="18"/>
        <v>3636991</v>
      </c>
      <c r="Y97" s="21">
        <v>0</v>
      </c>
      <c r="Z97" s="19">
        <v>0</v>
      </c>
      <c r="AA97" s="4">
        <f>ROUND(X97+Z97,0)</f>
        <v>3636991</v>
      </c>
      <c r="AB97" s="21"/>
      <c r="AC97" s="21"/>
      <c r="AD97" s="21"/>
      <c r="AE97" s="21"/>
      <c r="AF97" s="21"/>
      <c r="AG97" s="26">
        <v>0</v>
      </c>
      <c r="AH97" s="26"/>
      <c r="AI97" s="26">
        <v>0</v>
      </c>
      <c r="AJ97" s="36">
        <f>SUM(AA97-AB97-AC97-AD97-AE97-AF97+AG97-AH97+AI97)</f>
        <v>3636991</v>
      </c>
      <c r="AK97" s="38" t="str">
        <f>IF(O97&gt;0," ",1)</f>
        <v xml:space="preserve"> </v>
      </c>
      <c r="AL97" s="38" t="str">
        <f>IF(W97&gt;0," ",1)</f>
        <v xml:space="preserve"> </v>
      </c>
    </row>
    <row r="98" spans="1:38" ht="17.100000000000001" customHeight="1">
      <c r="A98" s="8" t="s">
        <v>92</v>
      </c>
      <c r="B98" s="8" t="s">
        <v>355</v>
      </c>
      <c r="C98" s="8" t="s">
        <v>18</v>
      </c>
      <c r="D98" s="8" t="s">
        <v>361</v>
      </c>
      <c r="E98" s="18">
        <v>2135.23</v>
      </c>
      <c r="F98" s="2">
        <f t="shared" si="10"/>
        <v>3358716.79</v>
      </c>
      <c r="G98" s="63">
        <v>367304.28</v>
      </c>
      <c r="H98" s="46">
        <v>243954</v>
      </c>
      <c r="I98" s="42">
        <f t="shared" si="11"/>
        <v>182965.5</v>
      </c>
      <c r="J98" s="46">
        <v>189187</v>
      </c>
      <c r="K98" s="46">
        <v>3342</v>
      </c>
      <c r="L98" s="46">
        <v>455688</v>
      </c>
      <c r="M98" s="46">
        <v>149994</v>
      </c>
      <c r="N98" s="2">
        <f t="shared" si="12"/>
        <v>1348480.78</v>
      </c>
      <c r="O98" s="4">
        <f t="shared" si="13"/>
        <v>2010236</v>
      </c>
      <c r="P98" s="51">
        <v>1234</v>
      </c>
      <c r="Q98" s="51">
        <v>33</v>
      </c>
      <c r="R98" s="4">
        <f t="shared" si="14"/>
        <v>56604</v>
      </c>
      <c r="S98" s="6">
        <f t="shared" si="19"/>
        <v>155786.38080000001</v>
      </c>
      <c r="T98" s="62">
        <v>23410244</v>
      </c>
      <c r="U98" s="6">
        <f t="shared" si="15"/>
        <v>23410.243999999999</v>
      </c>
      <c r="V98" s="6">
        <f t="shared" si="16"/>
        <v>132376.13680000001</v>
      </c>
      <c r="W98" s="4">
        <f t="shared" si="17"/>
        <v>2647523</v>
      </c>
      <c r="X98" s="20">
        <f t="shared" si="18"/>
        <v>4714363</v>
      </c>
      <c r="Y98" s="21">
        <v>0</v>
      </c>
      <c r="Z98" s="19">
        <v>0</v>
      </c>
      <c r="AA98" s="4">
        <f>ROUND(X98+Z98,0)</f>
        <v>4714363</v>
      </c>
      <c r="AB98" s="21"/>
      <c r="AC98" s="21"/>
      <c r="AD98" s="21"/>
      <c r="AE98" s="21"/>
      <c r="AF98" s="21"/>
      <c r="AG98" s="26">
        <v>0</v>
      </c>
      <c r="AH98" s="26"/>
      <c r="AI98" s="26">
        <v>0</v>
      </c>
      <c r="AJ98" s="36">
        <f>SUM(AA98-AB98-AC98-AD98-AE98-AF98+AG98-AH98+AI98)</f>
        <v>4714363</v>
      </c>
      <c r="AK98" s="38" t="str">
        <f>IF(O98&gt;0," ",1)</f>
        <v xml:space="preserve"> </v>
      </c>
      <c r="AL98" s="38" t="str">
        <f>IF(W98&gt;0," ",1)</f>
        <v xml:space="preserve"> </v>
      </c>
    </row>
    <row r="99" spans="1:38" ht="17.100000000000001" customHeight="1">
      <c r="A99" s="8" t="s">
        <v>161</v>
      </c>
      <c r="B99" s="8" t="s">
        <v>362</v>
      </c>
      <c r="C99" s="8" t="s">
        <v>25</v>
      </c>
      <c r="D99" s="8" t="s">
        <v>363</v>
      </c>
      <c r="E99" s="18">
        <v>449.82</v>
      </c>
      <c r="F99" s="2">
        <f t="shared" si="10"/>
        <v>707566.86</v>
      </c>
      <c r="G99" s="63">
        <v>70550.070000000007</v>
      </c>
      <c r="H99" s="46">
        <v>20192</v>
      </c>
      <c r="I99" s="42">
        <f t="shared" si="11"/>
        <v>15144</v>
      </c>
      <c r="J99" s="46">
        <v>27397</v>
      </c>
      <c r="K99" s="46">
        <v>0</v>
      </c>
      <c r="L99" s="46">
        <v>0</v>
      </c>
      <c r="M99" s="46">
        <v>13059</v>
      </c>
      <c r="N99" s="2">
        <f t="shared" si="12"/>
        <v>126150.07</v>
      </c>
      <c r="O99" s="4">
        <f t="shared" si="13"/>
        <v>581417</v>
      </c>
      <c r="P99" s="51">
        <v>168</v>
      </c>
      <c r="Q99" s="51">
        <v>64</v>
      </c>
      <c r="R99" s="4">
        <f t="shared" si="14"/>
        <v>14945</v>
      </c>
      <c r="S99" s="6">
        <f t="shared" si="19"/>
        <v>32818.867200000001</v>
      </c>
      <c r="T99" s="62">
        <v>4338873</v>
      </c>
      <c r="U99" s="6">
        <f t="shared" si="15"/>
        <v>4338.8729999999996</v>
      </c>
      <c r="V99" s="6">
        <f t="shared" si="16"/>
        <v>28479.994200000001</v>
      </c>
      <c r="W99" s="4">
        <f t="shared" si="17"/>
        <v>569600</v>
      </c>
      <c r="X99" s="20">
        <f t="shared" si="18"/>
        <v>1165962</v>
      </c>
      <c r="Y99" s="21">
        <v>0</v>
      </c>
      <c r="Z99" s="19">
        <v>0</v>
      </c>
      <c r="AA99" s="4">
        <f>ROUND(X99+Z99,0)</f>
        <v>1165962</v>
      </c>
      <c r="AB99" s="21"/>
      <c r="AC99" s="21"/>
      <c r="AD99" s="21"/>
      <c r="AE99" s="21"/>
      <c r="AF99" s="21"/>
      <c r="AG99" s="26">
        <v>0</v>
      </c>
      <c r="AH99" s="26"/>
      <c r="AI99" s="26">
        <v>0</v>
      </c>
      <c r="AJ99" s="36">
        <f>SUM(AA99-AB99-AC99-AD99-AE99-AF99+AG99-AH99+AI99)</f>
        <v>1165962</v>
      </c>
      <c r="AK99" s="38" t="str">
        <f>IF(O99&gt;0," ",1)</f>
        <v xml:space="preserve"> </v>
      </c>
      <c r="AL99" s="38" t="str">
        <f>IF(W99&gt;0," ",1)</f>
        <v xml:space="preserve"> </v>
      </c>
    </row>
    <row r="100" spans="1:38" ht="17.100000000000001" customHeight="1">
      <c r="A100" s="8" t="s">
        <v>161</v>
      </c>
      <c r="B100" s="8" t="s">
        <v>362</v>
      </c>
      <c r="C100" s="8" t="s">
        <v>51</v>
      </c>
      <c r="D100" s="8" t="s">
        <v>364</v>
      </c>
      <c r="E100" s="18">
        <v>1457.63</v>
      </c>
      <c r="F100" s="2">
        <f t="shared" si="10"/>
        <v>2292851.9900000002</v>
      </c>
      <c r="G100" s="63">
        <v>1228392.24</v>
      </c>
      <c r="H100" s="46">
        <v>328414</v>
      </c>
      <c r="I100" s="42">
        <f t="shared" si="11"/>
        <v>246310.5</v>
      </c>
      <c r="J100" s="46">
        <v>111122</v>
      </c>
      <c r="K100" s="46">
        <v>794672</v>
      </c>
      <c r="L100" s="46">
        <v>271084</v>
      </c>
      <c r="M100" s="46">
        <v>186712</v>
      </c>
      <c r="N100" s="2">
        <f t="shared" si="12"/>
        <v>2838292.74</v>
      </c>
      <c r="O100" s="4">
        <f t="shared" si="13"/>
        <v>0</v>
      </c>
      <c r="P100" s="51">
        <v>557</v>
      </c>
      <c r="Q100" s="51">
        <v>90</v>
      </c>
      <c r="R100" s="4">
        <f t="shared" si="14"/>
        <v>69681</v>
      </c>
      <c r="S100" s="6">
        <f t="shared" si="19"/>
        <v>106348.6848</v>
      </c>
      <c r="T100" s="62">
        <v>78897463</v>
      </c>
      <c r="U100" s="6">
        <f t="shared" si="15"/>
        <v>78897.463000000003</v>
      </c>
      <c r="V100" s="6">
        <f t="shared" si="16"/>
        <v>27451.221799999999</v>
      </c>
      <c r="W100" s="4">
        <f t="shared" si="17"/>
        <v>549024</v>
      </c>
      <c r="X100" s="20">
        <f t="shared" si="18"/>
        <v>618705</v>
      </c>
      <c r="Y100" s="21">
        <v>0</v>
      </c>
      <c r="Z100" s="19">
        <v>0</v>
      </c>
      <c r="AA100" s="4">
        <f>ROUND(X100+Z100,0)</f>
        <v>618705</v>
      </c>
      <c r="AB100" s="21"/>
      <c r="AC100" s="21"/>
      <c r="AD100" s="21"/>
      <c r="AE100" s="21"/>
      <c r="AF100" s="21"/>
      <c r="AG100" s="26">
        <v>0</v>
      </c>
      <c r="AH100" s="26"/>
      <c r="AI100" s="26">
        <v>0</v>
      </c>
      <c r="AJ100" s="36">
        <f>SUM(AA100-AB100-AC100-AD100-AE100-AF100+AG100-AH100+AI100)</f>
        <v>618705</v>
      </c>
      <c r="AK100" s="38">
        <f>IF(O100&gt;0," ",1)</f>
        <v>1</v>
      </c>
      <c r="AL100" s="38" t="str">
        <f>IF(W100&gt;0," ",1)</f>
        <v xml:space="preserve"> </v>
      </c>
    </row>
    <row r="101" spans="1:38" ht="17.100000000000001" customHeight="1">
      <c r="A101" s="8" t="s">
        <v>161</v>
      </c>
      <c r="B101" s="8" t="s">
        <v>362</v>
      </c>
      <c r="C101" s="8" t="s">
        <v>190</v>
      </c>
      <c r="D101" s="8" t="s">
        <v>365</v>
      </c>
      <c r="E101" s="18">
        <v>525.05999999999995</v>
      </c>
      <c r="F101" s="2">
        <f t="shared" si="10"/>
        <v>825919.37999999989</v>
      </c>
      <c r="G101" s="63">
        <v>212826.89</v>
      </c>
      <c r="H101" s="46">
        <v>55147</v>
      </c>
      <c r="I101" s="42">
        <f t="shared" si="11"/>
        <v>41360.25</v>
      </c>
      <c r="J101" s="46">
        <v>41695</v>
      </c>
      <c r="K101" s="46">
        <v>297539</v>
      </c>
      <c r="L101" s="46">
        <v>99199</v>
      </c>
      <c r="M101" s="46">
        <v>87307</v>
      </c>
      <c r="N101" s="2">
        <f t="shared" si="12"/>
        <v>779927.14</v>
      </c>
      <c r="O101" s="4">
        <f t="shared" si="13"/>
        <v>45992</v>
      </c>
      <c r="P101" s="51">
        <v>151</v>
      </c>
      <c r="Q101" s="51">
        <v>92</v>
      </c>
      <c r="R101" s="4">
        <f t="shared" si="14"/>
        <v>19310</v>
      </c>
      <c r="S101" s="6">
        <f t="shared" si="19"/>
        <v>38308.3776</v>
      </c>
      <c r="T101" s="62">
        <v>13135197</v>
      </c>
      <c r="U101" s="6">
        <f t="shared" si="15"/>
        <v>13135.197</v>
      </c>
      <c r="V101" s="6">
        <f t="shared" si="16"/>
        <v>25173.1806</v>
      </c>
      <c r="W101" s="4">
        <f t="shared" si="17"/>
        <v>503464</v>
      </c>
      <c r="X101" s="20">
        <f t="shared" si="18"/>
        <v>568766</v>
      </c>
      <c r="Y101" s="21">
        <v>0</v>
      </c>
      <c r="Z101" s="19">
        <v>0</v>
      </c>
      <c r="AA101" s="4">
        <f>ROUND(X101+Z101,0)</f>
        <v>568766</v>
      </c>
      <c r="AB101" s="21"/>
      <c r="AC101" s="21"/>
      <c r="AD101" s="21"/>
      <c r="AE101" s="21"/>
      <c r="AF101" s="21"/>
      <c r="AG101" s="26">
        <v>0</v>
      </c>
      <c r="AH101" s="26"/>
      <c r="AI101" s="26">
        <v>0</v>
      </c>
      <c r="AJ101" s="36">
        <f>SUM(AA101-AB101-AC101-AD101-AE101-AF101+AG101-AH101+AI101)</f>
        <v>568766</v>
      </c>
      <c r="AK101" s="38" t="str">
        <f>IF(O101&gt;0," ",1)</f>
        <v xml:space="preserve"> </v>
      </c>
      <c r="AL101" s="38" t="str">
        <f>IF(W101&gt;0," ",1)</f>
        <v xml:space="preserve"> </v>
      </c>
    </row>
    <row r="102" spans="1:38" ht="17.100000000000001" customHeight="1">
      <c r="A102" s="8" t="s">
        <v>233</v>
      </c>
      <c r="B102" s="8" t="s">
        <v>366</v>
      </c>
      <c r="C102" s="8" t="s">
        <v>31</v>
      </c>
      <c r="D102" s="8" t="s">
        <v>367</v>
      </c>
      <c r="E102" s="18">
        <v>561.17999999999995</v>
      </c>
      <c r="F102" s="2">
        <f t="shared" si="10"/>
        <v>882736.1399999999</v>
      </c>
      <c r="G102" s="63">
        <v>188699.25</v>
      </c>
      <c r="H102" s="46">
        <v>45106</v>
      </c>
      <c r="I102" s="42">
        <f t="shared" si="11"/>
        <v>33829.5</v>
      </c>
      <c r="J102" s="46">
        <v>51298</v>
      </c>
      <c r="K102" s="46">
        <v>0</v>
      </c>
      <c r="L102" s="46">
        <v>0</v>
      </c>
      <c r="M102" s="46">
        <v>326</v>
      </c>
      <c r="N102" s="2">
        <f t="shared" si="12"/>
        <v>274152.75</v>
      </c>
      <c r="O102" s="4">
        <f t="shared" si="13"/>
        <v>608583</v>
      </c>
      <c r="P102" s="51">
        <v>328</v>
      </c>
      <c r="Q102" s="51">
        <v>33</v>
      </c>
      <c r="R102" s="4">
        <f t="shared" si="14"/>
        <v>15045</v>
      </c>
      <c r="S102" s="6">
        <f t="shared" si="19"/>
        <v>40943.692799999997</v>
      </c>
      <c r="T102" s="62">
        <v>12135000</v>
      </c>
      <c r="U102" s="6">
        <f t="shared" si="15"/>
        <v>12135</v>
      </c>
      <c r="V102" s="6">
        <f t="shared" si="16"/>
        <v>28808.692799999997</v>
      </c>
      <c r="W102" s="4">
        <f t="shared" si="17"/>
        <v>576174</v>
      </c>
      <c r="X102" s="20">
        <f t="shared" si="18"/>
        <v>1199802</v>
      </c>
      <c r="Y102" s="21">
        <v>0</v>
      </c>
      <c r="Z102" s="19">
        <v>0</v>
      </c>
      <c r="AA102" s="4">
        <f>ROUND(X102+Z102,0)</f>
        <v>1199802</v>
      </c>
      <c r="AB102" s="21"/>
      <c r="AC102" s="21"/>
      <c r="AD102" s="21"/>
      <c r="AE102" s="21"/>
      <c r="AF102" s="21"/>
      <c r="AG102" s="26">
        <v>0</v>
      </c>
      <c r="AH102" s="26"/>
      <c r="AI102" s="26">
        <v>0</v>
      </c>
      <c r="AJ102" s="36">
        <f>SUM(AA102-AB102-AC102-AD102-AE102-AF102+AG102-AH102+AI102)</f>
        <v>1199802</v>
      </c>
      <c r="AK102" s="38" t="str">
        <f>IF(O102&gt;0," ",1)</f>
        <v xml:space="preserve"> </v>
      </c>
      <c r="AL102" s="38" t="str">
        <f>IF(W102&gt;0," ",1)</f>
        <v xml:space="preserve"> </v>
      </c>
    </row>
    <row r="103" spans="1:38" ht="17.100000000000001" customHeight="1">
      <c r="A103" s="8" t="s">
        <v>233</v>
      </c>
      <c r="B103" s="8" t="s">
        <v>366</v>
      </c>
      <c r="C103" s="8" t="s">
        <v>100</v>
      </c>
      <c r="D103" s="8" t="s">
        <v>368</v>
      </c>
      <c r="E103" s="18">
        <v>888.68</v>
      </c>
      <c r="F103" s="2">
        <f t="shared" si="10"/>
        <v>1397893.64</v>
      </c>
      <c r="G103" s="63">
        <v>218725.4</v>
      </c>
      <c r="H103" s="46">
        <v>73049</v>
      </c>
      <c r="I103" s="42">
        <f t="shared" si="11"/>
        <v>54786.75</v>
      </c>
      <c r="J103" s="46">
        <v>82866</v>
      </c>
      <c r="K103" s="46">
        <v>0</v>
      </c>
      <c r="L103" s="46">
        <v>0</v>
      </c>
      <c r="M103" s="46">
        <v>268</v>
      </c>
      <c r="N103" s="2">
        <f t="shared" si="12"/>
        <v>356646.15</v>
      </c>
      <c r="O103" s="4">
        <f t="shared" si="13"/>
        <v>1041247</v>
      </c>
      <c r="P103" s="51">
        <v>501</v>
      </c>
      <c r="Q103" s="51">
        <v>33</v>
      </c>
      <c r="R103" s="4">
        <f t="shared" si="14"/>
        <v>22981</v>
      </c>
      <c r="S103" s="6">
        <f t="shared" si="19"/>
        <v>64838.092799999999</v>
      </c>
      <c r="T103" s="62">
        <v>14166153</v>
      </c>
      <c r="U103" s="6">
        <f t="shared" si="15"/>
        <v>14166.153</v>
      </c>
      <c r="V103" s="6">
        <f t="shared" si="16"/>
        <v>50671.9398</v>
      </c>
      <c r="W103" s="4">
        <f t="shared" si="17"/>
        <v>1013439</v>
      </c>
      <c r="X103" s="20">
        <f t="shared" si="18"/>
        <v>2077667</v>
      </c>
      <c r="Y103" s="21">
        <v>0</v>
      </c>
      <c r="Z103" s="19">
        <v>0</v>
      </c>
      <c r="AA103" s="4">
        <f>ROUND(X103+Z103,0)</f>
        <v>2077667</v>
      </c>
      <c r="AB103" s="21"/>
      <c r="AC103" s="21"/>
      <c r="AD103" s="21"/>
      <c r="AE103" s="21"/>
      <c r="AF103" s="21"/>
      <c r="AG103" s="26">
        <v>0</v>
      </c>
      <c r="AH103" s="26"/>
      <c r="AI103" s="26">
        <v>0</v>
      </c>
      <c r="AJ103" s="36">
        <f>SUM(AA103-AB103-AC103-AD103-AE103-AF103+AG103-AH103+AI103)</f>
        <v>2077667</v>
      </c>
      <c r="AK103" s="38" t="str">
        <f>IF(O103&gt;0," ",1)</f>
        <v xml:space="preserve"> </v>
      </c>
      <c r="AL103" s="38" t="str">
        <f>IF(W103&gt;0," ",1)</f>
        <v xml:space="preserve"> </v>
      </c>
    </row>
    <row r="104" spans="1:38" ht="17.100000000000001" customHeight="1">
      <c r="A104" s="8" t="s">
        <v>233</v>
      </c>
      <c r="B104" s="8" t="s">
        <v>366</v>
      </c>
      <c r="C104" s="8" t="s">
        <v>51</v>
      </c>
      <c r="D104" s="8" t="s">
        <v>369</v>
      </c>
      <c r="E104" s="18">
        <v>3079.72</v>
      </c>
      <c r="F104" s="2">
        <f t="shared" si="10"/>
        <v>4844399.5599999996</v>
      </c>
      <c r="G104" s="63">
        <v>1735727.13</v>
      </c>
      <c r="H104" s="46">
        <v>253201</v>
      </c>
      <c r="I104" s="42">
        <f t="shared" si="11"/>
        <v>189900.75</v>
      </c>
      <c r="J104" s="46">
        <v>287206</v>
      </c>
      <c r="K104" s="46">
        <v>2851</v>
      </c>
      <c r="L104" s="46">
        <v>662980</v>
      </c>
      <c r="M104" s="46">
        <v>120139</v>
      </c>
      <c r="N104" s="2">
        <f t="shared" si="12"/>
        <v>2998803.88</v>
      </c>
      <c r="O104" s="4">
        <f t="shared" si="13"/>
        <v>1845596</v>
      </c>
      <c r="P104" s="51">
        <v>1400</v>
      </c>
      <c r="Q104" s="51">
        <v>59</v>
      </c>
      <c r="R104" s="4">
        <f t="shared" si="14"/>
        <v>114814</v>
      </c>
      <c r="S104" s="6">
        <f t="shared" si="19"/>
        <v>224696.37119999999</v>
      </c>
      <c r="T104" s="62">
        <v>110767526</v>
      </c>
      <c r="U104" s="6">
        <f t="shared" si="15"/>
        <v>110767.526</v>
      </c>
      <c r="V104" s="6">
        <f t="shared" si="16"/>
        <v>113928.8452</v>
      </c>
      <c r="W104" s="4">
        <f t="shared" si="17"/>
        <v>2278577</v>
      </c>
      <c r="X104" s="20">
        <f t="shared" si="18"/>
        <v>4238987</v>
      </c>
      <c r="Y104" s="21">
        <v>0</v>
      </c>
      <c r="Z104" s="19">
        <v>0</v>
      </c>
      <c r="AA104" s="4">
        <f>ROUND(X104+Z104,0)</f>
        <v>4238987</v>
      </c>
      <c r="AB104" s="21"/>
      <c r="AC104" s="21"/>
      <c r="AD104" s="21"/>
      <c r="AE104" s="21"/>
      <c r="AF104" s="21"/>
      <c r="AG104" s="26">
        <v>0</v>
      </c>
      <c r="AH104" s="26"/>
      <c r="AI104" s="26">
        <v>0</v>
      </c>
      <c r="AJ104" s="36">
        <f>SUM(AA104-AB104-AC104-AD104-AE104-AF104+AG104-AH104+AI104)</f>
        <v>4238987</v>
      </c>
      <c r="AK104" s="38" t="str">
        <f>IF(O104&gt;0," ",1)</f>
        <v xml:space="preserve"> </v>
      </c>
      <c r="AL104" s="38" t="str">
        <f>IF(W104&gt;0," ",1)</f>
        <v xml:space="preserve"> </v>
      </c>
    </row>
    <row r="105" spans="1:38" ht="17.100000000000001" customHeight="1">
      <c r="A105" s="8" t="s">
        <v>233</v>
      </c>
      <c r="B105" s="8" t="s">
        <v>366</v>
      </c>
      <c r="C105" s="8" t="s">
        <v>190</v>
      </c>
      <c r="D105" s="8" t="s">
        <v>370</v>
      </c>
      <c r="E105" s="18">
        <v>386.94</v>
      </c>
      <c r="F105" s="2">
        <f t="shared" si="10"/>
        <v>608656.62</v>
      </c>
      <c r="G105" s="63">
        <v>97842.93</v>
      </c>
      <c r="H105" s="46">
        <v>29300</v>
      </c>
      <c r="I105" s="42">
        <f t="shared" si="11"/>
        <v>21975</v>
      </c>
      <c r="J105" s="46">
        <v>33231</v>
      </c>
      <c r="K105" s="46">
        <v>330</v>
      </c>
      <c r="L105" s="46">
        <v>80826</v>
      </c>
      <c r="M105" s="46">
        <v>60820</v>
      </c>
      <c r="N105" s="2">
        <f t="shared" si="12"/>
        <v>295024.93</v>
      </c>
      <c r="O105" s="4">
        <f t="shared" si="13"/>
        <v>313632</v>
      </c>
      <c r="P105" s="51">
        <v>112</v>
      </c>
      <c r="Q105" s="51">
        <v>101</v>
      </c>
      <c r="R105" s="4">
        <f t="shared" si="14"/>
        <v>15724</v>
      </c>
      <c r="S105" s="6">
        <f t="shared" si="19"/>
        <v>28231.142400000001</v>
      </c>
      <c r="T105" s="62">
        <v>5630873</v>
      </c>
      <c r="U105" s="6">
        <f t="shared" si="15"/>
        <v>5630.8729999999996</v>
      </c>
      <c r="V105" s="6">
        <f t="shared" si="16"/>
        <v>22600.269400000001</v>
      </c>
      <c r="W105" s="4">
        <f t="shared" si="17"/>
        <v>452005</v>
      </c>
      <c r="X105" s="20">
        <f t="shared" si="18"/>
        <v>781361</v>
      </c>
      <c r="Y105" s="21">
        <v>0</v>
      </c>
      <c r="Z105" s="19">
        <v>0</v>
      </c>
      <c r="AA105" s="4">
        <f>ROUND(X105+Z105,0)</f>
        <v>781361</v>
      </c>
      <c r="AB105" s="21"/>
      <c r="AC105" s="21"/>
      <c r="AD105" s="21"/>
      <c r="AE105" s="21"/>
      <c r="AF105" s="21"/>
      <c r="AG105" s="26">
        <v>0</v>
      </c>
      <c r="AH105" s="26"/>
      <c r="AI105" s="26">
        <v>0</v>
      </c>
      <c r="AJ105" s="36">
        <f>SUM(AA105-AB105-AC105-AD105-AE105-AF105+AG105-AH105+AI105)</f>
        <v>781361</v>
      </c>
      <c r="AK105" s="38" t="str">
        <f>IF(O105&gt;0," ",1)</f>
        <v xml:space="preserve"> </v>
      </c>
      <c r="AL105" s="38" t="str">
        <f>IF(W105&gt;0," ",1)</f>
        <v xml:space="preserve"> </v>
      </c>
    </row>
    <row r="106" spans="1:38" ht="17.100000000000001" customHeight="1">
      <c r="A106" s="8" t="s">
        <v>233</v>
      </c>
      <c r="B106" s="8" t="s">
        <v>366</v>
      </c>
      <c r="C106" s="8" t="s">
        <v>96</v>
      </c>
      <c r="D106" s="8" t="s">
        <v>371</v>
      </c>
      <c r="E106" s="18">
        <v>682.36</v>
      </c>
      <c r="F106" s="2">
        <f t="shared" si="10"/>
        <v>1073352.28</v>
      </c>
      <c r="G106" s="63">
        <v>184617.09</v>
      </c>
      <c r="H106" s="46">
        <v>55910</v>
      </c>
      <c r="I106" s="42">
        <f t="shared" si="11"/>
        <v>41932.5</v>
      </c>
      <c r="J106" s="46">
        <v>63416</v>
      </c>
      <c r="K106" s="46">
        <v>630</v>
      </c>
      <c r="L106" s="46">
        <v>151451</v>
      </c>
      <c r="M106" s="46">
        <v>63470</v>
      </c>
      <c r="N106" s="2">
        <f t="shared" si="12"/>
        <v>505516.58999999997</v>
      </c>
      <c r="O106" s="4">
        <f t="shared" si="13"/>
        <v>567836</v>
      </c>
      <c r="P106" s="51">
        <v>229</v>
      </c>
      <c r="Q106" s="51">
        <v>79</v>
      </c>
      <c r="R106" s="4">
        <f t="shared" si="14"/>
        <v>25146</v>
      </c>
      <c r="S106" s="6">
        <f t="shared" si="19"/>
        <v>49784.9856</v>
      </c>
      <c r="T106" s="62">
        <v>10377136</v>
      </c>
      <c r="U106" s="6">
        <f t="shared" si="15"/>
        <v>10377.136</v>
      </c>
      <c r="V106" s="6">
        <f t="shared" si="16"/>
        <v>39407.849600000001</v>
      </c>
      <c r="W106" s="4">
        <f t="shared" si="17"/>
        <v>788157</v>
      </c>
      <c r="X106" s="20">
        <f t="shared" si="18"/>
        <v>1381139</v>
      </c>
      <c r="Y106" s="21">
        <v>0</v>
      </c>
      <c r="Z106" s="19">
        <v>0</v>
      </c>
      <c r="AA106" s="4">
        <f>ROUND(X106+Z106,0)</f>
        <v>1381139</v>
      </c>
      <c r="AB106" s="21"/>
      <c r="AC106" s="21"/>
      <c r="AD106" s="21"/>
      <c r="AE106" s="21"/>
      <c r="AF106" s="21"/>
      <c r="AG106" s="26">
        <v>0</v>
      </c>
      <c r="AH106" s="26"/>
      <c r="AI106" s="26">
        <v>0</v>
      </c>
      <c r="AJ106" s="36">
        <f>SUM(AA106-AB106-AC106-AD106-AE106-AF106+AG106-AH106+AI106)</f>
        <v>1381139</v>
      </c>
      <c r="AK106" s="38" t="str">
        <f>IF(O106&gt;0," ",1)</f>
        <v xml:space="preserve"> </v>
      </c>
      <c r="AL106" s="38" t="str">
        <f>IF(W106&gt;0," ",1)</f>
        <v xml:space="preserve"> </v>
      </c>
    </row>
    <row r="107" spans="1:38" ht="17.100000000000001" customHeight="1">
      <c r="A107" s="8" t="s">
        <v>233</v>
      </c>
      <c r="B107" s="8" t="s">
        <v>366</v>
      </c>
      <c r="C107" s="8" t="s">
        <v>207</v>
      </c>
      <c r="D107" s="8" t="s">
        <v>372</v>
      </c>
      <c r="E107" s="18">
        <v>547.44999999999993</v>
      </c>
      <c r="F107" s="2">
        <f t="shared" si="10"/>
        <v>861138.84999999986</v>
      </c>
      <c r="G107" s="63">
        <v>243230.56999999998</v>
      </c>
      <c r="H107" s="46">
        <v>43814</v>
      </c>
      <c r="I107" s="42">
        <f t="shared" si="11"/>
        <v>32860.5</v>
      </c>
      <c r="J107" s="46">
        <v>49689</v>
      </c>
      <c r="K107" s="46">
        <v>495</v>
      </c>
      <c r="L107" s="46">
        <v>121681</v>
      </c>
      <c r="M107" s="46">
        <v>47378</v>
      </c>
      <c r="N107" s="2">
        <f t="shared" si="12"/>
        <v>495334.06999999995</v>
      </c>
      <c r="O107" s="4">
        <f t="shared" si="13"/>
        <v>365805</v>
      </c>
      <c r="P107" s="51">
        <v>200</v>
      </c>
      <c r="Q107" s="51">
        <v>81</v>
      </c>
      <c r="R107" s="4">
        <f t="shared" si="14"/>
        <v>22518</v>
      </c>
      <c r="S107" s="6">
        <f t="shared" si="19"/>
        <v>39941.951999999997</v>
      </c>
      <c r="T107" s="62">
        <v>14515343</v>
      </c>
      <c r="U107" s="6">
        <f t="shared" si="15"/>
        <v>14515.343000000001</v>
      </c>
      <c r="V107" s="6">
        <f t="shared" si="16"/>
        <v>25426.608999999997</v>
      </c>
      <c r="W107" s="4">
        <f t="shared" si="17"/>
        <v>508532</v>
      </c>
      <c r="X107" s="20">
        <f t="shared" si="18"/>
        <v>896855</v>
      </c>
      <c r="Y107" s="21">
        <v>0</v>
      </c>
      <c r="Z107" s="19">
        <v>0</v>
      </c>
      <c r="AA107" s="4">
        <f>ROUND(X107+Z107,0)</f>
        <v>896855</v>
      </c>
      <c r="AB107" s="21"/>
      <c r="AC107" s="21"/>
      <c r="AD107" s="21"/>
      <c r="AE107" s="21"/>
      <c r="AF107" s="21"/>
      <c r="AG107" s="26">
        <v>0</v>
      </c>
      <c r="AH107" s="26"/>
      <c r="AI107" s="26">
        <v>0</v>
      </c>
      <c r="AJ107" s="36">
        <f>SUM(AA107-AB107-AC107-AD107-AE107-AF107+AG107-AH107+AI107)</f>
        <v>896855</v>
      </c>
      <c r="AK107" s="38" t="str">
        <f>IF(O107&gt;0," ",1)</f>
        <v xml:space="preserve"> </v>
      </c>
      <c r="AL107" s="38" t="str">
        <f>IF(W107&gt;0," ",1)</f>
        <v xml:space="preserve"> </v>
      </c>
    </row>
    <row r="108" spans="1:38" ht="17.100000000000001" customHeight="1">
      <c r="A108" s="8" t="s">
        <v>233</v>
      </c>
      <c r="B108" s="8" t="s">
        <v>366</v>
      </c>
      <c r="C108" s="8" t="s">
        <v>29</v>
      </c>
      <c r="D108" s="8" t="s">
        <v>373</v>
      </c>
      <c r="E108" s="18">
        <v>24222.57</v>
      </c>
      <c r="F108" s="2">
        <f t="shared" si="10"/>
        <v>38102102.609999999</v>
      </c>
      <c r="G108" s="63">
        <v>6544150.0899999999</v>
      </c>
      <c r="H108" s="46">
        <v>1967113</v>
      </c>
      <c r="I108" s="42">
        <f t="shared" si="11"/>
        <v>1475334.75</v>
      </c>
      <c r="J108" s="46">
        <v>2230994</v>
      </c>
      <c r="K108" s="46">
        <v>22187</v>
      </c>
      <c r="L108" s="46">
        <v>5539616</v>
      </c>
      <c r="M108" s="46">
        <v>39179</v>
      </c>
      <c r="N108" s="2">
        <f t="shared" si="12"/>
        <v>15851460.84</v>
      </c>
      <c r="O108" s="4">
        <f t="shared" si="13"/>
        <v>22250642</v>
      </c>
      <c r="P108" s="51">
        <v>5698</v>
      </c>
      <c r="Q108" s="51">
        <v>33</v>
      </c>
      <c r="R108" s="4">
        <f t="shared" si="14"/>
        <v>261367</v>
      </c>
      <c r="S108" s="6">
        <f t="shared" si="19"/>
        <v>1767278.7072000001</v>
      </c>
      <c r="T108" s="62">
        <v>417622852</v>
      </c>
      <c r="U108" s="6">
        <f t="shared" si="15"/>
        <v>417622.85200000001</v>
      </c>
      <c r="V108" s="6">
        <f t="shared" si="16"/>
        <v>1349655.8552000001</v>
      </c>
      <c r="W108" s="4">
        <f t="shared" si="17"/>
        <v>26993117</v>
      </c>
      <c r="X108" s="20">
        <f t="shared" si="18"/>
        <v>49505126</v>
      </c>
      <c r="Y108" s="21">
        <v>0</v>
      </c>
      <c r="Z108" s="19">
        <v>0</v>
      </c>
      <c r="AA108" s="4">
        <f>ROUND(X108+Z108,0)</f>
        <v>49505126</v>
      </c>
      <c r="AB108" s="21"/>
      <c r="AC108" s="21"/>
      <c r="AD108" s="21"/>
      <c r="AE108" s="21"/>
      <c r="AF108" s="21"/>
      <c r="AG108" s="26">
        <v>0</v>
      </c>
      <c r="AH108" s="26"/>
      <c r="AI108" s="26">
        <v>0</v>
      </c>
      <c r="AJ108" s="36">
        <f>SUM(AA108-AB108-AC108-AD108-AE108-AF108+AG108-AH108+AI108)</f>
        <v>49505126</v>
      </c>
      <c r="AK108" s="38" t="str">
        <f>IF(O108&gt;0," ",1)</f>
        <v xml:space="preserve"> </v>
      </c>
      <c r="AL108" s="38" t="str">
        <f>IF(W108&gt;0," ",1)</f>
        <v xml:space="preserve"> </v>
      </c>
    </row>
    <row r="109" spans="1:38" ht="17.100000000000001" customHeight="1">
      <c r="A109" s="8" t="s">
        <v>233</v>
      </c>
      <c r="B109" s="8" t="s">
        <v>366</v>
      </c>
      <c r="C109" s="8" t="s">
        <v>93</v>
      </c>
      <c r="D109" s="8" t="s">
        <v>374</v>
      </c>
      <c r="E109" s="18">
        <v>762.23</v>
      </c>
      <c r="F109" s="2">
        <f t="shared" si="10"/>
        <v>1198987.79</v>
      </c>
      <c r="G109" s="63">
        <v>248092.72999999998</v>
      </c>
      <c r="H109" s="46">
        <v>64462</v>
      </c>
      <c r="I109" s="42">
        <f t="shared" si="11"/>
        <v>48346.5</v>
      </c>
      <c r="J109" s="46">
        <v>73117</v>
      </c>
      <c r="K109" s="46">
        <v>726</v>
      </c>
      <c r="L109" s="46">
        <v>174481</v>
      </c>
      <c r="M109" s="46">
        <v>62996</v>
      </c>
      <c r="N109" s="2">
        <f t="shared" si="12"/>
        <v>607759.23</v>
      </c>
      <c r="O109" s="4">
        <f t="shared" si="13"/>
        <v>591229</v>
      </c>
      <c r="P109" s="51">
        <v>203</v>
      </c>
      <c r="Q109" s="51">
        <v>70</v>
      </c>
      <c r="R109" s="4">
        <f t="shared" si="14"/>
        <v>19752</v>
      </c>
      <c r="S109" s="6">
        <f t="shared" si="19"/>
        <v>55612.300799999997</v>
      </c>
      <c r="T109" s="62">
        <v>15257931</v>
      </c>
      <c r="U109" s="6">
        <f t="shared" si="15"/>
        <v>15257.931</v>
      </c>
      <c r="V109" s="6">
        <f t="shared" si="16"/>
        <v>40354.3698</v>
      </c>
      <c r="W109" s="4">
        <f t="shared" si="17"/>
        <v>807087</v>
      </c>
      <c r="X109" s="20">
        <f t="shared" si="18"/>
        <v>1418068</v>
      </c>
      <c r="Y109" s="21">
        <v>0</v>
      </c>
      <c r="Z109" s="19">
        <v>0</v>
      </c>
      <c r="AA109" s="4">
        <f>ROUND(X109+Z109,0)</f>
        <v>1418068</v>
      </c>
      <c r="AB109" s="21"/>
      <c r="AC109" s="21"/>
      <c r="AD109" s="21"/>
      <c r="AE109" s="21"/>
      <c r="AF109" s="21"/>
      <c r="AG109" s="26">
        <v>0</v>
      </c>
      <c r="AH109" s="26"/>
      <c r="AI109" s="26">
        <v>0</v>
      </c>
      <c r="AJ109" s="36">
        <f>SUM(AA109-AB109-AC109-AD109-AE109-AF109+AG109-AH109+AI109)</f>
        <v>1418068</v>
      </c>
      <c r="AK109" s="38" t="str">
        <f>IF(O109&gt;0," ",1)</f>
        <v xml:space="preserve"> </v>
      </c>
      <c r="AL109" s="38" t="str">
        <f>IF(W109&gt;0," ",1)</f>
        <v xml:space="preserve"> </v>
      </c>
    </row>
    <row r="110" spans="1:38" ht="17.100000000000001" customHeight="1">
      <c r="A110" s="8" t="s">
        <v>233</v>
      </c>
      <c r="B110" s="8" t="s">
        <v>366</v>
      </c>
      <c r="C110" s="8" t="s">
        <v>13</v>
      </c>
      <c r="D110" s="8" t="s">
        <v>375</v>
      </c>
      <c r="E110" s="18">
        <v>3558.8399999999997</v>
      </c>
      <c r="F110" s="2">
        <f t="shared" si="10"/>
        <v>5598055.3199999994</v>
      </c>
      <c r="G110" s="63">
        <v>1132996.46</v>
      </c>
      <c r="H110" s="46">
        <v>303984</v>
      </c>
      <c r="I110" s="42">
        <f t="shared" si="11"/>
        <v>227988</v>
      </c>
      <c r="J110" s="46">
        <v>344826</v>
      </c>
      <c r="K110" s="46">
        <v>3420</v>
      </c>
      <c r="L110" s="46">
        <v>786350</v>
      </c>
      <c r="M110" s="46">
        <v>124404</v>
      </c>
      <c r="N110" s="2">
        <f t="shared" si="12"/>
        <v>2619984.46</v>
      </c>
      <c r="O110" s="4">
        <f t="shared" si="13"/>
        <v>2978071</v>
      </c>
      <c r="P110" s="51">
        <v>1444</v>
      </c>
      <c r="Q110" s="51">
        <v>33</v>
      </c>
      <c r="R110" s="4">
        <f t="shared" si="14"/>
        <v>66236</v>
      </c>
      <c r="S110" s="6">
        <f t="shared" si="19"/>
        <v>259652.9664</v>
      </c>
      <c r="T110" s="62">
        <v>67681987</v>
      </c>
      <c r="U110" s="6">
        <f t="shared" si="15"/>
        <v>67681.986999999994</v>
      </c>
      <c r="V110" s="6">
        <f t="shared" si="16"/>
        <v>191970.97940000001</v>
      </c>
      <c r="W110" s="4">
        <f t="shared" si="17"/>
        <v>3839420</v>
      </c>
      <c r="X110" s="20">
        <f t="shared" si="18"/>
        <v>6883727</v>
      </c>
      <c r="Y110" s="21">
        <v>0</v>
      </c>
      <c r="Z110" s="19">
        <v>0</v>
      </c>
      <c r="AA110" s="4">
        <f>ROUND(X110+Z110,0)</f>
        <v>6883727</v>
      </c>
      <c r="AB110" s="21"/>
      <c r="AC110" s="21"/>
      <c r="AD110" s="21"/>
      <c r="AE110" s="21"/>
      <c r="AF110" s="21"/>
      <c r="AG110" s="26">
        <v>0</v>
      </c>
      <c r="AH110" s="26"/>
      <c r="AI110" s="26">
        <v>0</v>
      </c>
      <c r="AJ110" s="36">
        <f>SUM(AA110-AB110-AC110-AD110-AE110-AF110+AG110-AH110+AI110)</f>
        <v>6883727</v>
      </c>
      <c r="AK110" s="38" t="str">
        <f>IF(O110&gt;0," ",1)</f>
        <v xml:space="preserve"> </v>
      </c>
      <c r="AL110" s="38" t="str">
        <f>IF(W110&gt;0," ",1)</f>
        <v xml:space="preserve"> </v>
      </c>
    </row>
    <row r="111" spans="1:38" ht="17.100000000000001" customHeight="1">
      <c r="A111" s="8" t="s">
        <v>233</v>
      </c>
      <c r="B111" s="8" t="s">
        <v>366</v>
      </c>
      <c r="C111" s="8" t="s">
        <v>30</v>
      </c>
      <c r="D111" s="8" t="s">
        <v>376</v>
      </c>
      <c r="E111" s="18">
        <v>511.24</v>
      </c>
      <c r="F111" s="2">
        <f t="shared" si="10"/>
        <v>804180.52</v>
      </c>
      <c r="G111" s="63">
        <v>164804.96</v>
      </c>
      <c r="H111" s="46">
        <v>30500</v>
      </c>
      <c r="I111" s="42">
        <f t="shared" si="11"/>
        <v>22875</v>
      </c>
      <c r="J111" s="46">
        <v>34596</v>
      </c>
      <c r="K111" s="46">
        <v>343</v>
      </c>
      <c r="L111" s="46">
        <v>84285</v>
      </c>
      <c r="M111" s="46">
        <v>183067</v>
      </c>
      <c r="N111" s="2">
        <f t="shared" si="12"/>
        <v>489970.95999999996</v>
      </c>
      <c r="O111" s="4">
        <f t="shared" si="13"/>
        <v>314210</v>
      </c>
      <c r="P111" s="51">
        <v>139</v>
      </c>
      <c r="Q111" s="51">
        <v>139</v>
      </c>
      <c r="R111" s="4">
        <f t="shared" si="14"/>
        <v>26856</v>
      </c>
      <c r="S111" s="6">
        <f t="shared" si="19"/>
        <v>37300.070399999997</v>
      </c>
      <c r="T111" s="62">
        <v>9731866</v>
      </c>
      <c r="U111" s="6">
        <f t="shared" si="15"/>
        <v>9731.866</v>
      </c>
      <c r="V111" s="6">
        <f t="shared" si="16"/>
        <v>27568.204399999995</v>
      </c>
      <c r="W111" s="4">
        <f t="shared" si="17"/>
        <v>551364</v>
      </c>
      <c r="X111" s="20">
        <f t="shared" si="18"/>
        <v>892430</v>
      </c>
      <c r="Y111" s="21">
        <v>0</v>
      </c>
      <c r="Z111" s="19">
        <v>0</v>
      </c>
      <c r="AA111" s="4">
        <f>ROUND(X111+Z111,0)</f>
        <v>892430</v>
      </c>
      <c r="AB111" s="21"/>
      <c r="AC111" s="21"/>
      <c r="AD111" s="21"/>
      <c r="AE111" s="21"/>
      <c r="AF111" s="21"/>
      <c r="AG111" s="26">
        <v>0</v>
      </c>
      <c r="AH111" s="26"/>
      <c r="AI111" s="26">
        <v>0</v>
      </c>
      <c r="AJ111" s="36">
        <f>SUM(AA111-AB111-AC111-AD111-AE111-AF111+AG111-AH111+AI111)</f>
        <v>892430</v>
      </c>
      <c r="AK111" s="38" t="str">
        <f>IF(O111&gt;0," ",1)</f>
        <v xml:space="preserve"> </v>
      </c>
      <c r="AL111" s="38" t="str">
        <f>IF(W111&gt;0," ",1)</f>
        <v xml:space="preserve"> </v>
      </c>
    </row>
    <row r="112" spans="1:38" ht="17.100000000000001" customHeight="1">
      <c r="A112" s="8" t="s">
        <v>127</v>
      </c>
      <c r="B112" s="8" t="s">
        <v>377</v>
      </c>
      <c r="C112" s="8" t="s">
        <v>51</v>
      </c>
      <c r="D112" s="8" t="s">
        <v>378</v>
      </c>
      <c r="E112" s="18">
        <v>1088.6600000000001</v>
      </c>
      <c r="F112" s="2">
        <f t="shared" si="10"/>
        <v>1712462.1800000002</v>
      </c>
      <c r="G112" s="63">
        <v>289008.15999999997</v>
      </c>
      <c r="H112" s="46">
        <v>95630</v>
      </c>
      <c r="I112" s="42">
        <f t="shared" si="11"/>
        <v>71722.5</v>
      </c>
      <c r="J112" s="46">
        <v>109651</v>
      </c>
      <c r="K112" s="46">
        <v>14557</v>
      </c>
      <c r="L112" s="46">
        <v>266480</v>
      </c>
      <c r="M112" s="46">
        <v>176820</v>
      </c>
      <c r="N112" s="2">
        <f t="shared" si="12"/>
        <v>928238.65999999992</v>
      </c>
      <c r="O112" s="4">
        <f t="shared" si="13"/>
        <v>784224</v>
      </c>
      <c r="P112" s="51">
        <v>123</v>
      </c>
      <c r="Q112" s="51">
        <v>125</v>
      </c>
      <c r="R112" s="4">
        <f t="shared" si="14"/>
        <v>21371</v>
      </c>
      <c r="S112" s="6">
        <f t="shared" si="19"/>
        <v>79428.633600000001</v>
      </c>
      <c r="T112" s="62">
        <v>17589827</v>
      </c>
      <c r="U112" s="6">
        <f t="shared" si="15"/>
        <v>17589.827000000001</v>
      </c>
      <c r="V112" s="6">
        <f t="shared" si="16"/>
        <v>61838.806599999996</v>
      </c>
      <c r="W112" s="4">
        <f t="shared" si="17"/>
        <v>1236776</v>
      </c>
      <c r="X112" s="20">
        <f t="shared" si="18"/>
        <v>2042371</v>
      </c>
      <c r="Y112" s="21">
        <v>0</v>
      </c>
      <c r="Z112" s="19">
        <v>0</v>
      </c>
      <c r="AA112" s="4">
        <f>ROUND(X112+Z112,0)</f>
        <v>2042371</v>
      </c>
      <c r="AB112" s="21"/>
      <c r="AC112" s="21"/>
      <c r="AD112" s="21"/>
      <c r="AE112" s="21"/>
      <c r="AF112" s="21"/>
      <c r="AG112" s="26">
        <v>0</v>
      </c>
      <c r="AH112" s="26"/>
      <c r="AI112" s="26">
        <v>0</v>
      </c>
      <c r="AJ112" s="36">
        <f>SUM(AA112-AB112-AC112-AD112-AE112-AF112+AG112-AH112+AI112)</f>
        <v>2042371</v>
      </c>
      <c r="AK112" s="38" t="str">
        <f>IF(O112&gt;0," ",1)</f>
        <v xml:space="preserve"> </v>
      </c>
      <c r="AL112" s="38" t="str">
        <f>IF(W112&gt;0," ",1)</f>
        <v xml:space="preserve"> </v>
      </c>
    </row>
    <row r="113" spans="1:38" ht="17.100000000000001" customHeight="1">
      <c r="A113" s="8" t="s">
        <v>127</v>
      </c>
      <c r="B113" s="8" t="s">
        <v>377</v>
      </c>
      <c r="C113" s="8" t="s">
        <v>128</v>
      </c>
      <c r="D113" s="8" t="s">
        <v>379</v>
      </c>
      <c r="E113" s="18">
        <v>376.95</v>
      </c>
      <c r="F113" s="2">
        <f t="shared" si="10"/>
        <v>592942.35</v>
      </c>
      <c r="G113" s="63">
        <v>143359.70000000001</v>
      </c>
      <c r="H113" s="46">
        <v>24546</v>
      </c>
      <c r="I113" s="42">
        <f t="shared" si="11"/>
        <v>18409.5</v>
      </c>
      <c r="J113" s="46">
        <v>28204</v>
      </c>
      <c r="K113" s="46">
        <v>3731</v>
      </c>
      <c r="L113" s="46">
        <v>71493</v>
      </c>
      <c r="M113" s="46">
        <v>54465</v>
      </c>
      <c r="N113" s="2">
        <f t="shared" si="12"/>
        <v>319662.2</v>
      </c>
      <c r="O113" s="4">
        <f t="shared" si="13"/>
        <v>273280</v>
      </c>
      <c r="P113" s="51">
        <v>67</v>
      </c>
      <c r="Q113" s="51">
        <v>156</v>
      </c>
      <c r="R113" s="4">
        <f t="shared" si="14"/>
        <v>14528</v>
      </c>
      <c r="S113" s="6">
        <f t="shared" si="19"/>
        <v>27502.272000000001</v>
      </c>
      <c r="T113" s="62">
        <v>8619518</v>
      </c>
      <c r="U113" s="6">
        <f t="shared" si="15"/>
        <v>8619.518</v>
      </c>
      <c r="V113" s="6">
        <f t="shared" si="16"/>
        <v>18882.754000000001</v>
      </c>
      <c r="W113" s="4">
        <f t="shared" si="17"/>
        <v>377655</v>
      </c>
      <c r="X113" s="20">
        <f t="shared" si="18"/>
        <v>665463</v>
      </c>
      <c r="Y113" s="21">
        <v>0</v>
      </c>
      <c r="Z113" s="19">
        <v>0</v>
      </c>
      <c r="AA113" s="4">
        <f>ROUND(X113+Z113,0)</f>
        <v>665463</v>
      </c>
      <c r="AB113" s="21">
        <v>13828</v>
      </c>
      <c r="AC113" s="21"/>
      <c r="AD113" s="21"/>
      <c r="AE113" s="21"/>
      <c r="AF113" s="21"/>
      <c r="AG113" s="26">
        <v>0</v>
      </c>
      <c r="AH113" s="26"/>
      <c r="AI113" s="26">
        <v>0</v>
      </c>
      <c r="AJ113" s="36">
        <f>SUM(AA113-AB113-AC113-AD113-AE113-AF113+AG113-AH113+AI113)</f>
        <v>651635</v>
      </c>
      <c r="AK113" s="38" t="str">
        <f>IF(O113&gt;0," ",1)</f>
        <v xml:space="preserve"> </v>
      </c>
      <c r="AL113" s="38" t="str">
        <f>IF(W113&gt;0," ",1)</f>
        <v xml:space="preserve"> </v>
      </c>
    </row>
    <row r="114" spans="1:38" ht="17.100000000000001" customHeight="1">
      <c r="A114" s="8" t="s">
        <v>127</v>
      </c>
      <c r="B114" s="8" t="s">
        <v>377</v>
      </c>
      <c r="C114" s="8" t="s">
        <v>129</v>
      </c>
      <c r="D114" s="8" t="s">
        <v>380</v>
      </c>
      <c r="E114" s="18">
        <v>392.55</v>
      </c>
      <c r="F114" s="2">
        <f t="shared" si="10"/>
        <v>617481.15</v>
      </c>
      <c r="G114" s="63">
        <v>152392.47</v>
      </c>
      <c r="H114" s="46">
        <v>27255</v>
      </c>
      <c r="I114" s="42">
        <f t="shared" si="11"/>
        <v>20441.25</v>
      </c>
      <c r="J114" s="46">
        <v>31265</v>
      </c>
      <c r="K114" s="46">
        <v>4146</v>
      </c>
      <c r="L114" s="46">
        <v>77487</v>
      </c>
      <c r="M114" s="46">
        <v>53302</v>
      </c>
      <c r="N114" s="2">
        <f t="shared" si="12"/>
        <v>339033.72</v>
      </c>
      <c r="O114" s="4">
        <f t="shared" si="13"/>
        <v>278447</v>
      </c>
      <c r="P114" s="51">
        <v>134</v>
      </c>
      <c r="Q114" s="51">
        <v>123</v>
      </c>
      <c r="R114" s="4">
        <f t="shared" si="14"/>
        <v>22910</v>
      </c>
      <c r="S114" s="6">
        <f t="shared" si="19"/>
        <v>28640.448</v>
      </c>
      <c r="T114" s="62">
        <v>9282735</v>
      </c>
      <c r="U114" s="6">
        <f t="shared" si="15"/>
        <v>9282.7350000000006</v>
      </c>
      <c r="V114" s="6">
        <f t="shared" si="16"/>
        <v>19357.713</v>
      </c>
      <c r="W114" s="4">
        <f t="shared" si="17"/>
        <v>387154</v>
      </c>
      <c r="X114" s="20">
        <f t="shared" si="18"/>
        <v>688511</v>
      </c>
      <c r="Y114" s="21">
        <v>0</v>
      </c>
      <c r="Z114" s="19">
        <v>0</v>
      </c>
      <c r="AA114" s="4">
        <f>ROUND(X114+Z114,0)</f>
        <v>688511</v>
      </c>
      <c r="AB114" s="21"/>
      <c r="AC114" s="21"/>
      <c r="AD114" s="21"/>
      <c r="AE114" s="21"/>
      <c r="AF114" s="21"/>
      <c r="AG114" s="26">
        <v>0</v>
      </c>
      <c r="AH114" s="26"/>
      <c r="AI114" s="26">
        <v>0</v>
      </c>
      <c r="AJ114" s="36">
        <f>SUM(AA114-AB114-AC114-AD114-AE114-AF114+AG114-AH114+AI114)</f>
        <v>688511</v>
      </c>
      <c r="AK114" s="38" t="str">
        <f>IF(O114&gt;0," ",1)</f>
        <v xml:space="preserve"> </v>
      </c>
      <c r="AL114" s="38" t="str">
        <f>IF(W114&gt;0," ",1)</f>
        <v xml:space="preserve"> </v>
      </c>
    </row>
    <row r="115" spans="1:38" ht="17.100000000000001" customHeight="1">
      <c r="A115" s="8" t="s">
        <v>236</v>
      </c>
      <c r="B115" s="8" t="s">
        <v>381</v>
      </c>
      <c r="C115" s="8" t="s">
        <v>204</v>
      </c>
      <c r="D115" s="8" t="s">
        <v>842</v>
      </c>
      <c r="E115" s="18">
        <v>88.81</v>
      </c>
      <c r="F115" s="2">
        <f t="shared" si="10"/>
        <v>139698.13</v>
      </c>
      <c r="G115" s="63">
        <v>122876.7</v>
      </c>
      <c r="H115" s="46">
        <v>9266</v>
      </c>
      <c r="I115" s="42">
        <f t="shared" si="11"/>
        <v>6949.5</v>
      </c>
      <c r="J115" s="46">
        <v>6762</v>
      </c>
      <c r="K115" s="46">
        <v>0</v>
      </c>
      <c r="L115" s="46">
        <v>0</v>
      </c>
      <c r="M115" s="46">
        <v>38048</v>
      </c>
      <c r="N115" s="2">
        <f t="shared" si="12"/>
        <v>174636.2</v>
      </c>
      <c r="O115" s="4">
        <f t="shared" si="13"/>
        <v>0</v>
      </c>
      <c r="P115" s="51">
        <v>31</v>
      </c>
      <c r="Q115" s="51">
        <v>167</v>
      </c>
      <c r="R115" s="4">
        <f t="shared" si="14"/>
        <v>7196</v>
      </c>
      <c r="S115" s="6">
        <f t="shared" si="19"/>
        <v>6479.5775999999996</v>
      </c>
      <c r="T115" s="62">
        <v>6659984</v>
      </c>
      <c r="U115" s="6">
        <f t="shared" si="15"/>
        <v>6659.9840000000004</v>
      </c>
      <c r="V115" s="6">
        <f t="shared" si="16"/>
        <v>0</v>
      </c>
      <c r="W115" s="4">
        <f t="shared" si="17"/>
        <v>0</v>
      </c>
      <c r="X115" s="20">
        <f t="shared" si="18"/>
        <v>7196</v>
      </c>
      <c r="Y115" s="21">
        <v>0</v>
      </c>
      <c r="Z115" s="19">
        <v>0</v>
      </c>
      <c r="AA115" s="4">
        <f>ROUND(X115+Z115,0)</f>
        <v>7196</v>
      </c>
      <c r="AB115" s="21"/>
      <c r="AC115" s="21"/>
      <c r="AD115" s="21"/>
      <c r="AE115" s="21"/>
      <c r="AF115" s="21">
        <v>2015</v>
      </c>
      <c r="AG115" s="26">
        <v>0</v>
      </c>
      <c r="AH115" s="26"/>
      <c r="AI115" s="26">
        <v>0</v>
      </c>
      <c r="AJ115" s="36">
        <f>SUM(AA115-AB115-AC115-AD115-AE115-AF115+AG115-AH115+AI115)</f>
        <v>5181</v>
      </c>
      <c r="AK115" s="38">
        <f>IF(O115&gt;0," ",1)</f>
        <v>1</v>
      </c>
      <c r="AL115" s="38">
        <f>IF(W115&gt;0," ",1)</f>
        <v>1</v>
      </c>
    </row>
    <row r="116" spans="1:38" ht="17.100000000000001" customHeight="1">
      <c r="A116" s="8" t="s">
        <v>236</v>
      </c>
      <c r="B116" s="8" t="s">
        <v>381</v>
      </c>
      <c r="C116" s="8" t="s">
        <v>191</v>
      </c>
      <c r="D116" s="8" t="s">
        <v>382</v>
      </c>
      <c r="E116" s="18">
        <v>1024.76</v>
      </c>
      <c r="F116" s="2">
        <f t="shared" si="10"/>
        <v>1611947.48</v>
      </c>
      <c r="G116" s="63">
        <v>997293.58</v>
      </c>
      <c r="H116" s="46">
        <v>125858</v>
      </c>
      <c r="I116" s="42">
        <f t="shared" si="11"/>
        <v>94393.5</v>
      </c>
      <c r="J116" s="46">
        <v>91757</v>
      </c>
      <c r="K116" s="46">
        <v>405</v>
      </c>
      <c r="L116" s="46">
        <v>220572</v>
      </c>
      <c r="M116" s="46">
        <v>31982</v>
      </c>
      <c r="N116" s="2">
        <f t="shared" si="12"/>
        <v>1436403.08</v>
      </c>
      <c r="O116" s="4">
        <f t="shared" si="13"/>
        <v>175544</v>
      </c>
      <c r="P116" s="51">
        <v>536</v>
      </c>
      <c r="Q116" s="51">
        <v>40</v>
      </c>
      <c r="R116" s="4">
        <f t="shared" si="14"/>
        <v>29802</v>
      </c>
      <c r="S116" s="6">
        <f t="shared" si="19"/>
        <v>74766.489600000001</v>
      </c>
      <c r="T116" s="62">
        <v>60788846</v>
      </c>
      <c r="U116" s="6">
        <f t="shared" si="15"/>
        <v>60788.845999999998</v>
      </c>
      <c r="V116" s="6">
        <f t="shared" si="16"/>
        <v>13977.643600000003</v>
      </c>
      <c r="W116" s="4">
        <f t="shared" si="17"/>
        <v>279553</v>
      </c>
      <c r="X116" s="20">
        <f t="shared" si="18"/>
        <v>484899</v>
      </c>
      <c r="Y116" s="21">
        <v>0</v>
      </c>
      <c r="Z116" s="19">
        <v>0</v>
      </c>
      <c r="AA116" s="4">
        <f>ROUND(X116+Z116,0)</f>
        <v>484899</v>
      </c>
      <c r="AB116" s="21">
        <v>825</v>
      </c>
      <c r="AC116" s="21"/>
      <c r="AD116" s="21"/>
      <c r="AE116" s="21"/>
      <c r="AF116" s="21"/>
      <c r="AG116" s="26">
        <v>0</v>
      </c>
      <c r="AH116" s="26"/>
      <c r="AI116" s="26">
        <v>0</v>
      </c>
      <c r="AJ116" s="36">
        <f>SUM(AA116-AB116-AC116-AD116-AE116-AF116+AG116-AH116+AI116)</f>
        <v>484074</v>
      </c>
      <c r="AK116" s="38" t="str">
        <f>IF(O116&gt;0," ",1)</f>
        <v xml:space="preserve"> </v>
      </c>
      <c r="AL116" s="38" t="str">
        <f>IF(W116&gt;0," ",1)</f>
        <v xml:space="preserve"> </v>
      </c>
    </row>
    <row r="117" spans="1:38" ht="17.100000000000001" customHeight="1">
      <c r="A117" s="8" t="s">
        <v>236</v>
      </c>
      <c r="B117" s="8" t="s">
        <v>381</v>
      </c>
      <c r="C117" s="8" t="s">
        <v>237</v>
      </c>
      <c r="D117" s="8" t="s">
        <v>383</v>
      </c>
      <c r="E117" s="18">
        <v>737.11</v>
      </c>
      <c r="F117" s="2">
        <f t="shared" si="10"/>
        <v>1159474.03</v>
      </c>
      <c r="G117" s="63">
        <v>217640.86</v>
      </c>
      <c r="H117" s="46">
        <v>72463</v>
      </c>
      <c r="I117" s="42">
        <f t="shared" si="11"/>
        <v>54347.25</v>
      </c>
      <c r="J117" s="46">
        <v>52862</v>
      </c>
      <c r="K117" s="46">
        <v>233</v>
      </c>
      <c r="L117" s="46">
        <v>127576</v>
      </c>
      <c r="M117" s="46">
        <v>114001</v>
      </c>
      <c r="N117" s="2">
        <f t="shared" si="12"/>
        <v>566660.11</v>
      </c>
      <c r="O117" s="4">
        <f t="shared" si="13"/>
        <v>592814</v>
      </c>
      <c r="P117" s="51">
        <v>214</v>
      </c>
      <c r="Q117" s="51">
        <v>106</v>
      </c>
      <c r="R117" s="4">
        <f t="shared" si="14"/>
        <v>31531</v>
      </c>
      <c r="S117" s="6">
        <f t="shared" si="19"/>
        <v>53779.545599999998</v>
      </c>
      <c r="T117" s="62">
        <v>13899231</v>
      </c>
      <c r="U117" s="6">
        <f t="shared" si="15"/>
        <v>13899.231</v>
      </c>
      <c r="V117" s="6">
        <f t="shared" si="16"/>
        <v>39880.314599999998</v>
      </c>
      <c r="W117" s="4">
        <f t="shared" si="17"/>
        <v>797606</v>
      </c>
      <c r="X117" s="20">
        <f t="shared" si="18"/>
        <v>1421951</v>
      </c>
      <c r="Y117" s="21">
        <v>0</v>
      </c>
      <c r="Z117" s="19">
        <v>0</v>
      </c>
      <c r="AA117" s="4">
        <f>ROUND(X117+Z117,0)</f>
        <v>1421951</v>
      </c>
      <c r="AB117" s="21"/>
      <c r="AC117" s="21"/>
      <c r="AD117" s="21"/>
      <c r="AE117" s="21"/>
      <c r="AF117" s="21"/>
      <c r="AG117" s="26">
        <v>0</v>
      </c>
      <c r="AH117" s="26"/>
      <c r="AI117" s="26">
        <v>0</v>
      </c>
      <c r="AJ117" s="36">
        <f>SUM(AA117-AB117-AC117-AD117-AE117-AF117+AG117-AH117+AI117)</f>
        <v>1421951</v>
      </c>
      <c r="AK117" s="38" t="str">
        <f>IF(O117&gt;0," ",1)</f>
        <v xml:space="preserve"> </v>
      </c>
      <c r="AL117" s="38" t="str">
        <f>IF(W117&gt;0," ",1)</f>
        <v xml:space="preserve"> </v>
      </c>
    </row>
    <row r="118" spans="1:38" ht="17.100000000000001" customHeight="1">
      <c r="A118" s="8" t="s">
        <v>236</v>
      </c>
      <c r="B118" s="8" t="s">
        <v>381</v>
      </c>
      <c r="C118" s="8" t="s">
        <v>26</v>
      </c>
      <c r="D118" s="8" t="s">
        <v>384</v>
      </c>
      <c r="E118" s="18">
        <v>412.02</v>
      </c>
      <c r="F118" s="2">
        <f t="shared" si="10"/>
        <v>648107.46</v>
      </c>
      <c r="G118" s="63">
        <v>139861.01999999999</v>
      </c>
      <c r="H118" s="46">
        <v>46237</v>
      </c>
      <c r="I118" s="42">
        <f t="shared" si="11"/>
        <v>34677.75</v>
      </c>
      <c r="J118" s="46">
        <v>33768</v>
      </c>
      <c r="K118" s="46">
        <v>148</v>
      </c>
      <c r="L118" s="46">
        <v>80275</v>
      </c>
      <c r="M118" s="46">
        <v>115288</v>
      </c>
      <c r="N118" s="2">
        <f t="shared" si="12"/>
        <v>404017.77</v>
      </c>
      <c r="O118" s="4">
        <f t="shared" si="13"/>
        <v>244090</v>
      </c>
      <c r="P118" s="51">
        <v>166</v>
      </c>
      <c r="Q118" s="51">
        <v>95</v>
      </c>
      <c r="R118" s="4">
        <f t="shared" si="14"/>
        <v>21920</v>
      </c>
      <c r="S118" s="6">
        <f t="shared" si="19"/>
        <v>30060.979200000002</v>
      </c>
      <c r="T118" s="62">
        <v>8231961</v>
      </c>
      <c r="U118" s="6">
        <f t="shared" si="15"/>
        <v>8231.9609999999993</v>
      </c>
      <c r="V118" s="6">
        <f t="shared" si="16"/>
        <v>21829.018200000002</v>
      </c>
      <c r="W118" s="4">
        <f t="shared" si="17"/>
        <v>436580</v>
      </c>
      <c r="X118" s="20">
        <f t="shared" si="18"/>
        <v>702590</v>
      </c>
      <c r="Y118" s="21">
        <v>0</v>
      </c>
      <c r="Z118" s="19">
        <v>0</v>
      </c>
      <c r="AA118" s="4">
        <f>ROUND(X118+Z118,0)</f>
        <v>702590</v>
      </c>
      <c r="AB118" s="21"/>
      <c r="AC118" s="21"/>
      <c r="AD118" s="21"/>
      <c r="AE118" s="21"/>
      <c r="AF118" s="21"/>
      <c r="AG118" s="26">
        <v>0</v>
      </c>
      <c r="AH118" s="26"/>
      <c r="AI118" s="26">
        <v>0</v>
      </c>
      <c r="AJ118" s="36">
        <f>SUM(AA118-AB118-AC118-AD118-AE118-AF118+AG118-AH118+AI118)</f>
        <v>702590</v>
      </c>
      <c r="AK118" s="38" t="str">
        <f>IF(O118&gt;0," ",1)</f>
        <v xml:space="preserve"> </v>
      </c>
      <c r="AL118" s="38" t="str">
        <f>IF(W118&gt;0," ",1)</f>
        <v xml:space="preserve"> </v>
      </c>
    </row>
    <row r="119" spans="1:38" ht="17.100000000000001" customHeight="1">
      <c r="A119" s="8" t="s">
        <v>236</v>
      </c>
      <c r="B119" s="8" t="s">
        <v>381</v>
      </c>
      <c r="C119" s="8" t="s">
        <v>174</v>
      </c>
      <c r="D119" s="8" t="s">
        <v>385</v>
      </c>
      <c r="E119" s="18">
        <v>2649.71</v>
      </c>
      <c r="F119" s="2">
        <f t="shared" si="10"/>
        <v>4167993.83</v>
      </c>
      <c r="G119" s="63">
        <v>807261.01</v>
      </c>
      <c r="H119" s="46">
        <v>322256</v>
      </c>
      <c r="I119" s="42">
        <f t="shared" si="11"/>
        <v>241692</v>
      </c>
      <c r="J119" s="46">
        <v>234901</v>
      </c>
      <c r="K119" s="46">
        <v>1038</v>
      </c>
      <c r="L119" s="46">
        <v>577256</v>
      </c>
      <c r="M119" s="46">
        <v>87170</v>
      </c>
      <c r="N119" s="2">
        <f t="shared" si="12"/>
        <v>1949318.01</v>
      </c>
      <c r="O119" s="4">
        <f t="shared" si="13"/>
        <v>2218676</v>
      </c>
      <c r="P119" s="51">
        <v>789</v>
      </c>
      <c r="Q119" s="51">
        <v>64</v>
      </c>
      <c r="R119" s="4">
        <f t="shared" si="14"/>
        <v>70189</v>
      </c>
      <c r="S119" s="6">
        <f t="shared" si="19"/>
        <v>193322.84160000001</v>
      </c>
      <c r="T119" s="62">
        <v>50116207</v>
      </c>
      <c r="U119" s="6">
        <f t="shared" si="15"/>
        <v>50116.207000000002</v>
      </c>
      <c r="V119" s="6">
        <f t="shared" si="16"/>
        <v>143206.63460000002</v>
      </c>
      <c r="W119" s="4">
        <f t="shared" si="17"/>
        <v>2864133</v>
      </c>
      <c r="X119" s="20">
        <f t="shared" si="18"/>
        <v>5152998</v>
      </c>
      <c r="Y119" s="21">
        <v>0</v>
      </c>
      <c r="Z119" s="19">
        <v>0</v>
      </c>
      <c r="AA119" s="4">
        <f>ROUND(X119+Z119,0)</f>
        <v>5152998</v>
      </c>
      <c r="AB119" s="21"/>
      <c r="AC119" s="21"/>
      <c r="AD119" s="21"/>
      <c r="AE119" s="21"/>
      <c r="AF119" s="21"/>
      <c r="AG119" s="26">
        <v>0</v>
      </c>
      <c r="AH119" s="26"/>
      <c r="AI119" s="26">
        <v>0</v>
      </c>
      <c r="AJ119" s="36">
        <f>SUM(AA119-AB119-AC119-AD119-AE119-AF119+AG119-AH119+AI119)</f>
        <v>5152998</v>
      </c>
      <c r="AK119" s="38" t="str">
        <f>IF(O119&gt;0," ",1)</f>
        <v xml:space="preserve"> </v>
      </c>
      <c r="AL119" s="38" t="str">
        <f>IF(W119&gt;0," ",1)</f>
        <v xml:space="preserve"> </v>
      </c>
    </row>
    <row r="120" spans="1:38" ht="17.100000000000001" customHeight="1">
      <c r="A120" s="8" t="s">
        <v>175</v>
      </c>
      <c r="B120" s="8" t="s">
        <v>386</v>
      </c>
      <c r="C120" s="8" t="s">
        <v>130</v>
      </c>
      <c r="D120" s="8" t="s">
        <v>387</v>
      </c>
      <c r="E120" s="18">
        <v>1366.27</v>
      </c>
      <c r="F120" s="2">
        <f t="shared" si="10"/>
        <v>2149142.71</v>
      </c>
      <c r="G120" s="63">
        <v>279938.87</v>
      </c>
      <c r="H120" s="46">
        <v>130257</v>
      </c>
      <c r="I120" s="42">
        <f t="shared" si="11"/>
        <v>97692.75</v>
      </c>
      <c r="J120" s="46">
        <v>137587</v>
      </c>
      <c r="K120" s="46">
        <v>0</v>
      </c>
      <c r="L120" s="46">
        <v>0</v>
      </c>
      <c r="M120" s="46">
        <v>1043</v>
      </c>
      <c r="N120" s="2">
        <f t="shared" si="12"/>
        <v>516261.62</v>
      </c>
      <c r="O120" s="4">
        <f t="shared" si="13"/>
        <v>1632881</v>
      </c>
      <c r="P120" s="51">
        <v>849</v>
      </c>
      <c r="Q120" s="51">
        <v>33</v>
      </c>
      <c r="R120" s="4">
        <f t="shared" si="14"/>
        <v>38944</v>
      </c>
      <c r="S120" s="6">
        <f t="shared" si="19"/>
        <v>99683.059200000003</v>
      </c>
      <c r="T120" s="62">
        <v>17069443</v>
      </c>
      <c r="U120" s="6">
        <f t="shared" si="15"/>
        <v>17069.442999999999</v>
      </c>
      <c r="V120" s="6">
        <f t="shared" si="16"/>
        <v>82613.616200000004</v>
      </c>
      <c r="W120" s="4">
        <f t="shared" si="17"/>
        <v>1652272</v>
      </c>
      <c r="X120" s="20">
        <f t="shared" si="18"/>
        <v>3324097</v>
      </c>
      <c r="Y120" s="21">
        <v>0</v>
      </c>
      <c r="Z120" s="19">
        <v>0</v>
      </c>
      <c r="AA120" s="4">
        <f>ROUND(X120+Z120,0)</f>
        <v>3324097</v>
      </c>
      <c r="AB120" s="21"/>
      <c r="AC120" s="21"/>
      <c r="AD120" s="21"/>
      <c r="AE120" s="21"/>
      <c r="AF120" s="21"/>
      <c r="AG120" s="26">
        <v>0</v>
      </c>
      <c r="AH120" s="26"/>
      <c r="AI120" s="26">
        <v>0</v>
      </c>
      <c r="AJ120" s="36">
        <f>SUM(AA120-AB120-AC120-AD120-AE120-AF120+AG120-AH120+AI120)</f>
        <v>3324097</v>
      </c>
      <c r="AK120" s="38" t="str">
        <f>IF(O120&gt;0," ",1)</f>
        <v xml:space="preserve"> </v>
      </c>
      <c r="AL120" s="38" t="str">
        <f>IF(W120&gt;0," ",1)</f>
        <v xml:space="preserve"> </v>
      </c>
    </row>
    <row r="121" spans="1:38" ht="17.100000000000001" customHeight="1">
      <c r="A121" s="8" t="s">
        <v>175</v>
      </c>
      <c r="B121" s="8" t="s">
        <v>386</v>
      </c>
      <c r="C121" s="8" t="s">
        <v>131</v>
      </c>
      <c r="D121" s="8" t="s">
        <v>388</v>
      </c>
      <c r="E121" s="18">
        <v>155.97999999999999</v>
      </c>
      <c r="F121" s="2">
        <f t="shared" si="10"/>
        <v>245356.53999999998</v>
      </c>
      <c r="G121" s="63">
        <v>85233.89</v>
      </c>
      <c r="H121" s="46">
        <v>12538</v>
      </c>
      <c r="I121" s="42">
        <f t="shared" si="11"/>
        <v>9403.5</v>
      </c>
      <c r="J121" s="46">
        <v>13235</v>
      </c>
      <c r="K121" s="46">
        <v>0</v>
      </c>
      <c r="L121" s="46">
        <v>0</v>
      </c>
      <c r="M121" s="46">
        <v>40835</v>
      </c>
      <c r="N121" s="2">
        <f t="shared" si="12"/>
        <v>148707.39000000001</v>
      </c>
      <c r="O121" s="4">
        <f t="shared" si="13"/>
        <v>96649</v>
      </c>
      <c r="P121" s="51">
        <v>77</v>
      </c>
      <c r="Q121" s="51">
        <v>88</v>
      </c>
      <c r="R121" s="4">
        <f t="shared" si="14"/>
        <v>9419</v>
      </c>
      <c r="S121" s="6">
        <f t="shared" si="19"/>
        <v>11380.300800000001</v>
      </c>
      <c r="T121" s="62">
        <v>5248392</v>
      </c>
      <c r="U121" s="6">
        <f t="shared" si="15"/>
        <v>5248.3919999999998</v>
      </c>
      <c r="V121" s="6">
        <f t="shared" si="16"/>
        <v>6131.9088000000011</v>
      </c>
      <c r="W121" s="4">
        <f t="shared" si="17"/>
        <v>122638</v>
      </c>
      <c r="X121" s="20">
        <f t="shared" si="18"/>
        <v>228706</v>
      </c>
      <c r="Y121" s="21">
        <v>0</v>
      </c>
      <c r="Z121" s="19">
        <v>0</v>
      </c>
      <c r="AA121" s="4">
        <f>ROUND(X121+Z121,0)</f>
        <v>228706</v>
      </c>
      <c r="AB121" s="21"/>
      <c r="AC121" s="21"/>
      <c r="AD121" s="21"/>
      <c r="AE121" s="21"/>
      <c r="AF121" s="21"/>
      <c r="AG121" s="26">
        <v>0</v>
      </c>
      <c r="AH121" s="26"/>
      <c r="AI121" s="26">
        <v>0</v>
      </c>
      <c r="AJ121" s="36">
        <f>SUM(AA121-AB121-AC121-AD121-AE121-AF121+AG121-AH121+AI121)</f>
        <v>228706</v>
      </c>
      <c r="AK121" s="38" t="str">
        <f>IF(O121&gt;0," ",1)</f>
        <v xml:space="preserve"> </v>
      </c>
      <c r="AL121" s="38" t="str">
        <f>IF(W121&gt;0," ",1)</f>
        <v xml:space="preserve"> </v>
      </c>
    </row>
    <row r="122" spans="1:38" ht="17.100000000000001" customHeight="1">
      <c r="A122" s="8" t="s">
        <v>175</v>
      </c>
      <c r="B122" s="8" t="s">
        <v>386</v>
      </c>
      <c r="C122" s="8" t="s">
        <v>154</v>
      </c>
      <c r="D122" s="8" t="s">
        <v>389</v>
      </c>
      <c r="E122" s="18">
        <v>504.51</v>
      </c>
      <c r="F122" s="2">
        <f t="shared" si="10"/>
        <v>793594.23</v>
      </c>
      <c r="G122" s="63">
        <v>142174.41</v>
      </c>
      <c r="H122" s="46">
        <v>38281</v>
      </c>
      <c r="I122" s="42">
        <f t="shared" si="11"/>
        <v>28710.75</v>
      </c>
      <c r="J122" s="46">
        <v>40440</v>
      </c>
      <c r="K122" s="46">
        <v>0</v>
      </c>
      <c r="L122" s="46">
        <v>0</v>
      </c>
      <c r="M122" s="46">
        <v>11151</v>
      </c>
      <c r="N122" s="2">
        <f t="shared" si="12"/>
        <v>222476.16</v>
      </c>
      <c r="O122" s="4">
        <f t="shared" si="13"/>
        <v>571118</v>
      </c>
      <c r="P122" s="51">
        <v>275</v>
      </c>
      <c r="Q122" s="51">
        <v>33</v>
      </c>
      <c r="R122" s="4">
        <f t="shared" si="14"/>
        <v>12614</v>
      </c>
      <c r="S122" s="6">
        <f t="shared" si="19"/>
        <v>36809.049599999998</v>
      </c>
      <c r="T122" s="62">
        <v>8467803</v>
      </c>
      <c r="U122" s="6">
        <f t="shared" si="15"/>
        <v>8467.8029999999999</v>
      </c>
      <c r="V122" s="6">
        <f t="shared" si="16"/>
        <v>28341.246599999999</v>
      </c>
      <c r="W122" s="4">
        <f t="shared" si="17"/>
        <v>566825</v>
      </c>
      <c r="X122" s="20">
        <f t="shared" si="18"/>
        <v>1150557</v>
      </c>
      <c r="Y122" s="21">
        <v>0</v>
      </c>
      <c r="Z122" s="19">
        <v>0</v>
      </c>
      <c r="AA122" s="4">
        <f>ROUND(X122+Z122,0)</f>
        <v>1150557</v>
      </c>
      <c r="AB122" s="21"/>
      <c r="AC122" s="21"/>
      <c r="AD122" s="21"/>
      <c r="AE122" s="21"/>
      <c r="AF122" s="21"/>
      <c r="AG122" s="26">
        <v>0</v>
      </c>
      <c r="AH122" s="26"/>
      <c r="AI122" s="26">
        <v>0</v>
      </c>
      <c r="AJ122" s="36">
        <f>SUM(AA122-AB122-AC122-AD122-AE122-AF122+AG122-AH122+AI122)</f>
        <v>1150557</v>
      </c>
      <c r="AK122" s="38" t="str">
        <f>IF(O122&gt;0," ",1)</f>
        <v xml:space="preserve"> </v>
      </c>
      <c r="AL122" s="38" t="str">
        <f>IF(W122&gt;0," ",1)</f>
        <v xml:space="preserve"> </v>
      </c>
    </row>
    <row r="123" spans="1:38" ht="17.100000000000001" customHeight="1">
      <c r="A123" s="8" t="s">
        <v>175</v>
      </c>
      <c r="B123" s="8" t="s">
        <v>386</v>
      </c>
      <c r="C123" s="8" t="s">
        <v>106</v>
      </c>
      <c r="D123" s="8" t="s">
        <v>390</v>
      </c>
      <c r="E123" s="18">
        <v>668.49</v>
      </c>
      <c r="F123" s="2">
        <f t="shared" si="10"/>
        <v>1051534.77</v>
      </c>
      <c r="G123" s="63">
        <v>336567.16</v>
      </c>
      <c r="H123" s="46">
        <v>57800</v>
      </c>
      <c r="I123" s="42">
        <f t="shared" si="11"/>
        <v>43350</v>
      </c>
      <c r="J123" s="46">
        <v>61129</v>
      </c>
      <c r="K123" s="46">
        <v>0</v>
      </c>
      <c r="L123" s="46">
        <v>0</v>
      </c>
      <c r="M123" s="46">
        <v>160</v>
      </c>
      <c r="N123" s="2">
        <f t="shared" si="12"/>
        <v>441206.16</v>
      </c>
      <c r="O123" s="4">
        <f t="shared" si="13"/>
        <v>610329</v>
      </c>
      <c r="P123" s="51">
        <v>284</v>
      </c>
      <c r="Q123" s="51">
        <v>33</v>
      </c>
      <c r="R123" s="4">
        <f t="shared" si="14"/>
        <v>13027</v>
      </c>
      <c r="S123" s="6">
        <f t="shared" si="19"/>
        <v>48773.030400000003</v>
      </c>
      <c r="T123" s="62">
        <v>20891816</v>
      </c>
      <c r="U123" s="6">
        <f t="shared" si="15"/>
        <v>20891.815999999999</v>
      </c>
      <c r="V123" s="6">
        <f t="shared" si="16"/>
        <v>27881.214400000004</v>
      </c>
      <c r="W123" s="4">
        <f t="shared" si="17"/>
        <v>557624</v>
      </c>
      <c r="X123" s="20">
        <f t="shared" si="18"/>
        <v>1180980</v>
      </c>
      <c r="Y123" s="21">
        <v>0</v>
      </c>
      <c r="Z123" s="19">
        <v>0</v>
      </c>
      <c r="AA123" s="4">
        <f>ROUND(X123+Z123,0)</f>
        <v>1180980</v>
      </c>
      <c r="AB123" s="21"/>
      <c r="AC123" s="21"/>
      <c r="AD123" s="21"/>
      <c r="AE123" s="21"/>
      <c r="AF123" s="21"/>
      <c r="AG123" s="26">
        <v>0</v>
      </c>
      <c r="AH123" s="26"/>
      <c r="AI123" s="26">
        <v>0</v>
      </c>
      <c r="AJ123" s="36">
        <f>SUM(AA123-AB123-AC123-AD123-AE123-AF123+AG123-AH123+AI123)</f>
        <v>1180980</v>
      </c>
      <c r="AK123" s="38" t="str">
        <f>IF(O123&gt;0," ",1)</f>
        <v xml:space="preserve"> </v>
      </c>
      <c r="AL123" s="38" t="str">
        <f>IF(W123&gt;0," ",1)</f>
        <v xml:space="preserve"> </v>
      </c>
    </row>
    <row r="124" spans="1:38" ht="17.100000000000001" customHeight="1">
      <c r="A124" s="8" t="s">
        <v>175</v>
      </c>
      <c r="B124" s="8" t="s">
        <v>386</v>
      </c>
      <c r="C124" s="8" t="s">
        <v>190</v>
      </c>
      <c r="D124" s="8" t="s">
        <v>391</v>
      </c>
      <c r="E124" s="18">
        <v>2972.95</v>
      </c>
      <c r="F124" s="2">
        <f t="shared" si="10"/>
        <v>4676450.3499999996</v>
      </c>
      <c r="G124" s="63">
        <v>687865.02</v>
      </c>
      <c r="H124" s="46">
        <v>255497</v>
      </c>
      <c r="I124" s="42">
        <f t="shared" si="11"/>
        <v>191622.75</v>
      </c>
      <c r="J124" s="46">
        <v>269999</v>
      </c>
      <c r="K124" s="46">
        <v>85318</v>
      </c>
      <c r="L124" s="46">
        <v>642007</v>
      </c>
      <c r="M124" s="46">
        <v>237114</v>
      </c>
      <c r="N124" s="2">
        <f t="shared" si="12"/>
        <v>2113925.77</v>
      </c>
      <c r="O124" s="4">
        <f t="shared" si="13"/>
        <v>2562525</v>
      </c>
      <c r="P124" s="51">
        <v>1323</v>
      </c>
      <c r="Q124" s="51">
        <v>59</v>
      </c>
      <c r="R124" s="4">
        <f t="shared" si="14"/>
        <v>108499</v>
      </c>
      <c r="S124" s="6">
        <f t="shared" si="19"/>
        <v>216906.432</v>
      </c>
      <c r="T124" s="62">
        <v>42991564</v>
      </c>
      <c r="U124" s="6">
        <f t="shared" si="15"/>
        <v>42991.563999999998</v>
      </c>
      <c r="V124" s="6">
        <f t="shared" si="16"/>
        <v>173914.86800000002</v>
      </c>
      <c r="W124" s="4">
        <f t="shared" si="17"/>
        <v>3478297</v>
      </c>
      <c r="X124" s="20">
        <f t="shared" si="18"/>
        <v>6149321</v>
      </c>
      <c r="Y124" s="21">
        <v>0</v>
      </c>
      <c r="Z124" s="19">
        <v>0</v>
      </c>
      <c r="AA124" s="4">
        <f>ROUND(X124+Z124,0)</f>
        <v>6149321</v>
      </c>
      <c r="AB124" s="21"/>
      <c r="AC124" s="21"/>
      <c r="AD124" s="21"/>
      <c r="AE124" s="21"/>
      <c r="AF124" s="21"/>
      <c r="AG124" s="26">
        <v>0</v>
      </c>
      <c r="AH124" s="26"/>
      <c r="AI124" s="26">
        <v>0</v>
      </c>
      <c r="AJ124" s="36">
        <f>SUM(AA124-AB124-AC124-AD124-AE124-AF124+AG124-AH124+AI124)</f>
        <v>6149321</v>
      </c>
      <c r="AK124" s="38" t="str">
        <f>IF(O124&gt;0," ",1)</f>
        <v xml:space="preserve"> </v>
      </c>
      <c r="AL124" s="38" t="str">
        <f>IF(W124&gt;0," ",1)</f>
        <v xml:space="preserve"> </v>
      </c>
    </row>
    <row r="125" spans="1:38" ht="17.100000000000001" customHeight="1">
      <c r="A125" s="8" t="s">
        <v>175</v>
      </c>
      <c r="B125" s="8" t="s">
        <v>386</v>
      </c>
      <c r="C125" s="8" t="s">
        <v>96</v>
      </c>
      <c r="D125" s="8" t="s">
        <v>392</v>
      </c>
      <c r="E125" s="18">
        <v>2552.25</v>
      </c>
      <c r="F125" s="2">
        <f t="shared" si="10"/>
        <v>4014689.25</v>
      </c>
      <c r="G125" s="63">
        <v>639250.76</v>
      </c>
      <c r="H125" s="46">
        <v>229187</v>
      </c>
      <c r="I125" s="42">
        <f t="shared" si="11"/>
        <v>171890.25</v>
      </c>
      <c r="J125" s="46">
        <v>242144</v>
      </c>
      <c r="K125" s="46">
        <v>76605</v>
      </c>
      <c r="L125" s="46">
        <v>577742</v>
      </c>
      <c r="M125" s="46">
        <v>146274</v>
      </c>
      <c r="N125" s="2">
        <f t="shared" si="12"/>
        <v>1853906.01</v>
      </c>
      <c r="O125" s="4">
        <f t="shared" si="13"/>
        <v>2160783</v>
      </c>
      <c r="P125" s="51">
        <v>1122</v>
      </c>
      <c r="Q125" s="51">
        <v>33</v>
      </c>
      <c r="R125" s="4">
        <f t="shared" si="14"/>
        <v>51466</v>
      </c>
      <c r="S125" s="6">
        <f t="shared" si="19"/>
        <v>186212.16</v>
      </c>
      <c r="T125" s="62">
        <v>39734527</v>
      </c>
      <c r="U125" s="6">
        <f t="shared" si="15"/>
        <v>39734.527000000002</v>
      </c>
      <c r="V125" s="6">
        <f t="shared" si="16"/>
        <v>146477.633</v>
      </c>
      <c r="W125" s="4">
        <f t="shared" si="17"/>
        <v>2929553</v>
      </c>
      <c r="X125" s="20">
        <f t="shared" si="18"/>
        <v>5141802</v>
      </c>
      <c r="Y125" s="21">
        <v>0</v>
      </c>
      <c r="Z125" s="19">
        <v>0</v>
      </c>
      <c r="AA125" s="4">
        <f>ROUND(X125+Z125,0)</f>
        <v>5141802</v>
      </c>
      <c r="AB125" s="21"/>
      <c r="AC125" s="21"/>
      <c r="AD125" s="21"/>
      <c r="AE125" s="21"/>
      <c r="AF125" s="21"/>
      <c r="AG125" s="26">
        <v>0</v>
      </c>
      <c r="AH125" s="26"/>
      <c r="AI125" s="26">
        <v>0</v>
      </c>
      <c r="AJ125" s="36">
        <f>SUM(AA125-AB125-AC125-AD125-AE125-AF125+AG125-AH125+AI125)</f>
        <v>5141802</v>
      </c>
      <c r="AK125" s="38" t="str">
        <f>IF(O125&gt;0," ",1)</f>
        <v xml:space="preserve"> </v>
      </c>
      <c r="AL125" s="38" t="str">
        <f>IF(W125&gt;0," ",1)</f>
        <v xml:space="preserve"> </v>
      </c>
    </row>
    <row r="126" spans="1:38" ht="17.100000000000001" customHeight="1">
      <c r="A126" s="8" t="s">
        <v>175</v>
      </c>
      <c r="B126" s="8" t="s">
        <v>386</v>
      </c>
      <c r="C126" s="8" t="s">
        <v>222</v>
      </c>
      <c r="D126" s="8" t="s">
        <v>393</v>
      </c>
      <c r="E126" s="18">
        <v>1012.32</v>
      </c>
      <c r="F126" s="2">
        <f t="shared" si="10"/>
        <v>1592379.36</v>
      </c>
      <c r="G126" s="63">
        <v>257733.47</v>
      </c>
      <c r="H126" s="46">
        <v>83745</v>
      </c>
      <c r="I126" s="42">
        <f t="shared" si="11"/>
        <v>62808.75</v>
      </c>
      <c r="J126" s="46">
        <v>88471</v>
      </c>
      <c r="K126" s="46">
        <v>28004</v>
      </c>
      <c r="L126" s="46">
        <v>216868</v>
      </c>
      <c r="M126" s="46">
        <v>37619</v>
      </c>
      <c r="N126" s="2">
        <f t="shared" si="12"/>
        <v>691504.22</v>
      </c>
      <c r="O126" s="4">
        <f t="shared" si="13"/>
        <v>900875</v>
      </c>
      <c r="P126" s="51">
        <v>555</v>
      </c>
      <c r="Q126" s="51">
        <v>33</v>
      </c>
      <c r="R126" s="4">
        <f t="shared" si="14"/>
        <v>25458</v>
      </c>
      <c r="S126" s="6">
        <f t="shared" si="19"/>
        <v>73858.867199999993</v>
      </c>
      <c r="T126" s="62">
        <v>15925559</v>
      </c>
      <c r="U126" s="6">
        <f t="shared" si="15"/>
        <v>15925.558999999999</v>
      </c>
      <c r="V126" s="6">
        <f t="shared" si="16"/>
        <v>57933.308199999992</v>
      </c>
      <c r="W126" s="4">
        <f t="shared" si="17"/>
        <v>1158666</v>
      </c>
      <c r="X126" s="20">
        <f t="shared" si="18"/>
        <v>2084999</v>
      </c>
      <c r="Y126" s="21">
        <v>0</v>
      </c>
      <c r="Z126" s="19">
        <v>0</v>
      </c>
      <c r="AA126" s="4">
        <f>ROUND(X126+Z126,0)</f>
        <v>2084999</v>
      </c>
      <c r="AB126" s="21"/>
      <c r="AC126" s="21"/>
      <c r="AD126" s="21"/>
      <c r="AE126" s="21"/>
      <c r="AF126" s="21"/>
      <c r="AG126" s="26">
        <v>0</v>
      </c>
      <c r="AH126" s="26"/>
      <c r="AI126" s="26">
        <v>0</v>
      </c>
      <c r="AJ126" s="36">
        <f>SUM(AA126-AB126-AC126-AD126-AE126-AF126+AG126-AH126+AI126)</f>
        <v>2084999</v>
      </c>
      <c r="AK126" s="38" t="str">
        <f>IF(O126&gt;0," ",1)</f>
        <v xml:space="preserve"> </v>
      </c>
      <c r="AL126" s="38" t="str">
        <f>IF(W126&gt;0," ",1)</f>
        <v xml:space="preserve"> </v>
      </c>
    </row>
    <row r="127" spans="1:38" ht="17.100000000000001" customHeight="1">
      <c r="A127" s="8" t="s">
        <v>175</v>
      </c>
      <c r="B127" s="8" t="s">
        <v>386</v>
      </c>
      <c r="C127" s="8" t="s">
        <v>237</v>
      </c>
      <c r="D127" s="8" t="s">
        <v>394</v>
      </c>
      <c r="E127" s="18">
        <v>587.39</v>
      </c>
      <c r="F127" s="2">
        <f t="shared" si="10"/>
        <v>923964.47</v>
      </c>
      <c r="G127" s="63">
        <v>175777.88</v>
      </c>
      <c r="H127" s="46">
        <v>50882</v>
      </c>
      <c r="I127" s="42">
        <f t="shared" si="11"/>
        <v>38161.5</v>
      </c>
      <c r="J127" s="46">
        <v>53717</v>
      </c>
      <c r="K127" s="46">
        <v>17067</v>
      </c>
      <c r="L127" s="46">
        <v>134456</v>
      </c>
      <c r="M127" s="46">
        <v>157280</v>
      </c>
      <c r="N127" s="2">
        <f t="shared" si="12"/>
        <v>576459.38</v>
      </c>
      <c r="O127" s="4">
        <f t="shared" si="13"/>
        <v>347505</v>
      </c>
      <c r="P127" s="51">
        <v>291</v>
      </c>
      <c r="Q127" s="51">
        <v>75</v>
      </c>
      <c r="R127" s="4">
        <f t="shared" si="14"/>
        <v>30337</v>
      </c>
      <c r="S127" s="6">
        <f t="shared" si="19"/>
        <v>42855.974399999999</v>
      </c>
      <c r="T127" s="62">
        <v>10731250</v>
      </c>
      <c r="U127" s="6">
        <f t="shared" si="15"/>
        <v>10731.25</v>
      </c>
      <c r="V127" s="6">
        <f t="shared" si="16"/>
        <v>32124.724399999999</v>
      </c>
      <c r="W127" s="4">
        <f t="shared" si="17"/>
        <v>642494</v>
      </c>
      <c r="X127" s="20">
        <f t="shared" si="18"/>
        <v>1020336</v>
      </c>
      <c r="Y127" s="21">
        <v>0</v>
      </c>
      <c r="Z127" s="19">
        <v>0</v>
      </c>
      <c r="AA127" s="4">
        <f>ROUND(X127+Z127,0)</f>
        <v>1020336</v>
      </c>
      <c r="AB127" s="21"/>
      <c r="AC127" s="21"/>
      <c r="AD127" s="21"/>
      <c r="AE127" s="21"/>
      <c r="AF127" s="21"/>
      <c r="AG127" s="26">
        <v>0</v>
      </c>
      <c r="AH127" s="26"/>
      <c r="AI127" s="26">
        <v>0</v>
      </c>
      <c r="AJ127" s="36">
        <f>SUM(AA127-AB127-AC127-AD127-AE127-AF127+AG127-AH127+AI127)</f>
        <v>1020336</v>
      </c>
      <c r="AK127" s="38" t="str">
        <f>IF(O127&gt;0," ",1)</f>
        <v xml:space="preserve"> </v>
      </c>
      <c r="AL127" s="38" t="str">
        <f>IF(W127&gt;0," ",1)</f>
        <v xml:space="preserve"> </v>
      </c>
    </row>
    <row r="128" spans="1:38" ht="17.100000000000001" customHeight="1">
      <c r="A128" s="8" t="s">
        <v>175</v>
      </c>
      <c r="B128" s="8" t="s">
        <v>386</v>
      </c>
      <c r="C128" s="8" t="s">
        <v>39</v>
      </c>
      <c r="D128" s="8" t="s">
        <v>395</v>
      </c>
      <c r="E128" s="18">
        <v>1268.57</v>
      </c>
      <c r="F128" s="2">
        <f t="shared" si="10"/>
        <v>1995460.6099999999</v>
      </c>
      <c r="G128" s="63">
        <v>604511.73</v>
      </c>
      <c r="H128" s="46">
        <v>106807</v>
      </c>
      <c r="I128" s="42">
        <f t="shared" si="11"/>
        <v>80105.25</v>
      </c>
      <c r="J128" s="46">
        <v>112873</v>
      </c>
      <c r="K128" s="46">
        <v>35661</v>
      </c>
      <c r="L128" s="46">
        <v>260961</v>
      </c>
      <c r="M128" s="46">
        <v>5364</v>
      </c>
      <c r="N128" s="2">
        <f t="shared" si="12"/>
        <v>1099475.98</v>
      </c>
      <c r="O128" s="4">
        <f t="shared" si="13"/>
        <v>895985</v>
      </c>
      <c r="P128" s="51">
        <v>561</v>
      </c>
      <c r="Q128" s="51">
        <v>33</v>
      </c>
      <c r="R128" s="4">
        <f t="shared" si="14"/>
        <v>25733</v>
      </c>
      <c r="S128" s="6">
        <f t="shared" si="19"/>
        <v>92554.867199999993</v>
      </c>
      <c r="T128" s="62">
        <v>38187728</v>
      </c>
      <c r="U128" s="6">
        <f t="shared" si="15"/>
        <v>38187.728000000003</v>
      </c>
      <c r="V128" s="6">
        <f t="shared" si="16"/>
        <v>54367.139199999991</v>
      </c>
      <c r="W128" s="4">
        <f t="shared" si="17"/>
        <v>1087343</v>
      </c>
      <c r="X128" s="20">
        <f t="shared" si="18"/>
        <v>2009061</v>
      </c>
      <c r="Y128" s="21">
        <v>0</v>
      </c>
      <c r="Z128" s="19">
        <v>0</v>
      </c>
      <c r="AA128" s="4">
        <f>ROUND(X128+Z128,0)</f>
        <v>2009061</v>
      </c>
      <c r="AB128" s="21"/>
      <c r="AC128" s="21"/>
      <c r="AD128" s="21"/>
      <c r="AE128" s="21"/>
      <c r="AF128" s="21"/>
      <c r="AG128" s="26">
        <v>0</v>
      </c>
      <c r="AH128" s="26"/>
      <c r="AI128" s="26">
        <v>0</v>
      </c>
      <c r="AJ128" s="36">
        <f>SUM(AA128-AB128-AC128-AD128-AE128-AF128+AG128-AH128+AI128)</f>
        <v>2009061</v>
      </c>
      <c r="AK128" s="38" t="str">
        <f>IF(O128&gt;0," ",1)</f>
        <v xml:space="preserve"> </v>
      </c>
      <c r="AL128" s="38" t="str">
        <f>IF(W128&gt;0," ",1)</f>
        <v xml:space="preserve"> </v>
      </c>
    </row>
    <row r="129" spans="1:38" ht="17.100000000000001" customHeight="1">
      <c r="A129" s="8" t="s">
        <v>175</v>
      </c>
      <c r="B129" s="8" t="s">
        <v>386</v>
      </c>
      <c r="C129" s="8" t="s">
        <v>26</v>
      </c>
      <c r="D129" s="8" t="s">
        <v>396</v>
      </c>
      <c r="E129" s="18">
        <v>514.24</v>
      </c>
      <c r="F129" s="2">
        <f t="shared" si="10"/>
        <v>808899.52</v>
      </c>
      <c r="G129" s="63">
        <v>83085.3</v>
      </c>
      <c r="H129" s="46">
        <v>41406</v>
      </c>
      <c r="I129" s="42">
        <f t="shared" si="11"/>
        <v>31054.5</v>
      </c>
      <c r="J129" s="46">
        <v>43763</v>
      </c>
      <c r="K129" s="46">
        <v>13818</v>
      </c>
      <c r="L129" s="46">
        <v>106199</v>
      </c>
      <c r="M129" s="46">
        <v>64271</v>
      </c>
      <c r="N129" s="2">
        <f t="shared" si="12"/>
        <v>342190.8</v>
      </c>
      <c r="O129" s="4">
        <f t="shared" si="13"/>
        <v>466709</v>
      </c>
      <c r="P129" s="51">
        <v>113</v>
      </c>
      <c r="Q129" s="51">
        <v>88</v>
      </c>
      <c r="R129" s="4">
        <f t="shared" si="14"/>
        <v>13822</v>
      </c>
      <c r="S129" s="6">
        <f t="shared" si="19"/>
        <v>37518.950400000002</v>
      </c>
      <c r="T129" s="62">
        <v>5183570</v>
      </c>
      <c r="U129" s="6">
        <f t="shared" si="15"/>
        <v>5183.57</v>
      </c>
      <c r="V129" s="6">
        <f t="shared" si="16"/>
        <v>32335.380400000002</v>
      </c>
      <c r="W129" s="4">
        <f t="shared" si="17"/>
        <v>646708</v>
      </c>
      <c r="X129" s="20">
        <f t="shared" si="18"/>
        <v>1127239</v>
      </c>
      <c r="Y129" s="21">
        <v>0</v>
      </c>
      <c r="Z129" s="19">
        <v>0</v>
      </c>
      <c r="AA129" s="4">
        <f>ROUND(X129+Z129,0)</f>
        <v>1127239</v>
      </c>
      <c r="AB129" s="21"/>
      <c r="AC129" s="21"/>
      <c r="AD129" s="21"/>
      <c r="AE129" s="21"/>
      <c r="AF129" s="21"/>
      <c r="AG129" s="26">
        <v>0</v>
      </c>
      <c r="AH129" s="26"/>
      <c r="AI129" s="26">
        <v>0</v>
      </c>
      <c r="AJ129" s="36">
        <f>SUM(AA129-AB129-AC129-AD129-AE129-AF129+AG129-AH129+AI129)</f>
        <v>1127239</v>
      </c>
      <c r="AK129" s="38" t="str">
        <f>IF(O129&gt;0," ",1)</f>
        <v xml:space="preserve"> </v>
      </c>
      <c r="AL129" s="38" t="str">
        <f>IF(W129&gt;0," ",1)</f>
        <v xml:space="preserve"> </v>
      </c>
    </row>
    <row r="130" spans="1:38" ht="17.100000000000001" customHeight="1">
      <c r="A130" s="8" t="s">
        <v>175</v>
      </c>
      <c r="B130" s="8" t="s">
        <v>386</v>
      </c>
      <c r="C130" s="8" t="s">
        <v>133</v>
      </c>
      <c r="D130" s="8" t="s">
        <v>397</v>
      </c>
      <c r="E130" s="18">
        <v>629.34</v>
      </c>
      <c r="F130" s="2">
        <f t="shared" si="10"/>
        <v>989951.82000000007</v>
      </c>
      <c r="G130" s="63">
        <v>457468.82</v>
      </c>
      <c r="H130" s="46">
        <v>54188</v>
      </c>
      <c r="I130" s="42">
        <f t="shared" si="11"/>
        <v>40641</v>
      </c>
      <c r="J130" s="46">
        <v>57235</v>
      </c>
      <c r="K130" s="46">
        <v>18135</v>
      </c>
      <c r="L130" s="46">
        <v>140918</v>
      </c>
      <c r="M130" s="46">
        <v>61968</v>
      </c>
      <c r="N130" s="2">
        <f t="shared" si="12"/>
        <v>776365.82000000007</v>
      </c>
      <c r="O130" s="4">
        <f t="shared" si="13"/>
        <v>213586</v>
      </c>
      <c r="P130" s="51">
        <v>293</v>
      </c>
      <c r="Q130" s="51">
        <v>88</v>
      </c>
      <c r="R130" s="4">
        <f t="shared" si="14"/>
        <v>35840</v>
      </c>
      <c r="S130" s="6">
        <f t="shared" si="19"/>
        <v>45916.646399999998</v>
      </c>
      <c r="T130" s="62">
        <v>29381427</v>
      </c>
      <c r="U130" s="6">
        <f t="shared" si="15"/>
        <v>29381.427</v>
      </c>
      <c r="V130" s="6">
        <f t="shared" si="16"/>
        <v>16535.219399999998</v>
      </c>
      <c r="W130" s="4">
        <f t="shared" si="17"/>
        <v>330704</v>
      </c>
      <c r="X130" s="20">
        <f t="shared" si="18"/>
        <v>580130</v>
      </c>
      <c r="Y130" s="21">
        <v>0</v>
      </c>
      <c r="Z130" s="19">
        <v>0</v>
      </c>
      <c r="AA130" s="4">
        <f>ROUND(X130+Z130,0)</f>
        <v>580130</v>
      </c>
      <c r="AB130" s="21"/>
      <c r="AC130" s="21"/>
      <c r="AD130" s="21"/>
      <c r="AE130" s="21"/>
      <c r="AF130" s="21"/>
      <c r="AG130" s="26">
        <v>0</v>
      </c>
      <c r="AH130" s="26"/>
      <c r="AI130" s="26">
        <v>0</v>
      </c>
      <c r="AJ130" s="36">
        <f>SUM(AA130-AB130-AC130-AD130-AE130-AF130+AG130-AH130+AI130)</f>
        <v>580130</v>
      </c>
      <c r="AK130" s="38" t="str">
        <f>IF(O130&gt;0," ",1)</f>
        <v xml:space="preserve"> </v>
      </c>
      <c r="AL130" s="38" t="str">
        <f>IF(W130&gt;0," ",1)</f>
        <v xml:space="preserve"> </v>
      </c>
    </row>
    <row r="131" spans="1:38" ht="17.100000000000001" customHeight="1">
      <c r="A131" s="8" t="s">
        <v>175</v>
      </c>
      <c r="B131" s="8" t="s">
        <v>386</v>
      </c>
      <c r="C131" s="8" t="s">
        <v>192</v>
      </c>
      <c r="D131" s="8" t="s">
        <v>398</v>
      </c>
      <c r="E131" s="18">
        <v>1727.53</v>
      </c>
      <c r="F131" s="2">
        <f t="shared" si="10"/>
        <v>2717404.69</v>
      </c>
      <c r="G131" s="63">
        <v>540465.15</v>
      </c>
      <c r="H131" s="46">
        <v>151617</v>
      </c>
      <c r="I131" s="42">
        <f t="shared" si="11"/>
        <v>113712.75</v>
      </c>
      <c r="J131" s="46">
        <v>160092</v>
      </c>
      <c r="K131" s="46">
        <v>50816</v>
      </c>
      <c r="L131" s="46">
        <v>394244</v>
      </c>
      <c r="M131" s="46">
        <v>122343</v>
      </c>
      <c r="N131" s="2">
        <f t="shared" si="12"/>
        <v>1381672.9</v>
      </c>
      <c r="O131" s="4">
        <f t="shared" si="13"/>
        <v>1335732</v>
      </c>
      <c r="P131" s="51">
        <v>655</v>
      </c>
      <c r="Q131" s="51">
        <v>59</v>
      </c>
      <c r="R131" s="4">
        <f t="shared" si="14"/>
        <v>53717</v>
      </c>
      <c r="S131" s="6">
        <f t="shared" si="19"/>
        <v>126040.5888</v>
      </c>
      <c r="T131" s="62">
        <v>33465334</v>
      </c>
      <c r="U131" s="6">
        <f t="shared" si="15"/>
        <v>33465.334000000003</v>
      </c>
      <c r="V131" s="6">
        <f t="shared" si="16"/>
        <v>92575.254799999995</v>
      </c>
      <c r="W131" s="4">
        <f t="shared" si="17"/>
        <v>1851505</v>
      </c>
      <c r="X131" s="20">
        <f t="shared" si="18"/>
        <v>3240954</v>
      </c>
      <c r="Y131" s="21">
        <v>0</v>
      </c>
      <c r="Z131" s="19">
        <v>0</v>
      </c>
      <c r="AA131" s="4">
        <f>ROUND(X131+Z131,0)</f>
        <v>3240954</v>
      </c>
      <c r="AB131" s="21"/>
      <c r="AC131" s="21"/>
      <c r="AD131" s="21"/>
      <c r="AE131" s="21"/>
      <c r="AF131" s="21"/>
      <c r="AG131" s="26">
        <v>0</v>
      </c>
      <c r="AH131" s="26"/>
      <c r="AI131" s="26">
        <v>0</v>
      </c>
      <c r="AJ131" s="36">
        <f>SUM(AA131-AB131-AC131-AD131-AE131-AF131+AG131-AH131+AI131)</f>
        <v>3240954</v>
      </c>
      <c r="AK131" s="38" t="str">
        <f>IF(O131&gt;0," ",1)</f>
        <v xml:space="preserve"> </v>
      </c>
      <c r="AL131" s="38" t="str">
        <f>IF(W131&gt;0," ",1)</f>
        <v xml:space="preserve"> </v>
      </c>
    </row>
    <row r="132" spans="1:38" ht="17.100000000000001" customHeight="1">
      <c r="A132" s="8" t="s">
        <v>175</v>
      </c>
      <c r="B132" s="8" t="s">
        <v>386</v>
      </c>
      <c r="C132" s="8" t="s">
        <v>27</v>
      </c>
      <c r="D132" s="8" t="s">
        <v>399</v>
      </c>
      <c r="E132" s="18">
        <v>6242.49</v>
      </c>
      <c r="F132" s="2">
        <f t="shared" ref="F132:F195" si="20">SUM(E132*$F$3)</f>
        <v>9819436.7699999996</v>
      </c>
      <c r="G132" s="63">
        <v>2514853.87</v>
      </c>
      <c r="H132" s="46">
        <v>565040</v>
      </c>
      <c r="I132" s="42">
        <f t="shared" ref="I132:I195" si="21">ROUND(H132*0.75,2)</f>
        <v>423780</v>
      </c>
      <c r="J132" s="46">
        <v>596739</v>
      </c>
      <c r="K132" s="46">
        <v>189215</v>
      </c>
      <c r="L132" s="46">
        <v>1463349</v>
      </c>
      <c r="M132" s="46">
        <v>0</v>
      </c>
      <c r="N132" s="2">
        <f t="shared" ref="N132:N195" si="22">SUM(G132+I132+J132+K132+L132+M132)</f>
        <v>5187936.87</v>
      </c>
      <c r="O132" s="4">
        <f t="shared" ref="O132:O195" si="23">IF(F132&gt;N132,ROUND(SUM(F132-N132),0),0)</f>
        <v>4631500</v>
      </c>
      <c r="P132" s="51">
        <v>2559</v>
      </c>
      <c r="Q132" s="51">
        <v>33</v>
      </c>
      <c r="R132" s="4">
        <f t="shared" ref="R132:R195" si="24">ROUND(SUM(P132*Q132*1.39),0)</f>
        <v>117381</v>
      </c>
      <c r="S132" s="6">
        <f t="shared" si="19"/>
        <v>455452.07040000003</v>
      </c>
      <c r="T132" s="62">
        <v>159369681</v>
      </c>
      <c r="U132" s="6">
        <f t="shared" ref="U132:U195" si="25">ROUND(T132/1000,4)</f>
        <v>159369.68100000001</v>
      </c>
      <c r="V132" s="6">
        <f t="shared" ref="V132:V195" si="26">IF(S132-U132&lt;0,0,S132-U132)</f>
        <v>296082.38939999999</v>
      </c>
      <c r="W132" s="4">
        <f t="shared" ref="W132:W195" si="27">IF(V132&gt;0,ROUND(SUM(V132*$W$3),0),0)</f>
        <v>5921648</v>
      </c>
      <c r="X132" s="20">
        <f t="shared" ref="X132:X195" si="28">SUM(O132+R132+W132)</f>
        <v>10670529</v>
      </c>
      <c r="Y132" s="21">
        <v>0</v>
      </c>
      <c r="Z132" s="19">
        <v>0</v>
      </c>
      <c r="AA132" s="4">
        <f>ROUND(X132+Z132,0)</f>
        <v>10670529</v>
      </c>
      <c r="AB132" s="21"/>
      <c r="AC132" s="21"/>
      <c r="AD132" s="21"/>
      <c r="AE132" s="21"/>
      <c r="AF132" s="21"/>
      <c r="AG132" s="26">
        <v>0</v>
      </c>
      <c r="AH132" s="26"/>
      <c r="AI132" s="26">
        <v>0</v>
      </c>
      <c r="AJ132" s="36">
        <f>SUM(AA132-AB132-AC132-AD132-AE132-AF132+AG132-AH132+AI132)</f>
        <v>10670529</v>
      </c>
      <c r="AK132" s="38" t="str">
        <f>IF(O132&gt;0," ",1)</f>
        <v xml:space="preserve"> </v>
      </c>
      <c r="AL132" s="38" t="str">
        <f>IF(W132&gt;0," ",1)</f>
        <v xml:space="preserve"> </v>
      </c>
    </row>
    <row r="133" spans="1:38" ht="17.100000000000001" customHeight="1">
      <c r="A133" s="8" t="s">
        <v>175</v>
      </c>
      <c r="B133" s="8" t="s">
        <v>386</v>
      </c>
      <c r="C133" s="8" t="s">
        <v>118</v>
      </c>
      <c r="D133" s="8" t="s">
        <v>400</v>
      </c>
      <c r="E133" s="18">
        <v>956.44</v>
      </c>
      <c r="F133" s="2">
        <f t="shared" si="20"/>
        <v>1504480.12</v>
      </c>
      <c r="G133" s="63">
        <v>304041.61</v>
      </c>
      <c r="H133" s="46">
        <v>80940</v>
      </c>
      <c r="I133" s="42">
        <f t="shared" si="21"/>
        <v>60705</v>
      </c>
      <c r="J133" s="46">
        <v>85453</v>
      </c>
      <c r="K133" s="46">
        <v>27143</v>
      </c>
      <c r="L133" s="46">
        <v>212791</v>
      </c>
      <c r="M133" s="46">
        <v>16086</v>
      </c>
      <c r="N133" s="2">
        <f t="shared" si="22"/>
        <v>706219.61</v>
      </c>
      <c r="O133" s="4">
        <f t="shared" si="23"/>
        <v>798261</v>
      </c>
      <c r="P133" s="51">
        <v>534</v>
      </c>
      <c r="Q133" s="51">
        <v>53</v>
      </c>
      <c r="R133" s="4">
        <f t="shared" si="24"/>
        <v>39340</v>
      </c>
      <c r="S133" s="6">
        <f t="shared" ref="S133:S196" si="29">ROUND(SUM(E133*$S$3),4)</f>
        <v>69781.862399999998</v>
      </c>
      <c r="T133" s="62">
        <v>19397065</v>
      </c>
      <c r="U133" s="6">
        <f t="shared" si="25"/>
        <v>19397.064999999999</v>
      </c>
      <c r="V133" s="6">
        <f t="shared" si="26"/>
        <v>50384.797399999996</v>
      </c>
      <c r="W133" s="4">
        <f t="shared" si="27"/>
        <v>1007696</v>
      </c>
      <c r="X133" s="20">
        <f t="shared" si="28"/>
        <v>1845297</v>
      </c>
      <c r="Y133" s="21">
        <v>0</v>
      </c>
      <c r="Z133" s="19">
        <v>0</v>
      </c>
      <c r="AA133" s="4">
        <f>ROUND(X133+Z133,0)</f>
        <v>1845297</v>
      </c>
      <c r="AB133" s="21"/>
      <c r="AC133" s="21"/>
      <c r="AD133" s="21"/>
      <c r="AE133" s="21"/>
      <c r="AF133" s="21"/>
      <c r="AG133" s="26">
        <v>0</v>
      </c>
      <c r="AH133" s="26"/>
      <c r="AI133" s="26">
        <v>0</v>
      </c>
      <c r="AJ133" s="36">
        <f>SUM(AA133-AB133-AC133-AD133-AE133-AF133+AG133-AH133+AI133)</f>
        <v>1845297</v>
      </c>
      <c r="AK133" s="38" t="str">
        <f>IF(O133&gt;0," ",1)</f>
        <v xml:space="preserve"> </v>
      </c>
      <c r="AL133" s="38" t="str">
        <f>IF(W133&gt;0," ",1)</f>
        <v xml:space="preserve"> </v>
      </c>
    </row>
    <row r="134" spans="1:38" ht="17.100000000000001" customHeight="1">
      <c r="A134" s="8" t="s">
        <v>181</v>
      </c>
      <c r="B134" s="8" t="s">
        <v>401</v>
      </c>
      <c r="C134" s="8" t="s">
        <v>222</v>
      </c>
      <c r="D134" s="8" t="s">
        <v>402</v>
      </c>
      <c r="E134" s="18">
        <v>925.94</v>
      </c>
      <c r="F134" s="2">
        <f t="shared" si="20"/>
        <v>1456503.62</v>
      </c>
      <c r="G134" s="63">
        <v>495865.72000000003</v>
      </c>
      <c r="H134" s="46">
        <v>82444</v>
      </c>
      <c r="I134" s="42">
        <f t="shared" si="21"/>
        <v>61833</v>
      </c>
      <c r="J134" s="46">
        <v>68280</v>
      </c>
      <c r="K134" s="46">
        <v>47733</v>
      </c>
      <c r="L134" s="46">
        <v>163624</v>
      </c>
      <c r="M134" s="46">
        <v>139264</v>
      </c>
      <c r="N134" s="2">
        <f t="shared" si="22"/>
        <v>976599.72</v>
      </c>
      <c r="O134" s="4">
        <f t="shared" si="23"/>
        <v>479904</v>
      </c>
      <c r="P134" s="51">
        <v>288</v>
      </c>
      <c r="Q134" s="51">
        <v>97</v>
      </c>
      <c r="R134" s="4">
        <f t="shared" si="24"/>
        <v>38831</v>
      </c>
      <c r="S134" s="6">
        <f t="shared" si="29"/>
        <v>67556.582399999999</v>
      </c>
      <c r="T134" s="62">
        <v>30799113</v>
      </c>
      <c r="U134" s="6">
        <f t="shared" si="25"/>
        <v>30799.113000000001</v>
      </c>
      <c r="V134" s="6">
        <f t="shared" si="26"/>
        <v>36757.469400000002</v>
      </c>
      <c r="W134" s="4">
        <f t="shared" si="27"/>
        <v>735149</v>
      </c>
      <c r="X134" s="20">
        <f t="shared" si="28"/>
        <v>1253884</v>
      </c>
      <c r="Y134" s="21">
        <v>0</v>
      </c>
      <c r="Z134" s="19">
        <v>0</v>
      </c>
      <c r="AA134" s="4">
        <f>ROUND(X134+Z134,0)</f>
        <v>1253884</v>
      </c>
      <c r="AB134" s="21"/>
      <c r="AC134" s="21"/>
      <c r="AD134" s="21"/>
      <c r="AE134" s="21"/>
      <c r="AF134" s="21"/>
      <c r="AG134" s="26">
        <v>0</v>
      </c>
      <c r="AH134" s="26"/>
      <c r="AI134" s="26">
        <v>0</v>
      </c>
      <c r="AJ134" s="36">
        <f>SUM(AA134-AB134-AC134-AD134-AE134-AF134+AG134-AH134+AI134)</f>
        <v>1253884</v>
      </c>
      <c r="AK134" s="38" t="str">
        <f>IF(O134&gt;0," ",1)</f>
        <v xml:space="preserve"> </v>
      </c>
      <c r="AL134" s="38" t="str">
        <f>IF(W134&gt;0," ",1)</f>
        <v xml:space="preserve"> </v>
      </c>
    </row>
    <row r="135" spans="1:38" ht="17.100000000000001" customHeight="1">
      <c r="A135" s="8" t="s">
        <v>181</v>
      </c>
      <c r="B135" s="8" t="s">
        <v>401</v>
      </c>
      <c r="C135" s="8" t="s">
        <v>56</v>
      </c>
      <c r="D135" s="8" t="s">
        <v>403</v>
      </c>
      <c r="E135" s="18">
        <v>990.4899999999999</v>
      </c>
      <c r="F135" s="2">
        <f t="shared" si="20"/>
        <v>1558040.7699999998</v>
      </c>
      <c r="G135" s="63">
        <v>834720.95000000007</v>
      </c>
      <c r="H135" s="46">
        <v>88817</v>
      </c>
      <c r="I135" s="42">
        <f t="shared" si="21"/>
        <v>66612.75</v>
      </c>
      <c r="J135" s="46">
        <v>73524</v>
      </c>
      <c r="K135" s="46">
        <v>51762</v>
      </c>
      <c r="L135" s="46">
        <v>184413</v>
      </c>
      <c r="M135" s="46">
        <v>131000</v>
      </c>
      <c r="N135" s="2">
        <f t="shared" si="22"/>
        <v>1342032.7000000002</v>
      </c>
      <c r="O135" s="4">
        <f t="shared" si="23"/>
        <v>216008</v>
      </c>
      <c r="P135" s="51">
        <v>252</v>
      </c>
      <c r="Q135" s="51">
        <v>134</v>
      </c>
      <c r="R135" s="4">
        <f t="shared" si="24"/>
        <v>46938</v>
      </c>
      <c r="S135" s="6">
        <f t="shared" si="29"/>
        <v>72266.150399999999</v>
      </c>
      <c r="T135" s="62">
        <v>50727196</v>
      </c>
      <c r="U135" s="6">
        <f t="shared" si="25"/>
        <v>50727.196000000004</v>
      </c>
      <c r="V135" s="6">
        <f t="shared" si="26"/>
        <v>21538.954399999995</v>
      </c>
      <c r="W135" s="4">
        <f t="shared" si="27"/>
        <v>430779</v>
      </c>
      <c r="X135" s="20">
        <f t="shared" si="28"/>
        <v>693725</v>
      </c>
      <c r="Y135" s="21">
        <v>0</v>
      </c>
      <c r="Z135" s="19">
        <v>0</v>
      </c>
      <c r="AA135" s="4">
        <f>ROUND(X135+Z135,0)</f>
        <v>693725</v>
      </c>
      <c r="AB135" s="21"/>
      <c r="AC135" s="21"/>
      <c r="AD135" s="21"/>
      <c r="AE135" s="21"/>
      <c r="AF135" s="21"/>
      <c r="AG135" s="26">
        <v>0</v>
      </c>
      <c r="AH135" s="26"/>
      <c r="AI135" s="26">
        <v>0</v>
      </c>
      <c r="AJ135" s="36">
        <f>SUM(AA135-AB135-AC135-AD135-AE135-AF135+AG135-AH135+AI135)</f>
        <v>693725</v>
      </c>
      <c r="AK135" s="38" t="str">
        <f>IF(O135&gt;0," ",1)</f>
        <v xml:space="preserve"> </v>
      </c>
      <c r="AL135" s="38" t="str">
        <f>IF(W135&gt;0," ",1)</f>
        <v xml:space="preserve"> </v>
      </c>
    </row>
    <row r="136" spans="1:38" ht="17.100000000000001" customHeight="1">
      <c r="A136" s="8" t="s">
        <v>181</v>
      </c>
      <c r="B136" s="8" t="s">
        <v>401</v>
      </c>
      <c r="C136" s="8" t="s">
        <v>88</v>
      </c>
      <c r="D136" s="8" t="s">
        <v>404</v>
      </c>
      <c r="E136" s="18">
        <v>3451.43</v>
      </c>
      <c r="F136" s="2">
        <f t="shared" si="20"/>
        <v>5429099.3899999997</v>
      </c>
      <c r="G136" s="63">
        <v>1641309.93</v>
      </c>
      <c r="H136" s="46">
        <v>423997</v>
      </c>
      <c r="I136" s="42">
        <f t="shared" si="21"/>
        <v>317997.75</v>
      </c>
      <c r="J136" s="46">
        <v>351051</v>
      </c>
      <c r="K136" s="46">
        <v>246498</v>
      </c>
      <c r="L136" s="46">
        <v>837575</v>
      </c>
      <c r="M136" s="46">
        <v>87827</v>
      </c>
      <c r="N136" s="2">
        <f t="shared" si="22"/>
        <v>3482258.6799999997</v>
      </c>
      <c r="O136" s="4">
        <f t="shared" si="23"/>
        <v>1946841</v>
      </c>
      <c r="P136" s="51">
        <v>1423</v>
      </c>
      <c r="Q136" s="51">
        <v>37</v>
      </c>
      <c r="R136" s="4">
        <f t="shared" si="24"/>
        <v>73185</v>
      </c>
      <c r="S136" s="6">
        <f t="shared" si="29"/>
        <v>251816.3328</v>
      </c>
      <c r="T136" s="62">
        <v>103707182</v>
      </c>
      <c r="U136" s="6">
        <f t="shared" si="25"/>
        <v>103707.182</v>
      </c>
      <c r="V136" s="6">
        <f t="shared" si="26"/>
        <v>148109.1508</v>
      </c>
      <c r="W136" s="4">
        <f t="shared" si="27"/>
        <v>2962183</v>
      </c>
      <c r="X136" s="20">
        <f t="shared" si="28"/>
        <v>4982209</v>
      </c>
      <c r="Y136" s="21">
        <v>0</v>
      </c>
      <c r="Z136" s="19">
        <v>0</v>
      </c>
      <c r="AA136" s="4">
        <f>ROUND(X136+Z136,0)</f>
        <v>4982209</v>
      </c>
      <c r="AB136" s="21"/>
      <c r="AC136" s="21"/>
      <c r="AD136" s="21"/>
      <c r="AE136" s="21"/>
      <c r="AF136" s="21"/>
      <c r="AG136" s="26">
        <v>0</v>
      </c>
      <c r="AH136" s="26"/>
      <c r="AI136" s="26">
        <v>0</v>
      </c>
      <c r="AJ136" s="36">
        <f>SUM(AA136-AB136-AC136-AD136-AE136-AF136+AG136-AH136+AI136)</f>
        <v>4982209</v>
      </c>
      <c r="AK136" s="38" t="str">
        <f>IF(O136&gt;0," ",1)</f>
        <v xml:space="preserve"> </v>
      </c>
      <c r="AL136" s="38" t="str">
        <f>IF(W136&gt;0," ",1)</f>
        <v xml:space="preserve"> </v>
      </c>
    </row>
    <row r="137" spans="1:38" ht="17.100000000000001" customHeight="1">
      <c r="A137" s="8" t="s">
        <v>181</v>
      </c>
      <c r="B137" s="8" t="s">
        <v>401</v>
      </c>
      <c r="C137" s="8" t="s">
        <v>150</v>
      </c>
      <c r="D137" s="8" t="s">
        <v>405</v>
      </c>
      <c r="E137" s="18">
        <v>3920.12</v>
      </c>
      <c r="F137" s="2">
        <f t="shared" si="20"/>
        <v>6166348.7599999998</v>
      </c>
      <c r="G137" s="63">
        <v>1138849.04</v>
      </c>
      <c r="H137" s="46">
        <v>427158</v>
      </c>
      <c r="I137" s="42">
        <f t="shared" si="21"/>
        <v>320368.5</v>
      </c>
      <c r="J137" s="46">
        <v>353643</v>
      </c>
      <c r="K137" s="46">
        <v>248584</v>
      </c>
      <c r="L137" s="46">
        <v>848390</v>
      </c>
      <c r="M137" s="46">
        <v>71562</v>
      </c>
      <c r="N137" s="2">
        <f t="shared" si="22"/>
        <v>2981396.54</v>
      </c>
      <c r="O137" s="4">
        <f t="shared" si="23"/>
        <v>3184952</v>
      </c>
      <c r="P137" s="51">
        <v>735</v>
      </c>
      <c r="Q137" s="51">
        <v>59</v>
      </c>
      <c r="R137" s="4">
        <f t="shared" si="24"/>
        <v>60277</v>
      </c>
      <c r="S137" s="6">
        <f t="shared" si="29"/>
        <v>286011.95520000003</v>
      </c>
      <c r="T137" s="62">
        <v>71636687</v>
      </c>
      <c r="U137" s="6">
        <f t="shared" si="25"/>
        <v>71636.687000000005</v>
      </c>
      <c r="V137" s="6">
        <f t="shared" si="26"/>
        <v>214375.26820000002</v>
      </c>
      <c r="W137" s="4">
        <f t="shared" si="27"/>
        <v>4287505</v>
      </c>
      <c r="X137" s="20">
        <f t="shared" si="28"/>
        <v>7532734</v>
      </c>
      <c r="Y137" s="21">
        <v>0</v>
      </c>
      <c r="Z137" s="19">
        <v>0</v>
      </c>
      <c r="AA137" s="4">
        <f>ROUND(X137+Z137,0)</f>
        <v>7532734</v>
      </c>
      <c r="AB137" s="21"/>
      <c r="AC137" s="21"/>
      <c r="AD137" s="21"/>
      <c r="AE137" s="21"/>
      <c r="AF137" s="21"/>
      <c r="AG137" s="26">
        <v>0</v>
      </c>
      <c r="AH137" s="26"/>
      <c r="AI137" s="26">
        <v>0</v>
      </c>
      <c r="AJ137" s="36">
        <f>SUM(AA137-AB137-AC137-AD137-AE137-AF137+AG137-AH137+AI137)</f>
        <v>7532734</v>
      </c>
      <c r="AK137" s="38" t="str">
        <f>IF(O137&gt;0," ",1)</f>
        <v xml:space="preserve"> </v>
      </c>
      <c r="AL137" s="38" t="str">
        <f>IF(W137&gt;0," ",1)</f>
        <v xml:space="preserve"> </v>
      </c>
    </row>
    <row r="138" spans="1:38" ht="17.100000000000001" customHeight="1">
      <c r="A138" s="8" t="s">
        <v>11</v>
      </c>
      <c r="B138" s="8" t="s">
        <v>406</v>
      </c>
      <c r="C138" s="8" t="s">
        <v>149</v>
      </c>
      <c r="D138" s="8" t="s">
        <v>407</v>
      </c>
      <c r="E138" s="18">
        <v>234.02</v>
      </c>
      <c r="F138" s="2">
        <f t="shared" si="20"/>
        <v>368113.46</v>
      </c>
      <c r="G138" s="63">
        <v>717541.95</v>
      </c>
      <c r="H138" s="46">
        <v>28100</v>
      </c>
      <c r="I138" s="42">
        <f t="shared" si="21"/>
        <v>21075</v>
      </c>
      <c r="J138" s="46">
        <v>19274</v>
      </c>
      <c r="K138" s="46">
        <v>0</v>
      </c>
      <c r="L138" s="46">
        <v>0</v>
      </c>
      <c r="M138" s="46">
        <v>24830</v>
      </c>
      <c r="N138" s="2">
        <f t="shared" si="22"/>
        <v>782720.95</v>
      </c>
      <c r="O138" s="4">
        <f t="shared" si="23"/>
        <v>0</v>
      </c>
      <c r="P138" s="51">
        <v>125</v>
      </c>
      <c r="Q138" s="51">
        <v>68</v>
      </c>
      <c r="R138" s="4">
        <f t="shared" si="24"/>
        <v>11815</v>
      </c>
      <c r="S138" s="6">
        <f t="shared" si="29"/>
        <v>17074.099200000001</v>
      </c>
      <c r="T138" s="62">
        <v>42788294</v>
      </c>
      <c r="U138" s="6">
        <f t="shared" si="25"/>
        <v>42788.294000000002</v>
      </c>
      <c r="V138" s="6">
        <f t="shared" si="26"/>
        <v>0</v>
      </c>
      <c r="W138" s="4">
        <f t="shared" si="27"/>
        <v>0</v>
      </c>
      <c r="X138" s="20">
        <f t="shared" si="28"/>
        <v>11815</v>
      </c>
      <c r="Y138" s="21">
        <v>0</v>
      </c>
      <c r="Z138" s="19">
        <v>0</v>
      </c>
      <c r="AA138" s="4">
        <f>ROUND(X138+Z138,0)</f>
        <v>11815</v>
      </c>
      <c r="AB138" s="21"/>
      <c r="AC138" s="21"/>
      <c r="AD138" s="21"/>
      <c r="AE138" s="21"/>
      <c r="AF138" s="21">
        <v>3308</v>
      </c>
      <c r="AG138" s="26">
        <v>0</v>
      </c>
      <c r="AH138" s="26"/>
      <c r="AI138" s="26">
        <v>0</v>
      </c>
      <c r="AJ138" s="36">
        <f>SUM(AA138-AB138-AC138-AD138-AE138-AF138+AG138-AH138+AI138)</f>
        <v>8507</v>
      </c>
      <c r="AK138" s="38">
        <f>IF(O138&gt;0," ",1)</f>
        <v>1</v>
      </c>
      <c r="AL138" s="38">
        <f>IF(W138&gt;0," ",1)</f>
        <v>1</v>
      </c>
    </row>
    <row r="139" spans="1:38" ht="17.100000000000001" customHeight="1">
      <c r="A139" s="8" t="s">
        <v>11</v>
      </c>
      <c r="B139" s="8" t="s">
        <v>406</v>
      </c>
      <c r="C139" s="8" t="s">
        <v>211</v>
      </c>
      <c r="D139" s="8" t="s">
        <v>408</v>
      </c>
      <c r="E139" s="18">
        <v>240.44</v>
      </c>
      <c r="F139" s="2">
        <f t="shared" si="20"/>
        <v>378212.12</v>
      </c>
      <c r="G139" s="63">
        <v>54572.15</v>
      </c>
      <c r="H139" s="46">
        <v>31471</v>
      </c>
      <c r="I139" s="42">
        <f t="shared" si="21"/>
        <v>23603.25</v>
      </c>
      <c r="J139" s="46">
        <v>21543</v>
      </c>
      <c r="K139" s="46">
        <v>0</v>
      </c>
      <c r="L139" s="46">
        <v>0</v>
      </c>
      <c r="M139" s="46">
        <v>17431</v>
      </c>
      <c r="N139" s="2">
        <f t="shared" si="22"/>
        <v>117149.4</v>
      </c>
      <c r="O139" s="4">
        <f t="shared" si="23"/>
        <v>261063</v>
      </c>
      <c r="P139" s="51">
        <v>120</v>
      </c>
      <c r="Q139" s="51">
        <v>66</v>
      </c>
      <c r="R139" s="4">
        <f t="shared" si="24"/>
        <v>11009</v>
      </c>
      <c r="S139" s="6">
        <f t="shared" si="29"/>
        <v>17542.502400000001</v>
      </c>
      <c r="T139" s="62">
        <v>3071027</v>
      </c>
      <c r="U139" s="6">
        <f t="shared" si="25"/>
        <v>3071.027</v>
      </c>
      <c r="V139" s="6">
        <f t="shared" si="26"/>
        <v>14471.475400000001</v>
      </c>
      <c r="W139" s="4">
        <f t="shared" si="27"/>
        <v>289430</v>
      </c>
      <c r="X139" s="20">
        <f t="shared" si="28"/>
        <v>561502</v>
      </c>
      <c r="Y139" s="21">
        <v>0</v>
      </c>
      <c r="Z139" s="19">
        <v>0</v>
      </c>
      <c r="AA139" s="4">
        <f>ROUND(X139+Z139,0)</f>
        <v>561502</v>
      </c>
      <c r="AB139" s="21"/>
      <c r="AC139" s="21"/>
      <c r="AD139" s="21"/>
      <c r="AE139" s="21">
        <v>2861</v>
      </c>
      <c r="AF139" s="21"/>
      <c r="AG139" s="26">
        <v>0</v>
      </c>
      <c r="AH139" s="26"/>
      <c r="AI139" s="26">
        <v>0</v>
      </c>
      <c r="AJ139" s="36">
        <f>SUM(AA139-AB139-AC139-AD139-AE139-AF139+AG139-AH139+AI139)</f>
        <v>558641</v>
      </c>
      <c r="AK139" s="38" t="str">
        <f>IF(O139&gt;0," ",1)</f>
        <v xml:space="preserve"> </v>
      </c>
      <c r="AL139" s="38" t="str">
        <f>IF(W139&gt;0," ",1)</f>
        <v xml:space="preserve"> </v>
      </c>
    </row>
    <row r="140" spans="1:38" ht="17.100000000000001" customHeight="1">
      <c r="A140" s="8" t="s">
        <v>11</v>
      </c>
      <c r="B140" s="8" t="s">
        <v>406</v>
      </c>
      <c r="C140" s="8" t="s">
        <v>184</v>
      </c>
      <c r="D140" s="8" t="s">
        <v>409</v>
      </c>
      <c r="E140" s="18">
        <v>164.86</v>
      </c>
      <c r="F140" s="2">
        <f t="shared" si="20"/>
        <v>259324.78000000003</v>
      </c>
      <c r="G140" s="63">
        <v>10719</v>
      </c>
      <c r="H140" s="46">
        <v>22820</v>
      </c>
      <c r="I140" s="42">
        <f t="shared" si="21"/>
        <v>17115</v>
      </c>
      <c r="J140" s="46">
        <v>15661</v>
      </c>
      <c r="K140" s="46">
        <v>0</v>
      </c>
      <c r="L140" s="46">
        <v>0</v>
      </c>
      <c r="M140" s="46">
        <v>8462</v>
      </c>
      <c r="N140" s="2">
        <f t="shared" si="22"/>
        <v>51957</v>
      </c>
      <c r="O140" s="4">
        <f t="shared" si="23"/>
        <v>207368</v>
      </c>
      <c r="P140" s="51">
        <v>42</v>
      </c>
      <c r="Q140" s="51">
        <v>90</v>
      </c>
      <c r="R140" s="4">
        <f t="shared" si="24"/>
        <v>5254</v>
      </c>
      <c r="S140" s="6">
        <f t="shared" si="29"/>
        <v>12028.185600000001</v>
      </c>
      <c r="T140" s="62">
        <v>623560</v>
      </c>
      <c r="U140" s="6">
        <f t="shared" si="25"/>
        <v>623.55999999999995</v>
      </c>
      <c r="V140" s="6">
        <f t="shared" si="26"/>
        <v>11404.625600000001</v>
      </c>
      <c r="W140" s="4">
        <f t="shared" si="27"/>
        <v>228093</v>
      </c>
      <c r="X140" s="20">
        <f t="shared" si="28"/>
        <v>440715</v>
      </c>
      <c r="Y140" s="21">
        <v>0</v>
      </c>
      <c r="Z140" s="19">
        <v>0</v>
      </c>
      <c r="AA140" s="4">
        <f>ROUND(X140+Z140,0)</f>
        <v>440715</v>
      </c>
      <c r="AB140" s="21"/>
      <c r="AC140" s="21"/>
      <c r="AD140" s="21"/>
      <c r="AE140" s="21">
        <v>1741</v>
      </c>
      <c r="AF140" s="21"/>
      <c r="AG140" s="26">
        <v>0</v>
      </c>
      <c r="AH140" s="26"/>
      <c r="AI140" s="26">
        <v>0</v>
      </c>
      <c r="AJ140" s="36">
        <f>SUM(AA140-AB140-AC140-AD140-AE140-AF140+AG140-AH140+AI140)</f>
        <v>438974</v>
      </c>
      <c r="AK140" s="38" t="str">
        <f>IF(O140&gt;0," ",1)</f>
        <v xml:space="preserve"> </v>
      </c>
      <c r="AL140" s="38" t="str">
        <f>IF(W140&gt;0," ",1)</f>
        <v xml:space="preserve"> </v>
      </c>
    </row>
    <row r="141" spans="1:38" ht="17.100000000000001" customHeight="1">
      <c r="A141" s="8" t="s">
        <v>11</v>
      </c>
      <c r="B141" s="8" t="s">
        <v>406</v>
      </c>
      <c r="C141" s="8" t="s">
        <v>154</v>
      </c>
      <c r="D141" s="8" t="s">
        <v>410</v>
      </c>
      <c r="E141" s="18">
        <v>413.04999999999995</v>
      </c>
      <c r="F141" s="2">
        <f t="shared" si="20"/>
        <v>649727.64999999991</v>
      </c>
      <c r="G141" s="63">
        <v>159080.49</v>
      </c>
      <c r="H141" s="46">
        <v>50883</v>
      </c>
      <c r="I141" s="42">
        <f t="shared" si="21"/>
        <v>38162.25</v>
      </c>
      <c r="J141" s="46">
        <v>34908</v>
      </c>
      <c r="K141" s="46">
        <v>0</v>
      </c>
      <c r="L141" s="46">
        <v>0</v>
      </c>
      <c r="M141" s="46">
        <v>25383</v>
      </c>
      <c r="N141" s="2">
        <f t="shared" si="22"/>
        <v>257533.74</v>
      </c>
      <c r="O141" s="4">
        <f t="shared" si="23"/>
        <v>392194</v>
      </c>
      <c r="P141" s="51">
        <v>222</v>
      </c>
      <c r="Q141" s="51">
        <v>35</v>
      </c>
      <c r="R141" s="4">
        <f t="shared" si="24"/>
        <v>10800</v>
      </c>
      <c r="S141" s="6">
        <f t="shared" si="29"/>
        <v>30136.128000000001</v>
      </c>
      <c r="T141" s="62">
        <v>9524017</v>
      </c>
      <c r="U141" s="6">
        <f t="shared" si="25"/>
        <v>9524.0169999999998</v>
      </c>
      <c r="V141" s="6">
        <f t="shared" si="26"/>
        <v>20612.111000000001</v>
      </c>
      <c r="W141" s="4">
        <f t="shared" si="27"/>
        <v>412242</v>
      </c>
      <c r="X141" s="20">
        <f t="shared" si="28"/>
        <v>815236</v>
      </c>
      <c r="Y141" s="21">
        <v>0</v>
      </c>
      <c r="Z141" s="19">
        <v>0</v>
      </c>
      <c r="AA141" s="4">
        <f>ROUND(X141+Z141,0)</f>
        <v>815236</v>
      </c>
      <c r="AB141" s="21"/>
      <c r="AC141" s="21"/>
      <c r="AD141" s="21"/>
      <c r="AE141" s="21"/>
      <c r="AF141" s="21"/>
      <c r="AG141" s="26">
        <v>0</v>
      </c>
      <c r="AH141" s="26"/>
      <c r="AI141" s="26">
        <v>0</v>
      </c>
      <c r="AJ141" s="36">
        <f>SUM(AA141-AB141-AC141-AD141-AE141-AF141+AG141-AH141+AI141)</f>
        <v>815236</v>
      </c>
      <c r="AK141" s="38" t="str">
        <f>IF(O141&gt;0," ",1)</f>
        <v xml:space="preserve"> </v>
      </c>
      <c r="AL141" s="38" t="str">
        <f>IF(W141&gt;0," ",1)</f>
        <v xml:space="preserve"> </v>
      </c>
    </row>
    <row r="142" spans="1:38" ht="17.100000000000001" customHeight="1">
      <c r="A142" s="8" t="s">
        <v>11</v>
      </c>
      <c r="B142" s="8" t="s">
        <v>406</v>
      </c>
      <c r="C142" s="8" t="s">
        <v>51</v>
      </c>
      <c r="D142" s="8" t="s">
        <v>411</v>
      </c>
      <c r="E142" s="18">
        <v>2824.27</v>
      </c>
      <c r="F142" s="2">
        <f t="shared" si="20"/>
        <v>4442576.71</v>
      </c>
      <c r="G142" s="63">
        <v>916565.01</v>
      </c>
      <c r="H142" s="46">
        <v>375545</v>
      </c>
      <c r="I142" s="42">
        <f t="shared" si="21"/>
        <v>281658.75</v>
      </c>
      <c r="J142" s="46">
        <v>257514</v>
      </c>
      <c r="K142" s="46">
        <v>0</v>
      </c>
      <c r="L142" s="46">
        <v>615019</v>
      </c>
      <c r="M142" s="46">
        <v>155948</v>
      </c>
      <c r="N142" s="2">
        <f t="shared" si="22"/>
        <v>2226704.7599999998</v>
      </c>
      <c r="O142" s="4">
        <f t="shared" si="23"/>
        <v>2215872</v>
      </c>
      <c r="P142" s="51">
        <v>1437</v>
      </c>
      <c r="Q142" s="51">
        <v>59</v>
      </c>
      <c r="R142" s="4">
        <f t="shared" si="24"/>
        <v>117848</v>
      </c>
      <c r="S142" s="6">
        <f t="shared" si="29"/>
        <v>206058.73920000001</v>
      </c>
      <c r="T142" s="62">
        <v>55410045</v>
      </c>
      <c r="U142" s="6">
        <f t="shared" si="25"/>
        <v>55410.044999999998</v>
      </c>
      <c r="V142" s="6">
        <f t="shared" si="26"/>
        <v>150648.69420000003</v>
      </c>
      <c r="W142" s="4">
        <f t="shared" si="27"/>
        <v>3012974</v>
      </c>
      <c r="X142" s="20">
        <f t="shared" si="28"/>
        <v>5346694</v>
      </c>
      <c r="Y142" s="21">
        <v>0</v>
      </c>
      <c r="Z142" s="19">
        <v>0</v>
      </c>
      <c r="AA142" s="4">
        <f>ROUND(X142+Z142,0)</f>
        <v>5346694</v>
      </c>
      <c r="AB142" s="21">
        <v>11018</v>
      </c>
      <c r="AC142" s="21"/>
      <c r="AD142" s="21"/>
      <c r="AE142" s="21"/>
      <c r="AF142" s="21"/>
      <c r="AG142" s="26">
        <v>0</v>
      </c>
      <c r="AH142" s="26"/>
      <c r="AI142" s="26">
        <v>0</v>
      </c>
      <c r="AJ142" s="36">
        <f>SUM(AA142-AB142-AC142-AD142-AE142-AF142+AG142-AH142+AI142)</f>
        <v>5335676</v>
      </c>
      <c r="AK142" s="38" t="str">
        <f>IF(O142&gt;0," ",1)</f>
        <v xml:space="preserve"> </v>
      </c>
      <c r="AL142" s="38" t="str">
        <f>IF(W142&gt;0," ",1)</f>
        <v xml:space="preserve"> </v>
      </c>
    </row>
    <row r="143" spans="1:38" ht="17.100000000000001" customHeight="1">
      <c r="A143" s="8" t="s">
        <v>11</v>
      </c>
      <c r="B143" s="8" t="s">
        <v>406</v>
      </c>
      <c r="C143" s="8" t="s">
        <v>190</v>
      </c>
      <c r="D143" s="8" t="s">
        <v>412</v>
      </c>
      <c r="E143" s="18">
        <v>4077.5999999999995</v>
      </c>
      <c r="F143" s="2">
        <f t="shared" si="20"/>
        <v>6414064.7999999989</v>
      </c>
      <c r="G143" s="63">
        <v>3401868.92</v>
      </c>
      <c r="H143" s="46">
        <v>541819</v>
      </c>
      <c r="I143" s="42">
        <f t="shared" si="21"/>
        <v>406364.25</v>
      </c>
      <c r="J143" s="46">
        <v>371397</v>
      </c>
      <c r="K143" s="46">
        <v>0</v>
      </c>
      <c r="L143" s="46">
        <v>877313</v>
      </c>
      <c r="M143" s="46">
        <v>174413</v>
      </c>
      <c r="N143" s="2">
        <f t="shared" si="22"/>
        <v>5231356.17</v>
      </c>
      <c r="O143" s="4">
        <f t="shared" si="23"/>
        <v>1182709</v>
      </c>
      <c r="P143" s="51">
        <v>2187</v>
      </c>
      <c r="Q143" s="51">
        <v>33</v>
      </c>
      <c r="R143" s="4">
        <f t="shared" si="24"/>
        <v>100318</v>
      </c>
      <c r="S143" s="6">
        <f t="shared" si="29"/>
        <v>297501.696</v>
      </c>
      <c r="T143" s="62">
        <v>207431032</v>
      </c>
      <c r="U143" s="6">
        <f t="shared" si="25"/>
        <v>207431.03200000001</v>
      </c>
      <c r="V143" s="6">
        <f t="shared" si="26"/>
        <v>90070.66399999999</v>
      </c>
      <c r="W143" s="4">
        <f t="shared" si="27"/>
        <v>1801413</v>
      </c>
      <c r="X143" s="20">
        <f t="shared" si="28"/>
        <v>3084440</v>
      </c>
      <c r="Y143" s="21">
        <v>0</v>
      </c>
      <c r="Z143" s="19">
        <v>0</v>
      </c>
      <c r="AA143" s="4">
        <f>ROUND(X143+Z143,0)</f>
        <v>3084440</v>
      </c>
      <c r="AB143" s="21"/>
      <c r="AC143" s="21"/>
      <c r="AD143" s="21"/>
      <c r="AE143" s="21"/>
      <c r="AF143" s="21"/>
      <c r="AG143" s="26">
        <v>0</v>
      </c>
      <c r="AH143" s="26"/>
      <c r="AI143" s="26">
        <v>0</v>
      </c>
      <c r="AJ143" s="36">
        <f>SUM(AA143-AB143-AC143-AD143-AE143-AF143+AG143-AH143+AI143)</f>
        <v>3084440</v>
      </c>
      <c r="AK143" s="38" t="str">
        <f>IF(O143&gt;0," ",1)</f>
        <v xml:space="preserve"> </v>
      </c>
      <c r="AL143" s="38" t="str">
        <f>IF(W143&gt;0," ",1)</f>
        <v xml:space="preserve"> </v>
      </c>
    </row>
    <row r="144" spans="1:38" ht="17.100000000000001" customHeight="1">
      <c r="A144" s="8" t="s">
        <v>11</v>
      </c>
      <c r="B144" s="8" t="s">
        <v>406</v>
      </c>
      <c r="C144" s="8" t="s">
        <v>96</v>
      </c>
      <c r="D144" s="8" t="s">
        <v>413</v>
      </c>
      <c r="E144" s="18">
        <v>1593.91</v>
      </c>
      <c r="F144" s="2">
        <f t="shared" si="20"/>
        <v>2507220.4300000002</v>
      </c>
      <c r="G144" s="63">
        <v>222452.83</v>
      </c>
      <c r="H144" s="46">
        <v>192323</v>
      </c>
      <c r="I144" s="42">
        <f t="shared" si="21"/>
        <v>144242.25</v>
      </c>
      <c r="J144" s="46">
        <v>131831</v>
      </c>
      <c r="K144" s="46">
        <v>0</v>
      </c>
      <c r="L144" s="46">
        <v>310411</v>
      </c>
      <c r="M144" s="46">
        <v>91899</v>
      </c>
      <c r="N144" s="2">
        <f t="shared" si="22"/>
        <v>900836.08</v>
      </c>
      <c r="O144" s="4">
        <f t="shared" si="23"/>
        <v>1606384</v>
      </c>
      <c r="P144" s="51">
        <v>673</v>
      </c>
      <c r="Q144" s="51">
        <v>59</v>
      </c>
      <c r="R144" s="4">
        <f t="shared" si="24"/>
        <v>55193</v>
      </c>
      <c r="S144" s="6">
        <f t="shared" si="29"/>
        <v>116291.67359999999</v>
      </c>
      <c r="T144" s="62">
        <v>13365897</v>
      </c>
      <c r="U144" s="6">
        <f t="shared" si="25"/>
        <v>13365.897000000001</v>
      </c>
      <c r="V144" s="6">
        <f t="shared" si="26"/>
        <v>102925.7766</v>
      </c>
      <c r="W144" s="4">
        <f t="shared" si="27"/>
        <v>2058516</v>
      </c>
      <c r="X144" s="20">
        <f t="shared" si="28"/>
        <v>3720093</v>
      </c>
      <c r="Y144" s="21">
        <v>0</v>
      </c>
      <c r="Z144" s="19">
        <v>0</v>
      </c>
      <c r="AA144" s="4">
        <f>ROUND(X144+Z144,0)</f>
        <v>3720093</v>
      </c>
      <c r="AB144" s="21"/>
      <c r="AC144" s="21"/>
      <c r="AD144" s="21"/>
      <c r="AE144" s="21"/>
      <c r="AF144" s="21"/>
      <c r="AG144" s="26">
        <v>0</v>
      </c>
      <c r="AH144" s="26"/>
      <c r="AI144" s="26">
        <v>0</v>
      </c>
      <c r="AJ144" s="36">
        <f>SUM(AA144-AB144-AC144-AD144-AE144-AF144+AG144-AH144+AI144)</f>
        <v>3720093</v>
      </c>
      <c r="AK144" s="38" t="str">
        <f>IF(O144&gt;0," ",1)</f>
        <v xml:space="preserve"> </v>
      </c>
      <c r="AL144" s="38" t="str">
        <f>IF(W144&gt;0," ",1)</f>
        <v xml:space="preserve"> </v>
      </c>
    </row>
    <row r="145" spans="1:38" ht="17.100000000000001" customHeight="1">
      <c r="A145" s="8" t="s">
        <v>11</v>
      </c>
      <c r="B145" s="8" t="s">
        <v>406</v>
      </c>
      <c r="C145" s="8" t="s">
        <v>207</v>
      </c>
      <c r="D145" s="8" t="s">
        <v>414</v>
      </c>
      <c r="E145" s="18">
        <v>1023.19</v>
      </c>
      <c r="F145" s="2">
        <f t="shared" si="20"/>
        <v>1609477.87</v>
      </c>
      <c r="G145" s="63">
        <v>170680.83</v>
      </c>
      <c r="H145" s="46">
        <v>130076</v>
      </c>
      <c r="I145" s="42">
        <f t="shared" si="21"/>
        <v>97557</v>
      </c>
      <c r="J145" s="46">
        <v>89227</v>
      </c>
      <c r="K145" s="46">
        <v>0</v>
      </c>
      <c r="L145" s="46">
        <v>214710</v>
      </c>
      <c r="M145" s="46">
        <v>54078</v>
      </c>
      <c r="N145" s="2">
        <f t="shared" si="22"/>
        <v>626252.82999999996</v>
      </c>
      <c r="O145" s="4">
        <f t="shared" si="23"/>
        <v>983225</v>
      </c>
      <c r="P145" s="51">
        <v>394</v>
      </c>
      <c r="Q145" s="51">
        <v>62</v>
      </c>
      <c r="R145" s="4">
        <f t="shared" si="24"/>
        <v>33955</v>
      </c>
      <c r="S145" s="6">
        <f t="shared" si="29"/>
        <v>74651.9424</v>
      </c>
      <c r="T145" s="62">
        <v>9621242</v>
      </c>
      <c r="U145" s="6">
        <f t="shared" si="25"/>
        <v>9621.2420000000002</v>
      </c>
      <c r="V145" s="6">
        <f t="shared" si="26"/>
        <v>65030.700400000002</v>
      </c>
      <c r="W145" s="4">
        <f t="shared" si="27"/>
        <v>1300614</v>
      </c>
      <c r="X145" s="20">
        <f t="shared" si="28"/>
        <v>2317794</v>
      </c>
      <c r="Y145" s="21">
        <v>0</v>
      </c>
      <c r="Z145" s="19">
        <v>0</v>
      </c>
      <c r="AA145" s="4">
        <f>ROUND(X145+Z145,0)</f>
        <v>2317794</v>
      </c>
      <c r="AB145" s="21"/>
      <c r="AC145" s="21"/>
      <c r="AD145" s="21"/>
      <c r="AE145" s="21"/>
      <c r="AF145" s="21"/>
      <c r="AG145" s="26">
        <v>0</v>
      </c>
      <c r="AH145" s="26"/>
      <c r="AI145" s="26">
        <v>0</v>
      </c>
      <c r="AJ145" s="36">
        <f>SUM(AA145-AB145-AC145-AD145-AE145-AF145+AG145-AH145+AI145)</f>
        <v>2317794</v>
      </c>
      <c r="AK145" s="38" t="str">
        <f>IF(O145&gt;0," ",1)</f>
        <v xml:space="preserve"> </v>
      </c>
      <c r="AL145" s="38" t="str">
        <f>IF(W145&gt;0," ",1)</f>
        <v xml:space="preserve"> </v>
      </c>
    </row>
    <row r="146" spans="1:38" ht="17.100000000000001" customHeight="1">
      <c r="A146" s="8" t="s">
        <v>11</v>
      </c>
      <c r="B146" s="8" t="s">
        <v>406</v>
      </c>
      <c r="C146" s="8" t="s">
        <v>222</v>
      </c>
      <c r="D146" s="8" t="s">
        <v>415</v>
      </c>
      <c r="E146" s="18">
        <v>451.24</v>
      </c>
      <c r="F146" s="2">
        <f t="shared" si="20"/>
        <v>709800.52</v>
      </c>
      <c r="G146" s="63">
        <v>82903.009999999995</v>
      </c>
      <c r="H146" s="46">
        <v>61530</v>
      </c>
      <c r="I146" s="42">
        <f t="shared" si="21"/>
        <v>46147.5</v>
      </c>
      <c r="J146" s="46">
        <v>42257</v>
      </c>
      <c r="K146" s="46">
        <v>0</v>
      </c>
      <c r="L146" s="46">
        <v>102893</v>
      </c>
      <c r="M146" s="46">
        <v>31422</v>
      </c>
      <c r="N146" s="2">
        <f t="shared" si="22"/>
        <v>305622.51</v>
      </c>
      <c r="O146" s="4">
        <f t="shared" si="23"/>
        <v>404178</v>
      </c>
      <c r="P146" s="51">
        <v>143</v>
      </c>
      <c r="Q146" s="51">
        <v>88</v>
      </c>
      <c r="R146" s="4">
        <f t="shared" si="24"/>
        <v>17492</v>
      </c>
      <c r="S146" s="6">
        <f t="shared" si="29"/>
        <v>32922.470399999998</v>
      </c>
      <c r="T146" s="62">
        <v>5124760</v>
      </c>
      <c r="U146" s="6">
        <f t="shared" si="25"/>
        <v>5124.76</v>
      </c>
      <c r="V146" s="6">
        <f t="shared" si="26"/>
        <v>27797.710399999996</v>
      </c>
      <c r="W146" s="4">
        <f t="shared" si="27"/>
        <v>555954</v>
      </c>
      <c r="X146" s="20">
        <f t="shared" si="28"/>
        <v>977624</v>
      </c>
      <c r="Y146" s="21">
        <v>0</v>
      </c>
      <c r="Z146" s="19">
        <v>0</v>
      </c>
      <c r="AA146" s="4">
        <f>ROUND(X146+Z146,0)</f>
        <v>977624</v>
      </c>
      <c r="AB146" s="21"/>
      <c r="AC146" s="21"/>
      <c r="AD146" s="21"/>
      <c r="AE146" s="21"/>
      <c r="AF146" s="21"/>
      <c r="AG146" s="26">
        <v>0</v>
      </c>
      <c r="AH146" s="26">
        <v>987</v>
      </c>
      <c r="AI146" s="26">
        <v>0</v>
      </c>
      <c r="AJ146" s="36">
        <f>SUM(AA146-AB146-AC146-AD146-AE146-AF146+AG146-AH146+AI146)</f>
        <v>976637</v>
      </c>
      <c r="AK146" s="38" t="str">
        <f>IF(O146&gt;0," ",1)</f>
        <v xml:space="preserve"> </v>
      </c>
      <c r="AL146" s="38" t="str">
        <f>IF(W146&gt;0," ",1)</f>
        <v xml:space="preserve"> </v>
      </c>
    </row>
    <row r="147" spans="1:38" ht="17.100000000000001" customHeight="1">
      <c r="A147" s="8" t="s">
        <v>153</v>
      </c>
      <c r="B147" s="8" t="s">
        <v>416</v>
      </c>
      <c r="C147" s="8" t="s">
        <v>222</v>
      </c>
      <c r="D147" s="8" t="s">
        <v>417</v>
      </c>
      <c r="E147" s="18">
        <v>660.11</v>
      </c>
      <c r="F147" s="2">
        <f t="shared" si="20"/>
        <v>1038353.03</v>
      </c>
      <c r="G147" s="63">
        <v>344162.41000000003</v>
      </c>
      <c r="H147" s="46">
        <v>251976</v>
      </c>
      <c r="I147" s="42">
        <f t="shared" si="21"/>
        <v>188982</v>
      </c>
      <c r="J147" s="46">
        <v>51550</v>
      </c>
      <c r="K147" s="46">
        <v>420728</v>
      </c>
      <c r="L147" s="46">
        <v>125575</v>
      </c>
      <c r="M147" s="46">
        <v>107631</v>
      </c>
      <c r="N147" s="2">
        <f t="shared" si="22"/>
        <v>1238628.4100000001</v>
      </c>
      <c r="O147" s="4">
        <f t="shared" si="23"/>
        <v>0</v>
      </c>
      <c r="P147" s="51">
        <v>158</v>
      </c>
      <c r="Q147" s="51">
        <v>136</v>
      </c>
      <c r="R147" s="4">
        <f t="shared" si="24"/>
        <v>29868</v>
      </c>
      <c r="S147" s="6">
        <f t="shared" si="29"/>
        <v>48161.625599999999</v>
      </c>
      <c r="T147" s="62">
        <v>20759196</v>
      </c>
      <c r="U147" s="6">
        <f t="shared" si="25"/>
        <v>20759.196</v>
      </c>
      <c r="V147" s="6">
        <f t="shared" si="26"/>
        <v>27402.429599999999</v>
      </c>
      <c r="W147" s="4">
        <f t="shared" si="27"/>
        <v>548049</v>
      </c>
      <c r="X147" s="20">
        <f t="shared" si="28"/>
        <v>577917</v>
      </c>
      <c r="Y147" s="21">
        <v>0</v>
      </c>
      <c r="Z147" s="19">
        <v>0</v>
      </c>
      <c r="AA147" s="4">
        <f>ROUND(X147+Z147,0)</f>
        <v>577917</v>
      </c>
      <c r="AB147" s="21"/>
      <c r="AC147" s="21"/>
      <c r="AD147" s="21"/>
      <c r="AE147" s="21"/>
      <c r="AF147" s="21"/>
      <c r="AG147" s="26">
        <v>0</v>
      </c>
      <c r="AH147" s="26"/>
      <c r="AI147" s="26">
        <v>0</v>
      </c>
      <c r="AJ147" s="36">
        <f>SUM(AA147-AB147-AC147-AD147-AE147-AF147+AG147-AH147+AI147)</f>
        <v>577917</v>
      </c>
      <c r="AK147" s="38">
        <f>IF(O147&gt;0," ",1)</f>
        <v>1</v>
      </c>
      <c r="AL147" s="38" t="str">
        <f>IF(W147&gt;0," ",1)</f>
        <v xml:space="preserve"> </v>
      </c>
    </row>
    <row r="148" spans="1:38" ht="17.100000000000001" customHeight="1">
      <c r="A148" s="8" t="s">
        <v>153</v>
      </c>
      <c r="B148" s="8" t="s">
        <v>416</v>
      </c>
      <c r="C148" s="8" t="s">
        <v>29</v>
      </c>
      <c r="D148" s="8" t="s">
        <v>418</v>
      </c>
      <c r="E148" s="18">
        <v>860.93</v>
      </c>
      <c r="F148" s="2">
        <f t="shared" si="20"/>
        <v>1354242.89</v>
      </c>
      <c r="G148" s="63">
        <v>1522623.2</v>
      </c>
      <c r="H148" s="46">
        <v>331954</v>
      </c>
      <c r="I148" s="42">
        <f t="shared" si="21"/>
        <v>248965.5</v>
      </c>
      <c r="J148" s="46">
        <v>67912</v>
      </c>
      <c r="K148" s="46">
        <v>553990</v>
      </c>
      <c r="L148" s="46">
        <v>166568</v>
      </c>
      <c r="M148" s="46">
        <v>175173</v>
      </c>
      <c r="N148" s="2">
        <f t="shared" si="22"/>
        <v>2735231.7</v>
      </c>
      <c r="O148" s="4">
        <f t="shared" si="23"/>
        <v>0</v>
      </c>
      <c r="P148" s="51">
        <v>190</v>
      </c>
      <c r="Q148" s="51">
        <v>125</v>
      </c>
      <c r="R148" s="4">
        <f t="shared" si="24"/>
        <v>33013</v>
      </c>
      <c r="S148" s="6">
        <f t="shared" si="29"/>
        <v>62813.452799999999</v>
      </c>
      <c r="T148" s="62">
        <v>94042826</v>
      </c>
      <c r="U148" s="6">
        <f t="shared" si="25"/>
        <v>94042.826000000001</v>
      </c>
      <c r="V148" s="6">
        <f t="shared" si="26"/>
        <v>0</v>
      </c>
      <c r="W148" s="4">
        <f t="shared" si="27"/>
        <v>0</v>
      </c>
      <c r="X148" s="20">
        <f t="shared" si="28"/>
        <v>33013</v>
      </c>
      <c r="Y148" s="21">
        <v>0</v>
      </c>
      <c r="Z148" s="19">
        <v>0</v>
      </c>
      <c r="AA148" s="4">
        <f>ROUND(X148+Z148,0)</f>
        <v>33013</v>
      </c>
      <c r="AB148" s="21"/>
      <c r="AC148" s="21"/>
      <c r="AD148" s="21"/>
      <c r="AE148" s="21"/>
      <c r="AF148" s="21"/>
      <c r="AG148" s="26">
        <v>0</v>
      </c>
      <c r="AH148" s="26"/>
      <c r="AI148" s="26">
        <v>0</v>
      </c>
      <c r="AJ148" s="36">
        <f>SUM(AA148-AB148-AC148-AD148-AE148-AF148+AG148-AH148+AI148)</f>
        <v>33013</v>
      </c>
      <c r="AK148" s="38">
        <f>IF(O148&gt;0," ",1)</f>
        <v>1</v>
      </c>
      <c r="AL148" s="38">
        <f>IF(W148&gt;0," ",1)</f>
        <v>1</v>
      </c>
    </row>
    <row r="149" spans="1:38" ht="17.100000000000001" customHeight="1">
      <c r="A149" s="8" t="s">
        <v>153</v>
      </c>
      <c r="B149" s="8" t="s">
        <v>416</v>
      </c>
      <c r="C149" s="8" t="s">
        <v>114</v>
      </c>
      <c r="D149" s="8" t="s">
        <v>419</v>
      </c>
      <c r="E149" s="18">
        <v>286.07000000000005</v>
      </c>
      <c r="F149" s="2">
        <f t="shared" si="20"/>
        <v>449988.1100000001</v>
      </c>
      <c r="G149" s="63">
        <v>1039075.17</v>
      </c>
      <c r="H149" s="46">
        <v>76376</v>
      </c>
      <c r="I149" s="42">
        <f t="shared" si="21"/>
        <v>57282</v>
      </c>
      <c r="J149" s="46">
        <v>15630</v>
      </c>
      <c r="K149" s="46">
        <v>126016</v>
      </c>
      <c r="L149" s="46">
        <v>39356</v>
      </c>
      <c r="M149" s="46">
        <v>86379</v>
      </c>
      <c r="N149" s="2">
        <f t="shared" si="22"/>
        <v>1363738.17</v>
      </c>
      <c r="O149" s="4">
        <f t="shared" si="23"/>
        <v>0</v>
      </c>
      <c r="P149" s="51">
        <v>57</v>
      </c>
      <c r="Q149" s="51">
        <v>167</v>
      </c>
      <c r="R149" s="4">
        <f t="shared" si="24"/>
        <v>13231</v>
      </c>
      <c r="S149" s="6">
        <f t="shared" si="29"/>
        <v>20871.6672</v>
      </c>
      <c r="T149" s="62">
        <v>64259442</v>
      </c>
      <c r="U149" s="6">
        <f t="shared" si="25"/>
        <v>64259.442000000003</v>
      </c>
      <c r="V149" s="6">
        <f t="shared" si="26"/>
        <v>0</v>
      </c>
      <c r="W149" s="4">
        <f t="shared" si="27"/>
        <v>0</v>
      </c>
      <c r="X149" s="20">
        <f t="shared" si="28"/>
        <v>13231</v>
      </c>
      <c r="Y149" s="21">
        <v>0</v>
      </c>
      <c r="Z149" s="19">
        <v>0</v>
      </c>
      <c r="AA149" s="4">
        <f>ROUND(X149+Z149,0)</f>
        <v>13231</v>
      </c>
      <c r="AB149" s="21"/>
      <c r="AC149" s="21"/>
      <c r="AD149" s="21"/>
      <c r="AE149" s="21"/>
      <c r="AF149" s="21">
        <v>3705</v>
      </c>
      <c r="AG149" s="26">
        <v>0</v>
      </c>
      <c r="AH149" s="26"/>
      <c r="AI149" s="26">
        <v>0</v>
      </c>
      <c r="AJ149" s="36">
        <f>SUM(AA149-AB149-AC149-AD149-AE149-AF149+AG149-AH149+AI149)</f>
        <v>9526</v>
      </c>
      <c r="AK149" s="38">
        <f>IF(O149&gt;0," ",1)</f>
        <v>1</v>
      </c>
      <c r="AL149" s="38">
        <f>IF(W149&gt;0," ",1)</f>
        <v>1</v>
      </c>
    </row>
    <row r="150" spans="1:38" ht="17.100000000000001" customHeight="1">
      <c r="A150" s="8" t="s">
        <v>186</v>
      </c>
      <c r="B150" s="8" t="s">
        <v>420</v>
      </c>
      <c r="C150" s="8" t="s">
        <v>190</v>
      </c>
      <c r="D150" s="8" t="s">
        <v>421</v>
      </c>
      <c r="E150" s="18">
        <v>583.66</v>
      </c>
      <c r="F150" s="2">
        <f t="shared" si="20"/>
        <v>918097.17999999993</v>
      </c>
      <c r="G150" s="63">
        <v>707035.28</v>
      </c>
      <c r="H150" s="46">
        <v>138269</v>
      </c>
      <c r="I150" s="42">
        <f t="shared" si="21"/>
        <v>103701.75</v>
      </c>
      <c r="J150" s="46">
        <v>42447</v>
      </c>
      <c r="K150" s="46">
        <v>630656</v>
      </c>
      <c r="L150" s="46">
        <v>107160</v>
      </c>
      <c r="M150" s="46">
        <v>87034</v>
      </c>
      <c r="N150" s="2">
        <f t="shared" si="22"/>
        <v>1678034.03</v>
      </c>
      <c r="O150" s="4">
        <f t="shared" si="23"/>
        <v>0</v>
      </c>
      <c r="P150" s="51">
        <v>170</v>
      </c>
      <c r="Q150" s="51">
        <v>141</v>
      </c>
      <c r="R150" s="4">
        <f t="shared" si="24"/>
        <v>33318</v>
      </c>
      <c r="S150" s="6">
        <f t="shared" si="29"/>
        <v>42583.833599999998</v>
      </c>
      <c r="T150" s="62">
        <v>40971334</v>
      </c>
      <c r="U150" s="6">
        <f t="shared" si="25"/>
        <v>40971.334000000003</v>
      </c>
      <c r="V150" s="6">
        <f t="shared" si="26"/>
        <v>1612.4995999999956</v>
      </c>
      <c r="W150" s="4">
        <f t="shared" si="27"/>
        <v>32250</v>
      </c>
      <c r="X150" s="20">
        <f t="shared" si="28"/>
        <v>65568</v>
      </c>
      <c r="Y150" s="21">
        <v>0</v>
      </c>
      <c r="Z150" s="19">
        <v>0</v>
      </c>
      <c r="AA150" s="4">
        <f>ROUND(X150+Z150,0)</f>
        <v>65568</v>
      </c>
      <c r="AB150" s="21"/>
      <c r="AC150" s="21"/>
      <c r="AD150" s="21"/>
      <c r="AE150" s="21"/>
      <c r="AF150" s="21"/>
      <c r="AG150" s="26">
        <v>4142</v>
      </c>
      <c r="AH150" s="26"/>
      <c r="AI150" s="26">
        <v>0</v>
      </c>
      <c r="AJ150" s="36">
        <f>SUM(AA150-AB150-AC150-AD150-AE150-AF150+AG150-AH150+AI150)</f>
        <v>69710</v>
      </c>
      <c r="AK150" s="38">
        <f>IF(O150&gt;0," ",1)</f>
        <v>1</v>
      </c>
      <c r="AL150" s="38" t="str">
        <f>IF(W150&gt;0," ",1)</f>
        <v xml:space="preserve"> </v>
      </c>
    </row>
    <row r="151" spans="1:38" ht="17.100000000000001" customHeight="1">
      <c r="A151" s="8" t="s">
        <v>186</v>
      </c>
      <c r="B151" s="8" t="s">
        <v>420</v>
      </c>
      <c r="C151" s="8" t="s">
        <v>96</v>
      </c>
      <c r="D151" s="8" t="s">
        <v>422</v>
      </c>
      <c r="E151" s="18">
        <v>460.82</v>
      </c>
      <c r="F151" s="2">
        <f t="shared" si="20"/>
        <v>724869.86</v>
      </c>
      <c r="G151" s="63">
        <v>1346527.8</v>
      </c>
      <c r="H151" s="46">
        <v>107239</v>
      </c>
      <c r="I151" s="42">
        <f t="shared" si="21"/>
        <v>80429.25</v>
      </c>
      <c r="J151" s="46">
        <v>32989</v>
      </c>
      <c r="K151" s="46">
        <v>489587</v>
      </c>
      <c r="L151" s="46">
        <v>80385</v>
      </c>
      <c r="M151" s="46">
        <v>90773</v>
      </c>
      <c r="N151" s="2">
        <f t="shared" si="22"/>
        <v>2120691.0499999998</v>
      </c>
      <c r="O151" s="4">
        <f t="shared" si="23"/>
        <v>0</v>
      </c>
      <c r="P151" s="51">
        <v>71</v>
      </c>
      <c r="Q151" s="51">
        <v>167</v>
      </c>
      <c r="R151" s="4">
        <f t="shared" si="24"/>
        <v>16481</v>
      </c>
      <c r="S151" s="6">
        <f t="shared" si="29"/>
        <v>33621.427199999998</v>
      </c>
      <c r="T151" s="62">
        <v>75716958</v>
      </c>
      <c r="U151" s="6">
        <f t="shared" si="25"/>
        <v>75716.957999999999</v>
      </c>
      <c r="V151" s="6">
        <f t="shared" si="26"/>
        <v>0</v>
      </c>
      <c r="W151" s="4">
        <f t="shared" si="27"/>
        <v>0</v>
      </c>
      <c r="X151" s="20">
        <f t="shared" si="28"/>
        <v>16481</v>
      </c>
      <c r="Y151" s="21">
        <v>0</v>
      </c>
      <c r="Z151" s="19">
        <v>0</v>
      </c>
      <c r="AA151" s="4">
        <f>ROUND(X151+Z151,0)</f>
        <v>16481</v>
      </c>
      <c r="AB151" s="21"/>
      <c r="AC151" s="21"/>
      <c r="AD151" s="21"/>
      <c r="AE151" s="21"/>
      <c r="AF151" s="21"/>
      <c r="AG151" s="26">
        <v>87751</v>
      </c>
      <c r="AH151" s="26"/>
      <c r="AI151" s="26">
        <v>0</v>
      </c>
      <c r="AJ151" s="36">
        <f>SUM(AA151-AB151-AC151-AD151-AE151-AF151+AG151-AH151+AI151)</f>
        <v>104232</v>
      </c>
      <c r="AK151" s="38">
        <f>IF(O151&gt;0," ",1)</f>
        <v>1</v>
      </c>
      <c r="AL151" s="38">
        <f>IF(W151&gt;0," ",1)</f>
        <v>1</v>
      </c>
    </row>
    <row r="152" spans="1:38" ht="17.100000000000001" customHeight="1">
      <c r="A152" s="8" t="s">
        <v>186</v>
      </c>
      <c r="B152" s="8" t="s">
        <v>420</v>
      </c>
      <c r="C152" s="8" t="s">
        <v>94</v>
      </c>
      <c r="D152" s="8" t="s">
        <v>423</v>
      </c>
      <c r="E152" s="18">
        <v>734.12999999999988</v>
      </c>
      <c r="F152" s="2">
        <f t="shared" si="20"/>
        <v>1154786.4899999998</v>
      </c>
      <c r="G152" s="63">
        <v>517144.50000000006</v>
      </c>
      <c r="H152" s="46">
        <v>180306</v>
      </c>
      <c r="I152" s="42">
        <f t="shared" si="21"/>
        <v>135229.5</v>
      </c>
      <c r="J152" s="46">
        <v>55142</v>
      </c>
      <c r="K152" s="46">
        <v>821484</v>
      </c>
      <c r="L152" s="46">
        <v>135593</v>
      </c>
      <c r="M152" s="46">
        <v>35663</v>
      </c>
      <c r="N152" s="2">
        <f t="shared" si="22"/>
        <v>1700256</v>
      </c>
      <c r="O152" s="4">
        <f t="shared" si="23"/>
        <v>0</v>
      </c>
      <c r="P152" s="51">
        <v>70</v>
      </c>
      <c r="Q152" s="51">
        <v>167</v>
      </c>
      <c r="R152" s="4">
        <f t="shared" si="24"/>
        <v>16249</v>
      </c>
      <c r="S152" s="6">
        <f t="shared" si="29"/>
        <v>53562.124799999998</v>
      </c>
      <c r="T152" s="62">
        <v>31140275</v>
      </c>
      <c r="U152" s="6">
        <f t="shared" si="25"/>
        <v>31140.275000000001</v>
      </c>
      <c r="V152" s="6">
        <f t="shared" si="26"/>
        <v>22421.849799999996</v>
      </c>
      <c r="W152" s="4">
        <f t="shared" si="27"/>
        <v>448437</v>
      </c>
      <c r="X152" s="20">
        <f t="shared" si="28"/>
        <v>464686</v>
      </c>
      <c r="Y152" s="21">
        <v>0</v>
      </c>
      <c r="Z152" s="19">
        <v>0</v>
      </c>
      <c r="AA152" s="4">
        <f>ROUND(X152+Z152,0)</f>
        <v>464686</v>
      </c>
      <c r="AB152" s="21"/>
      <c r="AC152" s="21"/>
      <c r="AD152" s="21"/>
      <c r="AE152" s="21"/>
      <c r="AF152" s="21"/>
      <c r="AG152" s="26">
        <v>0</v>
      </c>
      <c r="AH152" s="26"/>
      <c r="AI152" s="26">
        <v>0</v>
      </c>
      <c r="AJ152" s="36">
        <f>SUM(AA152-AB152-AC152-AD152-AE152-AF152+AG152-AH152+AI152)</f>
        <v>464686</v>
      </c>
      <c r="AK152" s="38">
        <f>IF(O152&gt;0," ",1)</f>
        <v>1</v>
      </c>
      <c r="AL152" s="38" t="str">
        <f>IF(W152&gt;0," ",1)</f>
        <v xml:space="preserve"> </v>
      </c>
    </row>
    <row r="153" spans="1:38" ht="17.100000000000001" customHeight="1">
      <c r="A153" s="8" t="s">
        <v>16</v>
      </c>
      <c r="B153" s="8" t="s">
        <v>424</v>
      </c>
      <c r="C153" s="8" t="s">
        <v>51</v>
      </c>
      <c r="D153" s="8" t="s">
        <v>425</v>
      </c>
      <c r="E153" s="18">
        <v>684.74</v>
      </c>
      <c r="F153" s="2">
        <f t="shared" si="20"/>
        <v>1077096.02</v>
      </c>
      <c r="G153" s="63">
        <v>315581.32</v>
      </c>
      <c r="H153" s="46">
        <v>86451</v>
      </c>
      <c r="I153" s="42">
        <f t="shared" si="21"/>
        <v>64838.25</v>
      </c>
      <c r="J153" s="46">
        <v>64917</v>
      </c>
      <c r="K153" s="46">
        <v>66917</v>
      </c>
      <c r="L153" s="46">
        <v>157788</v>
      </c>
      <c r="M153" s="46">
        <v>424</v>
      </c>
      <c r="N153" s="2">
        <f t="shared" si="22"/>
        <v>670465.57000000007</v>
      </c>
      <c r="O153" s="4">
        <f t="shared" si="23"/>
        <v>406630</v>
      </c>
      <c r="P153" s="51">
        <v>192</v>
      </c>
      <c r="Q153" s="51">
        <v>81</v>
      </c>
      <c r="R153" s="4">
        <f t="shared" si="24"/>
        <v>21617</v>
      </c>
      <c r="S153" s="6">
        <f t="shared" si="29"/>
        <v>49958.630400000002</v>
      </c>
      <c r="T153" s="62">
        <v>17869837</v>
      </c>
      <c r="U153" s="6">
        <f t="shared" si="25"/>
        <v>17869.837</v>
      </c>
      <c r="V153" s="6">
        <f t="shared" si="26"/>
        <v>32088.793400000002</v>
      </c>
      <c r="W153" s="4">
        <f t="shared" si="27"/>
        <v>641776</v>
      </c>
      <c r="X153" s="20">
        <f t="shared" si="28"/>
        <v>1070023</v>
      </c>
      <c r="Y153" s="21">
        <v>0</v>
      </c>
      <c r="Z153" s="19">
        <v>0</v>
      </c>
      <c r="AA153" s="4">
        <f>ROUND(X153+Z153,0)</f>
        <v>1070023</v>
      </c>
      <c r="AB153" s="21"/>
      <c r="AC153" s="21"/>
      <c r="AD153" s="21"/>
      <c r="AE153" s="21"/>
      <c r="AF153" s="21"/>
      <c r="AG153" s="26">
        <v>0</v>
      </c>
      <c r="AH153" s="26"/>
      <c r="AI153" s="26">
        <v>0</v>
      </c>
      <c r="AJ153" s="36">
        <f>SUM(AA153-AB153-AC153-AD153-AE153-AF153+AG153-AH153+AI153)</f>
        <v>1070023</v>
      </c>
      <c r="AK153" s="38" t="str">
        <f>IF(O153&gt;0," ",1)</f>
        <v xml:space="preserve"> </v>
      </c>
      <c r="AL153" s="38" t="str">
        <f>IF(W153&gt;0," ",1)</f>
        <v xml:space="preserve"> </v>
      </c>
    </row>
    <row r="154" spans="1:38" ht="17.100000000000001" customHeight="1">
      <c r="A154" s="8" t="s">
        <v>16</v>
      </c>
      <c r="B154" s="8" t="s">
        <v>424</v>
      </c>
      <c r="C154" s="8" t="s">
        <v>39</v>
      </c>
      <c r="D154" s="8" t="s">
        <v>426</v>
      </c>
      <c r="E154" s="18">
        <v>475.23</v>
      </c>
      <c r="F154" s="2">
        <f t="shared" si="20"/>
        <v>747536.79</v>
      </c>
      <c r="G154" s="63">
        <v>450922.81</v>
      </c>
      <c r="H154" s="46">
        <v>65166</v>
      </c>
      <c r="I154" s="42">
        <f t="shared" si="21"/>
        <v>48874.5</v>
      </c>
      <c r="J154" s="46">
        <v>48940</v>
      </c>
      <c r="K154" s="46">
        <v>50408</v>
      </c>
      <c r="L154" s="46">
        <v>116246</v>
      </c>
      <c r="M154" s="46">
        <v>24388</v>
      </c>
      <c r="N154" s="2">
        <f t="shared" si="22"/>
        <v>739779.31</v>
      </c>
      <c r="O154" s="4">
        <f t="shared" si="23"/>
        <v>7757</v>
      </c>
      <c r="P154" s="51">
        <v>236</v>
      </c>
      <c r="Q154" s="51">
        <v>86</v>
      </c>
      <c r="R154" s="4">
        <f t="shared" si="24"/>
        <v>28211</v>
      </c>
      <c r="S154" s="6">
        <f t="shared" si="29"/>
        <v>34672.7808</v>
      </c>
      <c r="T154" s="62">
        <v>25377933</v>
      </c>
      <c r="U154" s="6">
        <f t="shared" si="25"/>
        <v>25377.933000000001</v>
      </c>
      <c r="V154" s="6">
        <f t="shared" si="26"/>
        <v>9294.8477999999996</v>
      </c>
      <c r="W154" s="4">
        <f t="shared" si="27"/>
        <v>185897</v>
      </c>
      <c r="X154" s="20">
        <f t="shared" si="28"/>
        <v>221865</v>
      </c>
      <c r="Y154" s="21">
        <v>0</v>
      </c>
      <c r="Z154" s="19">
        <v>0</v>
      </c>
      <c r="AA154" s="4">
        <f>ROUND(X154+Z154,0)</f>
        <v>221865</v>
      </c>
      <c r="AB154" s="21"/>
      <c r="AC154" s="21"/>
      <c r="AD154" s="21"/>
      <c r="AE154" s="21"/>
      <c r="AF154" s="21"/>
      <c r="AG154" s="26">
        <v>0</v>
      </c>
      <c r="AH154" s="26"/>
      <c r="AI154" s="26">
        <v>0</v>
      </c>
      <c r="AJ154" s="36">
        <f>SUM(AA154-AB154-AC154-AD154-AE154-AF154+AG154-AH154+AI154)</f>
        <v>221865</v>
      </c>
      <c r="AK154" s="38" t="str">
        <f>IF(O154&gt;0," ",1)</f>
        <v xml:space="preserve"> </v>
      </c>
      <c r="AL154" s="38" t="str">
        <f>IF(W154&gt;0," ",1)</f>
        <v xml:space="preserve"> </v>
      </c>
    </row>
    <row r="155" spans="1:38" ht="17.100000000000001" customHeight="1">
      <c r="A155" s="8" t="s">
        <v>16</v>
      </c>
      <c r="B155" s="8" t="s">
        <v>424</v>
      </c>
      <c r="C155" s="8" t="s">
        <v>94</v>
      </c>
      <c r="D155" s="8" t="s">
        <v>427</v>
      </c>
      <c r="E155" s="18">
        <v>1720.2500000000002</v>
      </c>
      <c r="F155" s="2">
        <f t="shared" si="20"/>
        <v>2705953.2500000005</v>
      </c>
      <c r="G155" s="63">
        <v>1133203.3500000001</v>
      </c>
      <c r="H155" s="46">
        <v>213346</v>
      </c>
      <c r="I155" s="42">
        <f t="shared" si="21"/>
        <v>160009.5</v>
      </c>
      <c r="J155" s="46">
        <v>160095</v>
      </c>
      <c r="K155" s="46">
        <v>165720</v>
      </c>
      <c r="L155" s="46">
        <v>385465</v>
      </c>
      <c r="M155" s="46">
        <v>3063</v>
      </c>
      <c r="N155" s="2">
        <f t="shared" si="22"/>
        <v>2007555.85</v>
      </c>
      <c r="O155" s="4">
        <f t="shared" si="23"/>
        <v>698397</v>
      </c>
      <c r="P155" s="51">
        <v>970</v>
      </c>
      <c r="Q155" s="51">
        <v>33</v>
      </c>
      <c r="R155" s="4">
        <f t="shared" si="24"/>
        <v>44494</v>
      </c>
      <c r="S155" s="6">
        <f t="shared" si="29"/>
        <v>125509.44</v>
      </c>
      <c r="T155" s="62">
        <v>66374383</v>
      </c>
      <c r="U155" s="6">
        <f t="shared" si="25"/>
        <v>66374.383000000002</v>
      </c>
      <c r="V155" s="6">
        <f t="shared" si="26"/>
        <v>59135.057000000001</v>
      </c>
      <c r="W155" s="4">
        <f t="shared" si="27"/>
        <v>1182701</v>
      </c>
      <c r="X155" s="20">
        <f t="shared" si="28"/>
        <v>1925592</v>
      </c>
      <c r="Y155" s="21">
        <v>0</v>
      </c>
      <c r="Z155" s="19">
        <v>0</v>
      </c>
      <c r="AA155" s="4">
        <f>ROUND(X155+Z155,0)</f>
        <v>1925592</v>
      </c>
      <c r="AB155" s="21"/>
      <c r="AC155" s="21"/>
      <c r="AD155" s="21"/>
      <c r="AE155" s="21"/>
      <c r="AF155" s="21"/>
      <c r="AG155" s="26">
        <v>0</v>
      </c>
      <c r="AH155" s="26"/>
      <c r="AI155" s="26">
        <v>0</v>
      </c>
      <c r="AJ155" s="36">
        <f>SUM(AA155-AB155-AC155-AD155-AE155-AF155+AG155-AH155+AI155)</f>
        <v>1925592</v>
      </c>
      <c r="AK155" s="38" t="str">
        <f>IF(O155&gt;0," ",1)</f>
        <v xml:space="preserve"> </v>
      </c>
      <c r="AL155" s="38" t="str">
        <f>IF(W155&gt;0," ",1)</f>
        <v xml:space="preserve"> </v>
      </c>
    </row>
    <row r="156" spans="1:38" ht="17.100000000000001" customHeight="1">
      <c r="A156" s="8" t="s">
        <v>16</v>
      </c>
      <c r="B156" s="8" t="s">
        <v>424</v>
      </c>
      <c r="C156" s="8" t="s">
        <v>159</v>
      </c>
      <c r="D156" s="8" t="s">
        <v>428</v>
      </c>
      <c r="E156" s="18">
        <v>650.19000000000005</v>
      </c>
      <c r="F156" s="2">
        <f t="shared" si="20"/>
        <v>1022748.8700000001</v>
      </c>
      <c r="G156" s="63">
        <v>632523.77</v>
      </c>
      <c r="H156" s="46">
        <v>76901</v>
      </c>
      <c r="I156" s="42">
        <f t="shared" si="21"/>
        <v>57675.75</v>
      </c>
      <c r="J156" s="46">
        <v>57705</v>
      </c>
      <c r="K156" s="46">
        <v>59743</v>
      </c>
      <c r="L156" s="46">
        <v>141755</v>
      </c>
      <c r="M156" s="46">
        <v>16894</v>
      </c>
      <c r="N156" s="2">
        <f t="shared" si="22"/>
        <v>966296.52</v>
      </c>
      <c r="O156" s="4">
        <f t="shared" si="23"/>
        <v>56452</v>
      </c>
      <c r="P156" s="51">
        <v>210</v>
      </c>
      <c r="Q156" s="51">
        <v>92</v>
      </c>
      <c r="R156" s="4">
        <f t="shared" si="24"/>
        <v>26855</v>
      </c>
      <c r="S156" s="6">
        <f t="shared" si="29"/>
        <v>47437.862399999998</v>
      </c>
      <c r="T156" s="62">
        <v>37889076</v>
      </c>
      <c r="U156" s="6">
        <f t="shared" si="25"/>
        <v>37889.076000000001</v>
      </c>
      <c r="V156" s="6">
        <f t="shared" si="26"/>
        <v>9548.7863999999972</v>
      </c>
      <c r="W156" s="4">
        <f t="shared" si="27"/>
        <v>190976</v>
      </c>
      <c r="X156" s="20">
        <f t="shared" si="28"/>
        <v>274283</v>
      </c>
      <c r="Y156" s="21">
        <v>0</v>
      </c>
      <c r="Z156" s="19">
        <v>0</v>
      </c>
      <c r="AA156" s="4">
        <f>ROUND(X156+Z156,0)</f>
        <v>274283</v>
      </c>
      <c r="AB156" s="21"/>
      <c r="AC156" s="21"/>
      <c r="AD156" s="21"/>
      <c r="AE156" s="21"/>
      <c r="AF156" s="21"/>
      <c r="AG156" s="26">
        <v>0</v>
      </c>
      <c r="AH156" s="26"/>
      <c r="AI156" s="26">
        <v>0</v>
      </c>
      <c r="AJ156" s="36">
        <f>SUM(AA156-AB156-AC156-AD156-AE156-AF156+AG156-AH156+AI156)</f>
        <v>274283</v>
      </c>
      <c r="AK156" s="38" t="str">
        <f>IF(O156&gt;0," ",1)</f>
        <v xml:space="preserve"> </v>
      </c>
      <c r="AL156" s="38" t="str">
        <f>IF(W156&gt;0," ",1)</f>
        <v xml:space="preserve"> </v>
      </c>
    </row>
    <row r="157" spans="1:38" ht="17.100000000000001" customHeight="1">
      <c r="A157" s="8" t="s">
        <v>16</v>
      </c>
      <c r="B157" s="8" t="s">
        <v>424</v>
      </c>
      <c r="C157" s="8" t="s">
        <v>28</v>
      </c>
      <c r="D157" s="8" t="s">
        <v>429</v>
      </c>
      <c r="E157" s="18">
        <v>867.66</v>
      </c>
      <c r="F157" s="2">
        <f t="shared" si="20"/>
        <v>1364829.18</v>
      </c>
      <c r="G157" s="63">
        <v>960425</v>
      </c>
      <c r="H157" s="46">
        <v>113914</v>
      </c>
      <c r="I157" s="42">
        <f t="shared" si="21"/>
        <v>85435.5</v>
      </c>
      <c r="J157" s="46">
        <v>85505</v>
      </c>
      <c r="K157" s="46">
        <v>88362</v>
      </c>
      <c r="L157" s="46">
        <v>207257</v>
      </c>
      <c r="M157" s="46">
        <v>5034</v>
      </c>
      <c r="N157" s="2">
        <f t="shared" si="22"/>
        <v>1432018.5</v>
      </c>
      <c r="O157" s="4">
        <f t="shared" si="23"/>
        <v>0</v>
      </c>
      <c r="P157" s="51">
        <v>514</v>
      </c>
      <c r="Q157" s="51">
        <v>66</v>
      </c>
      <c r="R157" s="4">
        <f t="shared" si="24"/>
        <v>47154</v>
      </c>
      <c r="S157" s="6">
        <f t="shared" si="29"/>
        <v>63304.473599999998</v>
      </c>
      <c r="T157" s="62">
        <v>59802304</v>
      </c>
      <c r="U157" s="6">
        <f t="shared" si="25"/>
        <v>59802.303999999996</v>
      </c>
      <c r="V157" s="6">
        <f t="shared" si="26"/>
        <v>3502.1696000000011</v>
      </c>
      <c r="W157" s="4">
        <f t="shared" si="27"/>
        <v>70043</v>
      </c>
      <c r="X157" s="20">
        <f t="shared" si="28"/>
        <v>117197</v>
      </c>
      <c r="Y157" s="21">
        <v>0</v>
      </c>
      <c r="Z157" s="19">
        <v>0</v>
      </c>
      <c r="AA157" s="4">
        <f>ROUND(X157+Z157,0)</f>
        <v>117197</v>
      </c>
      <c r="AB157" s="21"/>
      <c r="AC157" s="21"/>
      <c r="AD157" s="21"/>
      <c r="AE157" s="21"/>
      <c r="AF157" s="21"/>
      <c r="AG157" s="26">
        <v>0</v>
      </c>
      <c r="AH157" s="26"/>
      <c r="AI157" s="26">
        <v>0</v>
      </c>
      <c r="AJ157" s="36">
        <f>SUM(AA157-AB157-AC157-AD157-AE157-AF157+AG157-AH157+AI157)</f>
        <v>117197</v>
      </c>
      <c r="AK157" s="38">
        <f>IF(O157&gt;0," ",1)</f>
        <v>1</v>
      </c>
      <c r="AL157" s="38" t="str">
        <f>IF(W157&gt;0," ",1)</f>
        <v xml:space="preserve"> </v>
      </c>
    </row>
    <row r="158" spans="1:38" ht="17.100000000000001" customHeight="1">
      <c r="A158" s="8" t="s">
        <v>16</v>
      </c>
      <c r="B158" s="8" t="s">
        <v>424</v>
      </c>
      <c r="C158" s="8" t="s">
        <v>71</v>
      </c>
      <c r="D158" s="8" t="s">
        <v>430</v>
      </c>
      <c r="E158" s="18">
        <v>13141.97</v>
      </c>
      <c r="F158" s="2">
        <f t="shared" si="20"/>
        <v>20672318.809999999</v>
      </c>
      <c r="G158" s="63">
        <v>4473964.07</v>
      </c>
      <c r="H158" s="46">
        <v>1623008</v>
      </c>
      <c r="I158" s="42">
        <f t="shared" si="21"/>
        <v>1217256</v>
      </c>
      <c r="J158" s="46">
        <v>1218077</v>
      </c>
      <c r="K158" s="46">
        <v>1259820</v>
      </c>
      <c r="L158" s="46">
        <v>2926144</v>
      </c>
      <c r="M158" s="46">
        <v>0</v>
      </c>
      <c r="N158" s="2">
        <f t="shared" si="22"/>
        <v>11095261.07</v>
      </c>
      <c r="O158" s="4">
        <f t="shared" si="23"/>
        <v>9577058</v>
      </c>
      <c r="P158" s="51">
        <v>3201</v>
      </c>
      <c r="Q158" s="51">
        <v>33</v>
      </c>
      <c r="R158" s="4">
        <f t="shared" si="24"/>
        <v>146830</v>
      </c>
      <c r="S158" s="6">
        <f t="shared" si="29"/>
        <v>958838.13119999995</v>
      </c>
      <c r="T158" s="62">
        <v>265359672</v>
      </c>
      <c r="U158" s="6">
        <f t="shared" si="25"/>
        <v>265359.67200000002</v>
      </c>
      <c r="V158" s="6">
        <f t="shared" si="26"/>
        <v>693478.45919999992</v>
      </c>
      <c r="W158" s="4">
        <f t="shared" si="27"/>
        <v>13869569</v>
      </c>
      <c r="X158" s="20">
        <f t="shared" si="28"/>
        <v>23593457</v>
      </c>
      <c r="Y158" s="21">
        <v>0</v>
      </c>
      <c r="Z158" s="19">
        <v>0</v>
      </c>
      <c r="AA158" s="4">
        <f>ROUND(X158+Z158,0)</f>
        <v>23593457</v>
      </c>
      <c r="AB158" s="21"/>
      <c r="AC158" s="21"/>
      <c r="AD158" s="21"/>
      <c r="AE158" s="21"/>
      <c r="AF158" s="21"/>
      <c r="AG158" s="26">
        <v>0</v>
      </c>
      <c r="AH158" s="26"/>
      <c r="AI158" s="26">
        <v>0</v>
      </c>
      <c r="AJ158" s="36">
        <f>SUM(AA158-AB158-AC158-AD158-AE158-AF158+AG158-AH158+AI158)</f>
        <v>23593457</v>
      </c>
      <c r="AK158" s="38" t="str">
        <f>IF(O158&gt;0," ",1)</f>
        <v xml:space="preserve"> </v>
      </c>
      <c r="AL158" s="38" t="str">
        <f>IF(W158&gt;0," ",1)</f>
        <v xml:space="preserve"> </v>
      </c>
    </row>
    <row r="159" spans="1:38" ht="17.100000000000001" customHeight="1">
      <c r="A159" s="8" t="s">
        <v>16</v>
      </c>
      <c r="B159" s="8" t="s">
        <v>424</v>
      </c>
      <c r="C159" s="8" t="s">
        <v>160</v>
      </c>
      <c r="D159" s="8" t="s">
        <v>431</v>
      </c>
      <c r="E159" s="18">
        <v>568.65</v>
      </c>
      <c r="F159" s="2">
        <f t="shared" si="20"/>
        <v>894486.45</v>
      </c>
      <c r="G159" s="63">
        <v>222529.73</v>
      </c>
      <c r="H159" s="46">
        <v>63722</v>
      </c>
      <c r="I159" s="42">
        <f t="shared" si="21"/>
        <v>47791.5</v>
      </c>
      <c r="J159" s="46">
        <v>47802</v>
      </c>
      <c r="K159" s="46">
        <v>49577</v>
      </c>
      <c r="L159" s="46">
        <v>118159</v>
      </c>
      <c r="M159" s="46">
        <v>3937</v>
      </c>
      <c r="N159" s="2">
        <f t="shared" si="22"/>
        <v>489796.23</v>
      </c>
      <c r="O159" s="4">
        <f t="shared" si="23"/>
        <v>404690</v>
      </c>
      <c r="P159" s="51">
        <v>229</v>
      </c>
      <c r="Q159" s="51">
        <v>79</v>
      </c>
      <c r="R159" s="4">
        <f t="shared" si="24"/>
        <v>25146</v>
      </c>
      <c r="S159" s="6">
        <f t="shared" si="29"/>
        <v>41488.703999999998</v>
      </c>
      <c r="T159" s="62">
        <v>12897535</v>
      </c>
      <c r="U159" s="6">
        <f t="shared" si="25"/>
        <v>12897.535</v>
      </c>
      <c r="V159" s="6">
        <f t="shared" si="26"/>
        <v>28591.168999999998</v>
      </c>
      <c r="W159" s="4">
        <f t="shared" si="27"/>
        <v>571823</v>
      </c>
      <c r="X159" s="20">
        <f t="shared" si="28"/>
        <v>1001659</v>
      </c>
      <c r="Y159" s="21">
        <v>0</v>
      </c>
      <c r="Z159" s="19">
        <v>0</v>
      </c>
      <c r="AA159" s="4">
        <f>ROUND(X159+Z159,0)</f>
        <v>1001659</v>
      </c>
      <c r="AB159" s="21"/>
      <c r="AC159" s="21"/>
      <c r="AD159" s="21"/>
      <c r="AE159" s="21"/>
      <c r="AF159" s="21"/>
      <c r="AG159" s="26">
        <v>0</v>
      </c>
      <c r="AH159" s="26"/>
      <c r="AI159" s="26">
        <v>0</v>
      </c>
      <c r="AJ159" s="36">
        <f>SUM(AA159-AB159-AC159-AD159-AE159-AF159+AG159-AH159+AI159)</f>
        <v>1001659</v>
      </c>
      <c r="AK159" s="38" t="str">
        <f>IF(O159&gt;0," ",1)</f>
        <v xml:space="preserve"> </v>
      </c>
      <c r="AL159" s="38" t="str">
        <f>IF(W159&gt;0," ",1)</f>
        <v xml:space="preserve"> </v>
      </c>
    </row>
    <row r="160" spans="1:38" ht="17.100000000000001" customHeight="1">
      <c r="A160" s="8" t="s">
        <v>16</v>
      </c>
      <c r="B160" s="8" t="s">
        <v>424</v>
      </c>
      <c r="C160" s="8" t="s">
        <v>21</v>
      </c>
      <c r="D160" s="8" t="s">
        <v>432</v>
      </c>
      <c r="E160" s="18">
        <v>623.03</v>
      </c>
      <c r="F160" s="2">
        <f t="shared" si="20"/>
        <v>980026.19</v>
      </c>
      <c r="G160" s="63">
        <v>440787.79</v>
      </c>
      <c r="H160" s="46">
        <v>55719</v>
      </c>
      <c r="I160" s="42">
        <f t="shared" si="21"/>
        <v>41789.25</v>
      </c>
      <c r="J160" s="46">
        <v>41810</v>
      </c>
      <c r="K160" s="46">
        <v>43292</v>
      </c>
      <c r="L160" s="46">
        <v>104784</v>
      </c>
      <c r="M160" s="46">
        <v>47503</v>
      </c>
      <c r="N160" s="2">
        <f t="shared" si="22"/>
        <v>719966.04</v>
      </c>
      <c r="O160" s="4">
        <f t="shared" si="23"/>
        <v>260060</v>
      </c>
      <c r="P160" s="51">
        <v>163</v>
      </c>
      <c r="Q160" s="51">
        <v>128</v>
      </c>
      <c r="R160" s="4">
        <f t="shared" si="24"/>
        <v>29001</v>
      </c>
      <c r="S160" s="6">
        <f t="shared" si="29"/>
        <v>45456.268799999998</v>
      </c>
      <c r="T160" s="62">
        <v>26365943</v>
      </c>
      <c r="U160" s="6">
        <f t="shared" si="25"/>
        <v>26365.942999999999</v>
      </c>
      <c r="V160" s="6">
        <f t="shared" si="26"/>
        <v>19090.325799999999</v>
      </c>
      <c r="W160" s="4">
        <f t="shared" si="27"/>
        <v>381807</v>
      </c>
      <c r="X160" s="20">
        <f t="shared" si="28"/>
        <v>670868</v>
      </c>
      <c r="Y160" s="21">
        <v>0</v>
      </c>
      <c r="Z160" s="19">
        <v>0</v>
      </c>
      <c r="AA160" s="4">
        <f>ROUND(X160+Z160,0)</f>
        <v>670868</v>
      </c>
      <c r="AB160" s="21"/>
      <c r="AC160" s="21"/>
      <c r="AD160" s="21"/>
      <c r="AE160" s="21"/>
      <c r="AF160" s="21"/>
      <c r="AG160" s="26">
        <v>0</v>
      </c>
      <c r="AH160" s="26"/>
      <c r="AI160" s="26">
        <v>0</v>
      </c>
      <c r="AJ160" s="36">
        <f>SUM(AA160-AB160-AC160-AD160-AE160-AF160+AG160-AH160+AI160)</f>
        <v>670868</v>
      </c>
      <c r="AK160" s="38" t="str">
        <f>IF(O160&gt;0," ",1)</f>
        <v xml:space="preserve"> </v>
      </c>
      <c r="AL160" s="38" t="str">
        <f>IF(W160&gt;0," ",1)</f>
        <v xml:space="preserve"> </v>
      </c>
    </row>
    <row r="161" spans="1:38" ht="17.100000000000001" customHeight="1">
      <c r="A161" s="8" t="s">
        <v>120</v>
      </c>
      <c r="B161" s="8" t="s">
        <v>433</v>
      </c>
      <c r="C161" s="8" t="s">
        <v>117</v>
      </c>
      <c r="D161" s="8" t="s">
        <v>434</v>
      </c>
      <c r="E161" s="18">
        <v>634.79</v>
      </c>
      <c r="F161" s="2">
        <f t="shared" si="20"/>
        <v>998524.66999999993</v>
      </c>
      <c r="G161" s="63">
        <v>179448.65</v>
      </c>
      <c r="H161" s="46">
        <v>80851</v>
      </c>
      <c r="I161" s="42">
        <f t="shared" si="21"/>
        <v>60638.25</v>
      </c>
      <c r="J161" s="46">
        <v>62243</v>
      </c>
      <c r="K161" s="46">
        <v>0</v>
      </c>
      <c r="L161" s="46">
        <v>0</v>
      </c>
      <c r="M161" s="46">
        <v>9392</v>
      </c>
      <c r="N161" s="2">
        <f t="shared" si="22"/>
        <v>311721.90000000002</v>
      </c>
      <c r="O161" s="4">
        <f t="shared" si="23"/>
        <v>686803</v>
      </c>
      <c r="P161" s="51">
        <v>371</v>
      </c>
      <c r="Q161" s="51">
        <v>33</v>
      </c>
      <c r="R161" s="4">
        <f t="shared" si="24"/>
        <v>17018</v>
      </c>
      <c r="S161" s="6">
        <f t="shared" si="29"/>
        <v>46314.278400000003</v>
      </c>
      <c r="T161" s="62">
        <v>11208535</v>
      </c>
      <c r="U161" s="6">
        <f t="shared" si="25"/>
        <v>11208.535</v>
      </c>
      <c r="V161" s="6">
        <f t="shared" si="26"/>
        <v>35105.743400000007</v>
      </c>
      <c r="W161" s="4">
        <f t="shared" si="27"/>
        <v>702115</v>
      </c>
      <c r="X161" s="20">
        <f t="shared" si="28"/>
        <v>1405936</v>
      </c>
      <c r="Y161" s="21">
        <v>0</v>
      </c>
      <c r="Z161" s="19">
        <v>0</v>
      </c>
      <c r="AA161" s="4">
        <f>ROUND(X161+Z161,0)</f>
        <v>1405936</v>
      </c>
      <c r="AB161" s="21"/>
      <c r="AC161" s="21"/>
      <c r="AD161" s="21"/>
      <c r="AE161" s="21"/>
      <c r="AF161" s="21"/>
      <c r="AG161" s="26">
        <v>0</v>
      </c>
      <c r="AH161" s="26"/>
      <c r="AI161" s="26">
        <v>0</v>
      </c>
      <c r="AJ161" s="36">
        <f>SUM(AA161-AB161-AC161-AD161-AE161-AF161+AG161-AH161+AI161)</f>
        <v>1405936</v>
      </c>
      <c r="AK161" s="38" t="str">
        <f>IF(O161&gt;0," ",1)</f>
        <v xml:space="preserve"> </v>
      </c>
      <c r="AL161" s="38" t="str">
        <f>IF(W161&gt;0," ",1)</f>
        <v xml:space="preserve"> </v>
      </c>
    </row>
    <row r="162" spans="1:38" ht="17.100000000000001" customHeight="1">
      <c r="A162" s="8" t="s">
        <v>120</v>
      </c>
      <c r="B162" s="8" t="s">
        <v>433</v>
      </c>
      <c r="C162" s="8" t="s">
        <v>190</v>
      </c>
      <c r="D162" s="8" t="s">
        <v>435</v>
      </c>
      <c r="E162" s="18">
        <v>1156.6600000000001</v>
      </c>
      <c r="F162" s="2">
        <f t="shared" si="20"/>
        <v>1819426.1800000002</v>
      </c>
      <c r="G162" s="63">
        <v>255181.73</v>
      </c>
      <c r="H162" s="46">
        <v>142733</v>
      </c>
      <c r="I162" s="42">
        <f t="shared" si="21"/>
        <v>107049.75</v>
      </c>
      <c r="J162" s="46">
        <v>109893</v>
      </c>
      <c r="K162" s="46">
        <v>331737</v>
      </c>
      <c r="L162" s="46">
        <v>260111</v>
      </c>
      <c r="M162" s="46">
        <v>97321</v>
      </c>
      <c r="N162" s="2">
        <f t="shared" si="22"/>
        <v>1161293.48</v>
      </c>
      <c r="O162" s="4">
        <f t="shared" si="23"/>
        <v>658133</v>
      </c>
      <c r="P162" s="51">
        <v>347</v>
      </c>
      <c r="Q162" s="51">
        <v>81</v>
      </c>
      <c r="R162" s="4">
        <f t="shared" si="24"/>
        <v>39069</v>
      </c>
      <c r="S162" s="6">
        <f t="shared" si="29"/>
        <v>84389.9136</v>
      </c>
      <c r="T162" s="62">
        <v>15478714</v>
      </c>
      <c r="U162" s="6">
        <f t="shared" si="25"/>
        <v>15478.714</v>
      </c>
      <c r="V162" s="6">
        <f t="shared" si="26"/>
        <v>68911.199599999993</v>
      </c>
      <c r="W162" s="4">
        <f t="shared" si="27"/>
        <v>1378224</v>
      </c>
      <c r="X162" s="20">
        <f t="shared" si="28"/>
        <v>2075426</v>
      </c>
      <c r="Y162" s="21">
        <v>0</v>
      </c>
      <c r="Z162" s="19">
        <v>0</v>
      </c>
      <c r="AA162" s="4">
        <f>ROUND(X162+Z162,0)</f>
        <v>2075426</v>
      </c>
      <c r="AB162" s="21"/>
      <c r="AC162" s="21"/>
      <c r="AD162" s="21"/>
      <c r="AE162" s="21"/>
      <c r="AF162" s="21"/>
      <c r="AG162" s="26">
        <v>0</v>
      </c>
      <c r="AH162" s="26"/>
      <c r="AI162" s="26">
        <v>0</v>
      </c>
      <c r="AJ162" s="36">
        <f>SUM(AA162-AB162-AC162-AD162-AE162-AF162+AG162-AH162+AI162)</f>
        <v>2075426</v>
      </c>
      <c r="AK162" s="38" t="str">
        <f>IF(O162&gt;0," ",1)</f>
        <v xml:space="preserve"> </v>
      </c>
      <c r="AL162" s="38" t="str">
        <f>IF(W162&gt;0," ",1)</f>
        <v xml:space="preserve"> </v>
      </c>
    </row>
    <row r="163" spans="1:38" ht="17.100000000000001" customHeight="1">
      <c r="A163" s="8" t="s">
        <v>120</v>
      </c>
      <c r="B163" s="8" t="s">
        <v>433</v>
      </c>
      <c r="C163" s="8" t="s">
        <v>222</v>
      </c>
      <c r="D163" s="8" t="s">
        <v>436</v>
      </c>
      <c r="E163" s="18">
        <v>478.05</v>
      </c>
      <c r="F163" s="2">
        <f t="shared" si="20"/>
        <v>751972.65</v>
      </c>
      <c r="G163" s="63">
        <v>127066.95</v>
      </c>
      <c r="H163" s="46">
        <v>50095</v>
      </c>
      <c r="I163" s="42">
        <f t="shared" si="21"/>
        <v>37571.25</v>
      </c>
      <c r="J163" s="46">
        <v>38544</v>
      </c>
      <c r="K163" s="46">
        <v>116467</v>
      </c>
      <c r="L163" s="46">
        <v>94348</v>
      </c>
      <c r="M163" s="46">
        <v>50363</v>
      </c>
      <c r="N163" s="2">
        <f t="shared" si="22"/>
        <v>464360.2</v>
      </c>
      <c r="O163" s="4">
        <f t="shared" si="23"/>
        <v>287612</v>
      </c>
      <c r="P163" s="51">
        <v>214</v>
      </c>
      <c r="Q163" s="51">
        <v>64</v>
      </c>
      <c r="R163" s="4">
        <f t="shared" si="24"/>
        <v>19037</v>
      </c>
      <c r="S163" s="6">
        <f t="shared" si="29"/>
        <v>34878.527999999998</v>
      </c>
      <c r="T163" s="62">
        <v>7994195</v>
      </c>
      <c r="U163" s="6">
        <f t="shared" si="25"/>
        <v>7994.1949999999997</v>
      </c>
      <c r="V163" s="6">
        <f t="shared" si="26"/>
        <v>26884.332999999999</v>
      </c>
      <c r="W163" s="4">
        <f t="shared" si="27"/>
        <v>537687</v>
      </c>
      <c r="X163" s="20">
        <f t="shared" si="28"/>
        <v>844336</v>
      </c>
      <c r="Y163" s="21">
        <v>0</v>
      </c>
      <c r="Z163" s="19">
        <v>0</v>
      </c>
      <c r="AA163" s="4">
        <f>ROUND(X163+Z163,0)</f>
        <v>844336</v>
      </c>
      <c r="AB163" s="21"/>
      <c r="AC163" s="21"/>
      <c r="AD163" s="21"/>
      <c r="AE163" s="21"/>
      <c r="AF163" s="21"/>
      <c r="AG163" s="26">
        <v>0</v>
      </c>
      <c r="AH163" s="26"/>
      <c r="AI163" s="26">
        <v>0</v>
      </c>
      <c r="AJ163" s="36">
        <f>SUM(AA163-AB163-AC163-AD163-AE163-AF163+AG163-AH163+AI163)</f>
        <v>844336</v>
      </c>
      <c r="AK163" s="38" t="str">
        <f>IF(O163&gt;0," ",1)</f>
        <v xml:space="preserve"> </v>
      </c>
      <c r="AL163" s="38" t="str">
        <f>IF(W163&gt;0," ",1)</f>
        <v xml:space="preserve"> </v>
      </c>
    </row>
    <row r="164" spans="1:38" ht="17.100000000000001" customHeight="1">
      <c r="A164" s="8" t="s">
        <v>120</v>
      </c>
      <c r="B164" s="8" t="s">
        <v>433</v>
      </c>
      <c r="C164" s="8" t="s">
        <v>56</v>
      </c>
      <c r="D164" s="8" t="s">
        <v>437</v>
      </c>
      <c r="E164" s="18">
        <v>568.20000000000005</v>
      </c>
      <c r="F164" s="2">
        <f t="shared" si="20"/>
        <v>893778.60000000009</v>
      </c>
      <c r="G164" s="63">
        <v>247341.34</v>
      </c>
      <c r="H164" s="46">
        <v>68189</v>
      </c>
      <c r="I164" s="42">
        <f t="shared" si="21"/>
        <v>51141.75</v>
      </c>
      <c r="J164" s="46">
        <v>52410</v>
      </c>
      <c r="K164" s="46">
        <v>158749</v>
      </c>
      <c r="L164" s="46">
        <v>134616</v>
      </c>
      <c r="M164" s="46">
        <v>104770</v>
      </c>
      <c r="N164" s="2">
        <f t="shared" si="22"/>
        <v>749028.09</v>
      </c>
      <c r="O164" s="4">
        <f t="shared" si="23"/>
        <v>144751</v>
      </c>
      <c r="P164" s="51">
        <v>138</v>
      </c>
      <c r="Q164" s="51">
        <v>88</v>
      </c>
      <c r="R164" s="4">
        <f t="shared" si="24"/>
        <v>16880</v>
      </c>
      <c r="S164" s="6">
        <f t="shared" si="29"/>
        <v>41455.872000000003</v>
      </c>
      <c r="T164" s="62">
        <v>15443591</v>
      </c>
      <c r="U164" s="6">
        <f t="shared" si="25"/>
        <v>15443.591</v>
      </c>
      <c r="V164" s="6">
        <f t="shared" si="26"/>
        <v>26012.281000000003</v>
      </c>
      <c r="W164" s="4">
        <f t="shared" si="27"/>
        <v>520246</v>
      </c>
      <c r="X164" s="20">
        <f t="shared" si="28"/>
        <v>681877</v>
      </c>
      <c r="Y164" s="21">
        <v>0</v>
      </c>
      <c r="Z164" s="19">
        <v>0</v>
      </c>
      <c r="AA164" s="4">
        <f>ROUND(X164+Z164,0)</f>
        <v>681877</v>
      </c>
      <c r="AB164" s="21"/>
      <c r="AC164" s="21"/>
      <c r="AD164" s="21"/>
      <c r="AE164" s="21"/>
      <c r="AF164" s="21"/>
      <c r="AG164" s="26">
        <v>0</v>
      </c>
      <c r="AH164" s="26"/>
      <c r="AI164" s="26">
        <v>0</v>
      </c>
      <c r="AJ164" s="36">
        <f>SUM(AA164-AB164-AC164-AD164-AE164-AF164+AG164-AH164+AI164)</f>
        <v>681877</v>
      </c>
      <c r="AK164" s="38" t="str">
        <f>IF(O164&gt;0," ",1)</f>
        <v xml:space="preserve"> </v>
      </c>
      <c r="AL164" s="38" t="str">
        <f>IF(W164&gt;0," ",1)</f>
        <v xml:space="preserve"> </v>
      </c>
    </row>
    <row r="165" spans="1:38" ht="17.100000000000001" customHeight="1">
      <c r="A165" s="8" t="s">
        <v>120</v>
      </c>
      <c r="B165" s="8" t="s">
        <v>433</v>
      </c>
      <c r="C165" s="8" t="s">
        <v>93</v>
      </c>
      <c r="D165" s="8" t="s">
        <v>438</v>
      </c>
      <c r="E165" s="18">
        <v>1941.58</v>
      </c>
      <c r="F165" s="2">
        <f t="shared" si="20"/>
        <v>3054105.34</v>
      </c>
      <c r="G165" s="63">
        <v>1284275.6000000001</v>
      </c>
      <c r="H165" s="46">
        <v>249297</v>
      </c>
      <c r="I165" s="42">
        <f t="shared" si="21"/>
        <v>186972.75</v>
      </c>
      <c r="J165" s="46">
        <v>191896</v>
      </c>
      <c r="K165" s="46">
        <v>579571</v>
      </c>
      <c r="L165" s="46">
        <v>464814</v>
      </c>
      <c r="M165" s="46">
        <v>216387</v>
      </c>
      <c r="N165" s="2">
        <f t="shared" si="22"/>
        <v>2923916.35</v>
      </c>
      <c r="O165" s="4">
        <f t="shared" si="23"/>
        <v>130189</v>
      </c>
      <c r="P165" s="51">
        <v>1021</v>
      </c>
      <c r="Q165" s="51">
        <v>57</v>
      </c>
      <c r="R165" s="4">
        <f t="shared" si="24"/>
        <v>80894</v>
      </c>
      <c r="S165" s="6">
        <f t="shared" si="29"/>
        <v>141657.67679999999</v>
      </c>
      <c r="T165" s="62">
        <v>79773093</v>
      </c>
      <c r="U165" s="6">
        <f t="shared" si="25"/>
        <v>79773.092999999993</v>
      </c>
      <c r="V165" s="6">
        <f t="shared" si="26"/>
        <v>61884.583799999993</v>
      </c>
      <c r="W165" s="4">
        <f t="shared" si="27"/>
        <v>1237692</v>
      </c>
      <c r="X165" s="20">
        <f t="shared" si="28"/>
        <v>1448775</v>
      </c>
      <c r="Y165" s="21">
        <v>0</v>
      </c>
      <c r="Z165" s="19">
        <v>0</v>
      </c>
      <c r="AA165" s="4">
        <f>ROUND(X165+Z165,0)</f>
        <v>1448775</v>
      </c>
      <c r="AB165" s="21"/>
      <c r="AC165" s="21"/>
      <c r="AD165" s="21"/>
      <c r="AE165" s="21"/>
      <c r="AF165" s="21"/>
      <c r="AG165" s="26">
        <v>0</v>
      </c>
      <c r="AH165" s="26"/>
      <c r="AI165" s="26">
        <v>0</v>
      </c>
      <c r="AJ165" s="36">
        <f>SUM(AA165-AB165-AC165-AD165-AE165-AF165+AG165-AH165+AI165)</f>
        <v>1448775</v>
      </c>
      <c r="AK165" s="38" t="str">
        <f>IF(O165&gt;0," ",1)</f>
        <v xml:space="preserve"> </v>
      </c>
      <c r="AL165" s="38" t="str">
        <f>IF(W165&gt;0," ",1)</f>
        <v xml:space="preserve"> </v>
      </c>
    </row>
    <row r="166" spans="1:38" ht="17.100000000000001" customHeight="1">
      <c r="A166" s="8" t="s">
        <v>120</v>
      </c>
      <c r="B166" s="8" t="s">
        <v>433</v>
      </c>
      <c r="C166" s="8" t="s">
        <v>39</v>
      </c>
      <c r="D166" s="8" t="s">
        <v>439</v>
      </c>
      <c r="E166" s="18">
        <v>2265.3300000000004</v>
      </c>
      <c r="F166" s="2">
        <f t="shared" si="20"/>
        <v>3563364.0900000008</v>
      </c>
      <c r="G166" s="63">
        <v>658188.5</v>
      </c>
      <c r="H166" s="46">
        <v>267917</v>
      </c>
      <c r="I166" s="42">
        <f t="shared" si="21"/>
        <v>200937.75</v>
      </c>
      <c r="J166" s="46">
        <v>206308</v>
      </c>
      <c r="K166" s="46">
        <v>622294</v>
      </c>
      <c r="L166" s="46">
        <v>504849</v>
      </c>
      <c r="M166" s="46">
        <v>30096</v>
      </c>
      <c r="N166" s="2">
        <f t="shared" si="22"/>
        <v>2222673.25</v>
      </c>
      <c r="O166" s="4">
        <f t="shared" si="23"/>
        <v>1340691</v>
      </c>
      <c r="P166" s="51">
        <v>833</v>
      </c>
      <c r="Q166" s="51">
        <v>33</v>
      </c>
      <c r="R166" s="4">
        <f t="shared" si="24"/>
        <v>38210</v>
      </c>
      <c r="S166" s="6">
        <f t="shared" si="29"/>
        <v>165278.4768</v>
      </c>
      <c r="T166" s="62">
        <v>42245732</v>
      </c>
      <c r="U166" s="6">
        <f t="shared" si="25"/>
        <v>42245.732000000004</v>
      </c>
      <c r="V166" s="6">
        <f t="shared" si="26"/>
        <v>123032.7448</v>
      </c>
      <c r="W166" s="4">
        <f t="shared" si="27"/>
        <v>2460655</v>
      </c>
      <c r="X166" s="20">
        <f t="shared" si="28"/>
        <v>3839556</v>
      </c>
      <c r="Y166" s="21">
        <v>0</v>
      </c>
      <c r="Z166" s="19">
        <v>0</v>
      </c>
      <c r="AA166" s="4">
        <f>ROUND(X166+Z166,0)</f>
        <v>3839556</v>
      </c>
      <c r="AB166" s="21"/>
      <c r="AC166" s="21"/>
      <c r="AD166" s="21"/>
      <c r="AE166" s="21"/>
      <c r="AF166" s="21"/>
      <c r="AG166" s="26">
        <v>0</v>
      </c>
      <c r="AH166" s="26"/>
      <c r="AI166" s="26">
        <v>0</v>
      </c>
      <c r="AJ166" s="36">
        <f>SUM(AA166-AB166-AC166-AD166-AE166-AF166+AG166-AH166+AI166)</f>
        <v>3839556</v>
      </c>
      <c r="AK166" s="38" t="str">
        <f>IF(O166&gt;0," ",1)</f>
        <v xml:space="preserve"> </v>
      </c>
      <c r="AL166" s="38" t="str">
        <f>IF(W166&gt;0," ",1)</f>
        <v xml:space="preserve"> </v>
      </c>
    </row>
    <row r="167" spans="1:38" ht="17.100000000000001" customHeight="1">
      <c r="A167" s="8" t="s">
        <v>120</v>
      </c>
      <c r="B167" s="8" t="s">
        <v>433</v>
      </c>
      <c r="C167" s="8" t="s">
        <v>82</v>
      </c>
      <c r="D167" s="8" t="s">
        <v>440</v>
      </c>
      <c r="E167" s="18">
        <v>1144.96</v>
      </c>
      <c r="F167" s="2">
        <f t="shared" si="20"/>
        <v>1801022.08</v>
      </c>
      <c r="G167" s="63">
        <v>1427371.7100000002</v>
      </c>
      <c r="H167" s="46">
        <v>141190</v>
      </c>
      <c r="I167" s="42">
        <f t="shared" si="21"/>
        <v>105892.5</v>
      </c>
      <c r="J167" s="46">
        <v>108688</v>
      </c>
      <c r="K167" s="46">
        <v>328047</v>
      </c>
      <c r="L167" s="46">
        <v>267309</v>
      </c>
      <c r="M167" s="46">
        <v>105761</v>
      </c>
      <c r="N167" s="2">
        <f t="shared" si="22"/>
        <v>2343069.21</v>
      </c>
      <c r="O167" s="4">
        <f t="shared" si="23"/>
        <v>0</v>
      </c>
      <c r="P167" s="51">
        <v>424</v>
      </c>
      <c r="Q167" s="51">
        <v>77</v>
      </c>
      <c r="R167" s="4">
        <f t="shared" si="24"/>
        <v>45381</v>
      </c>
      <c r="S167" s="6">
        <f t="shared" si="29"/>
        <v>83536.281600000002</v>
      </c>
      <c r="T167" s="62">
        <v>89204369</v>
      </c>
      <c r="U167" s="6">
        <f t="shared" si="25"/>
        <v>89204.369000000006</v>
      </c>
      <c r="V167" s="6">
        <f t="shared" si="26"/>
        <v>0</v>
      </c>
      <c r="W167" s="4">
        <f t="shared" si="27"/>
        <v>0</v>
      </c>
      <c r="X167" s="20">
        <f t="shared" si="28"/>
        <v>45381</v>
      </c>
      <c r="Y167" s="21">
        <v>0</v>
      </c>
      <c r="Z167" s="19">
        <v>0</v>
      </c>
      <c r="AA167" s="4">
        <f>ROUND(X167+Z167,0)</f>
        <v>45381</v>
      </c>
      <c r="AB167" s="21"/>
      <c r="AC167" s="21"/>
      <c r="AD167" s="21"/>
      <c r="AE167" s="21"/>
      <c r="AF167" s="21"/>
      <c r="AG167" s="26">
        <v>0</v>
      </c>
      <c r="AH167" s="26"/>
      <c r="AI167" s="26">
        <v>0</v>
      </c>
      <c r="AJ167" s="36">
        <f>SUM(AA167-AB167-AC167-AD167-AE167-AF167+AG167-AH167+AI167)</f>
        <v>45381</v>
      </c>
      <c r="AK167" s="38">
        <f>IF(O167&gt;0," ",1)</f>
        <v>1</v>
      </c>
      <c r="AL167" s="38">
        <f>IF(W167&gt;0," ",1)</f>
        <v>1</v>
      </c>
    </row>
    <row r="168" spans="1:38" ht="17.100000000000001" customHeight="1">
      <c r="A168" s="8" t="s">
        <v>120</v>
      </c>
      <c r="B168" s="8" t="s">
        <v>433</v>
      </c>
      <c r="C168" s="8" t="s">
        <v>225</v>
      </c>
      <c r="D168" s="8" t="s">
        <v>441</v>
      </c>
      <c r="E168" s="18">
        <v>970.11</v>
      </c>
      <c r="F168" s="2">
        <f t="shared" si="20"/>
        <v>1525983.03</v>
      </c>
      <c r="G168" s="63">
        <v>530335.39999999991</v>
      </c>
      <c r="H168" s="46">
        <v>102196</v>
      </c>
      <c r="I168" s="42">
        <f t="shared" si="21"/>
        <v>76647</v>
      </c>
      <c r="J168" s="46">
        <v>78725</v>
      </c>
      <c r="K168" s="46">
        <v>237108</v>
      </c>
      <c r="L168" s="46">
        <v>192113</v>
      </c>
      <c r="M168" s="46">
        <v>217435</v>
      </c>
      <c r="N168" s="2">
        <f t="shared" si="22"/>
        <v>1332363.3999999999</v>
      </c>
      <c r="O168" s="4">
        <f t="shared" si="23"/>
        <v>193620</v>
      </c>
      <c r="P168" s="51">
        <v>301</v>
      </c>
      <c r="Q168" s="51">
        <v>90</v>
      </c>
      <c r="R168" s="4">
        <f t="shared" si="24"/>
        <v>37655</v>
      </c>
      <c r="S168" s="6">
        <f t="shared" si="29"/>
        <v>70779.225600000005</v>
      </c>
      <c r="T168" s="62">
        <v>32363837</v>
      </c>
      <c r="U168" s="6">
        <f t="shared" si="25"/>
        <v>32363.837</v>
      </c>
      <c r="V168" s="6">
        <f t="shared" si="26"/>
        <v>38415.388600000006</v>
      </c>
      <c r="W168" s="4">
        <f t="shared" si="27"/>
        <v>768308</v>
      </c>
      <c r="X168" s="20">
        <f t="shared" si="28"/>
        <v>999583</v>
      </c>
      <c r="Y168" s="21">
        <v>0</v>
      </c>
      <c r="Z168" s="19">
        <v>0</v>
      </c>
      <c r="AA168" s="4">
        <f>ROUND(X168+Z168,0)</f>
        <v>999583</v>
      </c>
      <c r="AB168" s="21"/>
      <c r="AC168" s="21"/>
      <c r="AD168" s="21"/>
      <c r="AE168" s="21"/>
      <c r="AF168" s="21"/>
      <c r="AG168" s="26">
        <v>0</v>
      </c>
      <c r="AH168" s="26"/>
      <c r="AI168" s="26">
        <v>0</v>
      </c>
      <c r="AJ168" s="36">
        <f>SUM(AA168-AB168-AC168-AD168-AE168-AF168+AG168-AH168+AI168)</f>
        <v>999583</v>
      </c>
      <c r="AK168" s="38" t="str">
        <f>IF(O168&gt;0," ",1)</f>
        <v xml:space="preserve"> </v>
      </c>
      <c r="AL168" s="38" t="str">
        <f>IF(W168&gt;0," ",1)</f>
        <v xml:space="preserve"> </v>
      </c>
    </row>
    <row r="169" spans="1:38" ht="17.100000000000001" customHeight="1">
      <c r="A169" s="8" t="s">
        <v>194</v>
      </c>
      <c r="B169" s="8" t="s">
        <v>442</v>
      </c>
      <c r="C169" s="8" t="s">
        <v>195</v>
      </c>
      <c r="D169" s="8" t="s">
        <v>443</v>
      </c>
      <c r="E169" s="18">
        <v>445.77</v>
      </c>
      <c r="F169" s="2">
        <f t="shared" si="20"/>
        <v>701196.21</v>
      </c>
      <c r="G169" s="63">
        <v>220883.7</v>
      </c>
      <c r="H169" s="46">
        <v>49774</v>
      </c>
      <c r="I169" s="42">
        <f t="shared" si="21"/>
        <v>37330.5</v>
      </c>
      <c r="J169" s="46">
        <v>39820</v>
      </c>
      <c r="K169" s="46">
        <v>0</v>
      </c>
      <c r="L169" s="46">
        <v>0</v>
      </c>
      <c r="M169" s="46">
        <v>14866</v>
      </c>
      <c r="N169" s="2">
        <f t="shared" si="22"/>
        <v>312900.2</v>
      </c>
      <c r="O169" s="4">
        <f t="shared" si="23"/>
        <v>388296</v>
      </c>
      <c r="P169" s="51">
        <v>135</v>
      </c>
      <c r="Q169" s="51">
        <v>64</v>
      </c>
      <c r="R169" s="4">
        <f t="shared" si="24"/>
        <v>12010</v>
      </c>
      <c r="S169" s="6">
        <f t="shared" si="29"/>
        <v>32523.379199999999</v>
      </c>
      <c r="T169" s="62">
        <v>13330338</v>
      </c>
      <c r="U169" s="6">
        <f t="shared" si="25"/>
        <v>13330.338</v>
      </c>
      <c r="V169" s="6">
        <f t="shared" si="26"/>
        <v>19193.0412</v>
      </c>
      <c r="W169" s="4">
        <f t="shared" si="27"/>
        <v>383861</v>
      </c>
      <c r="X169" s="20">
        <f t="shared" si="28"/>
        <v>784167</v>
      </c>
      <c r="Y169" s="21">
        <v>0</v>
      </c>
      <c r="Z169" s="19">
        <v>0</v>
      </c>
      <c r="AA169" s="4">
        <f>ROUND(X169+Z169,0)</f>
        <v>784167</v>
      </c>
      <c r="AB169" s="21"/>
      <c r="AC169" s="21"/>
      <c r="AD169" s="21"/>
      <c r="AE169" s="21"/>
      <c r="AF169" s="21"/>
      <c r="AG169" s="26">
        <v>0</v>
      </c>
      <c r="AH169" s="26"/>
      <c r="AI169" s="26">
        <v>0</v>
      </c>
      <c r="AJ169" s="36">
        <f>SUM(AA169-AB169-AC169-AD169-AE169-AF169+AG169-AH169+AI169)</f>
        <v>784167</v>
      </c>
      <c r="AK169" s="38" t="str">
        <f>IF(O169&gt;0," ",1)</f>
        <v xml:space="preserve"> </v>
      </c>
      <c r="AL169" s="38" t="str">
        <f>IF(W169&gt;0," ",1)</f>
        <v xml:space="preserve"> </v>
      </c>
    </row>
    <row r="170" spans="1:38" ht="17.100000000000001" customHeight="1">
      <c r="A170" s="8" t="s">
        <v>194</v>
      </c>
      <c r="B170" s="8" t="s">
        <v>442</v>
      </c>
      <c r="C170" s="8" t="s">
        <v>19</v>
      </c>
      <c r="D170" s="8" t="s">
        <v>444</v>
      </c>
      <c r="E170" s="18">
        <v>391.05</v>
      </c>
      <c r="F170" s="2">
        <f t="shared" si="20"/>
        <v>615121.65</v>
      </c>
      <c r="G170" s="63">
        <v>249962.33</v>
      </c>
      <c r="H170" s="46">
        <v>38828</v>
      </c>
      <c r="I170" s="42">
        <f t="shared" si="21"/>
        <v>29121</v>
      </c>
      <c r="J170" s="46">
        <v>31102</v>
      </c>
      <c r="K170" s="46">
        <v>0</v>
      </c>
      <c r="L170" s="46">
        <v>0</v>
      </c>
      <c r="M170" s="46">
        <v>43352</v>
      </c>
      <c r="N170" s="2">
        <f t="shared" si="22"/>
        <v>353537.32999999996</v>
      </c>
      <c r="O170" s="4">
        <f t="shared" si="23"/>
        <v>261584</v>
      </c>
      <c r="P170" s="51">
        <v>169</v>
      </c>
      <c r="Q170" s="51">
        <v>73</v>
      </c>
      <c r="R170" s="4">
        <f t="shared" si="24"/>
        <v>17148</v>
      </c>
      <c r="S170" s="6">
        <f t="shared" si="29"/>
        <v>28531.008000000002</v>
      </c>
      <c r="T170" s="62">
        <v>15103464</v>
      </c>
      <c r="U170" s="6">
        <f t="shared" si="25"/>
        <v>15103.464</v>
      </c>
      <c r="V170" s="6">
        <f t="shared" si="26"/>
        <v>13427.544000000002</v>
      </c>
      <c r="W170" s="4">
        <f t="shared" si="27"/>
        <v>268551</v>
      </c>
      <c r="X170" s="20">
        <f t="shared" si="28"/>
        <v>547283</v>
      </c>
      <c r="Y170" s="21">
        <v>0</v>
      </c>
      <c r="Z170" s="19">
        <v>0</v>
      </c>
      <c r="AA170" s="4">
        <f>ROUND(X170+Z170,0)</f>
        <v>547283</v>
      </c>
      <c r="AB170" s="21"/>
      <c r="AC170" s="21"/>
      <c r="AD170" s="21"/>
      <c r="AE170" s="21"/>
      <c r="AF170" s="21"/>
      <c r="AG170" s="26">
        <v>0</v>
      </c>
      <c r="AH170" s="26"/>
      <c r="AI170" s="26">
        <v>0</v>
      </c>
      <c r="AJ170" s="36">
        <f>SUM(AA170-AB170-AC170-AD170-AE170-AF170+AG170-AH170+AI170)</f>
        <v>547283</v>
      </c>
      <c r="AK170" s="38" t="str">
        <f>IF(O170&gt;0," ",1)</f>
        <v xml:space="preserve"> </v>
      </c>
      <c r="AL170" s="38" t="str">
        <f>IF(W170&gt;0," ",1)</f>
        <v xml:space="preserve"> </v>
      </c>
    </row>
    <row r="171" spans="1:38" ht="17.100000000000001" customHeight="1">
      <c r="A171" s="8" t="s">
        <v>194</v>
      </c>
      <c r="B171" s="8" t="s">
        <v>442</v>
      </c>
      <c r="C171" s="8" t="s">
        <v>20</v>
      </c>
      <c r="D171" s="8" t="s">
        <v>445</v>
      </c>
      <c r="E171" s="18">
        <v>608.80000000000007</v>
      </c>
      <c r="F171" s="2">
        <f t="shared" si="20"/>
        <v>957642.40000000014</v>
      </c>
      <c r="G171" s="63">
        <v>168683.82</v>
      </c>
      <c r="H171" s="46">
        <v>73753</v>
      </c>
      <c r="I171" s="42">
        <f t="shared" si="21"/>
        <v>55314.75</v>
      </c>
      <c r="J171" s="46">
        <v>59046</v>
      </c>
      <c r="K171" s="46">
        <v>0</v>
      </c>
      <c r="L171" s="46">
        <v>0</v>
      </c>
      <c r="M171" s="46">
        <v>60235</v>
      </c>
      <c r="N171" s="2">
        <f t="shared" si="22"/>
        <v>343279.57</v>
      </c>
      <c r="O171" s="4">
        <f t="shared" si="23"/>
        <v>614363</v>
      </c>
      <c r="P171" s="51">
        <v>346</v>
      </c>
      <c r="Q171" s="51">
        <v>40</v>
      </c>
      <c r="R171" s="4">
        <f t="shared" si="24"/>
        <v>19238</v>
      </c>
      <c r="S171" s="6">
        <f t="shared" si="29"/>
        <v>44418.048000000003</v>
      </c>
      <c r="T171" s="62">
        <v>9955176</v>
      </c>
      <c r="U171" s="6">
        <f t="shared" si="25"/>
        <v>9955.1759999999995</v>
      </c>
      <c r="V171" s="6">
        <f t="shared" si="26"/>
        <v>34462.872000000003</v>
      </c>
      <c r="W171" s="4">
        <f t="shared" si="27"/>
        <v>689257</v>
      </c>
      <c r="X171" s="20">
        <f t="shared" si="28"/>
        <v>1322858</v>
      </c>
      <c r="Y171" s="21">
        <v>0</v>
      </c>
      <c r="Z171" s="19">
        <v>0</v>
      </c>
      <c r="AA171" s="4">
        <f>ROUND(X171+Z171,0)</f>
        <v>1322858</v>
      </c>
      <c r="AB171" s="21"/>
      <c r="AC171" s="21"/>
      <c r="AD171" s="21"/>
      <c r="AE171" s="21"/>
      <c r="AF171" s="21"/>
      <c r="AG171" s="26">
        <v>0</v>
      </c>
      <c r="AH171" s="26"/>
      <c r="AI171" s="26">
        <v>0</v>
      </c>
      <c r="AJ171" s="36">
        <f>SUM(AA171-AB171-AC171-AD171-AE171-AF171+AG171-AH171+AI171)</f>
        <v>1322858</v>
      </c>
      <c r="AK171" s="38" t="str">
        <f>IF(O171&gt;0," ",1)</f>
        <v xml:space="preserve"> </v>
      </c>
      <c r="AL171" s="38" t="str">
        <f>IF(W171&gt;0," ",1)</f>
        <v xml:space="preserve"> </v>
      </c>
    </row>
    <row r="172" spans="1:38" ht="17.100000000000001" customHeight="1">
      <c r="A172" s="8" t="s">
        <v>194</v>
      </c>
      <c r="B172" s="8" t="s">
        <v>442</v>
      </c>
      <c r="C172" s="8" t="s">
        <v>51</v>
      </c>
      <c r="D172" s="8" t="s">
        <v>446</v>
      </c>
      <c r="E172" s="18">
        <v>4028.4600000000005</v>
      </c>
      <c r="F172" s="2">
        <f t="shared" si="20"/>
        <v>6336767.580000001</v>
      </c>
      <c r="G172" s="63">
        <v>1413047.98</v>
      </c>
      <c r="H172" s="46">
        <v>457191</v>
      </c>
      <c r="I172" s="42">
        <f t="shared" si="21"/>
        <v>342893.25</v>
      </c>
      <c r="J172" s="46">
        <v>366089</v>
      </c>
      <c r="K172" s="46">
        <v>1379966</v>
      </c>
      <c r="L172" s="46">
        <v>903504</v>
      </c>
      <c r="M172" s="46">
        <v>14350</v>
      </c>
      <c r="N172" s="2">
        <f t="shared" si="22"/>
        <v>4419850.2300000004</v>
      </c>
      <c r="O172" s="4">
        <f t="shared" si="23"/>
        <v>1916917</v>
      </c>
      <c r="P172" s="51">
        <v>1293</v>
      </c>
      <c r="Q172" s="51">
        <v>33</v>
      </c>
      <c r="R172" s="4">
        <f t="shared" si="24"/>
        <v>59310</v>
      </c>
      <c r="S172" s="6">
        <f t="shared" si="29"/>
        <v>293916.44160000002</v>
      </c>
      <c r="T172" s="62">
        <v>89546767</v>
      </c>
      <c r="U172" s="6">
        <f t="shared" si="25"/>
        <v>89546.767000000007</v>
      </c>
      <c r="V172" s="6">
        <f t="shared" si="26"/>
        <v>204369.67460000003</v>
      </c>
      <c r="W172" s="4">
        <f t="shared" si="27"/>
        <v>4087393</v>
      </c>
      <c r="X172" s="20">
        <f t="shared" si="28"/>
        <v>6063620</v>
      </c>
      <c r="Y172" s="21">
        <v>0</v>
      </c>
      <c r="Z172" s="19">
        <v>0</v>
      </c>
      <c r="AA172" s="4">
        <f>ROUND(X172+Z172,0)</f>
        <v>6063620</v>
      </c>
      <c r="AB172" s="21"/>
      <c r="AC172" s="21"/>
      <c r="AD172" s="21"/>
      <c r="AE172" s="21"/>
      <c r="AF172" s="21"/>
      <c r="AG172" s="26">
        <v>0</v>
      </c>
      <c r="AH172" s="26"/>
      <c r="AI172" s="26">
        <v>0</v>
      </c>
      <c r="AJ172" s="36">
        <f>SUM(AA172-AB172-AC172-AD172-AE172-AF172+AG172-AH172+AI172)</f>
        <v>6063620</v>
      </c>
      <c r="AK172" s="38" t="str">
        <f>IF(O172&gt;0," ",1)</f>
        <v xml:space="preserve"> </v>
      </c>
      <c r="AL172" s="38" t="str">
        <f>IF(W172&gt;0," ",1)</f>
        <v xml:space="preserve"> </v>
      </c>
    </row>
    <row r="173" spans="1:38" ht="17.100000000000001" customHeight="1">
      <c r="A173" s="8" t="s">
        <v>194</v>
      </c>
      <c r="B173" s="8" t="s">
        <v>442</v>
      </c>
      <c r="C173" s="8" t="s">
        <v>190</v>
      </c>
      <c r="D173" s="8" t="s">
        <v>447</v>
      </c>
      <c r="E173" s="18">
        <v>934.63000000000011</v>
      </c>
      <c r="F173" s="2">
        <f t="shared" si="20"/>
        <v>1470172.9900000002</v>
      </c>
      <c r="G173" s="63">
        <v>792746.18</v>
      </c>
      <c r="H173" s="46">
        <v>108640</v>
      </c>
      <c r="I173" s="42">
        <f t="shared" si="21"/>
        <v>81480</v>
      </c>
      <c r="J173" s="46">
        <v>86972</v>
      </c>
      <c r="K173" s="46">
        <v>328151</v>
      </c>
      <c r="L173" s="46">
        <v>208768</v>
      </c>
      <c r="M173" s="46">
        <v>67780</v>
      </c>
      <c r="N173" s="2">
        <f t="shared" si="22"/>
        <v>1565897.1800000002</v>
      </c>
      <c r="O173" s="4">
        <f t="shared" si="23"/>
        <v>0</v>
      </c>
      <c r="P173" s="51">
        <v>334</v>
      </c>
      <c r="Q173" s="51">
        <v>77</v>
      </c>
      <c r="R173" s="4">
        <f t="shared" si="24"/>
        <v>35748</v>
      </c>
      <c r="S173" s="6">
        <f t="shared" si="29"/>
        <v>68190.604800000001</v>
      </c>
      <c r="T173" s="62">
        <v>48965999</v>
      </c>
      <c r="U173" s="6">
        <f t="shared" si="25"/>
        <v>48965.999000000003</v>
      </c>
      <c r="V173" s="6">
        <f t="shared" si="26"/>
        <v>19224.605799999998</v>
      </c>
      <c r="W173" s="4">
        <f t="shared" si="27"/>
        <v>384492</v>
      </c>
      <c r="X173" s="20">
        <f t="shared" si="28"/>
        <v>420240</v>
      </c>
      <c r="Y173" s="21">
        <v>0</v>
      </c>
      <c r="Z173" s="19">
        <v>0</v>
      </c>
      <c r="AA173" s="4">
        <f>ROUND(X173+Z173,0)</f>
        <v>420240</v>
      </c>
      <c r="AB173" s="21"/>
      <c r="AC173" s="21"/>
      <c r="AD173" s="21"/>
      <c r="AE173" s="21"/>
      <c r="AF173" s="21"/>
      <c r="AG173" s="26">
        <v>0</v>
      </c>
      <c r="AH173" s="26"/>
      <c r="AI173" s="26">
        <v>0</v>
      </c>
      <c r="AJ173" s="36">
        <f>SUM(AA173-AB173-AC173-AD173-AE173-AF173+AG173-AH173+AI173)</f>
        <v>420240</v>
      </c>
      <c r="AK173" s="38">
        <f>IF(O173&gt;0," ",1)</f>
        <v>1</v>
      </c>
      <c r="AL173" s="38" t="str">
        <f>IF(W173&gt;0," ",1)</f>
        <v xml:space="preserve"> </v>
      </c>
    </row>
    <row r="174" spans="1:38" ht="17.100000000000001" customHeight="1">
      <c r="A174" s="8" t="s">
        <v>194</v>
      </c>
      <c r="B174" s="8" t="s">
        <v>442</v>
      </c>
      <c r="C174" s="8" t="s">
        <v>218</v>
      </c>
      <c r="D174" s="8" t="s">
        <v>448</v>
      </c>
      <c r="E174" s="18">
        <v>835.99</v>
      </c>
      <c r="F174" s="2">
        <f t="shared" si="20"/>
        <v>1315012.27</v>
      </c>
      <c r="G174" s="63">
        <v>473075.6</v>
      </c>
      <c r="H174" s="46">
        <v>103531</v>
      </c>
      <c r="I174" s="42">
        <f t="shared" si="21"/>
        <v>77648.25</v>
      </c>
      <c r="J174" s="46">
        <v>82908</v>
      </c>
      <c r="K174" s="46">
        <v>312401</v>
      </c>
      <c r="L174" s="46">
        <v>201394</v>
      </c>
      <c r="M174" s="46">
        <v>67825</v>
      </c>
      <c r="N174" s="2">
        <f t="shared" si="22"/>
        <v>1215251.8500000001</v>
      </c>
      <c r="O174" s="4">
        <f t="shared" si="23"/>
        <v>99760</v>
      </c>
      <c r="P174" s="51">
        <v>486</v>
      </c>
      <c r="Q174" s="51">
        <v>59</v>
      </c>
      <c r="R174" s="4">
        <f t="shared" si="24"/>
        <v>39857</v>
      </c>
      <c r="S174" s="6">
        <f t="shared" si="29"/>
        <v>60993.830399999999</v>
      </c>
      <c r="T174" s="62">
        <v>28898937</v>
      </c>
      <c r="U174" s="6">
        <f t="shared" si="25"/>
        <v>28898.937000000002</v>
      </c>
      <c r="V174" s="6">
        <f t="shared" si="26"/>
        <v>32094.893399999997</v>
      </c>
      <c r="W174" s="4">
        <f t="shared" si="27"/>
        <v>641898</v>
      </c>
      <c r="X174" s="20">
        <f t="shared" si="28"/>
        <v>781515</v>
      </c>
      <c r="Y174" s="21">
        <v>0</v>
      </c>
      <c r="Z174" s="19">
        <v>0</v>
      </c>
      <c r="AA174" s="4">
        <f>ROUND(X174+Z174,0)</f>
        <v>781515</v>
      </c>
      <c r="AB174" s="21"/>
      <c r="AC174" s="21"/>
      <c r="AD174" s="21"/>
      <c r="AE174" s="21"/>
      <c r="AF174" s="21"/>
      <c r="AG174" s="26">
        <v>0</v>
      </c>
      <c r="AH174" s="26"/>
      <c r="AI174" s="26">
        <v>0</v>
      </c>
      <c r="AJ174" s="36">
        <f>SUM(AA174-AB174-AC174-AD174-AE174-AF174+AG174-AH174+AI174)</f>
        <v>781515</v>
      </c>
      <c r="AK174" s="38" t="str">
        <f>IF(O174&gt;0," ",1)</f>
        <v xml:space="preserve"> </v>
      </c>
      <c r="AL174" s="38" t="str">
        <f>IF(W174&gt;0," ",1)</f>
        <v xml:space="preserve"> </v>
      </c>
    </row>
    <row r="175" spans="1:38" ht="17.100000000000001" customHeight="1">
      <c r="A175" s="8" t="s">
        <v>194</v>
      </c>
      <c r="B175" s="8" t="s">
        <v>442</v>
      </c>
      <c r="C175" s="8" t="s">
        <v>28</v>
      </c>
      <c r="D175" s="8" t="s">
        <v>449</v>
      </c>
      <c r="E175" s="18">
        <v>543.79999999999995</v>
      </c>
      <c r="F175" s="2">
        <f t="shared" si="20"/>
        <v>855397.39999999991</v>
      </c>
      <c r="G175" s="63">
        <v>1225408.01</v>
      </c>
      <c r="H175" s="46">
        <v>60562</v>
      </c>
      <c r="I175" s="42">
        <f t="shared" si="21"/>
        <v>45421.5</v>
      </c>
      <c r="J175" s="46">
        <v>48525</v>
      </c>
      <c r="K175" s="46">
        <v>182420</v>
      </c>
      <c r="L175" s="46">
        <v>117073</v>
      </c>
      <c r="M175" s="46">
        <v>114726</v>
      </c>
      <c r="N175" s="2">
        <f t="shared" si="22"/>
        <v>1733573.51</v>
      </c>
      <c r="O175" s="4">
        <f t="shared" si="23"/>
        <v>0</v>
      </c>
      <c r="P175" s="51">
        <v>222</v>
      </c>
      <c r="Q175" s="51">
        <v>90</v>
      </c>
      <c r="R175" s="4">
        <f t="shared" si="24"/>
        <v>27772</v>
      </c>
      <c r="S175" s="6">
        <f t="shared" si="29"/>
        <v>39675.648000000001</v>
      </c>
      <c r="T175" s="62">
        <v>75293400</v>
      </c>
      <c r="U175" s="6">
        <f t="shared" si="25"/>
        <v>75293.399999999994</v>
      </c>
      <c r="V175" s="6">
        <f t="shared" si="26"/>
        <v>0</v>
      </c>
      <c r="W175" s="4">
        <f t="shared" si="27"/>
        <v>0</v>
      </c>
      <c r="X175" s="20">
        <f t="shared" si="28"/>
        <v>27772</v>
      </c>
      <c r="Y175" s="21">
        <v>0</v>
      </c>
      <c r="Z175" s="19">
        <v>0</v>
      </c>
      <c r="AA175" s="4">
        <f>ROUND(X175+Z175,0)</f>
        <v>27772</v>
      </c>
      <c r="AB175" s="21"/>
      <c r="AC175" s="21"/>
      <c r="AD175" s="21"/>
      <c r="AE175" s="21"/>
      <c r="AF175" s="21"/>
      <c r="AG175" s="26">
        <v>0</v>
      </c>
      <c r="AH175" s="26"/>
      <c r="AI175" s="26">
        <v>0</v>
      </c>
      <c r="AJ175" s="36">
        <f>SUM(AA175-AB175-AC175-AD175-AE175-AF175+AG175-AH175+AI175)</f>
        <v>27772</v>
      </c>
      <c r="AK175" s="38">
        <f>IF(O175&gt;0," ",1)</f>
        <v>1</v>
      </c>
      <c r="AL175" s="38">
        <f>IF(W175&gt;0," ",1)</f>
        <v>1</v>
      </c>
    </row>
    <row r="176" spans="1:38" ht="17.100000000000001" customHeight="1">
      <c r="A176" s="8" t="s">
        <v>194</v>
      </c>
      <c r="B176" s="8" t="s">
        <v>442</v>
      </c>
      <c r="C176" s="8" t="s">
        <v>32</v>
      </c>
      <c r="D176" s="8" t="s">
        <v>450</v>
      </c>
      <c r="E176" s="18">
        <v>904.83</v>
      </c>
      <c r="F176" s="2">
        <f t="shared" si="20"/>
        <v>1423297.59</v>
      </c>
      <c r="G176" s="63">
        <v>996345.3</v>
      </c>
      <c r="H176" s="46">
        <v>109453</v>
      </c>
      <c r="I176" s="42">
        <f t="shared" si="21"/>
        <v>82089.75</v>
      </c>
      <c r="J176" s="46">
        <v>87679</v>
      </c>
      <c r="K176" s="46">
        <v>329930</v>
      </c>
      <c r="L176" s="46">
        <v>211998</v>
      </c>
      <c r="M176" s="46">
        <v>170029</v>
      </c>
      <c r="N176" s="2">
        <f t="shared" si="22"/>
        <v>1878071.05</v>
      </c>
      <c r="O176" s="4">
        <f t="shared" si="23"/>
        <v>0</v>
      </c>
      <c r="P176" s="51">
        <v>371</v>
      </c>
      <c r="Q176" s="51">
        <v>81</v>
      </c>
      <c r="R176" s="4">
        <f t="shared" si="24"/>
        <v>41771</v>
      </c>
      <c r="S176" s="6">
        <f t="shared" si="29"/>
        <v>66016.396800000002</v>
      </c>
      <c r="T176" s="62">
        <v>62000330</v>
      </c>
      <c r="U176" s="6">
        <f t="shared" si="25"/>
        <v>62000.33</v>
      </c>
      <c r="V176" s="6">
        <f t="shared" si="26"/>
        <v>4016.0668000000005</v>
      </c>
      <c r="W176" s="4">
        <f t="shared" si="27"/>
        <v>80321</v>
      </c>
      <c r="X176" s="20">
        <f t="shared" si="28"/>
        <v>122092</v>
      </c>
      <c r="Y176" s="21">
        <v>0</v>
      </c>
      <c r="Z176" s="19">
        <v>0</v>
      </c>
      <c r="AA176" s="4">
        <f>ROUND(X176+Z176,0)</f>
        <v>122092</v>
      </c>
      <c r="AB176" s="21"/>
      <c r="AC176" s="21"/>
      <c r="AD176" s="21"/>
      <c r="AE176" s="21"/>
      <c r="AF176" s="21"/>
      <c r="AG176" s="26">
        <v>298016</v>
      </c>
      <c r="AH176" s="26"/>
      <c r="AI176" s="26">
        <v>0</v>
      </c>
      <c r="AJ176" s="36">
        <f>SUM(AA176-AB176-AC176-AD176-AE176-AF176+AG176-AH176+AI176)</f>
        <v>420108</v>
      </c>
      <c r="AK176" s="38">
        <f>IF(O176&gt;0," ",1)</f>
        <v>1</v>
      </c>
      <c r="AL176" s="38" t="str">
        <f>IF(W176&gt;0," ",1)</f>
        <v xml:space="preserve"> </v>
      </c>
    </row>
    <row r="177" spans="1:38" ht="17.100000000000001" customHeight="1">
      <c r="A177" s="8" t="s">
        <v>194</v>
      </c>
      <c r="B177" s="8" t="s">
        <v>442</v>
      </c>
      <c r="C177" s="8" t="s">
        <v>33</v>
      </c>
      <c r="D177" s="8" t="s">
        <v>451</v>
      </c>
      <c r="E177" s="18">
        <v>2449.8200000000002</v>
      </c>
      <c r="F177" s="2">
        <f t="shared" si="20"/>
        <v>3853566.8600000003</v>
      </c>
      <c r="G177" s="63">
        <v>743793.78</v>
      </c>
      <c r="H177" s="46">
        <v>288980</v>
      </c>
      <c r="I177" s="42">
        <f t="shared" si="21"/>
        <v>216735</v>
      </c>
      <c r="J177" s="46">
        <v>231489</v>
      </c>
      <c r="K177" s="46">
        <v>871120</v>
      </c>
      <c r="L177" s="46">
        <v>535850</v>
      </c>
      <c r="M177" s="46">
        <v>151000</v>
      </c>
      <c r="N177" s="2">
        <f t="shared" si="22"/>
        <v>2749987.7800000003</v>
      </c>
      <c r="O177" s="4">
        <f t="shared" si="23"/>
        <v>1103579</v>
      </c>
      <c r="P177" s="51">
        <v>1394</v>
      </c>
      <c r="Q177" s="51">
        <v>33</v>
      </c>
      <c r="R177" s="4">
        <f t="shared" si="24"/>
        <v>63943</v>
      </c>
      <c r="S177" s="6">
        <f t="shared" si="29"/>
        <v>178738.86720000001</v>
      </c>
      <c r="T177" s="62">
        <v>45253907</v>
      </c>
      <c r="U177" s="6">
        <f t="shared" si="25"/>
        <v>45253.906999999999</v>
      </c>
      <c r="V177" s="6">
        <f t="shared" si="26"/>
        <v>133484.9602</v>
      </c>
      <c r="W177" s="4">
        <f t="shared" si="27"/>
        <v>2669699</v>
      </c>
      <c r="X177" s="20">
        <f t="shared" si="28"/>
        <v>3837221</v>
      </c>
      <c r="Y177" s="21">
        <v>0</v>
      </c>
      <c r="Z177" s="19">
        <v>0</v>
      </c>
      <c r="AA177" s="4">
        <f>ROUND(X177+Z177,0)</f>
        <v>3837221</v>
      </c>
      <c r="AB177" s="21"/>
      <c r="AC177" s="21"/>
      <c r="AD177" s="21"/>
      <c r="AE177" s="21"/>
      <c r="AF177" s="21"/>
      <c r="AG177" s="26">
        <v>0</v>
      </c>
      <c r="AH177" s="26"/>
      <c r="AI177" s="26">
        <v>0</v>
      </c>
      <c r="AJ177" s="36">
        <f>SUM(AA177-AB177-AC177-AD177-AE177-AF177+AG177-AH177+AI177)</f>
        <v>3837221</v>
      </c>
      <c r="AK177" s="38" t="str">
        <f>IF(O177&gt;0," ",1)</f>
        <v xml:space="preserve"> </v>
      </c>
      <c r="AL177" s="38" t="str">
        <f>IF(W177&gt;0," ",1)</f>
        <v xml:space="preserve"> </v>
      </c>
    </row>
    <row r="178" spans="1:38" ht="17.100000000000001" customHeight="1">
      <c r="A178" s="8" t="s">
        <v>194</v>
      </c>
      <c r="B178" s="8" t="s">
        <v>442</v>
      </c>
      <c r="C178" s="8" t="s">
        <v>168</v>
      </c>
      <c r="D178" s="8" t="s">
        <v>452</v>
      </c>
      <c r="E178" s="18">
        <v>2902.58</v>
      </c>
      <c r="F178" s="2">
        <f t="shared" si="20"/>
        <v>4565758.34</v>
      </c>
      <c r="G178" s="63">
        <v>1389710.99</v>
      </c>
      <c r="H178" s="46">
        <v>357276</v>
      </c>
      <c r="I178" s="42">
        <f t="shared" si="21"/>
        <v>267957</v>
      </c>
      <c r="J178" s="46">
        <v>286205</v>
      </c>
      <c r="K178" s="46">
        <v>1076910</v>
      </c>
      <c r="L178" s="46">
        <v>667437</v>
      </c>
      <c r="M178" s="46">
        <v>160488</v>
      </c>
      <c r="N178" s="2">
        <f t="shared" si="22"/>
        <v>3848707.99</v>
      </c>
      <c r="O178" s="4">
        <f t="shared" si="23"/>
        <v>717050</v>
      </c>
      <c r="P178" s="51">
        <v>1434</v>
      </c>
      <c r="Q178" s="51">
        <v>33</v>
      </c>
      <c r="R178" s="4">
        <f t="shared" si="24"/>
        <v>65778</v>
      </c>
      <c r="S178" s="6">
        <f t="shared" si="29"/>
        <v>211772.23680000001</v>
      </c>
      <c r="T178" s="62">
        <v>85520676</v>
      </c>
      <c r="U178" s="6">
        <f t="shared" si="25"/>
        <v>85520.676000000007</v>
      </c>
      <c r="V178" s="6">
        <f t="shared" si="26"/>
        <v>126251.56080000001</v>
      </c>
      <c r="W178" s="4">
        <f t="shared" si="27"/>
        <v>2525031</v>
      </c>
      <c r="X178" s="20">
        <f t="shared" si="28"/>
        <v>3307859</v>
      </c>
      <c r="Y178" s="21">
        <v>0</v>
      </c>
      <c r="Z178" s="19">
        <v>0</v>
      </c>
      <c r="AA178" s="4">
        <f>ROUND(X178+Z178,0)</f>
        <v>3307859</v>
      </c>
      <c r="AB178" s="21"/>
      <c r="AC178" s="21"/>
      <c r="AD178" s="21"/>
      <c r="AE178" s="21"/>
      <c r="AF178" s="21"/>
      <c r="AG178" s="26">
        <v>0</v>
      </c>
      <c r="AH178" s="26"/>
      <c r="AI178" s="26">
        <v>0</v>
      </c>
      <c r="AJ178" s="36">
        <f>SUM(AA178-AB178-AC178-AD178-AE178-AF178+AG178-AH178+AI178)</f>
        <v>3307859</v>
      </c>
      <c r="AK178" s="38" t="str">
        <f>IF(O178&gt;0," ",1)</f>
        <v xml:space="preserve"> </v>
      </c>
      <c r="AL178" s="38" t="str">
        <f>IF(W178&gt;0," ",1)</f>
        <v xml:space="preserve"> </v>
      </c>
    </row>
    <row r="179" spans="1:38" ht="17.100000000000001" customHeight="1">
      <c r="A179" s="8" t="s">
        <v>194</v>
      </c>
      <c r="B179" s="8" t="s">
        <v>442</v>
      </c>
      <c r="C179" s="8" t="s">
        <v>150</v>
      </c>
      <c r="D179" s="8" t="s">
        <v>453</v>
      </c>
      <c r="E179" s="18">
        <v>456.90999999999997</v>
      </c>
      <c r="F179" s="2">
        <f t="shared" si="20"/>
        <v>718719.42999999993</v>
      </c>
      <c r="G179" s="63">
        <v>169494.6</v>
      </c>
      <c r="H179" s="46">
        <v>51748</v>
      </c>
      <c r="I179" s="42">
        <f t="shared" si="21"/>
        <v>38811</v>
      </c>
      <c r="J179" s="46">
        <v>41461</v>
      </c>
      <c r="K179" s="46">
        <v>155898</v>
      </c>
      <c r="L179" s="46">
        <v>100832</v>
      </c>
      <c r="M179" s="46">
        <v>156993</v>
      </c>
      <c r="N179" s="2">
        <f t="shared" si="22"/>
        <v>663489.6</v>
      </c>
      <c r="O179" s="4">
        <f t="shared" si="23"/>
        <v>55230</v>
      </c>
      <c r="P179" s="51">
        <v>205</v>
      </c>
      <c r="Q179" s="51">
        <v>84</v>
      </c>
      <c r="R179" s="4">
        <f t="shared" si="24"/>
        <v>23936</v>
      </c>
      <c r="S179" s="6">
        <f t="shared" si="29"/>
        <v>33336.153599999998</v>
      </c>
      <c r="T179" s="62">
        <v>10097876</v>
      </c>
      <c r="U179" s="6">
        <f t="shared" si="25"/>
        <v>10097.876</v>
      </c>
      <c r="V179" s="6">
        <f t="shared" si="26"/>
        <v>23238.277599999998</v>
      </c>
      <c r="W179" s="4">
        <f t="shared" si="27"/>
        <v>464766</v>
      </c>
      <c r="X179" s="20">
        <f t="shared" si="28"/>
        <v>543932</v>
      </c>
      <c r="Y179" s="21">
        <v>0</v>
      </c>
      <c r="Z179" s="19">
        <v>0</v>
      </c>
      <c r="AA179" s="4">
        <f>ROUND(X179+Z179,0)</f>
        <v>543932</v>
      </c>
      <c r="AB179" s="21"/>
      <c r="AC179" s="21"/>
      <c r="AD179" s="21"/>
      <c r="AE179" s="21"/>
      <c r="AF179" s="21"/>
      <c r="AG179" s="26">
        <v>0</v>
      </c>
      <c r="AH179" s="26"/>
      <c r="AI179" s="26">
        <v>0</v>
      </c>
      <c r="AJ179" s="36">
        <f>SUM(AA179-AB179-AC179-AD179-AE179-AF179+AG179-AH179+AI179)</f>
        <v>543932</v>
      </c>
      <c r="AK179" s="38" t="str">
        <f>IF(O179&gt;0," ",1)</f>
        <v xml:space="preserve"> </v>
      </c>
      <c r="AL179" s="38" t="str">
        <f>IF(W179&gt;0," ",1)</f>
        <v xml:space="preserve"> </v>
      </c>
    </row>
    <row r="180" spans="1:38" ht="17.100000000000001" customHeight="1">
      <c r="A180" s="8" t="s">
        <v>194</v>
      </c>
      <c r="B180" s="8" t="s">
        <v>442</v>
      </c>
      <c r="C180" s="8" t="s">
        <v>83</v>
      </c>
      <c r="D180" s="8" t="s">
        <v>454</v>
      </c>
      <c r="E180" s="18">
        <v>807.5</v>
      </c>
      <c r="F180" s="2">
        <f t="shared" si="20"/>
        <v>1270197.5</v>
      </c>
      <c r="G180" s="63">
        <v>472467.28</v>
      </c>
      <c r="H180" s="46">
        <v>90965</v>
      </c>
      <c r="I180" s="42">
        <f t="shared" si="21"/>
        <v>68223.75</v>
      </c>
      <c r="J180" s="46">
        <v>72830</v>
      </c>
      <c r="K180" s="46">
        <v>274681</v>
      </c>
      <c r="L180" s="46">
        <v>176034</v>
      </c>
      <c r="M180" s="46">
        <v>189657</v>
      </c>
      <c r="N180" s="2">
        <f t="shared" si="22"/>
        <v>1253893.03</v>
      </c>
      <c r="O180" s="4">
        <f t="shared" si="23"/>
        <v>16304</v>
      </c>
      <c r="P180" s="51">
        <v>464</v>
      </c>
      <c r="Q180" s="51">
        <v>79</v>
      </c>
      <c r="R180" s="4">
        <f t="shared" si="24"/>
        <v>50952</v>
      </c>
      <c r="S180" s="6">
        <f t="shared" si="29"/>
        <v>58915.199999999997</v>
      </c>
      <c r="T180" s="62">
        <v>29164647</v>
      </c>
      <c r="U180" s="6">
        <f t="shared" si="25"/>
        <v>29164.647000000001</v>
      </c>
      <c r="V180" s="6">
        <f t="shared" si="26"/>
        <v>29750.552999999996</v>
      </c>
      <c r="W180" s="4">
        <f t="shared" si="27"/>
        <v>595011</v>
      </c>
      <c r="X180" s="20">
        <f t="shared" si="28"/>
        <v>662267</v>
      </c>
      <c r="Y180" s="21">
        <v>0</v>
      </c>
      <c r="Z180" s="19">
        <v>0</v>
      </c>
      <c r="AA180" s="4">
        <f>ROUND(X180+Z180,0)</f>
        <v>662267</v>
      </c>
      <c r="AB180" s="21"/>
      <c r="AC180" s="21"/>
      <c r="AD180" s="21"/>
      <c r="AE180" s="21"/>
      <c r="AF180" s="21"/>
      <c r="AG180" s="26">
        <v>0</v>
      </c>
      <c r="AH180" s="26"/>
      <c r="AI180" s="26">
        <v>0</v>
      </c>
      <c r="AJ180" s="36">
        <f>SUM(AA180-AB180-AC180-AD180-AE180-AF180+AG180-AH180+AI180)</f>
        <v>662267</v>
      </c>
      <c r="AK180" s="38" t="str">
        <f>IF(O180&gt;0," ",1)</f>
        <v xml:space="preserve"> </v>
      </c>
      <c r="AL180" s="38" t="str">
        <f>IF(W180&gt;0," ",1)</f>
        <v xml:space="preserve"> </v>
      </c>
    </row>
    <row r="181" spans="1:38" ht="17.100000000000001" customHeight="1">
      <c r="A181" s="8" t="s">
        <v>57</v>
      </c>
      <c r="B181" s="8" t="s">
        <v>455</v>
      </c>
      <c r="C181" s="8" t="s">
        <v>58</v>
      </c>
      <c r="D181" s="8" t="s">
        <v>456</v>
      </c>
      <c r="E181" s="18">
        <v>583.23</v>
      </c>
      <c r="F181" s="2">
        <f t="shared" si="20"/>
        <v>917420.79</v>
      </c>
      <c r="G181" s="63">
        <v>2158108.7200000002</v>
      </c>
      <c r="H181" s="46">
        <v>279154</v>
      </c>
      <c r="I181" s="42">
        <f t="shared" si="21"/>
        <v>209365.5</v>
      </c>
      <c r="J181" s="46">
        <v>42351</v>
      </c>
      <c r="K181" s="46">
        <v>293665</v>
      </c>
      <c r="L181" s="46">
        <v>111856</v>
      </c>
      <c r="M181" s="46">
        <v>219812</v>
      </c>
      <c r="N181" s="2">
        <f t="shared" si="22"/>
        <v>3035158.22</v>
      </c>
      <c r="O181" s="4">
        <f t="shared" si="23"/>
        <v>0</v>
      </c>
      <c r="P181" s="51">
        <v>97</v>
      </c>
      <c r="Q181" s="51">
        <v>167</v>
      </c>
      <c r="R181" s="4">
        <f t="shared" si="24"/>
        <v>22517</v>
      </c>
      <c r="S181" s="6">
        <f t="shared" si="29"/>
        <v>42552.460800000001</v>
      </c>
      <c r="T181" s="62">
        <v>140597998</v>
      </c>
      <c r="U181" s="6">
        <f t="shared" si="25"/>
        <v>140597.99799999999</v>
      </c>
      <c r="V181" s="6">
        <f t="shared" si="26"/>
        <v>0</v>
      </c>
      <c r="W181" s="4">
        <f t="shared" si="27"/>
        <v>0</v>
      </c>
      <c r="X181" s="20">
        <f t="shared" si="28"/>
        <v>22517</v>
      </c>
      <c r="Y181" s="21">
        <v>0</v>
      </c>
      <c r="Z181" s="19">
        <v>0</v>
      </c>
      <c r="AA181" s="4">
        <f>ROUND(X181+Z181,0)</f>
        <v>22517</v>
      </c>
      <c r="AB181" s="21"/>
      <c r="AC181" s="21"/>
      <c r="AD181" s="21"/>
      <c r="AE181" s="21"/>
      <c r="AF181" s="21">
        <v>6305</v>
      </c>
      <c r="AG181" s="26">
        <v>0</v>
      </c>
      <c r="AH181" s="26"/>
      <c r="AI181" s="26">
        <v>0</v>
      </c>
      <c r="AJ181" s="36">
        <f>SUM(AA181-AB181-AC181-AD181-AE181-AF181+AG181-AH181+AI181)</f>
        <v>16212</v>
      </c>
      <c r="AK181" s="38">
        <f>IF(O181&gt;0," ",1)</f>
        <v>1</v>
      </c>
      <c r="AL181" s="38">
        <f>IF(W181&gt;0," ",1)</f>
        <v>1</v>
      </c>
    </row>
    <row r="182" spans="1:38" ht="17.100000000000001" customHeight="1">
      <c r="A182" s="8" t="s">
        <v>57</v>
      </c>
      <c r="B182" s="8" t="s">
        <v>455</v>
      </c>
      <c r="C182" s="8" t="s">
        <v>59</v>
      </c>
      <c r="D182" s="8" t="s">
        <v>457</v>
      </c>
      <c r="E182" s="18">
        <v>661.7</v>
      </c>
      <c r="F182" s="2">
        <f t="shared" si="20"/>
        <v>1040854.1000000001</v>
      </c>
      <c r="G182" s="63">
        <v>1009488.97</v>
      </c>
      <c r="H182" s="46">
        <v>340790</v>
      </c>
      <c r="I182" s="42">
        <f t="shared" si="21"/>
        <v>255592.5</v>
      </c>
      <c r="J182" s="46">
        <v>53809</v>
      </c>
      <c r="K182" s="46">
        <v>372694</v>
      </c>
      <c r="L182" s="46">
        <v>129546</v>
      </c>
      <c r="M182" s="46">
        <v>55237</v>
      </c>
      <c r="N182" s="2">
        <f t="shared" si="22"/>
        <v>1876367.47</v>
      </c>
      <c r="O182" s="4">
        <f t="shared" si="23"/>
        <v>0</v>
      </c>
      <c r="P182" s="51">
        <v>108</v>
      </c>
      <c r="Q182" s="51">
        <v>141</v>
      </c>
      <c r="R182" s="4">
        <f t="shared" si="24"/>
        <v>21167</v>
      </c>
      <c r="S182" s="6">
        <f t="shared" si="29"/>
        <v>48277.631999999998</v>
      </c>
      <c r="T182" s="62">
        <v>61041142</v>
      </c>
      <c r="U182" s="6">
        <f t="shared" si="25"/>
        <v>61041.142</v>
      </c>
      <c r="V182" s="6">
        <f t="shared" si="26"/>
        <v>0</v>
      </c>
      <c r="W182" s="4">
        <f t="shared" si="27"/>
        <v>0</v>
      </c>
      <c r="X182" s="20">
        <f t="shared" si="28"/>
        <v>21167</v>
      </c>
      <c r="Y182" s="21">
        <v>0</v>
      </c>
      <c r="Z182" s="19">
        <v>0</v>
      </c>
      <c r="AA182" s="4">
        <f>ROUND(X182+Z182,0)</f>
        <v>21167</v>
      </c>
      <c r="AB182" s="21"/>
      <c r="AC182" s="21"/>
      <c r="AD182" s="21"/>
      <c r="AE182" s="21"/>
      <c r="AF182" s="21"/>
      <c r="AG182" s="26">
        <v>0</v>
      </c>
      <c r="AH182" s="26"/>
      <c r="AI182" s="26">
        <v>0</v>
      </c>
      <c r="AJ182" s="36">
        <f>SUM(AA182-AB182-AC182-AD182-AE182-AF182+AG182-AH182+AI182)</f>
        <v>21167</v>
      </c>
      <c r="AK182" s="38">
        <f>IF(O182&gt;0," ",1)</f>
        <v>1</v>
      </c>
      <c r="AL182" s="38">
        <f>IF(W182&gt;0," ",1)</f>
        <v>1</v>
      </c>
    </row>
    <row r="183" spans="1:38" ht="17.100000000000001" customHeight="1">
      <c r="A183" s="8" t="s">
        <v>57</v>
      </c>
      <c r="B183" s="8" t="s">
        <v>455</v>
      </c>
      <c r="C183" s="8" t="s">
        <v>33</v>
      </c>
      <c r="D183" s="8" t="s">
        <v>458</v>
      </c>
      <c r="E183" s="18">
        <v>411.33</v>
      </c>
      <c r="F183" s="2">
        <f t="shared" si="20"/>
        <v>647022.09</v>
      </c>
      <c r="G183" s="63">
        <v>506303.85</v>
      </c>
      <c r="H183" s="46">
        <v>176390</v>
      </c>
      <c r="I183" s="42">
        <f t="shared" si="21"/>
        <v>132292.5</v>
      </c>
      <c r="J183" s="46">
        <v>27879</v>
      </c>
      <c r="K183" s="46">
        <v>193062</v>
      </c>
      <c r="L183" s="46">
        <v>69153</v>
      </c>
      <c r="M183" s="46">
        <v>72956</v>
      </c>
      <c r="N183" s="2">
        <f t="shared" si="22"/>
        <v>1001646.35</v>
      </c>
      <c r="O183" s="4">
        <f t="shared" si="23"/>
        <v>0</v>
      </c>
      <c r="P183" s="51">
        <v>130</v>
      </c>
      <c r="Q183" s="51">
        <v>139</v>
      </c>
      <c r="R183" s="4">
        <f t="shared" si="24"/>
        <v>25117</v>
      </c>
      <c r="S183" s="6">
        <f t="shared" si="29"/>
        <v>30010.6368</v>
      </c>
      <c r="T183" s="62">
        <v>32841784</v>
      </c>
      <c r="U183" s="6">
        <f t="shared" si="25"/>
        <v>32841.784</v>
      </c>
      <c r="V183" s="6">
        <f t="shared" si="26"/>
        <v>0</v>
      </c>
      <c r="W183" s="4">
        <f t="shared" si="27"/>
        <v>0</v>
      </c>
      <c r="X183" s="20">
        <f t="shared" si="28"/>
        <v>25117</v>
      </c>
      <c r="Y183" s="21">
        <v>0</v>
      </c>
      <c r="Z183" s="19">
        <v>0</v>
      </c>
      <c r="AA183" s="4">
        <f>ROUND(X183+Z183,0)</f>
        <v>25117</v>
      </c>
      <c r="AB183" s="21"/>
      <c r="AC183" s="21"/>
      <c r="AD183" s="21"/>
      <c r="AE183" s="21"/>
      <c r="AF183" s="21"/>
      <c r="AG183" s="26">
        <v>22689</v>
      </c>
      <c r="AH183" s="26"/>
      <c r="AI183" s="26">
        <v>0</v>
      </c>
      <c r="AJ183" s="36">
        <f>SUM(AA183-AB183-AC183-AD183-AE183-AF183+AG183-AH183+AI183)</f>
        <v>47806</v>
      </c>
      <c r="AK183" s="38">
        <f>IF(O183&gt;0," ",1)</f>
        <v>1</v>
      </c>
      <c r="AL183" s="38">
        <f>IF(W183&gt;0," ",1)</f>
        <v>1</v>
      </c>
    </row>
    <row r="184" spans="1:38" ht="17.100000000000001" customHeight="1">
      <c r="A184" s="8" t="s">
        <v>60</v>
      </c>
      <c r="B184" s="8" t="s">
        <v>459</v>
      </c>
      <c r="C184" s="8" t="s">
        <v>51</v>
      </c>
      <c r="D184" s="8" t="s">
        <v>460</v>
      </c>
      <c r="E184" s="18">
        <v>1436.52</v>
      </c>
      <c r="F184" s="2">
        <f t="shared" si="20"/>
        <v>2259645.96</v>
      </c>
      <c r="G184" s="63">
        <v>264225.40000000002</v>
      </c>
      <c r="H184" s="46">
        <v>79952</v>
      </c>
      <c r="I184" s="42">
        <f t="shared" si="21"/>
        <v>59964</v>
      </c>
      <c r="J184" s="46">
        <v>114278</v>
      </c>
      <c r="K184" s="46">
        <v>628</v>
      </c>
      <c r="L184" s="46">
        <v>269368</v>
      </c>
      <c r="M184" s="46">
        <v>80971</v>
      </c>
      <c r="N184" s="2">
        <f t="shared" si="22"/>
        <v>789434.4</v>
      </c>
      <c r="O184" s="4">
        <f t="shared" si="23"/>
        <v>1470212</v>
      </c>
      <c r="P184" s="51">
        <v>237</v>
      </c>
      <c r="Q184" s="51">
        <v>128</v>
      </c>
      <c r="R184" s="4">
        <f t="shared" si="24"/>
        <v>42167</v>
      </c>
      <c r="S184" s="6">
        <f t="shared" si="29"/>
        <v>104808.49920000001</v>
      </c>
      <c r="T184" s="62">
        <v>15217939</v>
      </c>
      <c r="U184" s="6">
        <f t="shared" si="25"/>
        <v>15217.939</v>
      </c>
      <c r="V184" s="6">
        <f t="shared" si="26"/>
        <v>89590.560200000007</v>
      </c>
      <c r="W184" s="4">
        <f t="shared" si="27"/>
        <v>1791811</v>
      </c>
      <c r="X184" s="20">
        <f t="shared" si="28"/>
        <v>3304190</v>
      </c>
      <c r="Y184" s="21">
        <v>0</v>
      </c>
      <c r="Z184" s="19">
        <v>0</v>
      </c>
      <c r="AA184" s="4">
        <f>ROUND(X184+Z184,0)</f>
        <v>3304190</v>
      </c>
      <c r="AB184" s="21"/>
      <c r="AC184" s="21"/>
      <c r="AD184" s="21"/>
      <c r="AE184" s="21"/>
      <c r="AF184" s="21"/>
      <c r="AG184" s="26">
        <v>0</v>
      </c>
      <c r="AH184" s="26"/>
      <c r="AI184" s="26">
        <v>0</v>
      </c>
      <c r="AJ184" s="36">
        <f>SUM(AA184-AB184-AC184-AD184-AE184-AF184+AG184-AH184+AI184)</f>
        <v>3304190</v>
      </c>
      <c r="AK184" s="38" t="str">
        <f>IF(O184&gt;0," ",1)</f>
        <v xml:space="preserve"> </v>
      </c>
      <c r="AL184" s="38" t="str">
        <f>IF(W184&gt;0," ",1)</f>
        <v xml:space="preserve"> </v>
      </c>
    </row>
    <row r="185" spans="1:38" ht="17.100000000000001" customHeight="1">
      <c r="A185" s="8" t="s">
        <v>60</v>
      </c>
      <c r="B185" s="8" t="s">
        <v>459</v>
      </c>
      <c r="C185" s="8" t="s">
        <v>96</v>
      </c>
      <c r="D185" s="8" t="s">
        <v>461</v>
      </c>
      <c r="E185" s="18">
        <v>501.38</v>
      </c>
      <c r="F185" s="2">
        <f t="shared" si="20"/>
        <v>788670.74</v>
      </c>
      <c r="G185" s="63">
        <v>148520.04999999999</v>
      </c>
      <c r="H185" s="46">
        <v>29883</v>
      </c>
      <c r="I185" s="42">
        <f t="shared" si="21"/>
        <v>22412.25</v>
      </c>
      <c r="J185" s="46">
        <v>42640</v>
      </c>
      <c r="K185" s="46">
        <v>235</v>
      </c>
      <c r="L185" s="46">
        <v>104681</v>
      </c>
      <c r="M185" s="46">
        <v>85339</v>
      </c>
      <c r="N185" s="2">
        <f t="shared" si="22"/>
        <v>403827.3</v>
      </c>
      <c r="O185" s="4">
        <f t="shared" si="23"/>
        <v>384843</v>
      </c>
      <c r="P185" s="51">
        <v>51</v>
      </c>
      <c r="Q185" s="51">
        <v>167</v>
      </c>
      <c r="R185" s="4">
        <f t="shared" si="24"/>
        <v>11839</v>
      </c>
      <c r="S185" s="6">
        <f t="shared" si="29"/>
        <v>36580.684800000003</v>
      </c>
      <c r="T185" s="62">
        <v>8649974</v>
      </c>
      <c r="U185" s="6">
        <f t="shared" si="25"/>
        <v>8649.9740000000002</v>
      </c>
      <c r="V185" s="6">
        <f t="shared" si="26"/>
        <v>27930.710800000001</v>
      </c>
      <c r="W185" s="4">
        <f t="shared" si="27"/>
        <v>558614</v>
      </c>
      <c r="X185" s="20">
        <f t="shared" si="28"/>
        <v>955296</v>
      </c>
      <c r="Y185" s="21">
        <v>0</v>
      </c>
      <c r="Z185" s="19">
        <v>0</v>
      </c>
      <c r="AA185" s="4">
        <f>ROUND(X185+Z185,0)</f>
        <v>955296</v>
      </c>
      <c r="AB185" s="21"/>
      <c r="AC185" s="21"/>
      <c r="AD185" s="21"/>
      <c r="AE185" s="21"/>
      <c r="AF185" s="21"/>
      <c r="AG185" s="26">
        <v>0</v>
      </c>
      <c r="AH185" s="26"/>
      <c r="AI185" s="26">
        <v>0</v>
      </c>
      <c r="AJ185" s="36">
        <f>SUM(AA185-AB185-AC185-AD185-AE185-AF185+AG185-AH185+AI185)</f>
        <v>955296</v>
      </c>
      <c r="AK185" s="38" t="str">
        <f>IF(O185&gt;0," ",1)</f>
        <v xml:space="preserve"> </v>
      </c>
      <c r="AL185" s="38" t="str">
        <f>IF(W185&gt;0," ",1)</f>
        <v xml:space="preserve"> </v>
      </c>
    </row>
    <row r="186" spans="1:38" ht="17.100000000000001" customHeight="1">
      <c r="A186" s="8" t="s">
        <v>124</v>
      </c>
      <c r="B186" s="8" t="s">
        <v>462</v>
      </c>
      <c r="C186" s="8" t="s">
        <v>125</v>
      </c>
      <c r="D186" s="8" t="s">
        <v>463</v>
      </c>
      <c r="E186" s="18">
        <v>1113.55</v>
      </c>
      <c r="F186" s="2">
        <f t="shared" si="20"/>
        <v>1751614.15</v>
      </c>
      <c r="G186" s="63">
        <v>328528.99</v>
      </c>
      <c r="H186" s="46">
        <v>84752</v>
      </c>
      <c r="I186" s="42">
        <f t="shared" si="21"/>
        <v>63564</v>
      </c>
      <c r="J186" s="46">
        <v>81995</v>
      </c>
      <c r="K186" s="46">
        <v>483</v>
      </c>
      <c r="L186" s="46">
        <v>203420</v>
      </c>
      <c r="M186" s="46">
        <v>113847</v>
      </c>
      <c r="N186" s="2">
        <f t="shared" si="22"/>
        <v>791837.99</v>
      </c>
      <c r="O186" s="4">
        <f t="shared" si="23"/>
        <v>959776</v>
      </c>
      <c r="P186" s="51">
        <v>102</v>
      </c>
      <c r="Q186" s="51">
        <v>167</v>
      </c>
      <c r="R186" s="4">
        <f t="shared" si="24"/>
        <v>23677</v>
      </c>
      <c r="S186" s="6">
        <f t="shared" si="29"/>
        <v>81244.607999999993</v>
      </c>
      <c r="T186" s="62">
        <v>19788081</v>
      </c>
      <c r="U186" s="6">
        <f t="shared" si="25"/>
        <v>19788.080999999998</v>
      </c>
      <c r="V186" s="6">
        <f t="shared" si="26"/>
        <v>61456.526999999995</v>
      </c>
      <c r="W186" s="4">
        <f t="shared" si="27"/>
        <v>1229131</v>
      </c>
      <c r="X186" s="20">
        <f t="shared" si="28"/>
        <v>2212584</v>
      </c>
      <c r="Y186" s="21">
        <v>0</v>
      </c>
      <c r="Z186" s="19">
        <v>0</v>
      </c>
      <c r="AA186" s="4">
        <f>ROUND(X186+Z186,0)</f>
        <v>2212584</v>
      </c>
      <c r="AB186" s="21"/>
      <c r="AC186" s="21"/>
      <c r="AD186" s="21"/>
      <c r="AE186" s="21"/>
      <c r="AF186" s="21"/>
      <c r="AG186" s="26">
        <v>0</v>
      </c>
      <c r="AH186" s="26"/>
      <c r="AI186" s="26">
        <v>0</v>
      </c>
      <c r="AJ186" s="36">
        <f>SUM(AA186-AB186-AC186-AD186-AE186-AF186+AG186-AH186+AI186)</f>
        <v>2212584</v>
      </c>
      <c r="AK186" s="38" t="str">
        <f>IF(O186&gt;0," ",1)</f>
        <v xml:space="preserve"> </v>
      </c>
      <c r="AL186" s="38" t="str">
        <f>IF(W186&gt;0," ",1)</f>
        <v xml:space="preserve"> </v>
      </c>
    </row>
    <row r="187" spans="1:38" ht="17.100000000000001" customHeight="1">
      <c r="A187" s="8" t="s">
        <v>126</v>
      </c>
      <c r="B187" s="8" t="s">
        <v>464</v>
      </c>
      <c r="C187" s="8" t="s">
        <v>51</v>
      </c>
      <c r="D187" s="8" t="s">
        <v>465</v>
      </c>
      <c r="E187" s="18">
        <v>936.18</v>
      </c>
      <c r="F187" s="2">
        <f t="shared" si="20"/>
        <v>1472611.14</v>
      </c>
      <c r="G187" s="63">
        <v>651503.24</v>
      </c>
      <c r="H187" s="46">
        <v>138803</v>
      </c>
      <c r="I187" s="42">
        <f t="shared" si="21"/>
        <v>104102.25</v>
      </c>
      <c r="J187" s="46">
        <v>76530</v>
      </c>
      <c r="K187" s="46">
        <v>141286</v>
      </c>
      <c r="L187" s="46">
        <v>184692</v>
      </c>
      <c r="M187" s="46">
        <v>202676</v>
      </c>
      <c r="N187" s="2">
        <f t="shared" si="22"/>
        <v>1360789.49</v>
      </c>
      <c r="O187" s="4">
        <f t="shared" si="23"/>
        <v>111822</v>
      </c>
      <c r="P187" s="51">
        <v>120</v>
      </c>
      <c r="Q187" s="51">
        <v>167</v>
      </c>
      <c r="R187" s="4">
        <f t="shared" si="24"/>
        <v>27856</v>
      </c>
      <c r="S187" s="6">
        <f t="shared" si="29"/>
        <v>68303.692800000004</v>
      </c>
      <c r="T187" s="62">
        <v>40790761</v>
      </c>
      <c r="U187" s="6">
        <f t="shared" si="25"/>
        <v>40790.760999999999</v>
      </c>
      <c r="V187" s="6">
        <f t="shared" si="26"/>
        <v>27512.931800000006</v>
      </c>
      <c r="W187" s="4">
        <f t="shared" si="27"/>
        <v>550259</v>
      </c>
      <c r="X187" s="20">
        <f t="shared" si="28"/>
        <v>689937</v>
      </c>
      <c r="Y187" s="21">
        <v>0</v>
      </c>
      <c r="Z187" s="19">
        <v>0</v>
      </c>
      <c r="AA187" s="4">
        <f>ROUND(X187+Z187,0)</f>
        <v>689937</v>
      </c>
      <c r="AB187" s="21"/>
      <c r="AC187" s="21"/>
      <c r="AD187" s="21"/>
      <c r="AE187" s="21"/>
      <c r="AF187" s="21"/>
      <c r="AG187" s="26">
        <v>0</v>
      </c>
      <c r="AH187" s="26"/>
      <c r="AI187" s="26">
        <v>0</v>
      </c>
      <c r="AJ187" s="36">
        <f>SUM(AA187-AB187-AC187-AD187-AE187-AF187+AG187-AH187+AI187)</f>
        <v>689937</v>
      </c>
      <c r="AK187" s="38" t="str">
        <f>IF(O187&gt;0," ",1)</f>
        <v xml:space="preserve"> </v>
      </c>
      <c r="AL187" s="38" t="str">
        <f>IF(W187&gt;0," ",1)</f>
        <v xml:space="preserve"> </v>
      </c>
    </row>
    <row r="188" spans="1:38" ht="17.100000000000001" customHeight="1">
      <c r="A188" s="8" t="s">
        <v>126</v>
      </c>
      <c r="B188" s="8" t="s">
        <v>464</v>
      </c>
      <c r="C188" s="8" t="s">
        <v>207</v>
      </c>
      <c r="D188" s="8" t="s">
        <v>466</v>
      </c>
      <c r="E188" s="18">
        <v>612.51</v>
      </c>
      <c r="F188" s="2">
        <f t="shared" si="20"/>
        <v>963478.23</v>
      </c>
      <c r="G188" s="63">
        <v>325461.64</v>
      </c>
      <c r="H188" s="46">
        <v>124502</v>
      </c>
      <c r="I188" s="42">
        <f t="shared" si="21"/>
        <v>93376.5</v>
      </c>
      <c r="J188" s="46">
        <v>42544</v>
      </c>
      <c r="K188" s="46">
        <v>78626</v>
      </c>
      <c r="L188" s="46">
        <v>106648</v>
      </c>
      <c r="M188" s="46">
        <v>130289</v>
      </c>
      <c r="N188" s="2">
        <f t="shared" si="22"/>
        <v>776945.14</v>
      </c>
      <c r="O188" s="4">
        <f t="shared" si="23"/>
        <v>186533</v>
      </c>
      <c r="P188" s="51">
        <v>46</v>
      </c>
      <c r="Q188" s="51">
        <v>167</v>
      </c>
      <c r="R188" s="4">
        <f t="shared" si="24"/>
        <v>10678</v>
      </c>
      <c r="S188" s="6">
        <f t="shared" si="29"/>
        <v>44688.729599999999</v>
      </c>
      <c r="T188" s="62">
        <v>19641620</v>
      </c>
      <c r="U188" s="6">
        <f t="shared" si="25"/>
        <v>19641.62</v>
      </c>
      <c r="V188" s="6">
        <f t="shared" si="26"/>
        <v>25047.1096</v>
      </c>
      <c r="W188" s="4">
        <f t="shared" si="27"/>
        <v>500942</v>
      </c>
      <c r="X188" s="20">
        <f t="shared" si="28"/>
        <v>698153</v>
      </c>
      <c r="Y188" s="21">
        <v>0</v>
      </c>
      <c r="Z188" s="19">
        <v>0</v>
      </c>
      <c r="AA188" s="4">
        <f>ROUND(X188+Z188,0)</f>
        <v>698153</v>
      </c>
      <c r="AB188" s="21"/>
      <c r="AC188" s="21"/>
      <c r="AD188" s="21"/>
      <c r="AE188" s="21"/>
      <c r="AF188" s="21"/>
      <c r="AG188" s="26">
        <v>0</v>
      </c>
      <c r="AH188" s="26"/>
      <c r="AI188" s="26">
        <v>0</v>
      </c>
      <c r="AJ188" s="36">
        <f>SUM(AA188-AB188-AC188-AD188-AE188-AF188+AG188-AH188+AI188)</f>
        <v>698153</v>
      </c>
      <c r="AK188" s="38" t="str">
        <f>IF(O188&gt;0," ",1)</f>
        <v xml:space="preserve"> </v>
      </c>
      <c r="AL188" s="38" t="str">
        <f>IF(W188&gt;0," ",1)</f>
        <v xml:space="preserve"> </v>
      </c>
    </row>
    <row r="189" spans="1:38" ht="17.100000000000001" customHeight="1">
      <c r="A189" s="8" t="s">
        <v>169</v>
      </c>
      <c r="B189" s="8" t="s">
        <v>467</v>
      </c>
      <c r="C189" s="8" t="s">
        <v>109</v>
      </c>
      <c r="D189" s="8" t="s">
        <v>468</v>
      </c>
      <c r="E189" s="18">
        <v>267.55</v>
      </c>
      <c r="F189" s="2">
        <f t="shared" si="20"/>
        <v>420856.15</v>
      </c>
      <c r="G189" s="63">
        <v>48029.49</v>
      </c>
      <c r="H189" s="46">
        <v>12482</v>
      </c>
      <c r="I189" s="42">
        <f t="shared" si="21"/>
        <v>9361.5</v>
      </c>
      <c r="J189" s="46">
        <v>20502</v>
      </c>
      <c r="K189" s="46">
        <v>0</v>
      </c>
      <c r="L189" s="46">
        <v>0</v>
      </c>
      <c r="M189" s="46">
        <v>27811</v>
      </c>
      <c r="N189" s="2">
        <f t="shared" si="22"/>
        <v>105703.98999999999</v>
      </c>
      <c r="O189" s="4">
        <f t="shared" si="23"/>
        <v>315152</v>
      </c>
      <c r="P189" s="51">
        <v>132</v>
      </c>
      <c r="Q189" s="51">
        <v>66</v>
      </c>
      <c r="R189" s="4">
        <f t="shared" si="24"/>
        <v>12110</v>
      </c>
      <c r="S189" s="6">
        <f t="shared" si="29"/>
        <v>19520.448</v>
      </c>
      <c r="T189" s="62">
        <v>3018824</v>
      </c>
      <c r="U189" s="6">
        <f t="shared" si="25"/>
        <v>3018.8240000000001</v>
      </c>
      <c r="V189" s="6">
        <f t="shared" si="26"/>
        <v>16501.624</v>
      </c>
      <c r="W189" s="4">
        <f t="shared" si="27"/>
        <v>330032</v>
      </c>
      <c r="X189" s="20">
        <f t="shared" si="28"/>
        <v>657294</v>
      </c>
      <c r="Y189" s="21">
        <v>0</v>
      </c>
      <c r="Z189" s="19">
        <v>0</v>
      </c>
      <c r="AA189" s="4">
        <f>ROUND(X189+Z189,0)</f>
        <v>657294</v>
      </c>
      <c r="AB189" s="21"/>
      <c r="AC189" s="21"/>
      <c r="AD189" s="21"/>
      <c r="AE189" s="21"/>
      <c r="AF189" s="21"/>
      <c r="AG189" s="26">
        <v>0</v>
      </c>
      <c r="AH189" s="26"/>
      <c r="AI189" s="26">
        <v>0</v>
      </c>
      <c r="AJ189" s="36">
        <f>SUM(AA189-AB189-AC189-AD189-AE189-AF189+AG189-AH189+AI189)</f>
        <v>657294</v>
      </c>
      <c r="AK189" s="38" t="str">
        <f>IF(O189&gt;0," ",1)</f>
        <v xml:space="preserve"> </v>
      </c>
      <c r="AL189" s="38" t="str">
        <f>IF(W189&gt;0," ",1)</f>
        <v xml:space="preserve"> </v>
      </c>
    </row>
    <row r="190" spans="1:38" ht="17.100000000000001" customHeight="1">
      <c r="A190" s="8" t="s">
        <v>169</v>
      </c>
      <c r="B190" s="8" t="s">
        <v>467</v>
      </c>
      <c r="C190" s="8" t="s">
        <v>197</v>
      </c>
      <c r="D190" s="8" t="s">
        <v>469</v>
      </c>
      <c r="E190" s="18">
        <v>360.27</v>
      </c>
      <c r="F190" s="2">
        <f t="shared" si="20"/>
        <v>566704.71</v>
      </c>
      <c r="G190" s="63">
        <v>132389.63</v>
      </c>
      <c r="H190" s="46">
        <v>19496</v>
      </c>
      <c r="I190" s="42">
        <f t="shared" si="21"/>
        <v>14622</v>
      </c>
      <c r="J190" s="46">
        <v>32075</v>
      </c>
      <c r="K190" s="46">
        <v>10659</v>
      </c>
      <c r="L190" s="46">
        <v>75272</v>
      </c>
      <c r="M190" s="46">
        <v>34520</v>
      </c>
      <c r="N190" s="2">
        <f t="shared" si="22"/>
        <v>299537.63</v>
      </c>
      <c r="O190" s="4">
        <f t="shared" si="23"/>
        <v>267167</v>
      </c>
      <c r="P190" s="51">
        <v>175</v>
      </c>
      <c r="Q190" s="51">
        <v>90</v>
      </c>
      <c r="R190" s="4">
        <f t="shared" si="24"/>
        <v>21893</v>
      </c>
      <c r="S190" s="6">
        <f t="shared" si="29"/>
        <v>26285.299200000001</v>
      </c>
      <c r="T190" s="62">
        <v>8357931</v>
      </c>
      <c r="U190" s="6">
        <f t="shared" si="25"/>
        <v>8357.9310000000005</v>
      </c>
      <c r="V190" s="6">
        <f t="shared" si="26"/>
        <v>17927.368200000001</v>
      </c>
      <c r="W190" s="4">
        <f t="shared" si="27"/>
        <v>358547</v>
      </c>
      <c r="X190" s="20">
        <f t="shared" si="28"/>
        <v>647607</v>
      </c>
      <c r="Y190" s="21">
        <v>0</v>
      </c>
      <c r="Z190" s="19">
        <v>0</v>
      </c>
      <c r="AA190" s="4">
        <f>ROUND(X190+Z190,0)</f>
        <v>647607</v>
      </c>
      <c r="AB190" s="21"/>
      <c r="AC190" s="21"/>
      <c r="AD190" s="21"/>
      <c r="AE190" s="21"/>
      <c r="AF190" s="21"/>
      <c r="AG190" s="26">
        <v>0</v>
      </c>
      <c r="AH190" s="26"/>
      <c r="AI190" s="26">
        <v>0</v>
      </c>
      <c r="AJ190" s="36">
        <f>SUM(AA190-AB190-AC190-AD190-AE190-AF190+AG190-AH190+AI190)</f>
        <v>647607</v>
      </c>
      <c r="AK190" s="38" t="str">
        <f>IF(O190&gt;0," ",1)</f>
        <v xml:space="preserve"> </v>
      </c>
      <c r="AL190" s="38" t="str">
        <f>IF(W190&gt;0," ",1)</f>
        <v xml:space="preserve"> </v>
      </c>
    </row>
    <row r="191" spans="1:38" ht="17.100000000000001" customHeight="1">
      <c r="A191" s="8" t="s">
        <v>169</v>
      </c>
      <c r="B191" s="8" t="s">
        <v>467</v>
      </c>
      <c r="C191" s="8" t="s">
        <v>26</v>
      </c>
      <c r="D191" s="8" t="s">
        <v>470</v>
      </c>
      <c r="E191" s="18">
        <v>2286.58</v>
      </c>
      <c r="F191" s="2">
        <f t="shared" si="20"/>
        <v>3596790.34</v>
      </c>
      <c r="G191" s="63">
        <v>520096.85</v>
      </c>
      <c r="H191" s="46">
        <v>127984</v>
      </c>
      <c r="I191" s="42">
        <f t="shared" si="21"/>
        <v>95988</v>
      </c>
      <c r="J191" s="46">
        <v>209965</v>
      </c>
      <c r="K191" s="46">
        <v>70028</v>
      </c>
      <c r="L191" s="46">
        <v>495554</v>
      </c>
      <c r="M191" s="46">
        <v>183278</v>
      </c>
      <c r="N191" s="2">
        <f t="shared" si="22"/>
        <v>1574909.85</v>
      </c>
      <c r="O191" s="4">
        <f t="shared" si="23"/>
        <v>2021880</v>
      </c>
      <c r="P191" s="51">
        <v>964</v>
      </c>
      <c r="Q191" s="51">
        <v>68</v>
      </c>
      <c r="R191" s="4">
        <f t="shared" si="24"/>
        <v>91117</v>
      </c>
      <c r="S191" s="6">
        <f t="shared" si="29"/>
        <v>166828.8768</v>
      </c>
      <c r="T191" s="62">
        <v>32689934</v>
      </c>
      <c r="U191" s="6">
        <f t="shared" si="25"/>
        <v>32689.934000000001</v>
      </c>
      <c r="V191" s="6">
        <f t="shared" si="26"/>
        <v>134138.94279999999</v>
      </c>
      <c r="W191" s="4">
        <f t="shared" si="27"/>
        <v>2682779</v>
      </c>
      <c r="X191" s="20">
        <f t="shared" si="28"/>
        <v>4795776</v>
      </c>
      <c r="Y191" s="21">
        <v>0</v>
      </c>
      <c r="Z191" s="19">
        <v>0</v>
      </c>
      <c r="AA191" s="4">
        <f>ROUND(X191+Z191,0)</f>
        <v>4795776</v>
      </c>
      <c r="AB191" s="21"/>
      <c r="AC191" s="21"/>
      <c r="AD191" s="21"/>
      <c r="AE191" s="21"/>
      <c r="AF191" s="21"/>
      <c r="AG191" s="26">
        <v>0</v>
      </c>
      <c r="AH191" s="26"/>
      <c r="AI191" s="26">
        <v>0</v>
      </c>
      <c r="AJ191" s="36">
        <f>SUM(AA191-AB191-AC191-AD191-AE191-AF191+AG191-AH191+AI191)</f>
        <v>4795776</v>
      </c>
      <c r="AK191" s="38" t="str">
        <f>IF(O191&gt;0," ",1)</f>
        <v xml:space="preserve"> </v>
      </c>
      <c r="AL191" s="38" t="str">
        <f>IF(W191&gt;0," ",1)</f>
        <v xml:space="preserve"> </v>
      </c>
    </row>
    <row r="192" spans="1:38" ht="17.100000000000001" customHeight="1">
      <c r="A192" s="8" t="s">
        <v>169</v>
      </c>
      <c r="B192" s="8" t="s">
        <v>467</v>
      </c>
      <c r="C192" s="8" t="s">
        <v>64</v>
      </c>
      <c r="D192" s="8" t="s">
        <v>471</v>
      </c>
      <c r="E192" s="18">
        <v>444.58999999999992</v>
      </c>
      <c r="F192" s="2">
        <f t="shared" si="20"/>
        <v>699340.06999999983</v>
      </c>
      <c r="G192" s="63">
        <v>96601.07</v>
      </c>
      <c r="H192" s="46">
        <v>21705</v>
      </c>
      <c r="I192" s="42">
        <f t="shared" si="21"/>
        <v>16278.75</v>
      </c>
      <c r="J192" s="46">
        <v>35605</v>
      </c>
      <c r="K192" s="46">
        <v>11872</v>
      </c>
      <c r="L192" s="46">
        <v>84921</v>
      </c>
      <c r="M192" s="46">
        <v>26765</v>
      </c>
      <c r="N192" s="2">
        <f t="shared" si="22"/>
        <v>272042.82</v>
      </c>
      <c r="O192" s="4">
        <f t="shared" si="23"/>
        <v>427297</v>
      </c>
      <c r="P192" s="51">
        <v>152</v>
      </c>
      <c r="Q192" s="51">
        <v>90</v>
      </c>
      <c r="R192" s="4">
        <f t="shared" si="24"/>
        <v>19015</v>
      </c>
      <c r="S192" s="6">
        <f t="shared" si="29"/>
        <v>32437.286400000001</v>
      </c>
      <c r="T192" s="62">
        <v>6049632</v>
      </c>
      <c r="U192" s="6">
        <f t="shared" si="25"/>
        <v>6049.6319999999996</v>
      </c>
      <c r="V192" s="6">
        <f t="shared" si="26"/>
        <v>26387.654399999999</v>
      </c>
      <c r="W192" s="4">
        <f t="shared" si="27"/>
        <v>527753</v>
      </c>
      <c r="X192" s="20">
        <f t="shared" si="28"/>
        <v>974065</v>
      </c>
      <c r="Y192" s="21">
        <v>0</v>
      </c>
      <c r="Z192" s="19">
        <v>0</v>
      </c>
      <c r="AA192" s="4">
        <f>ROUND(X192+Z192,0)</f>
        <v>974065</v>
      </c>
      <c r="AB192" s="21"/>
      <c r="AC192" s="21"/>
      <c r="AD192" s="21"/>
      <c r="AE192" s="21"/>
      <c r="AF192" s="21"/>
      <c r="AG192" s="26">
        <v>0</v>
      </c>
      <c r="AH192" s="26"/>
      <c r="AI192" s="26">
        <v>0</v>
      </c>
      <c r="AJ192" s="36">
        <f>SUM(AA192-AB192-AC192-AD192-AE192-AF192+AG192-AH192+AI192)</f>
        <v>974065</v>
      </c>
      <c r="AK192" s="38" t="str">
        <f>IF(O192&gt;0," ",1)</f>
        <v xml:space="preserve"> </v>
      </c>
      <c r="AL192" s="38" t="str">
        <f>IF(W192&gt;0," ",1)</f>
        <v xml:space="preserve"> </v>
      </c>
    </row>
    <row r="193" spans="1:38" ht="17.100000000000001" customHeight="1">
      <c r="A193" s="8" t="s">
        <v>169</v>
      </c>
      <c r="B193" s="8" t="s">
        <v>467</v>
      </c>
      <c r="C193" s="8" t="s">
        <v>2</v>
      </c>
      <c r="D193" s="8" t="s">
        <v>472</v>
      </c>
      <c r="E193" s="18">
        <v>738.11</v>
      </c>
      <c r="F193" s="2">
        <f t="shared" si="20"/>
        <v>1161047.03</v>
      </c>
      <c r="G193" s="63">
        <v>145665.32999999999</v>
      </c>
      <c r="H193" s="46">
        <v>42247</v>
      </c>
      <c r="I193" s="42">
        <f t="shared" si="21"/>
        <v>31685.25</v>
      </c>
      <c r="J193" s="46">
        <v>69531</v>
      </c>
      <c r="K193" s="46">
        <v>23091</v>
      </c>
      <c r="L193" s="46">
        <v>164481</v>
      </c>
      <c r="M193" s="46">
        <v>66287</v>
      </c>
      <c r="N193" s="2">
        <f t="shared" si="22"/>
        <v>500740.57999999996</v>
      </c>
      <c r="O193" s="4">
        <f t="shared" si="23"/>
        <v>660306</v>
      </c>
      <c r="P193" s="51">
        <v>298</v>
      </c>
      <c r="Q193" s="51">
        <v>81</v>
      </c>
      <c r="R193" s="4">
        <f t="shared" si="24"/>
        <v>33552</v>
      </c>
      <c r="S193" s="6">
        <f t="shared" si="29"/>
        <v>53852.505599999997</v>
      </c>
      <c r="T193" s="62">
        <v>8731030</v>
      </c>
      <c r="U193" s="6">
        <f t="shared" si="25"/>
        <v>8731.0300000000007</v>
      </c>
      <c r="V193" s="6">
        <f t="shared" si="26"/>
        <v>45121.475599999998</v>
      </c>
      <c r="W193" s="4">
        <f t="shared" si="27"/>
        <v>902430</v>
      </c>
      <c r="X193" s="20">
        <f t="shared" si="28"/>
        <v>1596288</v>
      </c>
      <c r="Y193" s="21">
        <v>0</v>
      </c>
      <c r="Z193" s="19">
        <v>0</v>
      </c>
      <c r="AA193" s="4">
        <f>ROUND(X193+Z193,0)</f>
        <v>1596288</v>
      </c>
      <c r="AB193" s="21"/>
      <c r="AC193" s="21"/>
      <c r="AD193" s="21"/>
      <c r="AE193" s="21"/>
      <c r="AF193" s="21"/>
      <c r="AG193" s="26">
        <v>0</v>
      </c>
      <c r="AH193" s="26"/>
      <c r="AI193" s="26">
        <v>0</v>
      </c>
      <c r="AJ193" s="36">
        <f>SUM(AA193-AB193-AC193-AD193-AE193-AF193+AG193-AH193+AI193)</f>
        <v>1596288</v>
      </c>
      <c r="AK193" s="38" t="str">
        <f>IF(O193&gt;0," ",1)</f>
        <v xml:space="preserve"> </v>
      </c>
      <c r="AL193" s="38" t="str">
        <f>IF(W193&gt;0," ",1)</f>
        <v xml:space="preserve"> </v>
      </c>
    </row>
    <row r="194" spans="1:38" ht="17.100000000000001" customHeight="1">
      <c r="A194" s="8" t="s">
        <v>65</v>
      </c>
      <c r="B194" s="8" t="s">
        <v>473</v>
      </c>
      <c r="C194" s="8" t="s">
        <v>51</v>
      </c>
      <c r="D194" s="8" t="s">
        <v>474</v>
      </c>
      <c r="E194" s="18">
        <v>509.85</v>
      </c>
      <c r="F194" s="2">
        <f t="shared" si="20"/>
        <v>801994.05</v>
      </c>
      <c r="G194" s="63">
        <v>348010.36</v>
      </c>
      <c r="H194" s="46">
        <v>63081</v>
      </c>
      <c r="I194" s="42">
        <f t="shared" si="21"/>
        <v>47310.75</v>
      </c>
      <c r="J194" s="46">
        <v>42018</v>
      </c>
      <c r="K194" s="46">
        <v>123466</v>
      </c>
      <c r="L194" s="46">
        <v>101160</v>
      </c>
      <c r="M194" s="46">
        <v>58769</v>
      </c>
      <c r="N194" s="2">
        <f t="shared" si="22"/>
        <v>720734.11</v>
      </c>
      <c r="O194" s="4">
        <f t="shared" si="23"/>
        <v>81260</v>
      </c>
      <c r="P194" s="51">
        <v>266</v>
      </c>
      <c r="Q194" s="51">
        <v>86</v>
      </c>
      <c r="R194" s="4">
        <f t="shared" si="24"/>
        <v>31798</v>
      </c>
      <c r="S194" s="6">
        <f t="shared" si="29"/>
        <v>37198.656000000003</v>
      </c>
      <c r="T194" s="62">
        <v>21548629</v>
      </c>
      <c r="U194" s="6">
        <f t="shared" si="25"/>
        <v>21548.629000000001</v>
      </c>
      <c r="V194" s="6">
        <f t="shared" si="26"/>
        <v>15650.027000000002</v>
      </c>
      <c r="W194" s="4">
        <f t="shared" si="27"/>
        <v>313001</v>
      </c>
      <c r="X194" s="20">
        <f t="shared" si="28"/>
        <v>426059</v>
      </c>
      <c r="Y194" s="21">
        <v>0</v>
      </c>
      <c r="Z194" s="19">
        <v>0</v>
      </c>
      <c r="AA194" s="4">
        <f>ROUND(X194+Z194,0)</f>
        <v>426059</v>
      </c>
      <c r="AB194" s="21"/>
      <c r="AC194" s="21"/>
      <c r="AD194" s="21"/>
      <c r="AE194" s="21"/>
      <c r="AF194" s="21"/>
      <c r="AG194" s="26">
        <v>0</v>
      </c>
      <c r="AH194" s="26"/>
      <c r="AI194" s="26">
        <v>0</v>
      </c>
      <c r="AJ194" s="36">
        <f>SUM(AA194-AB194-AC194-AD194-AE194-AF194+AG194-AH194+AI194)</f>
        <v>426059</v>
      </c>
      <c r="AK194" s="38" t="str">
        <f>IF(O194&gt;0," ",1)</f>
        <v xml:space="preserve"> </v>
      </c>
      <c r="AL194" s="38" t="str">
        <f>IF(W194&gt;0," ",1)</f>
        <v xml:space="preserve"> </v>
      </c>
    </row>
    <row r="195" spans="1:38" ht="17.100000000000001" customHeight="1">
      <c r="A195" s="8" t="s">
        <v>65</v>
      </c>
      <c r="B195" s="8" t="s">
        <v>473</v>
      </c>
      <c r="C195" s="8" t="s">
        <v>222</v>
      </c>
      <c r="D195" s="8" t="s">
        <v>475</v>
      </c>
      <c r="E195" s="18">
        <v>758.77</v>
      </c>
      <c r="F195" s="2">
        <f t="shared" si="20"/>
        <v>1193545.21</v>
      </c>
      <c r="G195" s="63">
        <v>195549.96000000002</v>
      </c>
      <c r="H195" s="46">
        <v>105401</v>
      </c>
      <c r="I195" s="42">
        <f t="shared" si="21"/>
        <v>79050.75</v>
      </c>
      <c r="J195" s="46">
        <v>70698</v>
      </c>
      <c r="K195" s="46">
        <v>207061</v>
      </c>
      <c r="L195" s="46">
        <v>171734</v>
      </c>
      <c r="M195" s="46">
        <v>69650</v>
      </c>
      <c r="N195" s="2">
        <f t="shared" si="22"/>
        <v>793743.71</v>
      </c>
      <c r="O195" s="4">
        <f t="shared" si="23"/>
        <v>399802</v>
      </c>
      <c r="P195" s="51">
        <v>278</v>
      </c>
      <c r="Q195" s="51">
        <v>84</v>
      </c>
      <c r="R195" s="4">
        <f t="shared" si="24"/>
        <v>32459</v>
      </c>
      <c r="S195" s="6">
        <f t="shared" si="29"/>
        <v>55359.859199999999</v>
      </c>
      <c r="T195" s="62">
        <v>11890513</v>
      </c>
      <c r="U195" s="6">
        <f t="shared" si="25"/>
        <v>11890.513000000001</v>
      </c>
      <c r="V195" s="6">
        <f t="shared" si="26"/>
        <v>43469.3462</v>
      </c>
      <c r="W195" s="4">
        <f t="shared" si="27"/>
        <v>869387</v>
      </c>
      <c r="X195" s="20">
        <f t="shared" si="28"/>
        <v>1301648</v>
      </c>
      <c r="Y195" s="21">
        <v>0</v>
      </c>
      <c r="Z195" s="19">
        <v>0</v>
      </c>
      <c r="AA195" s="4">
        <f>ROUND(X195+Z195,0)</f>
        <v>1301648</v>
      </c>
      <c r="AB195" s="21"/>
      <c r="AC195" s="21"/>
      <c r="AD195" s="21"/>
      <c r="AE195" s="21"/>
      <c r="AF195" s="21"/>
      <c r="AG195" s="26">
        <v>0</v>
      </c>
      <c r="AH195" s="26"/>
      <c r="AI195" s="26">
        <v>0</v>
      </c>
      <c r="AJ195" s="36">
        <f>SUM(AA195-AB195-AC195-AD195-AE195-AF195+AG195-AH195+AI195)</f>
        <v>1301648</v>
      </c>
      <c r="AK195" s="38" t="str">
        <f>IF(O195&gt;0," ",1)</f>
        <v xml:space="preserve"> </v>
      </c>
      <c r="AL195" s="38" t="str">
        <f>IF(W195&gt;0," ",1)</f>
        <v xml:space="preserve"> </v>
      </c>
    </row>
    <row r="196" spans="1:38" ht="17.100000000000001" customHeight="1">
      <c r="A196" s="8" t="s">
        <v>65</v>
      </c>
      <c r="B196" s="8" t="s">
        <v>473</v>
      </c>
      <c r="C196" s="8" t="s">
        <v>14</v>
      </c>
      <c r="D196" s="8" t="s">
        <v>476</v>
      </c>
      <c r="E196" s="18">
        <v>1882.11</v>
      </c>
      <c r="F196" s="2">
        <f t="shared" ref="F196:F259" si="30">SUM(E196*$F$3)</f>
        <v>2960559.03</v>
      </c>
      <c r="G196" s="63">
        <v>712929.97</v>
      </c>
      <c r="H196" s="46">
        <v>250980</v>
      </c>
      <c r="I196" s="42">
        <f t="shared" ref="I196:I259" si="31">ROUND(H196*0.75,2)</f>
        <v>188235</v>
      </c>
      <c r="J196" s="46">
        <v>169567</v>
      </c>
      <c r="K196" s="46">
        <v>495166</v>
      </c>
      <c r="L196" s="46">
        <v>405985</v>
      </c>
      <c r="M196" s="46">
        <v>70197</v>
      </c>
      <c r="N196" s="2">
        <f t="shared" ref="N196:N259" si="32">SUM(G196+I196+J196+K196+L196+M196)</f>
        <v>2042079.97</v>
      </c>
      <c r="O196" s="4">
        <f t="shared" ref="O196:O259" si="33">IF(F196&gt;N196,ROUND(SUM(F196-N196),0),0)</f>
        <v>918479</v>
      </c>
      <c r="P196" s="51">
        <v>913</v>
      </c>
      <c r="Q196" s="51">
        <v>55</v>
      </c>
      <c r="R196" s="4">
        <f t="shared" ref="R196:R259" si="34">ROUND(SUM(P196*Q196*1.39),0)</f>
        <v>69799</v>
      </c>
      <c r="S196" s="6">
        <f t="shared" si="29"/>
        <v>137318.74559999999</v>
      </c>
      <c r="T196" s="62">
        <v>41449417</v>
      </c>
      <c r="U196" s="6">
        <f t="shared" ref="U196:U259" si="35">ROUND(T196/1000,4)</f>
        <v>41449.417000000001</v>
      </c>
      <c r="V196" s="6">
        <f t="shared" ref="V196:V259" si="36">IF(S196-U196&lt;0,0,S196-U196)</f>
        <v>95869.328599999993</v>
      </c>
      <c r="W196" s="4">
        <f t="shared" ref="W196:W259" si="37">IF(V196&gt;0,ROUND(SUM(V196*$W$3),0),0)</f>
        <v>1917387</v>
      </c>
      <c r="X196" s="20">
        <f t="shared" ref="X196:X259" si="38">SUM(O196+R196+W196)</f>
        <v>2905665</v>
      </c>
      <c r="Y196" s="21">
        <v>0</v>
      </c>
      <c r="Z196" s="19">
        <v>0</v>
      </c>
      <c r="AA196" s="4">
        <f>ROUND(X196+Z196,0)</f>
        <v>2905665</v>
      </c>
      <c r="AB196" s="21"/>
      <c r="AC196" s="21"/>
      <c r="AD196" s="21"/>
      <c r="AE196" s="21"/>
      <c r="AF196" s="21"/>
      <c r="AG196" s="26">
        <v>0</v>
      </c>
      <c r="AH196" s="26"/>
      <c r="AI196" s="26">
        <v>0</v>
      </c>
      <c r="AJ196" s="36">
        <f>SUM(AA196-AB196-AC196-AD196-AE196-AF196+AG196-AH196+AI196)</f>
        <v>2905665</v>
      </c>
      <c r="AK196" s="38" t="str">
        <f>IF(O196&gt;0," ",1)</f>
        <v xml:space="preserve"> </v>
      </c>
      <c r="AL196" s="38" t="str">
        <f>IF(W196&gt;0," ",1)</f>
        <v xml:space="preserve"> </v>
      </c>
    </row>
    <row r="197" spans="1:38" ht="17.100000000000001" customHeight="1">
      <c r="A197" s="8" t="s">
        <v>65</v>
      </c>
      <c r="B197" s="8" t="s">
        <v>473</v>
      </c>
      <c r="C197" s="8" t="s">
        <v>224</v>
      </c>
      <c r="D197" s="8" t="s">
        <v>477</v>
      </c>
      <c r="E197" s="18">
        <v>326.38</v>
      </c>
      <c r="F197" s="2">
        <f t="shared" si="30"/>
        <v>513395.74</v>
      </c>
      <c r="G197" s="63">
        <v>457381.95</v>
      </c>
      <c r="H197" s="46">
        <v>35373</v>
      </c>
      <c r="I197" s="42">
        <f t="shared" si="31"/>
        <v>26529.75</v>
      </c>
      <c r="J197" s="46">
        <v>23360</v>
      </c>
      <c r="K197" s="46">
        <v>68879</v>
      </c>
      <c r="L197" s="46">
        <v>61339</v>
      </c>
      <c r="M197" s="46">
        <v>46066</v>
      </c>
      <c r="N197" s="2">
        <f t="shared" si="32"/>
        <v>683555.7</v>
      </c>
      <c r="O197" s="4">
        <f t="shared" si="33"/>
        <v>0</v>
      </c>
      <c r="P197" s="51">
        <v>98</v>
      </c>
      <c r="Q197" s="51">
        <v>125</v>
      </c>
      <c r="R197" s="4">
        <f t="shared" si="34"/>
        <v>17028</v>
      </c>
      <c r="S197" s="6">
        <f t="shared" ref="S197:S260" si="39">ROUND(SUM(E197*$S$3),4)</f>
        <v>23812.684799999999</v>
      </c>
      <c r="T197" s="62">
        <v>27598539</v>
      </c>
      <c r="U197" s="6">
        <f t="shared" si="35"/>
        <v>27598.539000000001</v>
      </c>
      <c r="V197" s="6">
        <f t="shared" si="36"/>
        <v>0</v>
      </c>
      <c r="W197" s="4">
        <f t="shared" si="37"/>
        <v>0</v>
      </c>
      <c r="X197" s="20">
        <f t="shared" si="38"/>
        <v>17028</v>
      </c>
      <c r="Y197" s="21">
        <v>0</v>
      </c>
      <c r="Z197" s="19">
        <v>0</v>
      </c>
      <c r="AA197" s="4">
        <f>ROUND(X197+Z197,0)</f>
        <v>17028</v>
      </c>
      <c r="AB197" s="21"/>
      <c r="AC197" s="21"/>
      <c r="AD197" s="21"/>
      <c r="AE197" s="21"/>
      <c r="AF197" s="21"/>
      <c r="AG197" s="26">
        <v>0</v>
      </c>
      <c r="AH197" s="26"/>
      <c r="AI197" s="26">
        <v>0</v>
      </c>
      <c r="AJ197" s="36">
        <f>SUM(AA197-AB197-AC197-AD197-AE197-AF197+AG197-AH197+AI197)</f>
        <v>17028</v>
      </c>
      <c r="AK197" s="38">
        <f>IF(O197&gt;0," ",1)</f>
        <v>1</v>
      </c>
      <c r="AL197" s="38">
        <f>IF(W197&gt;0," ",1)</f>
        <v>1</v>
      </c>
    </row>
    <row r="198" spans="1:38" ht="17.100000000000001" customHeight="1">
      <c r="A198" s="8" t="s">
        <v>65</v>
      </c>
      <c r="B198" s="8" t="s">
        <v>473</v>
      </c>
      <c r="C198" s="8" t="s">
        <v>58</v>
      </c>
      <c r="D198" s="8" t="s">
        <v>478</v>
      </c>
      <c r="E198" s="18">
        <v>497.34999999999997</v>
      </c>
      <c r="F198" s="2">
        <f t="shared" si="30"/>
        <v>782331.54999999993</v>
      </c>
      <c r="G198" s="63">
        <v>373561.59</v>
      </c>
      <c r="H198" s="46">
        <v>63994</v>
      </c>
      <c r="I198" s="42">
        <f t="shared" si="31"/>
        <v>47995.5</v>
      </c>
      <c r="J198" s="46">
        <v>42893</v>
      </c>
      <c r="K198" s="46">
        <v>125699</v>
      </c>
      <c r="L198" s="46">
        <v>103279</v>
      </c>
      <c r="M198" s="46">
        <v>25729</v>
      </c>
      <c r="N198" s="2">
        <f t="shared" si="32"/>
        <v>719157.09000000008</v>
      </c>
      <c r="O198" s="4">
        <f t="shared" si="33"/>
        <v>63174</v>
      </c>
      <c r="P198" s="51">
        <v>246</v>
      </c>
      <c r="Q198" s="51">
        <v>88</v>
      </c>
      <c r="R198" s="4">
        <f t="shared" si="34"/>
        <v>30091</v>
      </c>
      <c r="S198" s="6">
        <f t="shared" si="39"/>
        <v>36286.656000000003</v>
      </c>
      <c r="T198" s="62">
        <v>22552634</v>
      </c>
      <c r="U198" s="6">
        <f t="shared" si="35"/>
        <v>22552.633999999998</v>
      </c>
      <c r="V198" s="6">
        <f t="shared" si="36"/>
        <v>13734.022000000004</v>
      </c>
      <c r="W198" s="4">
        <f t="shared" si="37"/>
        <v>274680</v>
      </c>
      <c r="X198" s="20">
        <f t="shared" si="38"/>
        <v>367945</v>
      </c>
      <c r="Y198" s="21">
        <v>0</v>
      </c>
      <c r="Z198" s="19">
        <v>0</v>
      </c>
      <c r="AA198" s="4">
        <f>ROUND(X198+Z198,0)</f>
        <v>367945</v>
      </c>
      <c r="AB198" s="21"/>
      <c r="AC198" s="21"/>
      <c r="AD198" s="21"/>
      <c r="AE198" s="21"/>
      <c r="AF198" s="21"/>
      <c r="AG198" s="26">
        <v>0</v>
      </c>
      <c r="AH198" s="26"/>
      <c r="AI198" s="26">
        <v>0</v>
      </c>
      <c r="AJ198" s="36">
        <f>SUM(AA198-AB198-AC198-AD198-AE198-AF198+AG198-AH198+AI198)</f>
        <v>367945</v>
      </c>
      <c r="AK198" s="38" t="str">
        <f>IF(O198&gt;0," ",1)</f>
        <v xml:space="preserve"> </v>
      </c>
      <c r="AL198" s="38" t="str">
        <f>IF(W198&gt;0," ",1)</f>
        <v xml:space="preserve"> </v>
      </c>
    </row>
    <row r="199" spans="1:38" ht="17.100000000000001" customHeight="1">
      <c r="A199" s="8" t="s">
        <v>178</v>
      </c>
      <c r="B199" s="8" t="s">
        <v>479</v>
      </c>
      <c r="C199" s="8" t="s">
        <v>51</v>
      </c>
      <c r="D199" s="8" t="s">
        <v>480</v>
      </c>
      <c r="E199" s="18">
        <v>797.96</v>
      </c>
      <c r="F199" s="2">
        <f t="shared" si="30"/>
        <v>1255191.08</v>
      </c>
      <c r="G199" s="63">
        <v>173192.49</v>
      </c>
      <c r="H199" s="46">
        <v>60671</v>
      </c>
      <c r="I199" s="42">
        <f t="shared" si="31"/>
        <v>45503.25</v>
      </c>
      <c r="J199" s="46">
        <v>75486</v>
      </c>
      <c r="K199" s="46">
        <v>3563</v>
      </c>
      <c r="L199" s="46">
        <v>178637</v>
      </c>
      <c r="M199" s="46">
        <v>29096</v>
      </c>
      <c r="N199" s="2">
        <f t="shared" si="32"/>
        <v>505477.74</v>
      </c>
      <c r="O199" s="4">
        <f t="shared" si="33"/>
        <v>749713</v>
      </c>
      <c r="P199" s="51">
        <v>502</v>
      </c>
      <c r="Q199" s="51">
        <v>70</v>
      </c>
      <c r="R199" s="4">
        <f t="shared" si="34"/>
        <v>48845</v>
      </c>
      <c r="S199" s="6">
        <f t="shared" si="39"/>
        <v>58219.161599999999</v>
      </c>
      <c r="T199" s="62">
        <v>10818274</v>
      </c>
      <c r="U199" s="6">
        <f t="shared" si="35"/>
        <v>10818.273999999999</v>
      </c>
      <c r="V199" s="6">
        <f t="shared" si="36"/>
        <v>47400.887600000002</v>
      </c>
      <c r="W199" s="4">
        <f t="shared" si="37"/>
        <v>948018</v>
      </c>
      <c r="X199" s="20">
        <f t="shared" si="38"/>
        <v>1746576</v>
      </c>
      <c r="Y199" s="21">
        <v>0</v>
      </c>
      <c r="Z199" s="19">
        <v>0</v>
      </c>
      <c r="AA199" s="4">
        <f>ROUND(X199+Z199,0)</f>
        <v>1746576</v>
      </c>
      <c r="AB199" s="21"/>
      <c r="AC199" s="21"/>
      <c r="AD199" s="21"/>
      <c r="AE199" s="21"/>
      <c r="AF199" s="21"/>
      <c r="AG199" s="26">
        <v>0</v>
      </c>
      <c r="AH199" s="26"/>
      <c r="AI199" s="26">
        <v>0</v>
      </c>
      <c r="AJ199" s="36">
        <f>SUM(AA199-AB199-AC199-AD199-AE199-AF199+AG199-AH199+AI199)</f>
        <v>1746576</v>
      </c>
      <c r="AK199" s="38" t="str">
        <f>IF(O199&gt;0," ",1)</f>
        <v xml:space="preserve"> </v>
      </c>
      <c r="AL199" s="38" t="str">
        <f>IF(W199&gt;0," ",1)</f>
        <v xml:space="preserve"> </v>
      </c>
    </row>
    <row r="200" spans="1:38" ht="17.100000000000001" customHeight="1">
      <c r="A200" s="8" t="s">
        <v>178</v>
      </c>
      <c r="B200" s="8" t="s">
        <v>479</v>
      </c>
      <c r="C200" s="8" t="s">
        <v>38</v>
      </c>
      <c r="D200" s="8" t="s">
        <v>481</v>
      </c>
      <c r="E200" s="18">
        <v>315.39999999999998</v>
      </c>
      <c r="F200" s="2">
        <f t="shared" si="30"/>
        <v>496124.19999999995</v>
      </c>
      <c r="G200" s="63">
        <v>156675.12</v>
      </c>
      <c r="H200" s="46">
        <v>23327</v>
      </c>
      <c r="I200" s="42">
        <f t="shared" si="31"/>
        <v>17495.25</v>
      </c>
      <c r="J200" s="46">
        <v>28954</v>
      </c>
      <c r="K200" s="46">
        <v>1376</v>
      </c>
      <c r="L200" s="46">
        <v>70400</v>
      </c>
      <c r="M200" s="46">
        <v>74705</v>
      </c>
      <c r="N200" s="2">
        <f t="shared" si="32"/>
        <v>349605.37</v>
      </c>
      <c r="O200" s="4">
        <f t="shared" si="33"/>
        <v>146519</v>
      </c>
      <c r="P200" s="51">
        <v>89</v>
      </c>
      <c r="Q200" s="51">
        <v>132</v>
      </c>
      <c r="R200" s="4">
        <f t="shared" si="34"/>
        <v>16330</v>
      </c>
      <c r="S200" s="6">
        <f t="shared" si="39"/>
        <v>23011.583999999999</v>
      </c>
      <c r="T200" s="62">
        <v>10180475</v>
      </c>
      <c r="U200" s="6">
        <f t="shared" si="35"/>
        <v>10180.475</v>
      </c>
      <c r="V200" s="6">
        <f t="shared" si="36"/>
        <v>12831.108999999999</v>
      </c>
      <c r="W200" s="4">
        <f t="shared" si="37"/>
        <v>256622</v>
      </c>
      <c r="X200" s="20">
        <f t="shared" si="38"/>
        <v>419471</v>
      </c>
      <c r="Y200" s="21">
        <v>0</v>
      </c>
      <c r="Z200" s="19">
        <v>0</v>
      </c>
      <c r="AA200" s="4">
        <f>ROUND(X200+Z200,0)</f>
        <v>419471</v>
      </c>
      <c r="AB200" s="21"/>
      <c r="AC200" s="21"/>
      <c r="AD200" s="21"/>
      <c r="AE200" s="21"/>
      <c r="AF200" s="21"/>
      <c r="AG200" s="26">
        <v>0</v>
      </c>
      <c r="AH200" s="26"/>
      <c r="AI200" s="26">
        <v>0</v>
      </c>
      <c r="AJ200" s="36">
        <f>SUM(AA200-AB200-AC200-AD200-AE200-AF200+AG200-AH200+AI200)</f>
        <v>419471</v>
      </c>
      <c r="AK200" s="38" t="str">
        <f>IF(O200&gt;0," ",1)</f>
        <v xml:space="preserve"> </v>
      </c>
      <c r="AL200" s="38" t="str">
        <f>IF(W200&gt;0," ",1)</f>
        <v xml:space="preserve"> </v>
      </c>
    </row>
    <row r="201" spans="1:38" ht="17.100000000000001" customHeight="1">
      <c r="A201" s="8" t="s">
        <v>178</v>
      </c>
      <c r="B201" s="8" t="s">
        <v>479</v>
      </c>
      <c r="C201" s="8" t="s">
        <v>39</v>
      </c>
      <c r="D201" s="8" t="s">
        <v>482</v>
      </c>
      <c r="E201" s="18">
        <v>5560.68</v>
      </c>
      <c r="F201" s="2">
        <f t="shared" si="30"/>
        <v>8746949.6400000006</v>
      </c>
      <c r="G201" s="63">
        <v>1481218.59</v>
      </c>
      <c r="H201" s="46">
        <v>427067</v>
      </c>
      <c r="I201" s="42">
        <f t="shared" si="31"/>
        <v>320300.25</v>
      </c>
      <c r="J201" s="46">
        <v>543883</v>
      </c>
      <c r="K201" s="46">
        <v>25741</v>
      </c>
      <c r="L201" s="46">
        <v>1354562</v>
      </c>
      <c r="M201" s="46">
        <v>98450</v>
      </c>
      <c r="N201" s="2">
        <f t="shared" si="32"/>
        <v>3824154.84</v>
      </c>
      <c r="O201" s="4">
        <f t="shared" si="33"/>
        <v>4922795</v>
      </c>
      <c r="P201" s="51">
        <v>1844</v>
      </c>
      <c r="Q201" s="51">
        <v>48</v>
      </c>
      <c r="R201" s="4">
        <f t="shared" si="34"/>
        <v>123032</v>
      </c>
      <c r="S201" s="6">
        <f t="shared" si="39"/>
        <v>405707.21279999998</v>
      </c>
      <c r="T201" s="62">
        <v>95500876</v>
      </c>
      <c r="U201" s="6">
        <f t="shared" si="35"/>
        <v>95500.876000000004</v>
      </c>
      <c r="V201" s="6">
        <f t="shared" si="36"/>
        <v>310206.33679999999</v>
      </c>
      <c r="W201" s="4">
        <f t="shared" si="37"/>
        <v>6204127</v>
      </c>
      <c r="X201" s="20">
        <f t="shared" si="38"/>
        <v>11249954</v>
      </c>
      <c r="Y201" s="21">
        <v>0</v>
      </c>
      <c r="Z201" s="19">
        <v>0</v>
      </c>
      <c r="AA201" s="4">
        <f>ROUND(X201+Z201,0)</f>
        <v>11249954</v>
      </c>
      <c r="AB201" s="21"/>
      <c r="AC201" s="21"/>
      <c r="AD201" s="21"/>
      <c r="AE201" s="21"/>
      <c r="AF201" s="21"/>
      <c r="AG201" s="26">
        <v>0</v>
      </c>
      <c r="AH201" s="26"/>
      <c r="AI201" s="26">
        <v>0</v>
      </c>
      <c r="AJ201" s="36">
        <f>SUM(AA201-AB201-AC201-AD201-AE201-AF201+AG201-AH201+AI201)</f>
        <v>11249954</v>
      </c>
      <c r="AK201" s="38" t="str">
        <f>IF(O201&gt;0," ",1)</f>
        <v xml:space="preserve"> </v>
      </c>
      <c r="AL201" s="38" t="str">
        <f>IF(W201&gt;0," ",1)</f>
        <v xml:space="preserve"> </v>
      </c>
    </row>
    <row r="202" spans="1:38" ht="17.100000000000001" customHeight="1">
      <c r="A202" s="8" t="s">
        <v>178</v>
      </c>
      <c r="B202" s="8" t="s">
        <v>479</v>
      </c>
      <c r="C202" s="8" t="s">
        <v>223</v>
      </c>
      <c r="D202" s="8" t="s">
        <v>920</v>
      </c>
      <c r="E202" s="18">
        <v>545.14</v>
      </c>
      <c r="F202" s="2">
        <f t="shared" si="30"/>
        <v>857505.22</v>
      </c>
      <c r="G202" s="63">
        <v>173914.71</v>
      </c>
      <c r="H202" s="46">
        <v>27112</v>
      </c>
      <c r="I202" s="42">
        <f t="shared" si="31"/>
        <v>20334</v>
      </c>
      <c r="J202" s="46">
        <v>33605</v>
      </c>
      <c r="K202" s="46">
        <v>1600</v>
      </c>
      <c r="L202" s="46">
        <v>86530</v>
      </c>
      <c r="M202" s="46">
        <v>101012</v>
      </c>
      <c r="N202" s="2">
        <f t="shared" si="32"/>
        <v>416995.70999999996</v>
      </c>
      <c r="O202" s="4">
        <f t="shared" si="33"/>
        <v>440510</v>
      </c>
      <c r="P202" s="51">
        <v>84</v>
      </c>
      <c r="Q202" s="51">
        <v>167</v>
      </c>
      <c r="R202" s="4">
        <f t="shared" si="34"/>
        <v>19499</v>
      </c>
      <c r="S202" s="6">
        <f t="shared" si="39"/>
        <v>39773.414400000001</v>
      </c>
      <c r="T202" s="62">
        <v>11047374</v>
      </c>
      <c r="U202" s="6">
        <f t="shared" si="35"/>
        <v>11047.374</v>
      </c>
      <c r="V202" s="6">
        <f t="shared" si="36"/>
        <v>28726.040400000002</v>
      </c>
      <c r="W202" s="4">
        <f t="shared" si="37"/>
        <v>574521</v>
      </c>
      <c r="X202" s="20">
        <f t="shared" si="38"/>
        <v>1034530</v>
      </c>
      <c r="Y202" s="21">
        <v>0</v>
      </c>
      <c r="Z202" s="19">
        <v>0</v>
      </c>
      <c r="AA202" s="4">
        <f>ROUND(X202+Z202,0)</f>
        <v>1034530</v>
      </c>
      <c r="AB202" s="21"/>
      <c r="AC202" s="21"/>
      <c r="AD202" s="21"/>
      <c r="AE202" s="21"/>
      <c r="AF202" s="21"/>
      <c r="AG202" s="26"/>
      <c r="AH202" s="26"/>
      <c r="AI202" s="26">
        <v>0</v>
      </c>
      <c r="AJ202" s="36">
        <f>SUM(AA202-AB202-AC202-AD202-AE202-AF202+AG202-AH202+AI202)</f>
        <v>1034530</v>
      </c>
      <c r="AK202" s="38" t="str">
        <f>IF(O202&gt;0," ",1)</f>
        <v xml:space="preserve"> </v>
      </c>
      <c r="AL202" s="38" t="str">
        <f>IF(W202&gt;0," ",1)</f>
        <v xml:space="preserve"> </v>
      </c>
    </row>
    <row r="203" spans="1:38" ht="17.100000000000001" customHeight="1">
      <c r="A203" s="8" t="s">
        <v>178</v>
      </c>
      <c r="B203" s="8" t="s">
        <v>479</v>
      </c>
      <c r="C203" s="8" t="s">
        <v>58</v>
      </c>
      <c r="D203" s="8" t="s">
        <v>483</v>
      </c>
      <c r="E203" s="18">
        <v>488.37000000000006</v>
      </c>
      <c r="F203" s="2">
        <f t="shared" si="30"/>
        <v>768206.01000000013</v>
      </c>
      <c r="G203" s="63">
        <v>108510.37</v>
      </c>
      <c r="H203" s="46">
        <v>37479</v>
      </c>
      <c r="I203" s="42">
        <f t="shared" si="31"/>
        <v>28109.25</v>
      </c>
      <c r="J203" s="46">
        <v>46597</v>
      </c>
      <c r="K203" s="46">
        <v>2202</v>
      </c>
      <c r="L203" s="46">
        <v>113814</v>
      </c>
      <c r="M203" s="46">
        <v>9128</v>
      </c>
      <c r="N203" s="2">
        <f t="shared" si="32"/>
        <v>308360.62</v>
      </c>
      <c r="O203" s="4">
        <f t="shared" si="33"/>
        <v>459845</v>
      </c>
      <c r="P203" s="51">
        <v>123</v>
      </c>
      <c r="Q203" s="51">
        <v>84</v>
      </c>
      <c r="R203" s="4">
        <f t="shared" si="34"/>
        <v>14361</v>
      </c>
      <c r="S203" s="6">
        <f t="shared" si="39"/>
        <v>35631.475200000001</v>
      </c>
      <c r="T203" s="62">
        <v>6758328</v>
      </c>
      <c r="U203" s="6">
        <f t="shared" si="35"/>
        <v>6758.3280000000004</v>
      </c>
      <c r="V203" s="6">
        <f t="shared" si="36"/>
        <v>28873.147199999999</v>
      </c>
      <c r="W203" s="4">
        <f t="shared" si="37"/>
        <v>577463</v>
      </c>
      <c r="X203" s="20">
        <f t="shared" si="38"/>
        <v>1051669</v>
      </c>
      <c r="Y203" s="21">
        <v>0</v>
      </c>
      <c r="Z203" s="19">
        <v>0</v>
      </c>
      <c r="AA203" s="4">
        <f>ROUND(X203+Z203,0)</f>
        <v>1051669</v>
      </c>
      <c r="AB203" s="21"/>
      <c r="AC203" s="21"/>
      <c r="AD203" s="21"/>
      <c r="AE203" s="21"/>
      <c r="AF203" s="21"/>
      <c r="AG203" s="26">
        <v>0</v>
      </c>
      <c r="AH203" s="26"/>
      <c r="AI203" s="26">
        <v>0</v>
      </c>
      <c r="AJ203" s="36">
        <f>SUM(AA203-AB203-AC203-AD203-AE203-AF203+AG203-AH203+AI203)</f>
        <v>1051669</v>
      </c>
      <c r="AK203" s="38" t="str">
        <f>IF(O203&gt;0," ",1)</f>
        <v xml:space="preserve"> </v>
      </c>
      <c r="AL203" s="38" t="str">
        <f>IF(W203&gt;0," ",1)</f>
        <v xml:space="preserve"> </v>
      </c>
    </row>
    <row r="204" spans="1:38" ht="17.100000000000001" customHeight="1">
      <c r="A204" s="8" t="s">
        <v>199</v>
      </c>
      <c r="B204" s="8" t="s">
        <v>484</v>
      </c>
      <c r="C204" s="8" t="s">
        <v>158</v>
      </c>
      <c r="D204" s="8" t="s">
        <v>485</v>
      </c>
      <c r="E204" s="18">
        <v>215.63</v>
      </c>
      <c r="F204" s="2">
        <f t="shared" si="30"/>
        <v>339185.99</v>
      </c>
      <c r="G204" s="63">
        <v>54061.69</v>
      </c>
      <c r="H204" s="46">
        <v>9612</v>
      </c>
      <c r="I204" s="42">
        <f t="shared" si="31"/>
        <v>7209</v>
      </c>
      <c r="J204" s="46">
        <v>10979</v>
      </c>
      <c r="K204" s="46">
        <v>0</v>
      </c>
      <c r="L204" s="46">
        <v>0</v>
      </c>
      <c r="M204" s="46">
        <v>17093</v>
      </c>
      <c r="N204" s="2">
        <f t="shared" si="32"/>
        <v>89342.69</v>
      </c>
      <c r="O204" s="4">
        <f t="shared" si="33"/>
        <v>249843</v>
      </c>
      <c r="P204" s="51">
        <v>18</v>
      </c>
      <c r="Q204" s="51">
        <v>167</v>
      </c>
      <c r="R204" s="4">
        <f t="shared" si="34"/>
        <v>4178</v>
      </c>
      <c r="S204" s="6">
        <f t="shared" si="39"/>
        <v>15732.364799999999</v>
      </c>
      <c r="T204" s="62">
        <v>3308549</v>
      </c>
      <c r="U204" s="6">
        <f t="shared" si="35"/>
        <v>3308.549</v>
      </c>
      <c r="V204" s="6">
        <f t="shared" si="36"/>
        <v>12423.8158</v>
      </c>
      <c r="W204" s="4">
        <f t="shared" si="37"/>
        <v>248476</v>
      </c>
      <c r="X204" s="20">
        <f t="shared" si="38"/>
        <v>502497</v>
      </c>
      <c r="Y204" s="21">
        <v>0</v>
      </c>
      <c r="Z204" s="19">
        <v>0</v>
      </c>
      <c r="AA204" s="4">
        <f>ROUND(X204+Z204,0)</f>
        <v>502497</v>
      </c>
      <c r="AB204" s="21"/>
      <c r="AC204" s="21"/>
      <c r="AD204" s="21"/>
      <c r="AE204" s="21"/>
      <c r="AF204" s="21"/>
      <c r="AG204" s="26">
        <v>0</v>
      </c>
      <c r="AH204" s="26"/>
      <c r="AI204" s="26">
        <v>0</v>
      </c>
      <c r="AJ204" s="36">
        <f>SUM(AA204-AB204-AC204-AD204-AE204-AF204+AG204-AH204+AI204)</f>
        <v>502497</v>
      </c>
      <c r="AK204" s="38" t="str">
        <f>IF(O204&gt;0," ",1)</f>
        <v xml:space="preserve"> </v>
      </c>
      <c r="AL204" s="38" t="str">
        <f>IF(W204&gt;0," ",1)</f>
        <v xml:space="preserve"> </v>
      </c>
    </row>
    <row r="205" spans="1:38" ht="17.100000000000001" customHeight="1">
      <c r="A205" s="8" t="s">
        <v>199</v>
      </c>
      <c r="B205" s="8" t="s">
        <v>484</v>
      </c>
      <c r="C205" s="8" t="s">
        <v>51</v>
      </c>
      <c r="D205" s="8" t="s">
        <v>486</v>
      </c>
      <c r="E205" s="18">
        <v>490.17</v>
      </c>
      <c r="F205" s="2">
        <f t="shared" si="30"/>
        <v>771037.41</v>
      </c>
      <c r="G205" s="63">
        <v>118284.53</v>
      </c>
      <c r="H205" s="46">
        <v>33558</v>
      </c>
      <c r="I205" s="42">
        <f t="shared" si="31"/>
        <v>25168.5</v>
      </c>
      <c r="J205" s="46">
        <v>38122</v>
      </c>
      <c r="K205" s="46">
        <v>7750</v>
      </c>
      <c r="L205" s="46">
        <v>94707</v>
      </c>
      <c r="M205" s="46">
        <v>70476</v>
      </c>
      <c r="N205" s="2">
        <f t="shared" si="32"/>
        <v>354508.03</v>
      </c>
      <c r="O205" s="4">
        <f t="shared" si="33"/>
        <v>416529</v>
      </c>
      <c r="P205" s="51">
        <v>119</v>
      </c>
      <c r="Q205" s="51">
        <v>150</v>
      </c>
      <c r="R205" s="4">
        <f t="shared" si="34"/>
        <v>24812</v>
      </c>
      <c r="S205" s="6">
        <f t="shared" si="39"/>
        <v>35762.803200000002</v>
      </c>
      <c r="T205" s="62">
        <v>7160081</v>
      </c>
      <c r="U205" s="6">
        <f t="shared" si="35"/>
        <v>7160.0810000000001</v>
      </c>
      <c r="V205" s="6">
        <f t="shared" si="36"/>
        <v>28602.722200000004</v>
      </c>
      <c r="W205" s="4">
        <f t="shared" si="37"/>
        <v>572054</v>
      </c>
      <c r="X205" s="20">
        <f t="shared" si="38"/>
        <v>1013395</v>
      </c>
      <c r="Y205" s="21">
        <v>0</v>
      </c>
      <c r="Z205" s="19">
        <v>0</v>
      </c>
      <c r="AA205" s="4">
        <f>ROUND(X205+Z205,0)</f>
        <v>1013395</v>
      </c>
      <c r="AB205" s="21"/>
      <c r="AC205" s="21"/>
      <c r="AD205" s="21"/>
      <c r="AE205" s="21"/>
      <c r="AF205" s="21"/>
      <c r="AG205" s="26">
        <v>0</v>
      </c>
      <c r="AH205" s="26"/>
      <c r="AI205" s="26">
        <v>0</v>
      </c>
      <c r="AJ205" s="36">
        <f>SUM(AA205-AB205-AC205-AD205-AE205-AF205+AG205-AH205+AI205)</f>
        <v>1013395</v>
      </c>
      <c r="AK205" s="38" t="str">
        <f>IF(O205&gt;0," ",1)</f>
        <v xml:space="preserve"> </v>
      </c>
      <c r="AL205" s="38" t="str">
        <f>IF(W205&gt;0," ",1)</f>
        <v xml:space="preserve"> </v>
      </c>
    </row>
    <row r="206" spans="1:38" ht="17.100000000000001" customHeight="1">
      <c r="A206" s="8" t="s">
        <v>199</v>
      </c>
      <c r="B206" s="8" t="s">
        <v>484</v>
      </c>
      <c r="C206" s="8" t="s">
        <v>38</v>
      </c>
      <c r="D206" s="8" t="s">
        <v>487</v>
      </c>
      <c r="E206" s="18">
        <v>870.72</v>
      </c>
      <c r="F206" s="2">
        <f t="shared" si="30"/>
        <v>1369642.56</v>
      </c>
      <c r="G206" s="63">
        <v>237548.52</v>
      </c>
      <c r="H206" s="46">
        <v>57471</v>
      </c>
      <c r="I206" s="42">
        <f t="shared" si="31"/>
        <v>43103.25</v>
      </c>
      <c r="J206" s="46">
        <v>65524</v>
      </c>
      <c r="K206" s="46">
        <v>13272</v>
      </c>
      <c r="L206" s="46">
        <v>161812</v>
      </c>
      <c r="M206" s="46">
        <v>127696</v>
      </c>
      <c r="N206" s="2">
        <f t="shared" si="32"/>
        <v>648955.77</v>
      </c>
      <c r="O206" s="4">
        <f t="shared" si="33"/>
        <v>720687</v>
      </c>
      <c r="P206" s="51">
        <v>330</v>
      </c>
      <c r="Q206" s="51">
        <v>95</v>
      </c>
      <c r="R206" s="4">
        <f t="shared" si="34"/>
        <v>43577</v>
      </c>
      <c r="S206" s="6">
        <f t="shared" si="39"/>
        <v>63527.731200000002</v>
      </c>
      <c r="T206" s="62">
        <v>13348802</v>
      </c>
      <c r="U206" s="6">
        <f t="shared" si="35"/>
        <v>13348.802</v>
      </c>
      <c r="V206" s="6">
        <f t="shared" si="36"/>
        <v>50178.929199999999</v>
      </c>
      <c r="W206" s="4">
        <f t="shared" si="37"/>
        <v>1003579</v>
      </c>
      <c r="X206" s="20">
        <f t="shared" si="38"/>
        <v>1767843</v>
      </c>
      <c r="Y206" s="21">
        <v>0</v>
      </c>
      <c r="Z206" s="19">
        <v>0</v>
      </c>
      <c r="AA206" s="4">
        <f>ROUND(X206+Z206,0)</f>
        <v>1767843</v>
      </c>
      <c r="AB206" s="21"/>
      <c r="AC206" s="21"/>
      <c r="AD206" s="21"/>
      <c r="AE206" s="21"/>
      <c r="AF206" s="21"/>
      <c r="AG206" s="26">
        <v>0</v>
      </c>
      <c r="AH206" s="26"/>
      <c r="AI206" s="26">
        <v>0</v>
      </c>
      <c r="AJ206" s="36">
        <f>SUM(AA206-AB206-AC206-AD206-AE206-AF206+AG206-AH206+AI206)</f>
        <v>1767843</v>
      </c>
      <c r="AK206" s="38" t="str">
        <f>IF(O206&gt;0," ",1)</f>
        <v xml:space="preserve"> </v>
      </c>
      <c r="AL206" s="38" t="str">
        <f>IF(W206&gt;0," ",1)</f>
        <v xml:space="preserve"> </v>
      </c>
    </row>
    <row r="207" spans="1:38" ht="17.100000000000001" customHeight="1">
      <c r="A207" s="8" t="s">
        <v>199</v>
      </c>
      <c r="B207" s="8" t="s">
        <v>484</v>
      </c>
      <c r="C207" s="8" t="s">
        <v>68</v>
      </c>
      <c r="D207" s="8" t="s">
        <v>488</v>
      </c>
      <c r="E207" s="18">
        <v>848.40000000000009</v>
      </c>
      <c r="F207" s="2">
        <f t="shared" si="30"/>
        <v>1334533.2000000002</v>
      </c>
      <c r="G207" s="63">
        <v>235236.36</v>
      </c>
      <c r="H207" s="46">
        <v>54582</v>
      </c>
      <c r="I207" s="42">
        <f t="shared" si="31"/>
        <v>40936.5</v>
      </c>
      <c r="J207" s="46">
        <v>62196</v>
      </c>
      <c r="K207" s="46">
        <v>12609</v>
      </c>
      <c r="L207" s="46">
        <v>156914</v>
      </c>
      <c r="M207" s="46">
        <v>107737</v>
      </c>
      <c r="N207" s="2">
        <f t="shared" si="32"/>
        <v>615628.86</v>
      </c>
      <c r="O207" s="4">
        <f t="shared" si="33"/>
        <v>718904</v>
      </c>
      <c r="P207" s="51">
        <v>303</v>
      </c>
      <c r="Q207" s="51">
        <v>92</v>
      </c>
      <c r="R207" s="4">
        <f t="shared" si="34"/>
        <v>38748</v>
      </c>
      <c r="S207" s="6">
        <f t="shared" si="39"/>
        <v>61899.264000000003</v>
      </c>
      <c r="T207" s="62">
        <v>14159250</v>
      </c>
      <c r="U207" s="6">
        <f t="shared" si="35"/>
        <v>14159.25</v>
      </c>
      <c r="V207" s="6">
        <f t="shared" si="36"/>
        <v>47740.014000000003</v>
      </c>
      <c r="W207" s="4">
        <f t="shared" si="37"/>
        <v>954800</v>
      </c>
      <c r="X207" s="20">
        <f t="shared" si="38"/>
        <v>1712452</v>
      </c>
      <c r="Y207" s="21">
        <v>0</v>
      </c>
      <c r="Z207" s="19">
        <v>0</v>
      </c>
      <c r="AA207" s="4">
        <f>ROUND(X207+Z207,0)</f>
        <v>1712452</v>
      </c>
      <c r="AB207" s="21"/>
      <c r="AC207" s="21"/>
      <c r="AD207" s="21"/>
      <c r="AE207" s="21"/>
      <c r="AF207" s="21"/>
      <c r="AG207" s="26">
        <v>0</v>
      </c>
      <c r="AH207" s="26"/>
      <c r="AI207" s="26">
        <v>30</v>
      </c>
      <c r="AJ207" s="36">
        <f>SUM(AA207-AB207-AC207-AD207-AE207-AF207+AG207-AH207+AI207)</f>
        <v>1712482</v>
      </c>
      <c r="AK207" s="38" t="str">
        <f>IF(O207&gt;0," ",1)</f>
        <v xml:space="preserve"> </v>
      </c>
      <c r="AL207" s="38" t="str">
        <f>IF(W207&gt;0," ",1)</f>
        <v xml:space="preserve"> </v>
      </c>
    </row>
    <row r="208" spans="1:38" ht="17.100000000000001" customHeight="1">
      <c r="A208" s="8" t="s">
        <v>69</v>
      </c>
      <c r="B208" s="8" t="s">
        <v>489</v>
      </c>
      <c r="C208" s="8" t="s">
        <v>201</v>
      </c>
      <c r="D208" s="8" t="s">
        <v>490</v>
      </c>
      <c r="E208" s="18">
        <v>199.67999999999998</v>
      </c>
      <c r="F208" s="2">
        <f t="shared" si="30"/>
        <v>314096.63999999996</v>
      </c>
      <c r="G208" s="63">
        <v>120838.72</v>
      </c>
      <c r="H208" s="46">
        <v>19241</v>
      </c>
      <c r="I208" s="42">
        <f t="shared" si="31"/>
        <v>14430.75</v>
      </c>
      <c r="J208" s="46">
        <v>14578</v>
      </c>
      <c r="K208" s="46">
        <v>0</v>
      </c>
      <c r="L208" s="46">
        <v>0</v>
      </c>
      <c r="M208" s="46">
        <v>25542</v>
      </c>
      <c r="N208" s="2">
        <f t="shared" si="32"/>
        <v>175389.47</v>
      </c>
      <c r="O208" s="4">
        <f t="shared" si="33"/>
        <v>138707</v>
      </c>
      <c r="P208" s="51">
        <v>75</v>
      </c>
      <c r="Q208" s="51">
        <v>88</v>
      </c>
      <c r="R208" s="4">
        <f t="shared" si="34"/>
        <v>9174</v>
      </c>
      <c r="S208" s="6">
        <f t="shared" si="39"/>
        <v>14568.6528</v>
      </c>
      <c r="T208" s="62">
        <v>7191604</v>
      </c>
      <c r="U208" s="6">
        <f t="shared" si="35"/>
        <v>7191.6040000000003</v>
      </c>
      <c r="V208" s="6">
        <f t="shared" si="36"/>
        <v>7377.0487999999996</v>
      </c>
      <c r="W208" s="4">
        <f t="shared" si="37"/>
        <v>147541</v>
      </c>
      <c r="X208" s="20">
        <f t="shared" si="38"/>
        <v>295422</v>
      </c>
      <c r="Y208" s="21">
        <v>0</v>
      </c>
      <c r="Z208" s="19">
        <v>0</v>
      </c>
      <c r="AA208" s="4">
        <f>ROUND(X208+Z208,0)</f>
        <v>295422</v>
      </c>
      <c r="AB208" s="21"/>
      <c r="AC208" s="21"/>
      <c r="AD208" s="21"/>
      <c r="AE208" s="21"/>
      <c r="AF208" s="21"/>
      <c r="AG208" s="26">
        <v>0</v>
      </c>
      <c r="AH208" s="26"/>
      <c r="AI208" s="26">
        <v>0</v>
      </c>
      <c r="AJ208" s="36">
        <f>SUM(AA208-AB208-AC208-AD208-AE208-AF208+AG208-AH208+AI208)</f>
        <v>295422</v>
      </c>
      <c r="AK208" s="38" t="str">
        <f>IF(O208&gt;0," ",1)</f>
        <v xml:space="preserve"> </v>
      </c>
      <c r="AL208" s="38" t="str">
        <f>IF(W208&gt;0," ",1)</f>
        <v xml:space="preserve"> </v>
      </c>
    </row>
    <row r="209" spans="1:38" ht="17.100000000000001" customHeight="1">
      <c r="A209" s="8" t="s">
        <v>69</v>
      </c>
      <c r="B209" s="8" t="s">
        <v>489</v>
      </c>
      <c r="C209" s="8" t="s">
        <v>109</v>
      </c>
      <c r="D209" s="8" t="s">
        <v>491</v>
      </c>
      <c r="E209" s="18">
        <v>171.24</v>
      </c>
      <c r="F209" s="2">
        <f t="shared" si="30"/>
        <v>269360.52</v>
      </c>
      <c r="G209" s="63">
        <v>111197.55</v>
      </c>
      <c r="H209" s="46">
        <v>18877</v>
      </c>
      <c r="I209" s="42">
        <f t="shared" si="31"/>
        <v>14157.75</v>
      </c>
      <c r="J209" s="46">
        <v>14302</v>
      </c>
      <c r="K209" s="46">
        <v>0</v>
      </c>
      <c r="L209" s="46">
        <v>0</v>
      </c>
      <c r="M209" s="46">
        <v>12920</v>
      </c>
      <c r="N209" s="2">
        <f t="shared" si="32"/>
        <v>152577.29999999999</v>
      </c>
      <c r="O209" s="4">
        <f t="shared" si="33"/>
        <v>116783</v>
      </c>
      <c r="P209" s="51">
        <v>54</v>
      </c>
      <c r="Q209" s="51">
        <v>92</v>
      </c>
      <c r="R209" s="4">
        <f t="shared" si="34"/>
        <v>6906</v>
      </c>
      <c r="S209" s="6">
        <f t="shared" si="39"/>
        <v>12493.670400000001</v>
      </c>
      <c r="T209" s="62">
        <v>7042277</v>
      </c>
      <c r="U209" s="6">
        <f t="shared" si="35"/>
        <v>7042.277</v>
      </c>
      <c r="V209" s="6">
        <f t="shared" si="36"/>
        <v>5451.3934000000008</v>
      </c>
      <c r="W209" s="4">
        <f t="shared" si="37"/>
        <v>109028</v>
      </c>
      <c r="X209" s="20">
        <f t="shared" si="38"/>
        <v>232717</v>
      </c>
      <c r="Y209" s="21">
        <v>0</v>
      </c>
      <c r="Z209" s="19">
        <v>0</v>
      </c>
      <c r="AA209" s="4">
        <f>ROUND(X209+Z209,0)</f>
        <v>232717</v>
      </c>
      <c r="AB209" s="21"/>
      <c r="AC209" s="21"/>
      <c r="AD209" s="21"/>
      <c r="AE209" s="21">
        <v>4981</v>
      </c>
      <c r="AF209" s="21"/>
      <c r="AG209" s="26">
        <v>0</v>
      </c>
      <c r="AH209" s="26"/>
      <c r="AI209" s="26">
        <v>0</v>
      </c>
      <c r="AJ209" s="36">
        <f>SUM(AA209-AB209-AC209-AD209-AE209-AF209+AG209-AH209+AI209)</f>
        <v>227736</v>
      </c>
      <c r="AK209" s="38" t="str">
        <f>IF(O209&gt;0," ",1)</f>
        <v xml:space="preserve"> </v>
      </c>
      <c r="AL209" s="38" t="str">
        <f>IF(W209&gt;0," ",1)</f>
        <v xml:space="preserve"> </v>
      </c>
    </row>
    <row r="210" spans="1:38" ht="17.100000000000001" customHeight="1">
      <c r="A210" s="8" t="s">
        <v>69</v>
      </c>
      <c r="B210" s="8" t="s">
        <v>489</v>
      </c>
      <c r="C210" s="8" t="s">
        <v>190</v>
      </c>
      <c r="D210" s="8" t="s">
        <v>492</v>
      </c>
      <c r="E210" s="18">
        <v>291.68</v>
      </c>
      <c r="F210" s="2">
        <f t="shared" si="30"/>
        <v>458812.64</v>
      </c>
      <c r="G210" s="63">
        <v>262845.31</v>
      </c>
      <c r="H210" s="46">
        <v>33915</v>
      </c>
      <c r="I210" s="42">
        <f t="shared" si="31"/>
        <v>25436.25</v>
      </c>
      <c r="J210" s="46">
        <v>25751</v>
      </c>
      <c r="K210" s="46">
        <v>24456</v>
      </c>
      <c r="L210" s="46">
        <v>63138</v>
      </c>
      <c r="M210" s="46">
        <v>39001</v>
      </c>
      <c r="N210" s="2">
        <f t="shared" si="32"/>
        <v>440627.56</v>
      </c>
      <c r="O210" s="4">
        <f t="shared" si="33"/>
        <v>18185</v>
      </c>
      <c r="P210" s="51">
        <v>104</v>
      </c>
      <c r="Q210" s="51">
        <v>123</v>
      </c>
      <c r="R210" s="4">
        <f t="shared" si="34"/>
        <v>17781</v>
      </c>
      <c r="S210" s="6">
        <f t="shared" si="39"/>
        <v>21280.9728</v>
      </c>
      <c r="T210" s="62">
        <v>16641784</v>
      </c>
      <c r="U210" s="6">
        <f t="shared" si="35"/>
        <v>16641.784</v>
      </c>
      <c r="V210" s="6">
        <f t="shared" si="36"/>
        <v>4639.1887999999999</v>
      </c>
      <c r="W210" s="4">
        <f t="shared" si="37"/>
        <v>92784</v>
      </c>
      <c r="X210" s="20">
        <f t="shared" si="38"/>
        <v>128750</v>
      </c>
      <c r="Y210" s="21">
        <v>0</v>
      </c>
      <c r="Z210" s="19">
        <v>0</v>
      </c>
      <c r="AA210" s="4">
        <f>ROUND(X210+Z210,0)</f>
        <v>128750</v>
      </c>
      <c r="AB210" s="21">
        <v>1342</v>
      </c>
      <c r="AC210" s="21"/>
      <c r="AD210" s="21"/>
      <c r="AE210" s="21"/>
      <c r="AF210" s="21"/>
      <c r="AG210" s="26">
        <v>0</v>
      </c>
      <c r="AH210" s="26"/>
      <c r="AI210" s="26">
        <v>0</v>
      </c>
      <c r="AJ210" s="36">
        <f>SUM(AA210-AB210-AC210-AD210-AE210-AF210+AG210-AH210+AI210)</f>
        <v>127408</v>
      </c>
      <c r="AK210" s="38" t="str">
        <f>IF(O210&gt;0," ",1)</f>
        <v xml:space="preserve"> </v>
      </c>
      <c r="AL210" s="38" t="str">
        <f>IF(W210&gt;0," ",1)</f>
        <v xml:space="preserve"> </v>
      </c>
    </row>
    <row r="211" spans="1:38" ht="17.100000000000001" customHeight="1">
      <c r="A211" s="8" t="s">
        <v>69</v>
      </c>
      <c r="B211" s="8" t="s">
        <v>489</v>
      </c>
      <c r="C211" s="8" t="s">
        <v>26</v>
      </c>
      <c r="D211" s="8" t="s">
        <v>493</v>
      </c>
      <c r="E211" s="18">
        <v>1545.02</v>
      </c>
      <c r="F211" s="2">
        <f t="shared" si="30"/>
        <v>2430316.46</v>
      </c>
      <c r="G211" s="63">
        <v>476081.61</v>
      </c>
      <c r="H211" s="46">
        <v>191861</v>
      </c>
      <c r="I211" s="42">
        <f t="shared" si="31"/>
        <v>143895.75</v>
      </c>
      <c r="J211" s="46">
        <v>145316</v>
      </c>
      <c r="K211" s="46">
        <v>138244</v>
      </c>
      <c r="L211" s="46">
        <v>351368</v>
      </c>
      <c r="M211" s="46">
        <v>64152</v>
      </c>
      <c r="N211" s="2">
        <f t="shared" si="32"/>
        <v>1319057.3599999999</v>
      </c>
      <c r="O211" s="4">
        <f t="shared" si="33"/>
        <v>1111259</v>
      </c>
      <c r="P211" s="51">
        <v>686</v>
      </c>
      <c r="Q211" s="51">
        <v>79</v>
      </c>
      <c r="R211" s="4">
        <f t="shared" si="34"/>
        <v>75330</v>
      </c>
      <c r="S211" s="6">
        <f t="shared" si="39"/>
        <v>112724.65919999999</v>
      </c>
      <c r="T211" s="62">
        <v>28576327</v>
      </c>
      <c r="U211" s="6">
        <f t="shared" si="35"/>
        <v>28576.327000000001</v>
      </c>
      <c r="V211" s="6">
        <f t="shared" si="36"/>
        <v>84148.33219999999</v>
      </c>
      <c r="W211" s="4">
        <f t="shared" si="37"/>
        <v>1682967</v>
      </c>
      <c r="X211" s="20">
        <f t="shared" si="38"/>
        <v>2869556</v>
      </c>
      <c r="Y211" s="21">
        <v>0</v>
      </c>
      <c r="Z211" s="19">
        <v>0</v>
      </c>
      <c r="AA211" s="4">
        <f>ROUND(X211+Z211,0)</f>
        <v>2869556</v>
      </c>
      <c r="AB211" s="21"/>
      <c r="AC211" s="21"/>
      <c r="AD211" s="21"/>
      <c r="AE211" s="21"/>
      <c r="AF211" s="21"/>
      <c r="AG211" s="26">
        <v>0</v>
      </c>
      <c r="AH211" s="26"/>
      <c r="AI211" s="26">
        <v>0</v>
      </c>
      <c r="AJ211" s="36">
        <f>SUM(AA211-AB211-AC211-AD211-AE211-AF211+AG211-AH211+AI211)</f>
        <v>2869556</v>
      </c>
      <c r="AK211" s="38" t="str">
        <f>IF(O211&gt;0," ",1)</f>
        <v xml:space="preserve"> </v>
      </c>
      <c r="AL211" s="38" t="str">
        <f>IF(W211&gt;0," ",1)</f>
        <v xml:space="preserve"> </v>
      </c>
    </row>
    <row r="212" spans="1:38" ht="17.100000000000001" customHeight="1">
      <c r="A212" s="8" t="s">
        <v>69</v>
      </c>
      <c r="B212" s="8" t="s">
        <v>489</v>
      </c>
      <c r="C212" s="8" t="s">
        <v>17</v>
      </c>
      <c r="D212" s="8" t="s">
        <v>494</v>
      </c>
      <c r="E212" s="18">
        <v>362.64</v>
      </c>
      <c r="F212" s="2">
        <f t="shared" si="30"/>
        <v>570432.72</v>
      </c>
      <c r="G212" s="63">
        <v>195995.68</v>
      </c>
      <c r="H212" s="46">
        <v>41625</v>
      </c>
      <c r="I212" s="42">
        <f t="shared" si="31"/>
        <v>31218.75</v>
      </c>
      <c r="J212" s="46">
        <v>31635</v>
      </c>
      <c r="K212" s="46">
        <v>29984</v>
      </c>
      <c r="L212" s="46">
        <v>75245</v>
      </c>
      <c r="M212" s="46">
        <v>29640</v>
      </c>
      <c r="N212" s="2">
        <f t="shared" si="32"/>
        <v>393718.43</v>
      </c>
      <c r="O212" s="4">
        <f t="shared" si="33"/>
        <v>176714</v>
      </c>
      <c r="P212" s="51">
        <v>161</v>
      </c>
      <c r="Q212" s="51">
        <v>79</v>
      </c>
      <c r="R212" s="4">
        <f t="shared" si="34"/>
        <v>17679</v>
      </c>
      <c r="S212" s="6">
        <f t="shared" si="39"/>
        <v>26458.214400000001</v>
      </c>
      <c r="T212" s="62">
        <v>11563167</v>
      </c>
      <c r="U212" s="6">
        <f t="shared" si="35"/>
        <v>11563.166999999999</v>
      </c>
      <c r="V212" s="6">
        <f t="shared" si="36"/>
        <v>14895.047400000001</v>
      </c>
      <c r="W212" s="4">
        <f t="shared" si="37"/>
        <v>297901</v>
      </c>
      <c r="X212" s="20">
        <f t="shared" si="38"/>
        <v>492294</v>
      </c>
      <c r="Y212" s="21">
        <v>0</v>
      </c>
      <c r="Z212" s="19">
        <v>0</v>
      </c>
      <c r="AA212" s="4">
        <f>ROUND(X212+Z212,0)</f>
        <v>492294</v>
      </c>
      <c r="AB212" s="21">
        <v>5155</v>
      </c>
      <c r="AC212" s="21"/>
      <c r="AD212" s="21"/>
      <c r="AE212" s="21"/>
      <c r="AF212" s="21"/>
      <c r="AG212" s="26">
        <v>0</v>
      </c>
      <c r="AH212" s="26"/>
      <c r="AI212" s="26">
        <v>0</v>
      </c>
      <c r="AJ212" s="36">
        <f>SUM(AA212-AB212-AC212-AD212-AE212-AF212+AG212-AH212+AI212)</f>
        <v>487139</v>
      </c>
      <c r="AK212" s="38" t="str">
        <f>IF(O212&gt;0," ",1)</f>
        <v xml:space="preserve"> </v>
      </c>
      <c r="AL212" s="38" t="str">
        <f>IF(W212&gt;0," ",1)</f>
        <v xml:space="preserve"> </v>
      </c>
    </row>
    <row r="213" spans="1:38" ht="17.100000000000001" customHeight="1">
      <c r="A213" s="8" t="s">
        <v>69</v>
      </c>
      <c r="B213" s="8" t="s">
        <v>489</v>
      </c>
      <c r="C213" s="8" t="s">
        <v>14</v>
      </c>
      <c r="D213" s="8" t="s">
        <v>495</v>
      </c>
      <c r="E213" s="18">
        <v>345.74</v>
      </c>
      <c r="F213" s="2">
        <f t="shared" si="30"/>
        <v>543849.02</v>
      </c>
      <c r="G213" s="63">
        <v>160503.51999999999</v>
      </c>
      <c r="H213" s="46">
        <v>36555</v>
      </c>
      <c r="I213" s="42">
        <f t="shared" si="31"/>
        <v>27416.25</v>
      </c>
      <c r="J213" s="46">
        <v>27657</v>
      </c>
      <c r="K213" s="46">
        <v>26328</v>
      </c>
      <c r="L213" s="46">
        <v>67951</v>
      </c>
      <c r="M213" s="46">
        <v>38685</v>
      </c>
      <c r="N213" s="2">
        <f t="shared" si="32"/>
        <v>348540.77</v>
      </c>
      <c r="O213" s="4">
        <f t="shared" si="33"/>
        <v>195308</v>
      </c>
      <c r="P213" s="51">
        <v>144</v>
      </c>
      <c r="Q213" s="51">
        <v>81</v>
      </c>
      <c r="R213" s="4">
        <f t="shared" si="34"/>
        <v>16213</v>
      </c>
      <c r="S213" s="6">
        <f t="shared" si="39"/>
        <v>25225.190399999999</v>
      </c>
      <c r="T213" s="62">
        <v>10050321</v>
      </c>
      <c r="U213" s="6">
        <f t="shared" si="35"/>
        <v>10050.321</v>
      </c>
      <c r="V213" s="6">
        <f t="shared" si="36"/>
        <v>15174.8694</v>
      </c>
      <c r="W213" s="4">
        <f t="shared" si="37"/>
        <v>303497</v>
      </c>
      <c r="X213" s="20">
        <f t="shared" si="38"/>
        <v>515018</v>
      </c>
      <c r="Y213" s="21">
        <v>0</v>
      </c>
      <c r="Z213" s="19">
        <v>0</v>
      </c>
      <c r="AA213" s="4">
        <f>ROUND(X213+Z213,0)</f>
        <v>515018</v>
      </c>
      <c r="AB213" s="21"/>
      <c r="AC213" s="21"/>
      <c r="AD213" s="21"/>
      <c r="AE213" s="21">
        <v>5431</v>
      </c>
      <c r="AF213" s="21"/>
      <c r="AG213" s="26">
        <v>0</v>
      </c>
      <c r="AH213" s="26"/>
      <c r="AI213" s="26">
        <v>0</v>
      </c>
      <c r="AJ213" s="36">
        <f>SUM(AA213-AB213-AC213-AD213-AE213-AF213+AG213-AH213+AI213)</f>
        <v>509587</v>
      </c>
      <c r="AK213" s="38" t="str">
        <f>IF(O213&gt;0," ",1)</f>
        <v xml:space="preserve"> </v>
      </c>
      <c r="AL213" s="38" t="str">
        <f>IF(W213&gt;0," ",1)</f>
        <v xml:space="preserve"> </v>
      </c>
    </row>
    <row r="214" spans="1:38" ht="17.100000000000001" customHeight="1">
      <c r="A214" s="8" t="s">
        <v>69</v>
      </c>
      <c r="B214" s="8" t="s">
        <v>489</v>
      </c>
      <c r="C214" s="8" t="s">
        <v>64</v>
      </c>
      <c r="D214" s="8" t="s">
        <v>496</v>
      </c>
      <c r="E214" s="18">
        <v>483.44000000000005</v>
      </c>
      <c r="F214" s="2">
        <f t="shared" si="30"/>
        <v>760451.12000000011</v>
      </c>
      <c r="G214" s="63">
        <v>246007.48</v>
      </c>
      <c r="H214" s="46">
        <v>51040</v>
      </c>
      <c r="I214" s="42">
        <f t="shared" si="31"/>
        <v>38280</v>
      </c>
      <c r="J214" s="46">
        <v>38705</v>
      </c>
      <c r="K214" s="46">
        <v>36788</v>
      </c>
      <c r="L214" s="46">
        <v>91739</v>
      </c>
      <c r="M214" s="46">
        <v>26100</v>
      </c>
      <c r="N214" s="2">
        <f t="shared" si="32"/>
        <v>477619.48</v>
      </c>
      <c r="O214" s="4">
        <f t="shared" si="33"/>
        <v>282832</v>
      </c>
      <c r="P214" s="51">
        <v>137</v>
      </c>
      <c r="Q214" s="51">
        <v>97</v>
      </c>
      <c r="R214" s="4">
        <f t="shared" si="34"/>
        <v>18472</v>
      </c>
      <c r="S214" s="6">
        <f t="shared" si="39"/>
        <v>35271.782399999996</v>
      </c>
      <c r="T214" s="62">
        <v>14740019</v>
      </c>
      <c r="U214" s="6">
        <f t="shared" si="35"/>
        <v>14740.019</v>
      </c>
      <c r="V214" s="6">
        <f t="shared" si="36"/>
        <v>20531.763399999996</v>
      </c>
      <c r="W214" s="4">
        <f t="shared" si="37"/>
        <v>410635</v>
      </c>
      <c r="X214" s="20">
        <f t="shared" si="38"/>
        <v>711939</v>
      </c>
      <c r="Y214" s="21">
        <v>0</v>
      </c>
      <c r="Z214" s="19">
        <v>0</v>
      </c>
      <c r="AA214" s="4">
        <f>ROUND(X214+Z214,0)</f>
        <v>711939</v>
      </c>
      <c r="AB214" s="21"/>
      <c r="AC214" s="21"/>
      <c r="AD214" s="21"/>
      <c r="AE214" s="21"/>
      <c r="AF214" s="21"/>
      <c r="AG214" s="26">
        <v>0</v>
      </c>
      <c r="AH214" s="26"/>
      <c r="AI214" s="26">
        <v>0</v>
      </c>
      <c r="AJ214" s="36">
        <f>SUM(AA214-AB214-AC214-AD214-AE214-AF214+AG214-AH214+AI214)</f>
        <v>711939</v>
      </c>
      <c r="AK214" s="38" t="str">
        <f>IF(O214&gt;0," ",1)</f>
        <v xml:space="preserve"> </v>
      </c>
      <c r="AL214" s="38" t="str">
        <f>IF(W214&gt;0," ",1)</f>
        <v xml:space="preserve"> </v>
      </c>
    </row>
    <row r="215" spans="1:38" ht="17.100000000000001" customHeight="1">
      <c r="A215" s="8" t="s">
        <v>139</v>
      </c>
      <c r="B215" s="8" t="s">
        <v>497</v>
      </c>
      <c r="C215" s="8" t="s">
        <v>142</v>
      </c>
      <c r="D215" s="8" t="s">
        <v>498</v>
      </c>
      <c r="E215" s="18">
        <v>193.7</v>
      </c>
      <c r="F215" s="2">
        <f t="shared" si="30"/>
        <v>304690.09999999998</v>
      </c>
      <c r="G215" s="63">
        <v>961765.21</v>
      </c>
      <c r="H215" s="46">
        <v>22301</v>
      </c>
      <c r="I215" s="42">
        <f t="shared" si="31"/>
        <v>16725.75</v>
      </c>
      <c r="J215" s="46">
        <v>15659</v>
      </c>
      <c r="K215" s="46">
        <v>0</v>
      </c>
      <c r="L215" s="46">
        <v>0</v>
      </c>
      <c r="M215" s="46">
        <v>57250</v>
      </c>
      <c r="N215" s="2">
        <f t="shared" si="32"/>
        <v>1051399.96</v>
      </c>
      <c r="O215" s="4">
        <f t="shared" si="33"/>
        <v>0</v>
      </c>
      <c r="P215" s="51">
        <v>89</v>
      </c>
      <c r="Q215" s="51">
        <v>95</v>
      </c>
      <c r="R215" s="4">
        <f t="shared" si="34"/>
        <v>11752</v>
      </c>
      <c r="S215" s="6">
        <f t="shared" si="39"/>
        <v>14132.352000000001</v>
      </c>
      <c r="T215" s="62">
        <v>60298759</v>
      </c>
      <c r="U215" s="6">
        <f t="shared" si="35"/>
        <v>60298.758999999998</v>
      </c>
      <c r="V215" s="6">
        <f t="shared" si="36"/>
        <v>0</v>
      </c>
      <c r="W215" s="4">
        <f t="shared" si="37"/>
        <v>0</v>
      </c>
      <c r="X215" s="20">
        <f t="shared" si="38"/>
        <v>11752</v>
      </c>
      <c r="Y215" s="21">
        <v>0</v>
      </c>
      <c r="Z215" s="19">
        <v>0</v>
      </c>
      <c r="AA215" s="4">
        <f>ROUND(X215+Z215,0)</f>
        <v>11752</v>
      </c>
      <c r="AB215" s="21"/>
      <c r="AC215" s="21"/>
      <c r="AD215" s="21"/>
      <c r="AE215" s="21"/>
      <c r="AF215" s="21"/>
      <c r="AG215" s="26">
        <v>0</v>
      </c>
      <c r="AH215" s="26"/>
      <c r="AI215" s="26">
        <v>0</v>
      </c>
      <c r="AJ215" s="36">
        <f>SUM(AA215-AB215-AC215-AD215-AE215-AF215+AG215-AH215+AI215)</f>
        <v>11752</v>
      </c>
      <c r="AK215" s="38">
        <f>IF(O215&gt;0," ",1)</f>
        <v>1</v>
      </c>
      <c r="AL215" s="38">
        <f>IF(W215&gt;0," ",1)</f>
        <v>1</v>
      </c>
    </row>
    <row r="216" spans="1:38" ht="17.100000000000001" customHeight="1">
      <c r="A216" s="8" t="s">
        <v>139</v>
      </c>
      <c r="B216" s="8" t="s">
        <v>497</v>
      </c>
      <c r="C216" s="8" t="s">
        <v>203</v>
      </c>
      <c r="D216" s="8" t="s">
        <v>499</v>
      </c>
      <c r="E216" s="18">
        <v>147.88</v>
      </c>
      <c r="F216" s="2">
        <f t="shared" si="30"/>
        <v>232615.24</v>
      </c>
      <c r="G216" s="63">
        <v>310575.92</v>
      </c>
      <c r="H216" s="46">
        <v>17209</v>
      </c>
      <c r="I216" s="42">
        <f t="shared" si="31"/>
        <v>12906.75</v>
      </c>
      <c r="J216" s="46">
        <v>12088</v>
      </c>
      <c r="K216" s="46">
        <v>0</v>
      </c>
      <c r="L216" s="46">
        <v>0</v>
      </c>
      <c r="M216" s="46">
        <v>46562</v>
      </c>
      <c r="N216" s="2">
        <f t="shared" si="32"/>
        <v>382132.67</v>
      </c>
      <c r="O216" s="4">
        <f t="shared" si="33"/>
        <v>0</v>
      </c>
      <c r="P216" s="51">
        <v>79</v>
      </c>
      <c r="Q216" s="51">
        <v>112</v>
      </c>
      <c r="R216" s="4">
        <f t="shared" si="34"/>
        <v>12299</v>
      </c>
      <c r="S216" s="6">
        <f t="shared" si="39"/>
        <v>10789.3248</v>
      </c>
      <c r="T216" s="62">
        <v>18845626</v>
      </c>
      <c r="U216" s="6">
        <f t="shared" si="35"/>
        <v>18845.626</v>
      </c>
      <c r="V216" s="6">
        <f t="shared" si="36"/>
        <v>0</v>
      </c>
      <c r="W216" s="4">
        <f t="shared" si="37"/>
        <v>0</v>
      </c>
      <c r="X216" s="20">
        <f t="shared" si="38"/>
        <v>12299</v>
      </c>
      <c r="Y216" s="21">
        <v>0</v>
      </c>
      <c r="Z216" s="19">
        <v>0</v>
      </c>
      <c r="AA216" s="4">
        <f>ROUND(X216+Z216,0)</f>
        <v>12299</v>
      </c>
      <c r="AB216" s="21"/>
      <c r="AC216" s="21"/>
      <c r="AD216" s="21"/>
      <c r="AE216" s="21"/>
      <c r="AF216" s="21"/>
      <c r="AG216" s="26">
        <v>0</v>
      </c>
      <c r="AH216" s="26"/>
      <c r="AI216" s="26">
        <v>0</v>
      </c>
      <c r="AJ216" s="36">
        <f>SUM(AA216-AB216-AC216-AD216-AE216-AF216+AG216-AH216+AI216)</f>
        <v>12299</v>
      </c>
      <c r="AK216" s="38">
        <f>IF(O216&gt;0," ",1)</f>
        <v>1</v>
      </c>
      <c r="AL216" s="38">
        <f>IF(W216&gt;0," ",1)</f>
        <v>1</v>
      </c>
    </row>
    <row r="217" spans="1:38" ht="17.100000000000001" customHeight="1">
      <c r="A217" s="8" t="s">
        <v>139</v>
      </c>
      <c r="B217" s="8" t="s">
        <v>497</v>
      </c>
      <c r="C217" s="8" t="s">
        <v>145</v>
      </c>
      <c r="D217" s="8" t="s">
        <v>501</v>
      </c>
      <c r="E217" s="18">
        <v>2189.31</v>
      </c>
      <c r="F217" s="2">
        <f t="shared" si="30"/>
        <v>3443784.63</v>
      </c>
      <c r="G217" s="63">
        <v>616382.12</v>
      </c>
      <c r="H217" s="46">
        <v>296279</v>
      </c>
      <c r="I217" s="42">
        <f t="shared" si="31"/>
        <v>222209.25</v>
      </c>
      <c r="J217" s="46">
        <v>208045</v>
      </c>
      <c r="K217" s="46">
        <v>83808</v>
      </c>
      <c r="L217" s="46">
        <v>516039</v>
      </c>
      <c r="M217" s="46">
        <v>51722</v>
      </c>
      <c r="N217" s="2">
        <f t="shared" si="32"/>
        <v>1698205.37</v>
      </c>
      <c r="O217" s="4">
        <f t="shared" si="33"/>
        <v>1745579</v>
      </c>
      <c r="P217" s="51">
        <v>642</v>
      </c>
      <c r="Q217" s="51">
        <v>57</v>
      </c>
      <c r="R217" s="4">
        <f t="shared" si="34"/>
        <v>50866</v>
      </c>
      <c r="S217" s="6">
        <f t="shared" si="39"/>
        <v>159732.0576</v>
      </c>
      <c r="T217" s="62">
        <v>38284604</v>
      </c>
      <c r="U217" s="6">
        <f t="shared" si="35"/>
        <v>38284.603999999999</v>
      </c>
      <c r="V217" s="6">
        <f t="shared" si="36"/>
        <v>121447.45360000001</v>
      </c>
      <c r="W217" s="4">
        <f t="shared" si="37"/>
        <v>2428949</v>
      </c>
      <c r="X217" s="20">
        <f t="shared" si="38"/>
        <v>4225394</v>
      </c>
      <c r="Y217" s="21">
        <v>0</v>
      </c>
      <c r="Z217" s="19">
        <v>0</v>
      </c>
      <c r="AA217" s="4">
        <f>ROUND(X217+Z217,0)</f>
        <v>4225394</v>
      </c>
      <c r="AB217" s="21"/>
      <c r="AC217" s="21"/>
      <c r="AD217" s="21"/>
      <c r="AE217" s="21"/>
      <c r="AF217" s="21"/>
      <c r="AG217" s="26">
        <v>0</v>
      </c>
      <c r="AH217" s="26"/>
      <c r="AI217" s="26">
        <v>0</v>
      </c>
      <c r="AJ217" s="36">
        <f>SUM(AA217-AB217-AC217-AD217-AE217-AF217+AG217-AH217+AI217)</f>
        <v>4225394</v>
      </c>
      <c r="AK217" s="38" t="str">
        <f>IF(O217&gt;0," ",1)</f>
        <v xml:space="preserve"> </v>
      </c>
      <c r="AL217" s="38" t="str">
        <f>IF(W217&gt;0," ",1)</f>
        <v xml:space="preserve"> </v>
      </c>
    </row>
    <row r="218" spans="1:38" ht="17.100000000000001" customHeight="1">
      <c r="A218" s="8" t="s">
        <v>139</v>
      </c>
      <c r="B218" s="8" t="s">
        <v>497</v>
      </c>
      <c r="C218" s="8" t="s">
        <v>43</v>
      </c>
      <c r="D218" s="8" t="s">
        <v>502</v>
      </c>
      <c r="E218" s="18">
        <v>8210.39</v>
      </c>
      <c r="F218" s="2">
        <f t="shared" si="30"/>
        <v>12914943.469999999</v>
      </c>
      <c r="G218" s="63">
        <v>4045456.38</v>
      </c>
      <c r="H218" s="46">
        <v>1109021</v>
      </c>
      <c r="I218" s="42">
        <f t="shared" si="31"/>
        <v>831765.75</v>
      </c>
      <c r="J218" s="46">
        <v>778786</v>
      </c>
      <c r="K218" s="46">
        <v>313621</v>
      </c>
      <c r="L218" s="46">
        <v>1902400</v>
      </c>
      <c r="M218" s="46">
        <v>51241</v>
      </c>
      <c r="N218" s="2">
        <f t="shared" si="32"/>
        <v>7923270.1299999999</v>
      </c>
      <c r="O218" s="4">
        <f t="shared" si="33"/>
        <v>4991673</v>
      </c>
      <c r="P218" s="51">
        <v>1745</v>
      </c>
      <c r="Q218" s="51">
        <v>55</v>
      </c>
      <c r="R218" s="4">
        <f t="shared" si="34"/>
        <v>133405</v>
      </c>
      <c r="S218" s="6">
        <f t="shared" si="39"/>
        <v>599030.05440000002</v>
      </c>
      <c r="T218" s="62">
        <v>256170124</v>
      </c>
      <c r="U218" s="6">
        <f t="shared" si="35"/>
        <v>256170.12400000001</v>
      </c>
      <c r="V218" s="6">
        <f t="shared" si="36"/>
        <v>342859.93040000001</v>
      </c>
      <c r="W218" s="4">
        <f t="shared" si="37"/>
        <v>6857199</v>
      </c>
      <c r="X218" s="20">
        <f t="shared" si="38"/>
        <v>11982277</v>
      </c>
      <c r="Y218" s="21">
        <v>0</v>
      </c>
      <c r="Z218" s="19">
        <v>0</v>
      </c>
      <c r="AA218" s="4">
        <f>ROUND(X218+Z218,0)</f>
        <v>11982277</v>
      </c>
      <c r="AB218" s="21"/>
      <c r="AC218" s="21"/>
      <c r="AD218" s="21"/>
      <c r="AE218" s="21"/>
      <c r="AF218" s="21"/>
      <c r="AG218" s="26">
        <v>0</v>
      </c>
      <c r="AH218" s="26"/>
      <c r="AI218" s="26">
        <v>0</v>
      </c>
      <c r="AJ218" s="36">
        <f>SUM(AA218-AB218-AC218-AD218-AE218-AF218+AG218-AH218+AI218)</f>
        <v>11982277</v>
      </c>
      <c r="AK218" s="38" t="str">
        <f>IF(O218&gt;0," ",1)</f>
        <v xml:space="preserve"> </v>
      </c>
      <c r="AL218" s="38" t="str">
        <f>IF(W218&gt;0," ",1)</f>
        <v xml:space="preserve"> </v>
      </c>
    </row>
    <row r="219" spans="1:38" ht="17.100000000000001" customHeight="1">
      <c r="A219" s="8" t="s">
        <v>139</v>
      </c>
      <c r="B219" s="8" t="s">
        <v>497</v>
      </c>
      <c r="C219" s="8" t="s">
        <v>44</v>
      </c>
      <c r="D219" s="8" t="s">
        <v>503</v>
      </c>
      <c r="E219" s="18">
        <v>1174.8599999999999</v>
      </c>
      <c r="F219" s="2">
        <f t="shared" si="30"/>
        <v>1848054.7799999998</v>
      </c>
      <c r="G219" s="63">
        <v>463860.33</v>
      </c>
      <c r="H219" s="46">
        <v>157878</v>
      </c>
      <c r="I219" s="42">
        <f t="shared" si="31"/>
        <v>118408.5</v>
      </c>
      <c r="J219" s="46">
        <v>110873</v>
      </c>
      <c r="K219" s="46">
        <v>44633</v>
      </c>
      <c r="L219" s="46">
        <v>268806</v>
      </c>
      <c r="M219" s="46">
        <v>51752</v>
      </c>
      <c r="N219" s="2">
        <f t="shared" si="32"/>
        <v>1058332.83</v>
      </c>
      <c r="O219" s="4">
        <f t="shared" si="33"/>
        <v>789722</v>
      </c>
      <c r="P219" s="51">
        <v>193</v>
      </c>
      <c r="Q219" s="51">
        <v>90</v>
      </c>
      <c r="R219" s="4">
        <f t="shared" si="34"/>
        <v>24144</v>
      </c>
      <c r="S219" s="6">
        <f t="shared" si="39"/>
        <v>85717.785600000003</v>
      </c>
      <c r="T219" s="62">
        <v>28963666</v>
      </c>
      <c r="U219" s="6">
        <f t="shared" si="35"/>
        <v>28963.666000000001</v>
      </c>
      <c r="V219" s="6">
        <f t="shared" si="36"/>
        <v>56754.119600000005</v>
      </c>
      <c r="W219" s="4">
        <f t="shared" si="37"/>
        <v>1135082</v>
      </c>
      <c r="X219" s="20">
        <f t="shared" si="38"/>
        <v>1948948</v>
      </c>
      <c r="Y219" s="21">
        <v>0</v>
      </c>
      <c r="Z219" s="19">
        <v>0</v>
      </c>
      <c r="AA219" s="4">
        <f>ROUND(X219+Z219,0)</f>
        <v>1948948</v>
      </c>
      <c r="AB219" s="21"/>
      <c r="AC219" s="21"/>
      <c r="AD219" s="21"/>
      <c r="AE219" s="21"/>
      <c r="AF219" s="21"/>
      <c r="AG219" s="26">
        <v>0</v>
      </c>
      <c r="AH219" s="26"/>
      <c r="AI219" s="26">
        <v>0</v>
      </c>
      <c r="AJ219" s="36">
        <f>SUM(AA219-AB219-AC219-AD219-AE219-AF219+AG219-AH219+AI219)</f>
        <v>1948948</v>
      </c>
      <c r="AK219" s="38" t="str">
        <f>IF(O219&gt;0," ",1)</f>
        <v xml:space="preserve"> </v>
      </c>
      <c r="AL219" s="38" t="str">
        <f>IF(W219&gt;0," ",1)</f>
        <v xml:space="preserve"> </v>
      </c>
    </row>
    <row r="220" spans="1:38" ht="17.100000000000001" customHeight="1">
      <c r="A220" s="8" t="s">
        <v>139</v>
      </c>
      <c r="B220" s="8" t="s">
        <v>497</v>
      </c>
      <c r="C220" s="8" t="s">
        <v>858</v>
      </c>
      <c r="D220" s="8" t="s">
        <v>500</v>
      </c>
      <c r="E220" s="18">
        <v>1312.81</v>
      </c>
      <c r="F220" s="2">
        <f t="shared" si="30"/>
        <v>2065050.13</v>
      </c>
      <c r="G220" s="63">
        <v>761789.22</v>
      </c>
      <c r="H220" s="46">
        <v>185284</v>
      </c>
      <c r="I220" s="42">
        <f t="shared" si="31"/>
        <v>138963</v>
      </c>
      <c r="J220" s="46">
        <v>130097</v>
      </c>
      <c r="K220" s="46">
        <v>52428</v>
      </c>
      <c r="L220" s="46">
        <v>313651</v>
      </c>
      <c r="M220" s="46">
        <v>117349</v>
      </c>
      <c r="N220" s="2">
        <f t="shared" si="32"/>
        <v>1514277.22</v>
      </c>
      <c r="O220" s="4">
        <f t="shared" si="33"/>
        <v>550773</v>
      </c>
      <c r="P220" s="51">
        <v>467</v>
      </c>
      <c r="Q220" s="51">
        <v>92</v>
      </c>
      <c r="R220" s="4">
        <f t="shared" si="34"/>
        <v>59720</v>
      </c>
      <c r="S220" s="6">
        <f t="shared" si="39"/>
        <v>95782.617599999998</v>
      </c>
      <c r="T220" s="62">
        <v>46564133</v>
      </c>
      <c r="U220" s="6">
        <f t="shared" si="35"/>
        <v>46564.133000000002</v>
      </c>
      <c r="V220" s="6">
        <f t="shared" si="36"/>
        <v>49218.484599999996</v>
      </c>
      <c r="W220" s="4">
        <f t="shared" si="37"/>
        <v>984370</v>
      </c>
      <c r="X220" s="20">
        <f t="shared" si="38"/>
        <v>1594863</v>
      </c>
      <c r="Y220" s="21">
        <v>0</v>
      </c>
      <c r="Z220" s="19">
        <v>0</v>
      </c>
      <c r="AA220" s="4">
        <f>ROUND(X220+Z220,0)</f>
        <v>1594863</v>
      </c>
      <c r="AB220" s="21"/>
      <c r="AC220" s="21"/>
      <c r="AD220" s="21"/>
      <c r="AE220" s="21"/>
      <c r="AF220" s="21"/>
      <c r="AG220" s="26">
        <v>0</v>
      </c>
      <c r="AH220" s="26"/>
      <c r="AI220" s="26">
        <v>0</v>
      </c>
      <c r="AJ220" s="36">
        <f>SUM(AA220-AB220-AC220-AD220-AE220-AF220+AG220-AH220+AI220)</f>
        <v>1594863</v>
      </c>
      <c r="AK220" s="38" t="str">
        <f>IF(O220&gt;0," ",1)</f>
        <v xml:space="preserve"> </v>
      </c>
      <c r="AL220" s="38" t="str">
        <f>IF(W220&gt;0," ",1)</f>
        <v xml:space="preserve"> </v>
      </c>
    </row>
    <row r="221" spans="1:38" ht="17.100000000000001" customHeight="1">
      <c r="A221" s="8" t="s">
        <v>45</v>
      </c>
      <c r="B221" s="8" t="s">
        <v>504</v>
      </c>
      <c r="C221" s="8" t="s">
        <v>190</v>
      </c>
      <c r="D221" s="8" t="s">
        <v>505</v>
      </c>
      <c r="E221" s="18">
        <v>311.05</v>
      </c>
      <c r="F221" s="2">
        <f t="shared" si="30"/>
        <v>489281.65</v>
      </c>
      <c r="G221" s="63">
        <v>494167.05</v>
      </c>
      <c r="H221" s="46">
        <v>51689</v>
      </c>
      <c r="I221" s="42">
        <f t="shared" si="31"/>
        <v>38766.75</v>
      </c>
      <c r="J221" s="46">
        <v>26480</v>
      </c>
      <c r="K221" s="46">
        <v>197970</v>
      </c>
      <c r="L221" s="46">
        <v>68128</v>
      </c>
      <c r="M221" s="46">
        <v>86939</v>
      </c>
      <c r="N221" s="2">
        <f t="shared" si="32"/>
        <v>912450.8</v>
      </c>
      <c r="O221" s="4">
        <f t="shared" si="33"/>
        <v>0</v>
      </c>
      <c r="P221" s="51">
        <v>72</v>
      </c>
      <c r="Q221" s="51">
        <v>130</v>
      </c>
      <c r="R221" s="4">
        <f t="shared" si="34"/>
        <v>13010</v>
      </c>
      <c r="S221" s="6">
        <f t="shared" si="39"/>
        <v>22694.207999999999</v>
      </c>
      <c r="T221" s="62">
        <v>30904756</v>
      </c>
      <c r="U221" s="6">
        <f t="shared" si="35"/>
        <v>30904.756000000001</v>
      </c>
      <c r="V221" s="6">
        <f t="shared" si="36"/>
        <v>0</v>
      </c>
      <c r="W221" s="4">
        <f t="shared" si="37"/>
        <v>0</v>
      </c>
      <c r="X221" s="20">
        <f t="shared" si="38"/>
        <v>13010</v>
      </c>
      <c r="Y221" s="21">
        <v>0</v>
      </c>
      <c r="Z221" s="19">
        <v>0</v>
      </c>
      <c r="AA221" s="4">
        <f>ROUND(X221+Z221,0)</f>
        <v>13010</v>
      </c>
      <c r="AB221" s="21"/>
      <c r="AC221" s="21"/>
      <c r="AD221" s="21"/>
      <c r="AE221" s="21"/>
      <c r="AF221" s="21"/>
      <c r="AG221" s="26">
        <v>97119</v>
      </c>
      <c r="AH221" s="26"/>
      <c r="AI221" s="26">
        <v>0</v>
      </c>
      <c r="AJ221" s="36">
        <f>SUM(AA221-AB221-AC221-AD221-AE221-AF221+AG221-AH221+AI221)</f>
        <v>110129</v>
      </c>
      <c r="AK221" s="38">
        <f>IF(O221&gt;0," ",1)</f>
        <v>1</v>
      </c>
      <c r="AL221" s="38">
        <f>IF(W221&gt;0," ",1)</f>
        <v>1</v>
      </c>
    </row>
    <row r="222" spans="1:38" ht="17.100000000000001" customHeight="1">
      <c r="A222" s="8" t="s">
        <v>45</v>
      </c>
      <c r="B222" s="8" t="s">
        <v>504</v>
      </c>
      <c r="C222" s="8" t="s">
        <v>96</v>
      </c>
      <c r="D222" s="8" t="s">
        <v>506</v>
      </c>
      <c r="E222" s="18">
        <v>516.4</v>
      </c>
      <c r="F222" s="2">
        <f t="shared" si="30"/>
        <v>812297.2</v>
      </c>
      <c r="G222" s="63">
        <v>626340.72</v>
      </c>
      <c r="H222" s="46">
        <v>79619</v>
      </c>
      <c r="I222" s="42">
        <f t="shared" si="31"/>
        <v>59714.25</v>
      </c>
      <c r="J222" s="46">
        <v>40788</v>
      </c>
      <c r="K222" s="46">
        <v>303429</v>
      </c>
      <c r="L222" s="46">
        <v>92999</v>
      </c>
      <c r="M222" s="46">
        <v>76828</v>
      </c>
      <c r="N222" s="2">
        <f t="shared" si="32"/>
        <v>1200098.97</v>
      </c>
      <c r="O222" s="4">
        <f t="shared" si="33"/>
        <v>0</v>
      </c>
      <c r="P222" s="51">
        <v>224</v>
      </c>
      <c r="Q222" s="51">
        <v>95</v>
      </c>
      <c r="R222" s="4">
        <f t="shared" si="34"/>
        <v>29579</v>
      </c>
      <c r="S222" s="6">
        <f t="shared" si="39"/>
        <v>37676.544000000002</v>
      </c>
      <c r="T222" s="62">
        <v>38808078</v>
      </c>
      <c r="U222" s="6">
        <f t="shared" si="35"/>
        <v>38808.078000000001</v>
      </c>
      <c r="V222" s="6">
        <f t="shared" si="36"/>
        <v>0</v>
      </c>
      <c r="W222" s="4">
        <f t="shared" si="37"/>
        <v>0</v>
      </c>
      <c r="X222" s="20">
        <f t="shared" si="38"/>
        <v>29579</v>
      </c>
      <c r="Y222" s="21">
        <v>0</v>
      </c>
      <c r="Z222" s="19">
        <v>0</v>
      </c>
      <c r="AA222" s="4">
        <f>ROUND(X222+Z222,0)</f>
        <v>29579</v>
      </c>
      <c r="AB222" s="21"/>
      <c r="AC222" s="21"/>
      <c r="AD222" s="21"/>
      <c r="AE222" s="21"/>
      <c r="AF222" s="21"/>
      <c r="AG222" s="26">
        <v>73264</v>
      </c>
      <c r="AH222" s="26"/>
      <c r="AI222" s="26">
        <v>0</v>
      </c>
      <c r="AJ222" s="36">
        <f>SUM(AA222-AB222-AC222-AD222-AE222-AF222+AG222-AH222+AI222)</f>
        <v>102843</v>
      </c>
      <c r="AK222" s="38">
        <f>IF(O222&gt;0," ",1)</f>
        <v>1</v>
      </c>
      <c r="AL222" s="38">
        <f>IF(W222&gt;0," ",1)</f>
        <v>1</v>
      </c>
    </row>
    <row r="223" spans="1:38" ht="17.100000000000001" customHeight="1">
      <c r="A223" s="8" t="s">
        <v>45</v>
      </c>
      <c r="B223" s="8" t="s">
        <v>504</v>
      </c>
      <c r="C223" s="8" t="s">
        <v>56</v>
      </c>
      <c r="D223" s="8" t="s">
        <v>507</v>
      </c>
      <c r="E223" s="18">
        <v>2382.1799999999998</v>
      </c>
      <c r="F223" s="2">
        <f t="shared" si="30"/>
        <v>3747169.1399999997</v>
      </c>
      <c r="G223" s="63">
        <v>1366945.8399999999</v>
      </c>
      <c r="H223" s="46">
        <v>444482</v>
      </c>
      <c r="I223" s="42">
        <f t="shared" si="31"/>
        <v>333361.5</v>
      </c>
      <c r="J223" s="46">
        <v>226885</v>
      </c>
      <c r="K223" s="46">
        <v>1692524</v>
      </c>
      <c r="L223" s="46">
        <v>538091</v>
      </c>
      <c r="M223" s="46">
        <v>125777</v>
      </c>
      <c r="N223" s="2">
        <f t="shared" si="32"/>
        <v>4283584.34</v>
      </c>
      <c r="O223" s="4">
        <f t="shared" si="33"/>
        <v>0</v>
      </c>
      <c r="P223" s="51">
        <v>552</v>
      </c>
      <c r="Q223" s="51">
        <v>75</v>
      </c>
      <c r="R223" s="4">
        <f t="shared" si="34"/>
        <v>57546</v>
      </c>
      <c r="S223" s="6">
        <f t="shared" si="39"/>
        <v>173803.85279999999</v>
      </c>
      <c r="T223" s="62">
        <v>85221062</v>
      </c>
      <c r="U223" s="6">
        <f t="shared" si="35"/>
        <v>85221.062000000005</v>
      </c>
      <c r="V223" s="6">
        <f t="shared" si="36"/>
        <v>88582.790799999988</v>
      </c>
      <c r="W223" s="4">
        <f t="shared" si="37"/>
        <v>1771656</v>
      </c>
      <c r="X223" s="20">
        <f t="shared" si="38"/>
        <v>1829202</v>
      </c>
      <c r="Y223" s="21">
        <v>0</v>
      </c>
      <c r="Z223" s="19">
        <v>0</v>
      </c>
      <c r="AA223" s="4">
        <f>ROUND(X223+Z223,0)</f>
        <v>1829202</v>
      </c>
      <c r="AB223" s="21"/>
      <c r="AC223" s="21"/>
      <c r="AD223" s="21"/>
      <c r="AE223" s="21"/>
      <c r="AF223" s="21"/>
      <c r="AG223" s="26">
        <v>0</v>
      </c>
      <c r="AH223" s="26"/>
      <c r="AI223" s="26">
        <v>0</v>
      </c>
      <c r="AJ223" s="36">
        <f>SUM(AA223-AB223-AC223-AD223-AE223-AF223+AG223-AH223+AI223)</f>
        <v>1829202</v>
      </c>
      <c r="AK223" s="38">
        <f>IF(O223&gt;0," ",1)</f>
        <v>1</v>
      </c>
      <c r="AL223" s="38" t="str">
        <f>IF(W223&gt;0," ",1)</f>
        <v xml:space="preserve"> </v>
      </c>
    </row>
    <row r="224" spans="1:38" ht="17.100000000000001" customHeight="1">
      <c r="A224" s="8" t="s">
        <v>45</v>
      </c>
      <c r="B224" s="8" t="s">
        <v>504</v>
      </c>
      <c r="C224" s="8" t="s">
        <v>13</v>
      </c>
      <c r="D224" s="8" t="s">
        <v>508</v>
      </c>
      <c r="E224" s="18">
        <v>1571.5300000000002</v>
      </c>
      <c r="F224" s="2">
        <f t="shared" si="30"/>
        <v>2472016.6900000004</v>
      </c>
      <c r="G224" s="63">
        <v>745636.31</v>
      </c>
      <c r="H224" s="46">
        <v>278111</v>
      </c>
      <c r="I224" s="42">
        <f t="shared" si="31"/>
        <v>208583.25</v>
      </c>
      <c r="J224" s="46">
        <v>141933</v>
      </c>
      <c r="K224" s="46">
        <v>1059249</v>
      </c>
      <c r="L224" s="46">
        <v>339942</v>
      </c>
      <c r="M224" s="46">
        <v>120527</v>
      </c>
      <c r="N224" s="2">
        <f t="shared" si="32"/>
        <v>2615870.56</v>
      </c>
      <c r="O224" s="4">
        <f t="shared" si="33"/>
        <v>0</v>
      </c>
      <c r="P224" s="51">
        <v>433</v>
      </c>
      <c r="Q224" s="51">
        <v>86</v>
      </c>
      <c r="R224" s="4">
        <f t="shared" si="34"/>
        <v>51761</v>
      </c>
      <c r="S224" s="6">
        <f t="shared" si="39"/>
        <v>114658.8288</v>
      </c>
      <c r="T224" s="62">
        <v>46776972</v>
      </c>
      <c r="U224" s="6">
        <f t="shared" si="35"/>
        <v>46776.972000000002</v>
      </c>
      <c r="V224" s="6">
        <f t="shared" si="36"/>
        <v>67881.856800000009</v>
      </c>
      <c r="W224" s="4">
        <f t="shared" si="37"/>
        <v>1357637</v>
      </c>
      <c r="X224" s="20">
        <f t="shared" si="38"/>
        <v>1409398</v>
      </c>
      <c r="Y224" s="21">
        <v>0</v>
      </c>
      <c r="Z224" s="19">
        <v>0</v>
      </c>
      <c r="AA224" s="4">
        <f>ROUND(X224+Z224,0)</f>
        <v>1409398</v>
      </c>
      <c r="AB224" s="21"/>
      <c r="AC224" s="21"/>
      <c r="AD224" s="21"/>
      <c r="AE224" s="21"/>
      <c r="AF224" s="21"/>
      <c r="AG224" s="26">
        <v>0</v>
      </c>
      <c r="AH224" s="26"/>
      <c r="AI224" s="26">
        <v>0</v>
      </c>
      <c r="AJ224" s="36">
        <f>SUM(AA224-AB224-AC224-AD224-AE224-AF224+AG224-AH224+AI224)</f>
        <v>1409398</v>
      </c>
      <c r="AK224" s="38">
        <f>IF(O224&gt;0," ",1)</f>
        <v>1</v>
      </c>
      <c r="AL224" s="38" t="str">
        <f>IF(W224&gt;0," ",1)</f>
        <v xml:space="preserve"> </v>
      </c>
    </row>
    <row r="225" spans="1:38" ht="17.100000000000001" customHeight="1">
      <c r="A225" s="8" t="s">
        <v>45</v>
      </c>
      <c r="B225" s="8" t="s">
        <v>504</v>
      </c>
      <c r="C225" s="8" t="s">
        <v>185</v>
      </c>
      <c r="D225" s="8" t="s">
        <v>509</v>
      </c>
      <c r="E225" s="18">
        <v>782.19</v>
      </c>
      <c r="F225" s="2">
        <f t="shared" si="30"/>
        <v>1230384.8700000001</v>
      </c>
      <c r="G225" s="63">
        <v>1136277</v>
      </c>
      <c r="H225" s="46">
        <v>155775</v>
      </c>
      <c r="I225" s="42">
        <f t="shared" si="31"/>
        <v>116831.25</v>
      </c>
      <c r="J225" s="46">
        <v>79803</v>
      </c>
      <c r="K225" s="46">
        <v>595211</v>
      </c>
      <c r="L225" s="46">
        <v>187963</v>
      </c>
      <c r="M225" s="46">
        <v>84787</v>
      </c>
      <c r="N225" s="2">
        <f t="shared" si="32"/>
        <v>2200872.25</v>
      </c>
      <c r="O225" s="4">
        <f t="shared" si="33"/>
        <v>0</v>
      </c>
      <c r="P225" s="51">
        <v>348</v>
      </c>
      <c r="Q225" s="51">
        <v>75</v>
      </c>
      <c r="R225" s="4">
        <f t="shared" si="34"/>
        <v>36279</v>
      </c>
      <c r="S225" s="6">
        <f t="shared" si="39"/>
        <v>57068.582399999999</v>
      </c>
      <c r="T225" s="62">
        <v>73632278</v>
      </c>
      <c r="U225" s="6">
        <f t="shared" si="35"/>
        <v>73632.278000000006</v>
      </c>
      <c r="V225" s="6">
        <f t="shared" si="36"/>
        <v>0</v>
      </c>
      <c r="W225" s="4">
        <f t="shared" si="37"/>
        <v>0</v>
      </c>
      <c r="X225" s="20">
        <f t="shared" si="38"/>
        <v>36279</v>
      </c>
      <c r="Y225" s="21">
        <v>0</v>
      </c>
      <c r="Z225" s="19">
        <v>0</v>
      </c>
      <c r="AA225" s="4">
        <f>ROUND(X225+Z225,0)</f>
        <v>36279</v>
      </c>
      <c r="AB225" s="21"/>
      <c r="AC225" s="21"/>
      <c r="AD225" s="21"/>
      <c r="AE225" s="21"/>
      <c r="AF225" s="21"/>
      <c r="AG225" s="26">
        <v>0</v>
      </c>
      <c r="AH225" s="26"/>
      <c r="AI225" s="26">
        <v>0</v>
      </c>
      <c r="AJ225" s="36">
        <f>SUM(AA225-AB225-AC225-AD225-AE225-AF225+AG225-AH225+AI225)</f>
        <v>36279</v>
      </c>
      <c r="AK225" s="38">
        <f>IF(O225&gt;0," ",1)</f>
        <v>1</v>
      </c>
      <c r="AL225" s="38">
        <f>IF(W225&gt;0," ",1)</f>
        <v>1</v>
      </c>
    </row>
    <row r="226" spans="1:38" ht="17.100000000000001" customHeight="1">
      <c r="A226" s="8" t="s">
        <v>45</v>
      </c>
      <c r="B226" s="8" t="s">
        <v>504</v>
      </c>
      <c r="C226" s="8" t="s">
        <v>97</v>
      </c>
      <c r="D226" s="8" t="s">
        <v>510</v>
      </c>
      <c r="E226" s="18">
        <v>567.17999999999995</v>
      </c>
      <c r="F226" s="2">
        <f t="shared" si="30"/>
        <v>892174.1399999999</v>
      </c>
      <c r="G226" s="63">
        <v>1102033.73</v>
      </c>
      <c r="H226" s="46">
        <v>106862</v>
      </c>
      <c r="I226" s="42">
        <f t="shared" si="31"/>
        <v>80146.5</v>
      </c>
      <c r="J226" s="46">
        <v>54745</v>
      </c>
      <c r="K226" s="46">
        <v>407946</v>
      </c>
      <c r="L226" s="46">
        <v>130279</v>
      </c>
      <c r="M226" s="46">
        <v>51606</v>
      </c>
      <c r="N226" s="2">
        <f t="shared" si="32"/>
        <v>1826756.23</v>
      </c>
      <c r="O226" s="4">
        <f t="shared" si="33"/>
        <v>0</v>
      </c>
      <c r="P226" s="51">
        <v>168</v>
      </c>
      <c r="Q226" s="51">
        <v>95</v>
      </c>
      <c r="R226" s="4">
        <f t="shared" si="34"/>
        <v>22184</v>
      </c>
      <c r="S226" s="6">
        <f t="shared" si="39"/>
        <v>41381.452799999999</v>
      </c>
      <c r="T226" s="62">
        <v>68068791</v>
      </c>
      <c r="U226" s="6">
        <f t="shared" si="35"/>
        <v>68068.790999999997</v>
      </c>
      <c r="V226" s="6">
        <f t="shared" si="36"/>
        <v>0</v>
      </c>
      <c r="W226" s="4">
        <f t="shared" si="37"/>
        <v>0</v>
      </c>
      <c r="X226" s="20">
        <f t="shared" si="38"/>
        <v>22184</v>
      </c>
      <c r="Y226" s="21">
        <v>0</v>
      </c>
      <c r="Z226" s="19">
        <v>0</v>
      </c>
      <c r="AA226" s="4">
        <f>ROUND(X226+Z226,0)</f>
        <v>22184</v>
      </c>
      <c r="AB226" s="21"/>
      <c r="AC226" s="21"/>
      <c r="AD226" s="21"/>
      <c r="AE226" s="21"/>
      <c r="AF226" s="21"/>
      <c r="AG226" s="26">
        <v>0</v>
      </c>
      <c r="AH226" s="26"/>
      <c r="AI226" s="26">
        <v>0</v>
      </c>
      <c r="AJ226" s="36">
        <f>SUM(AA226-AB226-AC226-AD226-AE226-AF226+AG226-AH226+AI226)</f>
        <v>22184</v>
      </c>
      <c r="AK226" s="38">
        <f>IF(O226&gt;0," ",1)</f>
        <v>1</v>
      </c>
      <c r="AL226" s="38">
        <f>IF(W226&gt;0," ",1)</f>
        <v>1</v>
      </c>
    </row>
    <row r="227" spans="1:38" ht="17.100000000000001" customHeight="1">
      <c r="A227" s="8" t="s">
        <v>205</v>
      </c>
      <c r="B227" s="8" t="s">
        <v>511</v>
      </c>
      <c r="C227" s="8" t="s">
        <v>51</v>
      </c>
      <c r="D227" s="8" t="s">
        <v>512</v>
      </c>
      <c r="E227" s="18">
        <v>1309.6600000000001</v>
      </c>
      <c r="F227" s="2">
        <f t="shared" si="30"/>
        <v>2060095.1800000002</v>
      </c>
      <c r="G227" s="63">
        <v>434436.72</v>
      </c>
      <c r="H227" s="46">
        <v>168658</v>
      </c>
      <c r="I227" s="42">
        <f t="shared" si="31"/>
        <v>126493.5</v>
      </c>
      <c r="J227" s="46">
        <v>124526</v>
      </c>
      <c r="K227" s="46">
        <v>9696</v>
      </c>
      <c r="L227" s="46">
        <v>310834</v>
      </c>
      <c r="M227" s="46">
        <v>64681</v>
      </c>
      <c r="N227" s="2">
        <f t="shared" si="32"/>
        <v>1070667.22</v>
      </c>
      <c r="O227" s="4">
        <f t="shared" si="33"/>
        <v>989428</v>
      </c>
      <c r="P227" s="51">
        <v>316</v>
      </c>
      <c r="Q227" s="51">
        <v>81</v>
      </c>
      <c r="R227" s="4">
        <f t="shared" si="34"/>
        <v>35578</v>
      </c>
      <c r="S227" s="6">
        <f t="shared" si="39"/>
        <v>95552.793600000005</v>
      </c>
      <c r="T227" s="62">
        <v>26668921</v>
      </c>
      <c r="U227" s="6">
        <f t="shared" si="35"/>
        <v>26668.920999999998</v>
      </c>
      <c r="V227" s="6">
        <f t="shared" si="36"/>
        <v>68883.872600000002</v>
      </c>
      <c r="W227" s="4">
        <f t="shared" si="37"/>
        <v>1377677</v>
      </c>
      <c r="X227" s="20">
        <f t="shared" si="38"/>
        <v>2402683</v>
      </c>
      <c r="Y227" s="21">
        <v>0</v>
      </c>
      <c r="Z227" s="19">
        <v>0</v>
      </c>
      <c r="AA227" s="4">
        <f>ROUND(X227+Z227,0)</f>
        <v>2402683</v>
      </c>
      <c r="AB227" s="21"/>
      <c r="AC227" s="21"/>
      <c r="AD227" s="21"/>
      <c r="AE227" s="21"/>
      <c r="AF227" s="21"/>
      <c r="AG227" s="26">
        <v>0</v>
      </c>
      <c r="AH227" s="26"/>
      <c r="AI227" s="26">
        <v>0</v>
      </c>
      <c r="AJ227" s="36">
        <f>SUM(AA227-AB227-AC227-AD227-AE227-AF227+AG227-AH227+AI227)</f>
        <v>2402683</v>
      </c>
      <c r="AK227" s="38" t="str">
        <f>IF(O227&gt;0," ",1)</f>
        <v xml:space="preserve"> </v>
      </c>
      <c r="AL227" s="38" t="str">
        <f>IF(W227&gt;0," ",1)</f>
        <v xml:space="preserve"> </v>
      </c>
    </row>
    <row r="228" spans="1:38" ht="17.100000000000001" customHeight="1">
      <c r="A228" s="8" t="s">
        <v>205</v>
      </c>
      <c r="B228" s="8" t="s">
        <v>511</v>
      </c>
      <c r="C228" s="8" t="s">
        <v>190</v>
      </c>
      <c r="D228" s="8" t="s">
        <v>513</v>
      </c>
      <c r="E228" s="18">
        <v>214.9</v>
      </c>
      <c r="F228" s="2">
        <f t="shared" si="30"/>
        <v>338037.7</v>
      </c>
      <c r="G228" s="63">
        <v>121599.89</v>
      </c>
      <c r="H228" s="46">
        <v>25672</v>
      </c>
      <c r="I228" s="42">
        <f t="shared" si="31"/>
        <v>19254</v>
      </c>
      <c r="J228" s="46">
        <v>19173</v>
      </c>
      <c r="K228" s="46">
        <v>1462</v>
      </c>
      <c r="L228" s="46">
        <v>45472</v>
      </c>
      <c r="M228" s="46">
        <v>44235</v>
      </c>
      <c r="N228" s="2">
        <f t="shared" si="32"/>
        <v>251195.89</v>
      </c>
      <c r="O228" s="4">
        <f t="shared" si="33"/>
        <v>86842</v>
      </c>
      <c r="P228" s="51">
        <v>60</v>
      </c>
      <c r="Q228" s="51">
        <v>158</v>
      </c>
      <c r="R228" s="4">
        <f t="shared" si="34"/>
        <v>13177</v>
      </c>
      <c r="S228" s="6">
        <f t="shared" si="39"/>
        <v>15679.103999999999</v>
      </c>
      <c r="T228" s="62">
        <v>7326079</v>
      </c>
      <c r="U228" s="6">
        <f t="shared" si="35"/>
        <v>7326.0789999999997</v>
      </c>
      <c r="V228" s="6">
        <f t="shared" si="36"/>
        <v>8353.0249999999996</v>
      </c>
      <c r="W228" s="4">
        <f t="shared" si="37"/>
        <v>167061</v>
      </c>
      <c r="X228" s="20">
        <f t="shared" si="38"/>
        <v>267080</v>
      </c>
      <c r="Y228" s="21">
        <v>0</v>
      </c>
      <c r="Z228" s="19">
        <v>0</v>
      </c>
      <c r="AA228" s="4">
        <f>ROUND(X228+Z228,0)</f>
        <v>267080</v>
      </c>
      <c r="AB228" s="21"/>
      <c r="AC228" s="21"/>
      <c r="AD228" s="21"/>
      <c r="AE228" s="21"/>
      <c r="AF228" s="21"/>
      <c r="AG228" s="26">
        <v>0</v>
      </c>
      <c r="AH228" s="26"/>
      <c r="AI228" s="26">
        <v>0</v>
      </c>
      <c r="AJ228" s="36">
        <f>SUM(AA228-AB228-AC228-AD228-AE228-AF228+AG228-AH228+AI228)</f>
        <v>267080</v>
      </c>
      <c r="AK228" s="38" t="str">
        <f>IF(O228&gt;0," ",1)</f>
        <v xml:space="preserve"> </v>
      </c>
      <c r="AL228" s="38" t="str">
        <f>IF(W228&gt;0," ",1)</f>
        <v xml:space="preserve"> </v>
      </c>
    </row>
    <row r="229" spans="1:38" ht="17.100000000000001" customHeight="1">
      <c r="A229" s="8" t="s">
        <v>205</v>
      </c>
      <c r="B229" s="8" t="s">
        <v>511</v>
      </c>
      <c r="C229" s="8" t="s">
        <v>96</v>
      </c>
      <c r="D229" s="8" t="s">
        <v>514</v>
      </c>
      <c r="E229" s="18">
        <v>558.04</v>
      </c>
      <c r="F229" s="2">
        <f t="shared" si="30"/>
        <v>877796.91999999993</v>
      </c>
      <c r="G229" s="63">
        <v>435310.9</v>
      </c>
      <c r="H229" s="46">
        <v>51787</v>
      </c>
      <c r="I229" s="42">
        <f t="shared" si="31"/>
        <v>38840.25</v>
      </c>
      <c r="J229" s="46">
        <v>38431</v>
      </c>
      <c r="K229" s="46">
        <v>2987</v>
      </c>
      <c r="L229" s="46">
        <v>99254</v>
      </c>
      <c r="M229" s="46">
        <v>114013</v>
      </c>
      <c r="N229" s="2">
        <f t="shared" si="32"/>
        <v>728836.15</v>
      </c>
      <c r="O229" s="4">
        <f t="shared" si="33"/>
        <v>148961</v>
      </c>
      <c r="P229" s="51">
        <v>117</v>
      </c>
      <c r="Q229" s="51">
        <v>167</v>
      </c>
      <c r="R229" s="4">
        <f t="shared" si="34"/>
        <v>27159</v>
      </c>
      <c r="S229" s="6">
        <f t="shared" si="39"/>
        <v>40714.598400000003</v>
      </c>
      <c r="T229" s="62">
        <v>26077806</v>
      </c>
      <c r="U229" s="6">
        <f t="shared" si="35"/>
        <v>26077.806</v>
      </c>
      <c r="V229" s="6">
        <f t="shared" si="36"/>
        <v>14636.792400000002</v>
      </c>
      <c r="W229" s="4">
        <f t="shared" si="37"/>
        <v>292736</v>
      </c>
      <c r="X229" s="20">
        <f t="shared" si="38"/>
        <v>468856</v>
      </c>
      <c r="Y229" s="21">
        <v>0</v>
      </c>
      <c r="Z229" s="19">
        <v>0</v>
      </c>
      <c r="AA229" s="4">
        <f>ROUND(X229+Z229,0)</f>
        <v>468856</v>
      </c>
      <c r="AB229" s="21"/>
      <c r="AC229" s="21"/>
      <c r="AD229" s="21"/>
      <c r="AE229" s="21"/>
      <c r="AF229" s="21"/>
      <c r="AG229" s="26">
        <v>0</v>
      </c>
      <c r="AH229" s="26"/>
      <c r="AI229" s="26">
        <v>0</v>
      </c>
      <c r="AJ229" s="36">
        <f>SUM(AA229-AB229-AC229-AD229-AE229-AF229+AG229-AH229+AI229)</f>
        <v>468856</v>
      </c>
      <c r="AK229" s="38" t="str">
        <f>IF(O229&gt;0," ",1)</f>
        <v xml:space="preserve"> </v>
      </c>
      <c r="AL229" s="38" t="str">
        <f>IF(W229&gt;0," ",1)</f>
        <v xml:space="preserve"> </v>
      </c>
    </row>
    <row r="230" spans="1:38" ht="17.100000000000001" customHeight="1">
      <c r="A230" s="8" t="s">
        <v>205</v>
      </c>
      <c r="B230" s="8" t="s">
        <v>511</v>
      </c>
      <c r="C230" s="8" t="s">
        <v>207</v>
      </c>
      <c r="D230" s="8" t="s">
        <v>515</v>
      </c>
      <c r="E230" s="18">
        <v>948.91000000000008</v>
      </c>
      <c r="F230" s="2">
        <f t="shared" si="30"/>
        <v>1492635.4300000002</v>
      </c>
      <c r="G230" s="63">
        <v>406415.43</v>
      </c>
      <c r="H230" s="46">
        <v>92437</v>
      </c>
      <c r="I230" s="42">
        <f t="shared" si="31"/>
        <v>69327.75</v>
      </c>
      <c r="J230" s="46">
        <v>68614</v>
      </c>
      <c r="K230" s="46">
        <v>5324</v>
      </c>
      <c r="L230" s="46">
        <v>172411</v>
      </c>
      <c r="M230" s="46">
        <v>109771</v>
      </c>
      <c r="N230" s="2">
        <f t="shared" si="32"/>
        <v>831863.17999999993</v>
      </c>
      <c r="O230" s="4">
        <f t="shared" si="33"/>
        <v>660772</v>
      </c>
      <c r="P230" s="51">
        <v>248</v>
      </c>
      <c r="Q230" s="51">
        <v>134</v>
      </c>
      <c r="R230" s="4">
        <f t="shared" si="34"/>
        <v>46192</v>
      </c>
      <c r="S230" s="6">
        <f t="shared" si="39"/>
        <v>69232.473599999998</v>
      </c>
      <c r="T230" s="62">
        <v>24363895</v>
      </c>
      <c r="U230" s="6">
        <f t="shared" si="35"/>
        <v>24363.895</v>
      </c>
      <c r="V230" s="6">
        <f t="shared" si="36"/>
        <v>44868.578599999993</v>
      </c>
      <c r="W230" s="4">
        <f t="shared" si="37"/>
        <v>897372</v>
      </c>
      <c r="X230" s="20">
        <f t="shared" si="38"/>
        <v>1604336</v>
      </c>
      <c r="Y230" s="21">
        <v>0</v>
      </c>
      <c r="Z230" s="19">
        <v>0</v>
      </c>
      <c r="AA230" s="4">
        <f>ROUND(X230+Z230,0)</f>
        <v>1604336</v>
      </c>
      <c r="AB230" s="21"/>
      <c r="AC230" s="21"/>
      <c r="AD230" s="21"/>
      <c r="AE230" s="21"/>
      <c r="AF230" s="21"/>
      <c r="AG230" s="26">
        <v>0</v>
      </c>
      <c r="AH230" s="26"/>
      <c r="AI230" s="26">
        <v>0</v>
      </c>
      <c r="AJ230" s="36">
        <f>SUM(AA230-AB230-AC230-AD230-AE230-AF230+AG230-AH230+AI230)</f>
        <v>1604336</v>
      </c>
      <c r="AK230" s="38" t="str">
        <f>IF(O230&gt;0," ",1)</f>
        <v xml:space="preserve"> </v>
      </c>
      <c r="AL230" s="38" t="str">
        <f>IF(W230&gt;0," ",1)</f>
        <v xml:space="preserve"> </v>
      </c>
    </row>
    <row r="231" spans="1:38" ht="17.100000000000001" customHeight="1">
      <c r="A231" s="8" t="s">
        <v>76</v>
      </c>
      <c r="B231" s="8" t="s">
        <v>516</v>
      </c>
      <c r="C231" s="8" t="s">
        <v>51</v>
      </c>
      <c r="D231" s="8" t="s">
        <v>517</v>
      </c>
      <c r="E231" s="18">
        <v>1443.29</v>
      </c>
      <c r="F231" s="2">
        <f t="shared" si="30"/>
        <v>2270295.17</v>
      </c>
      <c r="G231" s="63">
        <v>427475.46</v>
      </c>
      <c r="H231" s="46">
        <v>130671</v>
      </c>
      <c r="I231" s="42">
        <f t="shared" si="31"/>
        <v>98003.25</v>
      </c>
      <c r="J231" s="46">
        <v>140042</v>
      </c>
      <c r="K231" s="46">
        <v>274187</v>
      </c>
      <c r="L231" s="46">
        <v>342360</v>
      </c>
      <c r="M231" s="46">
        <v>84004</v>
      </c>
      <c r="N231" s="2">
        <f t="shared" si="32"/>
        <v>1366071.71</v>
      </c>
      <c r="O231" s="4">
        <f t="shared" si="33"/>
        <v>904223</v>
      </c>
      <c r="P231" s="51">
        <v>753</v>
      </c>
      <c r="Q231" s="51">
        <v>66</v>
      </c>
      <c r="R231" s="4">
        <f t="shared" si="34"/>
        <v>69080</v>
      </c>
      <c r="S231" s="6">
        <f t="shared" si="39"/>
        <v>105302.4384</v>
      </c>
      <c r="T231" s="62">
        <v>27596866</v>
      </c>
      <c r="U231" s="6">
        <f t="shared" si="35"/>
        <v>27596.866000000002</v>
      </c>
      <c r="V231" s="6">
        <f t="shared" si="36"/>
        <v>77705.572400000005</v>
      </c>
      <c r="W231" s="4">
        <f t="shared" si="37"/>
        <v>1554111</v>
      </c>
      <c r="X231" s="20">
        <f t="shared" si="38"/>
        <v>2527414</v>
      </c>
      <c r="Y231" s="21">
        <v>0</v>
      </c>
      <c r="Z231" s="19">
        <v>0</v>
      </c>
      <c r="AA231" s="4">
        <f>ROUND(X231+Z231,0)</f>
        <v>2527414</v>
      </c>
      <c r="AB231" s="21"/>
      <c r="AC231" s="21"/>
      <c r="AD231" s="21"/>
      <c r="AE231" s="21"/>
      <c r="AF231" s="21"/>
      <c r="AG231" s="26">
        <v>0</v>
      </c>
      <c r="AH231" s="26"/>
      <c r="AI231" s="26">
        <v>0</v>
      </c>
      <c r="AJ231" s="36">
        <f>SUM(AA231-AB231-AC231-AD231-AE231-AF231+AG231-AH231+AI231)</f>
        <v>2527414</v>
      </c>
      <c r="AK231" s="38" t="str">
        <f>IF(O231&gt;0," ",1)</f>
        <v xml:space="preserve"> </v>
      </c>
      <c r="AL231" s="38" t="str">
        <f>IF(W231&gt;0," ",1)</f>
        <v xml:space="preserve"> </v>
      </c>
    </row>
    <row r="232" spans="1:38" ht="17.100000000000001" customHeight="1">
      <c r="A232" s="8" t="s">
        <v>76</v>
      </c>
      <c r="B232" s="8" t="s">
        <v>516</v>
      </c>
      <c r="C232" s="8" t="s">
        <v>190</v>
      </c>
      <c r="D232" s="8" t="s">
        <v>518</v>
      </c>
      <c r="E232" s="18">
        <v>504.1</v>
      </c>
      <c r="F232" s="2">
        <f t="shared" si="30"/>
        <v>792949.3</v>
      </c>
      <c r="G232" s="63">
        <v>178397.59</v>
      </c>
      <c r="H232" s="46">
        <v>42243</v>
      </c>
      <c r="I232" s="42">
        <f t="shared" si="31"/>
        <v>31682.25</v>
      </c>
      <c r="J232" s="46">
        <v>45561</v>
      </c>
      <c r="K232" s="46">
        <v>88504</v>
      </c>
      <c r="L232" s="46">
        <v>105980</v>
      </c>
      <c r="M232" s="46">
        <v>25836</v>
      </c>
      <c r="N232" s="2">
        <f t="shared" si="32"/>
        <v>475960.83999999997</v>
      </c>
      <c r="O232" s="4">
        <f t="shared" si="33"/>
        <v>316988</v>
      </c>
      <c r="P232" s="51">
        <v>219</v>
      </c>
      <c r="Q232" s="51">
        <v>88</v>
      </c>
      <c r="R232" s="4">
        <f t="shared" si="34"/>
        <v>26788</v>
      </c>
      <c r="S232" s="6">
        <f t="shared" si="39"/>
        <v>36779.135999999999</v>
      </c>
      <c r="T232" s="62">
        <v>11454606</v>
      </c>
      <c r="U232" s="6">
        <f t="shared" si="35"/>
        <v>11454.606</v>
      </c>
      <c r="V232" s="6">
        <f t="shared" si="36"/>
        <v>25324.53</v>
      </c>
      <c r="W232" s="4">
        <f t="shared" si="37"/>
        <v>506491</v>
      </c>
      <c r="X232" s="20">
        <f t="shared" si="38"/>
        <v>850267</v>
      </c>
      <c r="Y232" s="21">
        <v>0</v>
      </c>
      <c r="Z232" s="19">
        <v>0</v>
      </c>
      <c r="AA232" s="4">
        <f>ROUND(X232+Z232,0)</f>
        <v>850267</v>
      </c>
      <c r="AB232" s="21"/>
      <c r="AC232" s="21"/>
      <c r="AD232" s="21"/>
      <c r="AE232" s="21"/>
      <c r="AF232" s="21"/>
      <c r="AG232" s="26">
        <v>0</v>
      </c>
      <c r="AH232" s="26"/>
      <c r="AI232" s="26">
        <v>0</v>
      </c>
      <c r="AJ232" s="36">
        <f>SUM(AA232-AB232-AC232-AD232-AE232-AF232+AG232-AH232+AI232)</f>
        <v>850267</v>
      </c>
      <c r="AK232" s="38" t="str">
        <f>IF(O232&gt;0," ",1)</f>
        <v xml:space="preserve"> </v>
      </c>
      <c r="AL232" s="38" t="str">
        <f>IF(W232&gt;0," ",1)</f>
        <v xml:space="preserve"> </v>
      </c>
    </row>
    <row r="233" spans="1:38" ht="17.100000000000001" customHeight="1">
      <c r="A233" s="8" t="s">
        <v>76</v>
      </c>
      <c r="B233" s="8" t="s">
        <v>516</v>
      </c>
      <c r="C233" s="8" t="s">
        <v>96</v>
      </c>
      <c r="D233" s="8" t="s">
        <v>519</v>
      </c>
      <c r="E233" s="18">
        <v>249.06</v>
      </c>
      <c r="F233" s="2">
        <f t="shared" si="30"/>
        <v>391771.38</v>
      </c>
      <c r="G233" s="63">
        <v>115438.45</v>
      </c>
      <c r="H233" s="46">
        <v>20556</v>
      </c>
      <c r="I233" s="42">
        <f t="shared" si="31"/>
        <v>15417</v>
      </c>
      <c r="J233" s="46">
        <v>22010</v>
      </c>
      <c r="K233" s="46">
        <v>43365</v>
      </c>
      <c r="L233" s="46">
        <v>57082</v>
      </c>
      <c r="M233" s="46">
        <v>25797</v>
      </c>
      <c r="N233" s="2">
        <f t="shared" si="32"/>
        <v>279109.45</v>
      </c>
      <c r="O233" s="4">
        <f t="shared" si="33"/>
        <v>112662</v>
      </c>
      <c r="P233" s="51">
        <v>140</v>
      </c>
      <c r="Q233" s="51">
        <v>103</v>
      </c>
      <c r="R233" s="4">
        <f t="shared" si="34"/>
        <v>20044</v>
      </c>
      <c r="S233" s="6">
        <f t="shared" si="39"/>
        <v>18171.417600000001</v>
      </c>
      <c r="T233" s="62">
        <v>7077771</v>
      </c>
      <c r="U233" s="6">
        <f t="shared" si="35"/>
        <v>7077.7709999999997</v>
      </c>
      <c r="V233" s="6">
        <f t="shared" si="36"/>
        <v>11093.6466</v>
      </c>
      <c r="W233" s="4">
        <f t="shared" si="37"/>
        <v>221873</v>
      </c>
      <c r="X233" s="20">
        <f t="shared" si="38"/>
        <v>354579</v>
      </c>
      <c r="Y233" s="21">
        <v>0</v>
      </c>
      <c r="Z233" s="19">
        <v>0</v>
      </c>
      <c r="AA233" s="4">
        <f>ROUND(X233+Z233,0)</f>
        <v>354579</v>
      </c>
      <c r="AB233" s="21"/>
      <c r="AC233" s="21"/>
      <c r="AD233" s="21"/>
      <c r="AE233" s="21"/>
      <c r="AF233" s="21"/>
      <c r="AG233" s="26">
        <v>0</v>
      </c>
      <c r="AH233" s="26"/>
      <c r="AI233" s="26">
        <v>0</v>
      </c>
      <c r="AJ233" s="36">
        <f>SUM(AA233-AB233-AC233-AD233-AE233-AF233+AG233-AH233+AI233)</f>
        <v>354579</v>
      </c>
      <c r="AK233" s="38" t="str">
        <f>IF(O233&gt;0," ",1)</f>
        <v xml:space="preserve"> </v>
      </c>
      <c r="AL233" s="38" t="str">
        <f>IF(W233&gt;0," ",1)</f>
        <v xml:space="preserve"> </v>
      </c>
    </row>
    <row r="234" spans="1:38" ht="17.100000000000001" customHeight="1">
      <c r="A234" s="8" t="s">
        <v>76</v>
      </c>
      <c r="B234" s="8" t="s">
        <v>516</v>
      </c>
      <c r="C234" s="8" t="s">
        <v>207</v>
      </c>
      <c r="D234" s="8" t="s">
        <v>520</v>
      </c>
      <c r="E234" s="18">
        <v>261.12</v>
      </c>
      <c r="F234" s="2">
        <f t="shared" si="30"/>
        <v>410741.76000000001</v>
      </c>
      <c r="G234" s="63">
        <v>149154.01999999999</v>
      </c>
      <c r="H234" s="46">
        <v>22142</v>
      </c>
      <c r="I234" s="42">
        <f t="shared" si="31"/>
        <v>16606.5</v>
      </c>
      <c r="J234" s="46">
        <v>23727</v>
      </c>
      <c r="K234" s="46">
        <v>46504</v>
      </c>
      <c r="L234" s="46">
        <v>62026</v>
      </c>
      <c r="M234" s="46">
        <v>40570</v>
      </c>
      <c r="N234" s="2">
        <f t="shared" si="32"/>
        <v>338587.52</v>
      </c>
      <c r="O234" s="4">
        <f t="shared" si="33"/>
        <v>72154</v>
      </c>
      <c r="P234" s="51">
        <v>69</v>
      </c>
      <c r="Q234" s="51">
        <v>130</v>
      </c>
      <c r="R234" s="4">
        <f t="shared" si="34"/>
        <v>12468</v>
      </c>
      <c r="S234" s="6">
        <f t="shared" si="39"/>
        <v>19051.315200000001</v>
      </c>
      <c r="T234" s="62">
        <v>9212725</v>
      </c>
      <c r="U234" s="6">
        <f t="shared" si="35"/>
        <v>9212.7250000000004</v>
      </c>
      <c r="V234" s="6">
        <f t="shared" si="36"/>
        <v>9838.5902000000006</v>
      </c>
      <c r="W234" s="4">
        <f t="shared" si="37"/>
        <v>196772</v>
      </c>
      <c r="X234" s="20">
        <f t="shared" si="38"/>
        <v>281394</v>
      </c>
      <c r="Y234" s="21">
        <v>0</v>
      </c>
      <c r="Z234" s="19">
        <v>0</v>
      </c>
      <c r="AA234" s="4">
        <f>ROUND(X234+Z234,0)</f>
        <v>281394</v>
      </c>
      <c r="AB234" s="21"/>
      <c r="AC234" s="21"/>
      <c r="AD234" s="21"/>
      <c r="AE234" s="21"/>
      <c r="AF234" s="21"/>
      <c r="AG234" s="26">
        <v>0</v>
      </c>
      <c r="AH234" s="26"/>
      <c r="AI234" s="26">
        <v>0</v>
      </c>
      <c r="AJ234" s="36">
        <f>SUM(AA234-AB234-AC234-AD234-AE234-AF234+AG234-AH234+AI234)</f>
        <v>281394</v>
      </c>
      <c r="AK234" s="38" t="str">
        <f>IF(O234&gt;0," ",1)</f>
        <v xml:space="preserve"> </v>
      </c>
      <c r="AL234" s="38" t="str">
        <f>IF(W234&gt;0," ",1)</f>
        <v xml:space="preserve"> </v>
      </c>
    </row>
    <row r="235" spans="1:38" ht="17.100000000000001" customHeight="1">
      <c r="A235" s="8" t="s">
        <v>54</v>
      </c>
      <c r="B235" s="8" t="s">
        <v>521</v>
      </c>
      <c r="C235" s="8" t="s">
        <v>25</v>
      </c>
      <c r="D235" s="8" t="s">
        <v>522</v>
      </c>
      <c r="E235" s="18">
        <v>300.13</v>
      </c>
      <c r="F235" s="2">
        <f t="shared" si="30"/>
        <v>472104.49</v>
      </c>
      <c r="G235" s="63">
        <v>78441.440000000002</v>
      </c>
      <c r="H235" s="46">
        <v>15088</v>
      </c>
      <c r="I235" s="42">
        <f t="shared" si="31"/>
        <v>11316</v>
      </c>
      <c r="J235" s="46">
        <v>23428</v>
      </c>
      <c r="K235" s="46">
        <v>0</v>
      </c>
      <c r="L235" s="46">
        <v>0</v>
      </c>
      <c r="M235" s="46">
        <v>3279</v>
      </c>
      <c r="N235" s="2">
        <f t="shared" si="32"/>
        <v>116464.44</v>
      </c>
      <c r="O235" s="4">
        <f t="shared" si="33"/>
        <v>355640</v>
      </c>
      <c r="P235" s="51">
        <v>82</v>
      </c>
      <c r="Q235" s="51">
        <v>33</v>
      </c>
      <c r="R235" s="4">
        <f t="shared" si="34"/>
        <v>3761</v>
      </c>
      <c r="S235" s="6">
        <f t="shared" si="39"/>
        <v>21897.484799999998</v>
      </c>
      <c r="T235" s="62">
        <v>4869115</v>
      </c>
      <c r="U235" s="6">
        <f t="shared" si="35"/>
        <v>4869.1149999999998</v>
      </c>
      <c r="V235" s="6">
        <f t="shared" si="36"/>
        <v>17028.3698</v>
      </c>
      <c r="W235" s="4">
        <f t="shared" si="37"/>
        <v>340567</v>
      </c>
      <c r="X235" s="20">
        <f t="shared" si="38"/>
        <v>699968</v>
      </c>
      <c r="Y235" s="21">
        <v>0</v>
      </c>
      <c r="Z235" s="19">
        <v>0</v>
      </c>
      <c r="AA235" s="4">
        <f>ROUND(X235+Z235,0)</f>
        <v>699968</v>
      </c>
      <c r="AB235" s="21"/>
      <c r="AC235" s="21"/>
      <c r="AD235" s="21"/>
      <c r="AE235" s="21"/>
      <c r="AF235" s="21"/>
      <c r="AG235" s="26">
        <v>0</v>
      </c>
      <c r="AH235" s="26"/>
      <c r="AI235" s="26">
        <v>0</v>
      </c>
      <c r="AJ235" s="36">
        <f>SUM(AA235-AB235-AC235-AD235-AE235-AF235+AG235-AH235+AI235)</f>
        <v>699968</v>
      </c>
      <c r="AK235" s="38" t="str">
        <f>IF(O235&gt;0," ",1)</f>
        <v xml:space="preserve"> </v>
      </c>
      <c r="AL235" s="38" t="str">
        <f>IF(W235&gt;0," ",1)</f>
        <v xml:space="preserve"> </v>
      </c>
    </row>
    <row r="236" spans="1:38" ht="17.100000000000001" customHeight="1">
      <c r="A236" s="8" t="s">
        <v>54</v>
      </c>
      <c r="B236" s="8" t="s">
        <v>521</v>
      </c>
      <c r="C236" s="8" t="s">
        <v>80</v>
      </c>
      <c r="D236" s="8" t="s">
        <v>523</v>
      </c>
      <c r="E236" s="18">
        <v>210.78</v>
      </c>
      <c r="F236" s="2">
        <f t="shared" si="30"/>
        <v>331556.94</v>
      </c>
      <c r="G236" s="63">
        <v>93436.5</v>
      </c>
      <c r="H236" s="46">
        <v>11853</v>
      </c>
      <c r="I236" s="42">
        <f t="shared" si="31"/>
        <v>8889.75</v>
      </c>
      <c r="J236" s="46">
        <v>18370</v>
      </c>
      <c r="K236" s="46">
        <v>0</v>
      </c>
      <c r="L236" s="46">
        <v>0</v>
      </c>
      <c r="M236" s="46">
        <v>18161</v>
      </c>
      <c r="N236" s="2">
        <f t="shared" si="32"/>
        <v>138857.25</v>
      </c>
      <c r="O236" s="4">
        <f t="shared" si="33"/>
        <v>192700</v>
      </c>
      <c r="P236" s="51">
        <v>67</v>
      </c>
      <c r="Q236" s="51">
        <v>92</v>
      </c>
      <c r="R236" s="4">
        <f t="shared" si="34"/>
        <v>8568</v>
      </c>
      <c r="S236" s="6">
        <f t="shared" si="39"/>
        <v>15378.5088</v>
      </c>
      <c r="T236" s="62">
        <v>5584967</v>
      </c>
      <c r="U236" s="6">
        <f t="shared" si="35"/>
        <v>5584.9669999999996</v>
      </c>
      <c r="V236" s="6">
        <f t="shared" si="36"/>
        <v>9793.5417999999991</v>
      </c>
      <c r="W236" s="4">
        <f t="shared" si="37"/>
        <v>195871</v>
      </c>
      <c r="X236" s="20">
        <f t="shared" si="38"/>
        <v>397139</v>
      </c>
      <c r="Y236" s="21">
        <v>0</v>
      </c>
      <c r="Z236" s="19">
        <v>0</v>
      </c>
      <c r="AA236" s="4">
        <f>ROUND(X236+Z236,0)</f>
        <v>397139</v>
      </c>
      <c r="AB236" s="21"/>
      <c r="AC236" s="21"/>
      <c r="AD236" s="21"/>
      <c r="AE236" s="21"/>
      <c r="AF236" s="21"/>
      <c r="AG236" s="26">
        <v>0</v>
      </c>
      <c r="AH236" s="26"/>
      <c r="AI236" s="26">
        <v>0</v>
      </c>
      <c r="AJ236" s="36">
        <f>SUM(AA236-AB236-AC236-AD236-AE236-AF236+AG236-AH236+AI236)</f>
        <v>397139</v>
      </c>
      <c r="AK236" s="38" t="str">
        <f>IF(O236&gt;0," ",1)</f>
        <v xml:space="preserve"> </v>
      </c>
      <c r="AL236" s="38" t="str">
        <f>IF(W236&gt;0," ",1)</f>
        <v xml:space="preserve"> </v>
      </c>
    </row>
    <row r="237" spans="1:38" ht="17.100000000000001" customHeight="1">
      <c r="A237" s="8" t="s">
        <v>54</v>
      </c>
      <c r="B237" s="8" t="s">
        <v>521</v>
      </c>
      <c r="C237" s="8" t="s">
        <v>211</v>
      </c>
      <c r="D237" s="8" t="s">
        <v>524</v>
      </c>
      <c r="E237" s="18">
        <v>454.86</v>
      </c>
      <c r="F237" s="2">
        <f t="shared" si="30"/>
        <v>715494.78</v>
      </c>
      <c r="G237" s="63">
        <v>66692.39</v>
      </c>
      <c r="H237" s="46">
        <v>25623</v>
      </c>
      <c r="I237" s="42">
        <f t="shared" si="31"/>
        <v>19217.25</v>
      </c>
      <c r="J237" s="46">
        <v>39599</v>
      </c>
      <c r="K237" s="46">
        <v>0</v>
      </c>
      <c r="L237" s="46">
        <v>0</v>
      </c>
      <c r="M237" s="46">
        <v>17543</v>
      </c>
      <c r="N237" s="2">
        <f t="shared" si="32"/>
        <v>143051.64000000001</v>
      </c>
      <c r="O237" s="4">
        <f t="shared" si="33"/>
        <v>572443</v>
      </c>
      <c r="P237" s="51">
        <v>237</v>
      </c>
      <c r="Q237" s="51">
        <v>88</v>
      </c>
      <c r="R237" s="4">
        <f t="shared" si="34"/>
        <v>28990</v>
      </c>
      <c r="S237" s="6">
        <f t="shared" si="39"/>
        <v>33186.585599999999</v>
      </c>
      <c r="T237" s="62">
        <v>4005549</v>
      </c>
      <c r="U237" s="6">
        <f t="shared" si="35"/>
        <v>4005.549</v>
      </c>
      <c r="V237" s="6">
        <f t="shared" si="36"/>
        <v>29181.036599999999</v>
      </c>
      <c r="W237" s="4">
        <f t="shared" si="37"/>
        <v>583621</v>
      </c>
      <c r="X237" s="20">
        <f t="shared" si="38"/>
        <v>1185054</v>
      </c>
      <c r="Y237" s="21">
        <v>0</v>
      </c>
      <c r="Z237" s="19">
        <v>0</v>
      </c>
      <c r="AA237" s="4">
        <f>ROUND(X237+Z237,0)</f>
        <v>1185054</v>
      </c>
      <c r="AB237" s="21"/>
      <c r="AC237" s="21"/>
      <c r="AD237" s="21"/>
      <c r="AE237" s="21"/>
      <c r="AF237" s="21"/>
      <c r="AG237" s="26">
        <v>0</v>
      </c>
      <c r="AH237" s="26"/>
      <c r="AI237" s="26">
        <v>0</v>
      </c>
      <c r="AJ237" s="36">
        <f>SUM(AA237-AB237-AC237-AD237-AE237-AF237+AG237-AH237+AI237)</f>
        <v>1185054</v>
      </c>
      <c r="AK237" s="38" t="str">
        <f>IF(O237&gt;0," ",1)</f>
        <v xml:space="preserve"> </v>
      </c>
      <c r="AL237" s="38" t="str">
        <f>IF(W237&gt;0," ",1)</f>
        <v xml:space="preserve"> </v>
      </c>
    </row>
    <row r="238" spans="1:38" ht="17.100000000000001" customHeight="1">
      <c r="A238" s="8" t="s">
        <v>54</v>
      </c>
      <c r="B238" s="8" t="s">
        <v>521</v>
      </c>
      <c r="C238" s="8" t="s">
        <v>81</v>
      </c>
      <c r="D238" s="8" t="s">
        <v>525</v>
      </c>
      <c r="E238" s="18">
        <v>141.66999999999999</v>
      </c>
      <c r="F238" s="2">
        <f t="shared" si="30"/>
        <v>222846.90999999997</v>
      </c>
      <c r="G238" s="63">
        <v>85941.18</v>
      </c>
      <c r="H238" s="46">
        <v>7524</v>
      </c>
      <c r="I238" s="42">
        <f t="shared" si="31"/>
        <v>5643</v>
      </c>
      <c r="J238" s="46">
        <v>11673</v>
      </c>
      <c r="K238" s="46">
        <v>0</v>
      </c>
      <c r="L238" s="46">
        <v>0</v>
      </c>
      <c r="M238" s="46">
        <v>9235</v>
      </c>
      <c r="N238" s="2">
        <f t="shared" si="32"/>
        <v>112492.18</v>
      </c>
      <c r="O238" s="4">
        <f t="shared" si="33"/>
        <v>110355</v>
      </c>
      <c r="P238" s="51">
        <v>67</v>
      </c>
      <c r="Q238" s="51">
        <v>106</v>
      </c>
      <c r="R238" s="4">
        <f t="shared" si="34"/>
        <v>9872</v>
      </c>
      <c r="S238" s="6">
        <f t="shared" si="39"/>
        <v>10336.243200000001</v>
      </c>
      <c r="T238" s="62">
        <v>5136815</v>
      </c>
      <c r="U238" s="6">
        <f t="shared" si="35"/>
        <v>5136.8149999999996</v>
      </c>
      <c r="V238" s="6">
        <f t="shared" si="36"/>
        <v>5199.4282000000012</v>
      </c>
      <c r="W238" s="4">
        <f t="shared" si="37"/>
        <v>103989</v>
      </c>
      <c r="X238" s="20">
        <f t="shared" si="38"/>
        <v>224216</v>
      </c>
      <c r="Y238" s="21">
        <v>0</v>
      </c>
      <c r="Z238" s="19">
        <v>0</v>
      </c>
      <c r="AA238" s="4">
        <f>ROUND(X238+Z238,0)</f>
        <v>224216</v>
      </c>
      <c r="AB238" s="21"/>
      <c r="AC238" s="21"/>
      <c r="AD238" s="21"/>
      <c r="AE238" s="21"/>
      <c r="AF238" s="21"/>
      <c r="AG238" s="26">
        <v>0</v>
      </c>
      <c r="AH238" s="26"/>
      <c r="AI238" s="26">
        <v>0</v>
      </c>
      <c r="AJ238" s="36">
        <f>SUM(AA238-AB238-AC238-AD238-AE238-AF238+AG238-AH238+AI238)</f>
        <v>224216</v>
      </c>
      <c r="AK238" s="38" t="str">
        <f>IF(O238&gt;0," ",1)</f>
        <v xml:space="preserve"> </v>
      </c>
      <c r="AL238" s="38" t="str">
        <f>IF(W238&gt;0," ",1)</f>
        <v xml:space="preserve"> </v>
      </c>
    </row>
    <row r="239" spans="1:38" ht="17.100000000000001" customHeight="1">
      <c r="A239" s="8" t="s">
        <v>54</v>
      </c>
      <c r="B239" s="8" t="s">
        <v>521</v>
      </c>
      <c r="C239" s="8" t="s">
        <v>190</v>
      </c>
      <c r="D239" s="8" t="s">
        <v>526</v>
      </c>
      <c r="E239" s="18">
        <v>1803.02</v>
      </c>
      <c r="F239" s="2">
        <f t="shared" si="30"/>
        <v>2836150.46</v>
      </c>
      <c r="G239" s="63">
        <v>548887.82999999996</v>
      </c>
      <c r="H239" s="46">
        <v>108890</v>
      </c>
      <c r="I239" s="42">
        <f t="shared" si="31"/>
        <v>81667.5</v>
      </c>
      <c r="J239" s="46">
        <v>168152</v>
      </c>
      <c r="K239" s="46">
        <v>20684</v>
      </c>
      <c r="L239" s="46">
        <v>415570</v>
      </c>
      <c r="M239" s="46">
        <v>109905</v>
      </c>
      <c r="N239" s="2">
        <f t="shared" si="32"/>
        <v>1344866.33</v>
      </c>
      <c r="O239" s="4">
        <f t="shared" si="33"/>
        <v>1491284</v>
      </c>
      <c r="P239" s="51">
        <v>860</v>
      </c>
      <c r="Q239" s="51">
        <v>53</v>
      </c>
      <c r="R239" s="4">
        <f t="shared" si="34"/>
        <v>63356</v>
      </c>
      <c r="S239" s="6">
        <f t="shared" si="39"/>
        <v>131548.33919999999</v>
      </c>
      <c r="T239" s="62">
        <v>34391468</v>
      </c>
      <c r="U239" s="6">
        <f t="shared" si="35"/>
        <v>34391.468000000001</v>
      </c>
      <c r="V239" s="6">
        <f t="shared" si="36"/>
        <v>97156.871199999994</v>
      </c>
      <c r="W239" s="4">
        <f t="shared" si="37"/>
        <v>1943137</v>
      </c>
      <c r="X239" s="20">
        <f t="shared" si="38"/>
        <v>3497777</v>
      </c>
      <c r="Y239" s="21">
        <v>0</v>
      </c>
      <c r="Z239" s="19">
        <v>0</v>
      </c>
      <c r="AA239" s="4">
        <f>ROUND(X239+Z239,0)</f>
        <v>3497777</v>
      </c>
      <c r="AB239" s="21"/>
      <c r="AC239" s="21"/>
      <c r="AD239" s="21"/>
      <c r="AE239" s="21"/>
      <c r="AF239" s="21"/>
      <c r="AG239" s="26">
        <v>0</v>
      </c>
      <c r="AH239" s="26"/>
      <c r="AI239" s="26">
        <v>0</v>
      </c>
      <c r="AJ239" s="36">
        <f>SUM(AA239-AB239-AC239-AD239-AE239-AF239+AG239-AH239+AI239)</f>
        <v>3497777</v>
      </c>
      <c r="AK239" s="38" t="str">
        <f>IF(O239&gt;0," ",1)</f>
        <v xml:space="preserve"> </v>
      </c>
      <c r="AL239" s="38" t="str">
        <f>IF(W239&gt;0," ",1)</f>
        <v xml:space="preserve"> </v>
      </c>
    </row>
    <row r="240" spans="1:38" ht="17.100000000000001" customHeight="1">
      <c r="A240" s="8" t="s">
        <v>54</v>
      </c>
      <c r="B240" s="8" t="s">
        <v>521</v>
      </c>
      <c r="C240" s="8" t="s">
        <v>96</v>
      </c>
      <c r="D240" s="8" t="s">
        <v>527</v>
      </c>
      <c r="E240" s="18">
        <v>1706.47</v>
      </c>
      <c r="F240" s="2">
        <f t="shared" si="30"/>
        <v>2684277.31</v>
      </c>
      <c r="G240" s="63">
        <v>352721.86</v>
      </c>
      <c r="H240" s="46">
        <v>104085</v>
      </c>
      <c r="I240" s="42">
        <f t="shared" si="31"/>
        <v>78063.75</v>
      </c>
      <c r="J240" s="46">
        <v>160741</v>
      </c>
      <c r="K240" s="46">
        <v>19783</v>
      </c>
      <c r="L240" s="46">
        <v>383058</v>
      </c>
      <c r="M240" s="46">
        <v>32327</v>
      </c>
      <c r="N240" s="2">
        <f t="shared" si="32"/>
        <v>1026694.61</v>
      </c>
      <c r="O240" s="4">
        <f t="shared" si="33"/>
        <v>1657583</v>
      </c>
      <c r="P240" s="51">
        <v>734</v>
      </c>
      <c r="Q240" s="51">
        <v>77</v>
      </c>
      <c r="R240" s="4">
        <f t="shared" si="34"/>
        <v>78560</v>
      </c>
      <c r="S240" s="6">
        <f t="shared" si="39"/>
        <v>124504.0512</v>
      </c>
      <c r="T240" s="62">
        <v>22267794</v>
      </c>
      <c r="U240" s="6">
        <f t="shared" si="35"/>
        <v>22267.794000000002</v>
      </c>
      <c r="V240" s="6">
        <f t="shared" si="36"/>
        <v>102236.25719999999</v>
      </c>
      <c r="W240" s="4">
        <f t="shared" si="37"/>
        <v>2044725</v>
      </c>
      <c r="X240" s="20">
        <f t="shared" si="38"/>
        <v>3780868</v>
      </c>
      <c r="Y240" s="21">
        <v>0</v>
      </c>
      <c r="Z240" s="19">
        <v>0</v>
      </c>
      <c r="AA240" s="4">
        <f>ROUND(X240+Z240,0)</f>
        <v>3780868</v>
      </c>
      <c r="AB240" s="21"/>
      <c r="AC240" s="21"/>
      <c r="AD240" s="21"/>
      <c r="AE240" s="21"/>
      <c r="AF240" s="21"/>
      <c r="AG240" s="26">
        <v>0</v>
      </c>
      <c r="AH240" s="26"/>
      <c r="AI240" s="26">
        <v>0</v>
      </c>
      <c r="AJ240" s="36">
        <f>SUM(AA240-AB240-AC240-AD240-AE240-AF240+AG240-AH240+AI240)</f>
        <v>3780868</v>
      </c>
      <c r="AK240" s="38" t="str">
        <f>IF(O240&gt;0," ",1)</f>
        <v xml:space="preserve"> </v>
      </c>
      <c r="AL240" s="38" t="str">
        <f>IF(W240&gt;0," ",1)</f>
        <v xml:space="preserve"> </v>
      </c>
    </row>
    <row r="241" spans="1:38" ht="17.100000000000001" customHeight="1">
      <c r="A241" s="8" t="s">
        <v>54</v>
      </c>
      <c r="B241" s="8" t="s">
        <v>521</v>
      </c>
      <c r="C241" s="8" t="s">
        <v>56</v>
      </c>
      <c r="D241" s="8" t="s">
        <v>528</v>
      </c>
      <c r="E241" s="18">
        <v>1391.68</v>
      </c>
      <c r="F241" s="2">
        <f t="shared" si="30"/>
        <v>2189112.64</v>
      </c>
      <c r="G241" s="63">
        <v>301245.8</v>
      </c>
      <c r="H241" s="46">
        <v>82386</v>
      </c>
      <c r="I241" s="42">
        <f t="shared" si="31"/>
        <v>61789.5</v>
      </c>
      <c r="J241" s="46">
        <v>127451</v>
      </c>
      <c r="K241" s="46">
        <v>15644</v>
      </c>
      <c r="L241" s="46">
        <v>306369</v>
      </c>
      <c r="M241" s="46">
        <v>58495</v>
      </c>
      <c r="N241" s="2">
        <f t="shared" si="32"/>
        <v>870994.3</v>
      </c>
      <c r="O241" s="4">
        <f t="shared" si="33"/>
        <v>1318118</v>
      </c>
      <c r="P241" s="51">
        <v>673</v>
      </c>
      <c r="Q241" s="51">
        <v>33</v>
      </c>
      <c r="R241" s="4">
        <f t="shared" si="34"/>
        <v>30871</v>
      </c>
      <c r="S241" s="6">
        <f t="shared" si="39"/>
        <v>101536.9728</v>
      </c>
      <c r="T241" s="62">
        <v>19054130</v>
      </c>
      <c r="U241" s="6">
        <f t="shared" si="35"/>
        <v>19054.13</v>
      </c>
      <c r="V241" s="6">
        <f t="shared" si="36"/>
        <v>82482.842799999999</v>
      </c>
      <c r="W241" s="4">
        <f t="shared" si="37"/>
        <v>1649657</v>
      </c>
      <c r="X241" s="20">
        <f t="shared" si="38"/>
        <v>2998646</v>
      </c>
      <c r="Y241" s="21">
        <v>0</v>
      </c>
      <c r="Z241" s="19">
        <v>0</v>
      </c>
      <c r="AA241" s="4">
        <f>ROUND(X241+Z241,0)</f>
        <v>2998646</v>
      </c>
      <c r="AB241" s="21"/>
      <c r="AC241" s="21"/>
      <c r="AD241" s="21"/>
      <c r="AE241" s="21"/>
      <c r="AF241" s="21"/>
      <c r="AG241" s="26">
        <v>0</v>
      </c>
      <c r="AH241" s="26"/>
      <c r="AI241" s="26">
        <v>0</v>
      </c>
      <c r="AJ241" s="36">
        <f>SUM(AA241-AB241-AC241-AD241-AE241-AF241+AG241-AH241+AI241)</f>
        <v>2998646</v>
      </c>
      <c r="AK241" s="38" t="str">
        <f>IF(O241&gt;0," ",1)</f>
        <v xml:space="preserve"> </v>
      </c>
      <c r="AL241" s="38" t="str">
        <f>IF(W241&gt;0," ",1)</f>
        <v xml:space="preserve"> </v>
      </c>
    </row>
    <row r="242" spans="1:38" ht="17.100000000000001" customHeight="1">
      <c r="A242" s="8" t="s">
        <v>54</v>
      </c>
      <c r="B242" s="8" t="s">
        <v>521</v>
      </c>
      <c r="C242" s="8" t="s">
        <v>13</v>
      </c>
      <c r="D242" s="8" t="s">
        <v>529</v>
      </c>
      <c r="E242" s="18">
        <v>413.61</v>
      </c>
      <c r="F242" s="2">
        <f t="shared" si="30"/>
        <v>650608.53</v>
      </c>
      <c r="G242" s="63">
        <v>94555.09</v>
      </c>
      <c r="H242" s="46">
        <v>22598</v>
      </c>
      <c r="I242" s="42">
        <f t="shared" si="31"/>
        <v>16948.5</v>
      </c>
      <c r="J242" s="46">
        <v>35029</v>
      </c>
      <c r="K242" s="46">
        <v>4283</v>
      </c>
      <c r="L242" s="46">
        <v>85635</v>
      </c>
      <c r="M242" s="46">
        <v>34151</v>
      </c>
      <c r="N242" s="2">
        <f t="shared" si="32"/>
        <v>270601.58999999997</v>
      </c>
      <c r="O242" s="4">
        <f t="shared" si="33"/>
        <v>380007</v>
      </c>
      <c r="P242" s="51">
        <v>213</v>
      </c>
      <c r="Q242" s="51">
        <v>92</v>
      </c>
      <c r="R242" s="4">
        <f t="shared" si="34"/>
        <v>27238</v>
      </c>
      <c r="S242" s="6">
        <f t="shared" si="39"/>
        <v>30176.9856</v>
      </c>
      <c r="T242" s="62">
        <v>5648382</v>
      </c>
      <c r="U242" s="6">
        <f t="shared" si="35"/>
        <v>5648.3819999999996</v>
      </c>
      <c r="V242" s="6">
        <f t="shared" si="36"/>
        <v>24528.603600000002</v>
      </c>
      <c r="W242" s="4">
        <f t="shared" si="37"/>
        <v>490572</v>
      </c>
      <c r="X242" s="20">
        <f t="shared" si="38"/>
        <v>897817</v>
      </c>
      <c r="Y242" s="21">
        <v>0</v>
      </c>
      <c r="Z242" s="19">
        <v>0</v>
      </c>
      <c r="AA242" s="4">
        <f>ROUND(X242+Z242,0)</f>
        <v>897817</v>
      </c>
      <c r="AB242" s="21"/>
      <c r="AC242" s="21"/>
      <c r="AD242" s="21"/>
      <c r="AE242" s="21"/>
      <c r="AF242" s="21"/>
      <c r="AG242" s="26">
        <v>0</v>
      </c>
      <c r="AH242" s="26"/>
      <c r="AI242" s="26">
        <v>0</v>
      </c>
      <c r="AJ242" s="36">
        <f>SUM(AA242-AB242-AC242-AD242-AE242-AF242+AG242-AH242+AI242)</f>
        <v>897817</v>
      </c>
      <c r="AK242" s="38" t="str">
        <f>IF(O242&gt;0," ",1)</f>
        <v xml:space="preserve"> </v>
      </c>
      <c r="AL242" s="38" t="str">
        <f>IF(W242&gt;0," ",1)</f>
        <v xml:space="preserve"> </v>
      </c>
    </row>
    <row r="243" spans="1:38" ht="17.100000000000001" customHeight="1">
      <c r="A243" s="8" t="s">
        <v>54</v>
      </c>
      <c r="B243" s="8" t="s">
        <v>521</v>
      </c>
      <c r="C243" s="8" t="s">
        <v>237</v>
      </c>
      <c r="D243" s="8" t="s">
        <v>530</v>
      </c>
      <c r="E243" s="18">
        <v>518.80999999999995</v>
      </c>
      <c r="F243" s="2">
        <f t="shared" si="30"/>
        <v>816088.12999999989</v>
      </c>
      <c r="G243" s="63">
        <v>236809.98</v>
      </c>
      <c r="H243" s="46">
        <v>26647</v>
      </c>
      <c r="I243" s="42">
        <f t="shared" si="31"/>
        <v>19985.25</v>
      </c>
      <c r="J243" s="46">
        <v>41048</v>
      </c>
      <c r="K243" s="46">
        <v>5062</v>
      </c>
      <c r="L243" s="46">
        <v>106251</v>
      </c>
      <c r="M243" s="46">
        <v>24505</v>
      </c>
      <c r="N243" s="2">
        <f t="shared" si="32"/>
        <v>433661.23</v>
      </c>
      <c r="O243" s="4">
        <f t="shared" si="33"/>
        <v>382427</v>
      </c>
      <c r="P243" s="51">
        <v>218</v>
      </c>
      <c r="Q243" s="51">
        <v>75</v>
      </c>
      <c r="R243" s="4">
        <f t="shared" si="34"/>
        <v>22727</v>
      </c>
      <c r="S243" s="6">
        <f t="shared" si="39"/>
        <v>37852.3776</v>
      </c>
      <c r="T243" s="62">
        <v>14146355</v>
      </c>
      <c r="U243" s="6">
        <f t="shared" si="35"/>
        <v>14146.355</v>
      </c>
      <c r="V243" s="6">
        <f t="shared" si="36"/>
        <v>23706.0226</v>
      </c>
      <c r="W243" s="4">
        <f t="shared" si="37"/>
        <v>474120</v>
      </c>
      <c r="X243" s="20">
        <f t="shared" si="38"/>
        <v>879274</v>
      </c>
      <c r="Y243" s="21">
        <v>0</v>
      </c>
      <c r="Z243" s="19">
        <v>0</v>
      </c>
      <c r="AA243" s="4">
        <f>ROUND(X243+Z243,0)</f>
        <v>879274</v>
      </c>
      <c r="AB243" s="21"/>
      <c r="AC243" s="21"/>
      <c r="AD243" s="21"/>
      <c r="AE243" s="21"/>
      <c r="AF243" s="21"/>
      <c r="AG243" s="26">
        <v>0</v>
      </c>
      <c r="AH243" s="26"/>
      <c r="AI243" s="26">
        <v>0</v>
      </c>
      <c r="AJ243" s="36">
        <f>SUM(AA243-AB243-AC243-AD243-AE243-AF243+AG243-AH243+AI243)</f>
        <v>879274</v>
      </c>
      <c r="AK243" s="38" t="str">
        <f>IF(O243&gt;0," ",1)</f>
        <v xml:space="preserve"> </v>
      </c>
      <c r="AL243" s="38" t="str">
        <f>IF(W243&gt;0," ",1)</f>
        <v xml:space="preserve"> </v>
      </c>
    </row>
    <row r="244" spans="1:38" ht="17.100000000000001" customHeight="1">
      <c r="A244" s="8" t="s">
        <v>54</v>
      </c>
      <c r="B244" s="8" t="s">
        <v>521</v>
      </c>
      <c r="C244" s="8" t="s">
        <v>26</v>
      </c>
      <c r="D244" s="8" t="s">
        <v>531</v>
      </c>
      <c r="E244" s="18">
        <v>1187.22</v>
      </c>
      <c r="F244" s="2">
        <f t="shared" si="30"/>
        <v>1867497.06</v>
      </c>
      <c r="G244" s="63">
        <v>312136.57</v>
      </c>
      <c r="H244" s="46">
        <v>73340</v>
      </c>
      <c r="I244" s="42">
        <f t="shared" si="31"/>
        <v>55005</v>
      </c>
      <c r="J244" s="46">
        <v>113436</v>
      </c>
      <c r="K244" s="46">
        <v>13940</v>
      </c>
      <c r="L244" s="46">
        <v>270612</v>
      </c>
      <c r="M244" s="46">
        <v>24810</v>
      </c>
      <c r="N244" s="2">
        <f t="shared" si="32"/>
        <v>789939.57000000007</v>
      </c>
      <c r="O244" s="4">
        <f t="shared" si="33"/>
        <v>1077557</v>
      </c>
      <c r="P244" s="51">
        <v>676</v>
      </c>
      <c r="Q244" s="51">
        <v>51</v>
      </c>
      <c r="R244" s="4">
        <f t="shared" si="34"/>
        <v>47922</v>
      </c>
      <c r="S244" s="6">
        <f t="shared" si="39"/>
        <v>86619.571200000006</v>
      </c>
      <c r="T244" s="62">
        <v>19718040</v>
      </c>
      <c r="U244" s="6">
        <f t="shared" si="35"/>
        <v>19718.04</v>
      </c>
      <c r="V244" s="6">
        <f t="shared" si="36"/>
        <v>66901.531199999998</v>
      </c>
      <c r="W244" s="4">
        <f t="shared" si="37"/>
        <v>1338031</v>
      </c>
      <c r="X244" s="20">
        <f t="shared" si="38"/>
        <v>2463510</v>
      </c>
      <c r="Y244" s="21">
        <v>0</v>
      </c>
      <c r="Z244" s="19">
        <v>0</v>
      </c>
      <c r="AA244" s="4">
        <f>ROUND(X244+Z244,0)</f>
        <v>2463510</v>
      </c>
      <c r="AB244" s="21"/>
      <c r="AC244" s="21"/>
      <c r="AD244" s="21"/>
      <c r="AE244" s="21"/>
      <c r="AF244" s="21"/>
      <c r="AG244" s="26">
        <v>0</v>
      </c>
      <c r="AH244" s="26"/>
      <c r="AI244" s="26">
        <v>0</v>
      </c>
      <c r="AJ244" s="36">
        <f>SUM(AA244-AB244-AC244-AD244-AE244-AF244+AG244-AH244+AI244)</f>
        <v>2463510</v>
      </c>
      <c r="AK244" s="38" t="str">
        <f>IF(O244&gt;0," ",1)</f>
        <v xml:space="preserve"> </v>
      </c>
      <c r="AL244" s="38" t="str">
        <f>IF(W244&gt;0," ",1)</f>
        <v xml:space="preserve"> </v>
      </c>
    </row>
    <row r="245" spans="1:38" ht="17.100000000000001" customHeight="1">
      <c r="A245" s="8" t="s">
        <v>54</v>
      </c>
      <c r="B245" s="8" t="s">
        <v>521</v>
      </c>
      <c r="C245" s="8" t="s">
        <v>88</v>
      </c>
      <c r="D245" s="8" t="s">
        <v>532</v>
      </c>
      <c r="E245" s="18">
        <v>383.89</v>
      </c>
      <c r="F245" s="2">
        <f t="shared" si="30"/>
        <v>603858.97</v>
      </c>
      <c r="G245" s="63">
        <v>103896.08</v>
      </c>
      <c r="H245" s="46">
        <v>21324</v>
      </c>
      <c r="I245" s="42">
        <f t="shared" si="31"/>
        <v>15993</v>
      </c>
      <c r="J245" s="46">
        <v>32998</v>
      </c>
      <c r="K245" s="46">
        <v>4054</v>
      </c>
      <c r="L245" s="46">
        <v>81183</v>
      </c>
      <c r="M245" s="46">
        <v>15208</v>
      </c>
      <c r="N245" s="2">
        <f t="shared" si="32"/>
        <v>253332.08000000002</v>
      </c>
      <c r="O245" s="4">
        <f t="shared" si="33"/>
        <v>350527</v>
      </c>
      <c r="P245" s="51">
        <v>149</v>
      </c>
      <c r="Q245" s="51">
        <v>79</v>
      </c>
      <c r="R245" s="4">
        <f t="shared" si="34"/>
        <v>16362</v>
      </c>
      <c r="S245" s="6">
        <f t="shared" si="39"/>
        <v>28008.614399999999</v>
      </c>
      <c r="T245" s="62">
        <v>6346737</v>
      </c>
      <c r="U245" s="6">
        <f t="shared" si="35"/>
        <v>6346.7370000000001</v>
      </c>
      <c r="V245" s="6">
        <f t="shared" si="36"/>
        <v>21661.877399999998</v>
      </c>
      <c r="W245" s="4">
        <f t="shared" si="37"/>
        <v>433238</v>
      </c>
      <c r="X245" s="20">
        <f t="shared" si="38"/>
        <v>800127</v>
      </c>
      <c r="Y245" s="21">
        <v>0</v>
      </c>
      <c r="Z245" s="19">
        <v>0</v>
      </c>
      <c r="AA245" s="4">
        <f>ROUND(X245+Z245,0)</f>
        <v>800127</v>
      </c>
      <c r="AB245" s="21"/>
      <c r="AC245" s="21"/>
      <c r="AD245" s="21"/>
      <c r="AE245" s="21"/>
      <c r="AF245" s="21"/>
      <c r="AG245" s="26">
        <v>0</v>
      </c>
      <c r="AH245" s="26"/>
      <c r="AI245" s="26">
        <v>0</v>
      </c>
      <c r="AJ245" s="36">
        <f>SUM(AA245-AB245-AC245-AD245-AE245-AF245+AG245-AH245+AI245)</f>
        <v>800127</v>
      </c>
      <c r="AK245" s="38" t="str">
        <f>IF(O245&gt;0," ",1)</f>
        <v xml:space="preserve"> </v>
      </c>
      <c r="AL245" s="38" t="str">
        <f>IF(W245&gt;0," ",1)</f>
        <v xml:space="preserve"> </v>
      </c>
    </row>
    <row r="246" spans="1:38" ht="17.100000000000001" customHeight="1">
      <c r="A246" s="8" t="s">
        <v>54</v>
      </c>
      <c r="B246" s="8" t="s">
        <v>521</v>
      </c>
      <c r="C246" s="8" t="s">
        <v>17</v>
      </c>
      <c r="D246" s="8" t="s">
        <v>533</v>
      </c>
      <c r="E246" s="18">
        <v>3849.79</v>
      </c>
      <c r="F246" s="2">
        <f t="shared" si="30"/>
        <v>6055719.6699999999</v>
      </c>
      <c r="G246" s="63">
        <v>1032102.07</v>
      </c>
      <c r="H246" s="46">
        <v>231743</v>
      </c>
      <c r="I246" s="42">
        <f t="shared" si="31"/>
        <v>173807.25</v>
      </c>
      <c r="J246" s="46">
        <v>358349</v>
      </c>
      <c r="K246" s="46">
        <v>44028</v>
      </c>
      <c r="L246" s="46">
        <v>845839</v>
      </c>
      <c r="M246" s="46">
        <v>34779</v>
      </c>
      <c r="N246" s="2">
        <f t="shared" si="32"/>
        <v>2488904.3199999998</v>
      </c>
      <c r="O246" s="4">
        <f t="shared" si="33"/>
        <v>3566815</v>
      </c>
      <c r="P246" s="51">
        <v>1921</v>
      </c>
      <c r="Q246" s="51">
        <v>33</v>
      </c>
      <c r="R246" s="4">
        <f t="shared" si="34"/>
        <v>88116</v>
      </c>
      <c r="S246" s="6">
        <f t="shared" si="39"/>
        <v>280880.67839999998</v>
      </c>
      <c r="T246" s="62">
        <v>65116850</v>
      </c>
      <c r="U246" s="6">
        <f t="shared" si="35"/>
        <v>65116.85</v>
      </c>
      <c r="V246" s="6">
        <f t="shared" si="36"/>
        <v>215763.82839999997</v>
      </c>
      <c r="W246" s="4">
        <f t="shared" si="37"/>
        <v>4315277</v>
      </c>
      <c r="X246" s="20">
        <f t="shared" si="38"/>
        <v>7970208</v>
      </c>
      <c r="Y246" s="21">
        <v>0</v>
      </c>
      <c r="Z246" s="19">
        <v>0</v>
      </c>
      <c r="AA246" s="4">
        <f>ROUND(X246+Z246,0)</f>
        <v>7970208</v>
      </c>
      <c r="AB246" s="21"/>
      <c r="AC246" s="21"/>
      <c r="AD246" s="21"/>
      <c r="AE246" s="21"/>
      <c r="AF246" s="21"/>
      <c r="AG246" s="26">
        <v>0</v>
      </c>
      <c r="AH246" s="26"/>
      <c r="AI246" s="26">
        <v>0</v>
      </c>
      <c r="AJ246" s="36">
        <f>SUM(AA246-AB246-AC246-AD246-AE246-AF246+AG246-AH246+AI246)</f>
        <v>7970208</v>
      </c>
      <c r="AK246" s="38" t="str">
        <f>IF(O246&gt;0," ",1)</f>
        <v xml:space="preserve"> </v>
      </c>
      <c r="AL246" s="38" t="str">
        <f>IF(W246&gt;0," ",1)</f>
        <v xml:space="preserve"> </v>
      </c>
    </row>
    <row r="247" spans="1:38" ht="17.100000000000001" customHeight="1">
      <c r="A247" s="8" t="s">
        <v>54</v>
      </c>
      <c r="B247" s="8" t="s">
        <v>521</v>
      </c>
      <c r="C247" s="8" t="s">
        <v>91</v>
      </c>
      <c r="D247" s="8" t="s">
        <v>534</v>
      </c>
      <c r="E247" s="18">
        <v>868.67</v>
      </c>
      <c r="F247" s="2">
        <f t="shared" si="30"/>
        <v>1366417.91</v>
      </c>
      <c r="G247" s="63">
        <v>149902.57999999999</v>
      </c>
      <c r="H247" s="46">
        <v>54282</v>
      </c>
      <c r="I247" s="42">
        <f t="shared" si="31"/>
        <v>40711.5</v>
      </c>
      <c r="J247" s="46">
        <v>83643</v>
      </c>
      <c r="K247" s="46">
        <v>10339</v>
      </c>
      <c r="L247" s="46">
        <v>201701</v>
      </c>
      <c r="M247" s="46">
        <v>11986</v>
      </c>
      <c r="N247" s="2">
        <f t="shared" si="32"/>
        <v>498283.07999999996</v>
      </c>
      <c r="O247" s="4">
        <f t="shared" si="33"/>
        <v>868135</v>
      </c>
      <c r="P247" s="51">
        <v>221</v>
      </c>
      <c r="Q247" s="51">
        <v>88</v>
      </c>
      <c r="R247" s="4">
        <f t="shared" si="34"/>
        <v>27033</v>
      </c>
      <c r="S247" s="6">
        <f t="shared" si="39"/>
        <v>63378.163200000003</v>
      </c>
      <c r="T247" s="62">
        <v>9074006</v>
      </c>
      <c r="U247" s="6">
        <f t="shared" si="35"/>
        <v>9074.0059999999994</v>
      </c>
      <c r="V247" s="6">
        <f t="shared" si="36"/>
        <v>54304.157200000001</v>
      </c>
      <c r="W247" s="4">
        <f t="shared" si="37"/>
        <v>1086083</v>
      </c>
      <c r="X247" s="20">
        <f t="shared" si="38"/>
        <v>1981251</v>
      </c>
      <c r="Y247" s="21">
        <v>0</v>
      </c>
      <c r="Z247" s="19">
        <v>0</v>
      </c>
      <c r="AA247" s="4">
        <f>ROUND(X247+Z247,0)</f>
        <v>1981251</v>
      </c>
      <c r="AB247" s="21"/>
      <c r="AC247" s="21"/>
      <c r="AD247" s="21"/>
      <c r="AE247" s="21"/>
      <c r="AF247" s="21"/>
      <c r="AG247" s="26">
        <v>0</v>
      </c>
      <c r="AH247" s="26"/>
      <c r="AI247" s="26">
        <v>0</v>
      </c>
      <c r="AJ247" s="36">
        <f>SUM(AA247-AB247-AC247-AD247-AE247-AF247+AG247-AH247+AI247)</f>
        <v>1981251</v>
      </c>
      <c r="AK247" s="38" t="str">
        <f>IF(O247&gt;0," ",1)</f>
        <v xml:space="preserve"> </v>
      </c>
      <c r="AL247" s="38" t="str">
        <f>IF(W247&gt;0," ",1)</f>
        <v xml:space="preserve"> </v>
      </c>
    </row>
    <row r="248" spans="1:38" ht="17.100000000000001" customHeight="1">
      <c r="A248" s="8" t="s">
        <v>54</v>
      </c>
      <c r="B248" s="8" t="s">
        <v>521</v>
      </c>
      <c r="C248" s="8" t="s">
        <v>215</v>
      </c>
      <c r="D248" s="8" t="s">
        <v>535</v>
      </c>
      <c r="E248" s="18">
        <v>966.44</v>
      </c>
      <c r="F248" s="2">
        <f t="shared" si="30"/>
        <v>1520210.12</v>
      </c>
      <c r="G248" s="63">
        <v>114026.9</v>
      </c>
      <c r="H248" s="46">
        <v>59684</v>
      </c>
      <c r="I248" s="42">
        <f t="shared" si="31"/>
        <v>44763</v>
      </c>
      <c r="J248" s="46">
        <v>92181</v>
      </c>
      <c r="K248" s="46">
        <v>11338</v>
      </c>
      <c r="L248" s="46">
        <v>224267</v>
      </c>
      <c r="M248" s="46">
        <v>14329</v>
      </c>
      <c r="N248" s="2">
        <f t="shared" si="32"/>
        <v>500904.9</v>
      </c>
      <c r="O248" s="4">
        <f t="shared" si="33"/>
        <v>1019305</v>
      </c>
      <c r="P248" s="51">
        <v>484</v>
      </c>
      <c r="Q248" s="51">
        <v>73</v>
      </c>
      <c r="R248" s="4">
        <f t="shared" si="34"/>
        <v>49111</v>
      </c>
      <c r="S248" s="6">
        <f t="shared" si="39"/>
        <v>70511.462400000004</v>
      </c>
      <c r="T248" s="62">
        <v>7151222</v>
      </c>
      <c r="U248" s="6">
        <f t="shared" si="35"/>
        <v>7151.2219999999998</v>
      </c>
      <c r="V248" s="6">
        <f t="shared" si="36"/>
        <v>63360.240400000002</v>
      </c>
      <c r="W248" s="4">
        <f t="shared" si="37"/>
        <v>1267205</v>
      </c>
      <c r="X248" s="20">
        <f t="shared" si="38"/>
        <v>2335621</v>
      </c>
      <c r="Y248" s="21">
        <v>0</v>
      </c>
      <c r="Z248" s="19">
        <v>0</v>
      </c>
      <c r="AA248" s="4">
        <f>ROUND(X248+Z248,0)</f>
        <v>2335621</v>
      </c>
      <c r="AB248" s="21"/>
      <c r="AC248" s="21"/>
      <c r="AD248" s="21"/>
      <c r="AE248" s="21"/>
      <c r="AF248" s="21"/>
      <c r="AG248" s="26">
        <v>0</v>
      </c>
      <c r="AH248" s="26"/>
      <c r="AI248" s="26">
        <v>0</v>
      </c>
      <c r="AJ248" s="36">
        <f>SUM(AA248-AB248-AC248-AD248-AE248-AF248+AG248-AH248+AI248)</f>
        <v>2335621</v>
      </c>
      <c r="AK248" s="38" t="str">
        <f>IF(O248&gt;0," ",1)</f>
        <v xml:space="preserve"> </v>
      </c>
      <c r="AL248" s="38" t="str">
        <f>IF(W248&gt;0," ",1)</f>
        <v xml:space="preserve"> </v>
      </c>
    </row>
    <row r="249" spans="1:38" ht="17.100000000000001" customHeight="1">
      <c r="A249" s="8" t="s">
        <v>54</v>
      </c>
      <c r="B249" s="8" t="s">
        <v>521</v>
      </c>
      <c r="C249" s="8" t="s">
        <v>216</v>
      </c>
      <c r="D249" s="8" t="s">
        <v>536</v>
      </c>
      <c r="E249" s="18">
        <v>533.71</v>
      </c>
      <c r="F249" s="2">
        <f t="shared" si="30"/>
        <v>839525.83000000007</v>
      </c>
      <c r="G249" s="63">
        <v>72159.320000000007</v>
      </c>
      <c r="H249" s="46">
        <v>19804</v>
      </c>
      <c r="I249" s="42">
        <f t="shared" si="31"/>
        <v>14853</v>
      </c>
      <c r="J249" s="46">
        <v>30574</v>
      </c>
      <c r="K249" s="46">
        <v>3768</v>
      </c>
      <c r="L249" s="46">
        <v>75609</v>
      </c>
      <c r="M249" s="46">
        <v>31680</v>
      </c>
      <c r="N249" s="2">
        <f t="shared" si="32"/>
        <v>228643.32</v>
      </c>
      <c r="O249" s="4">
        <f t="shared" si="33"/>
        <v>610883</v>
      </c>
      <c r="P249" s="51">
        <v>197</v>
      </c>
      <c r="Q249" s="51">
        <v>119</v>
      </c>
      <c r="R249" s="4">
        <f t="shared" si="34"/>
        <v>32586</v>
      </c>
      <c r="S249" s="6">
        <f t="shared" si="39"/>
        <v>38939.481599999999</v>
      </c>
      <c r="T249" s="62">
        <v>4405331</v>
      </c>
      <c r="U249" s="6">
        <f t="shared" si="35"/>
        <v>4405.3310000000001</v>
      </c>
      <c r="V249" s="6">
        <f t="shared" si="36"/>
        <v>34534.150600000001</v>
      </c>
      <c r="W249" s="4">
        <f t="shared" si="37"/>
        <v>690683</v>
      </c>
      <c r="X249" s="20">
        <f t="shared" si="38"/>
        <v>1334152</v>
      </c>
      <c r="Y249" s="21">
        <v>0</v>
      </c>
      <c r="Z249" s="19">
        <v>0</v>
      </c>
      <c r="AA249" s="4">
        <f>ROUND(X249+Z249,0)</f>
        <v>1334152</v>
      </c>
      <c r="AB249" s="21"/>
      <c r="AC249" s="21"/>
      <c r="AD249" s="21"/>
      <c r="AE249" s="21"/>
      <c r="AF249" s="21"/>
      <c r="AG249" s="26">
        <v>0</v>
      </c>
      <c r="AH249" s="26"/>
      <c r="AI249" s="26">
        <v>0</v>
      </c>
      <c r="AJ249" s="36">
        <f>SUM(AA249-AB249-AC249-AD249-AE249-AF249+AG249-AH249+AI249)</f>
        <v>1334152</v>
      </c>
      <c r="AK249" s="38" t="str">
        <f>IF(O249&gt;0," ",1)</f>
        <v xml:space="preserve"> </v>
      </c>
      <c r="AL249" s="38" t="str">
        <f>IF(W249&gt;0," ",1)</f>
        <v xml:space="preserve"> </v>
      </c>
    </row>
    <row r="250" spans="1:38" ht="17.100000000000001" customHeight="1">
      <c r="A250" s="8" t="s">
        <v>54</v>
      </c>
      <c r="B250" s="8" t="s">
        <v>521</v>
      </c>
      <c r="C250" s="8" t="s">
        <v>163</v>
      </c>
      <c r="D250" s="8" t="s">
        <v>537</v>
      </c>
      <c r="E250" s="18">
        <v>989.38</v>
      </c>
      <c r="F250" s="2">
        <f t="shared" si="30"/>
        <v>1556294.74</v>
      </c>
      <c r="G250" s="63">
        <v>128117.82</v>
      </c>
      <c r="H250" s="46">
        <v>58325</v>
      </c>
      <c r="I250" s="42">
        <f t="shared" si="31"/>
        <v>43743.75</v>
      </c>
      <c r="J250" s="46">
        <v>90427</v>
      </c>
      <c r="K250" s="46">
        <v>11088</v>
      </c>
      <c r="L250" s="46">
        <v>205688</v>
      </c>
      <c r="M250" s="46">
        <v>14038</v>
      </c>
      <c r="N250" s="2">
        <f t="shared" si="32"/>
        <v>493102.57</v>
      </c>
      <c r="O250" s="4">
        <f t="shared" si="33"/>
        <v>1063192</v>
      </c>
      <c r="P250" s="51">
        <v>516</v>
      </c>
      <c r="Q250" s="51">
        <v>33</v>
      </c>
      <c r="R250" s="4">
        <f t="shared" si="34"/>
        <v>23669</v>
      </c>
      <c r="S250" s="6">
        <f t="shared" si="39"/>
        <v>72185.164799999999</v>
      </c>
      <c r="T250" s="62">
        <v>7835952</v>
      </c>
      <c r="U250" s="6">
        <f t="shared" si="35"/>
        <v>7835.9520000000002</v>
      </c>
      <c r="V250" s="6">
        <f t="shared" si="36"/>
        <v>64349.212800000001</v>
      </c>
      <c r="W250" s="4">
        <f t="shared" si="37"/>
        <v>1286984</v>
      </c>
      <c r="X250" s="20">
        <f t="shared" si="38"/>
        <v>2373845</v>
      </c>
      <c r="Y250" s="21">
        <v>0</v>
      </c>
      <c r="Z250" s="19">
        <v>0</v>
      </c>
      <c r="AA250" s="4">
        <f>ROUND(X250+Z250,0)</f>
        <v>2373845</v>
      </c>
      <c r="AB250" s="21"/>
      <c r="AC250" s="21"/>
      <c r="AD250" s="21"/>
      <c r="AE250" s="21"/>
      <c r="AF250" s="21"/>
      <c r="AG250" s="26">
        <v>0</v>
      </c>
      <c r="AH250" s="26"/>
      <c r="AI250" s="26">
        <v>0</v>
      </c>
      <c r="AJ250" s="36">
        <f>SUM(AA250-AB250-AC250-AD250-AE250-AF250+AG250-AH250+AI250)</f>
        <v>2373845</v>
      </c>
      <c r="AK250" s="38" t="str">
        <f>IF(O250&gt;0," ",1)</f>
        <v xml:space="preserve"> </v>
      </c>
      <c r="AL250" s="38" t="str">
        <f>IF(W250&gt;0," ",1)</f>
        <v xml:space="preserve"> </v>
      </c>
    </row>
    <row r="251" spans="1:38" ht="17.100000000000001" customHeight="1">
      <c r="A251" s="8" t="s">
        <v>54</v>
      </c>
      <c r="B251" s="8" t="s">
        <v>521</v>
      </c>
      <c r="C251" s="8" t="s">
        <v>164</v>
      </c>
      <c r="D251" s="8" t="s">
        <v>538</v>
      </c>
      <c r="E251" s="18">
        <v>669.18</v>
      </c>
      <c r="F251" s="2">
        <f t="shared" si="30"/>
        <v>1052620.1399999999</v>
      </c>
      <c r="G251" s="63">
        <v>109215.75</v>
      </c>
      <c r="H251" s="46">
        <v>38802</v>
      </c>
      <c r="I251" s="42">
        <f t="shared" si="31"/>
        <v>29101.5</v>
      </c>
      <c r="J251" s="46">
        <v>59866</v>
      </c>
      <c r="K251" s="46">
        <v>7391</v>
      </c>
      <c r="L251" s="46">
        <v>149861</v>
      </c>
      <c r="M251" s="46">
        <v>0</v>
      </c>
      <c r="N251" s="2">
        <f t="shared" si="32"/>
        <v>355435.25</v>
      </c>
      <c r="O251" s="4">
        <f t="shared" si="33"/>
        <v>697185</v>
      </c>
      <c r="P251" s="51">
        <v>8</v>
      </c>
      <c r="Q251" s="51">
        <v>84</v>
      </c>
      <c r="R251" s="4">
        <f t="shared" si="34"/>
        <v>934</v>
      </c>
      <c r="S251" s="6">
        <f t="shared" si="39"/>
        <v>48823.372799999997</v>
      </c>
      <c r="T251" s="62">
        <v>6881900</v>
      </c>
      <c r="U251" s="6">
        <f t="shared" si="35"/>
        <v>6881.9</v>
      </c>
      <c r="V251" s="6">
        <f t="shared" si="36"/>
        <v>41941.472799999996</v>
      </c>
      <c r="W251" s="4">
        <f t="shared" si="37"/>
        <v>838829</v>
      </c>
      <c r="X251" s="20">
        <f t="shared" si="38"/>
        <v>1536948</v>
      </c>
      <c r="Y251" s="21">
        <v>0</v>
      </c>
      <c r="Z251" s="19">
        <v>0</v>
      </c>
      <c r="AA251" s="4">
        <f>ROUND(X251+Z251,0)</f>
        <v>1536948</v>
      </c>
      <c r="AB251" s="21"/>
      <c r="AC251" s="21"/>
      <c r="AD251" s="21"/>
      <c r="AE251" s="21"/>
      <c r="AF251" s="21"/>
      <c r="AG251" s="26">
        <v>0</v>
      </c>
      <c r="AH251" s="26"/>
      <c r="AI251" s="26">
        <v>0</v>
      </c>
      <c r="AJ251" s="36">
        <f>SUM(AA251-AB251-AC251-AD251-AE251-AF251+AG251-AH251+AI251)</f>
        <v>1536948</v>
      </c>
      <c r="AK251" s="38" t="str">
        <f>IF(O251&gt;0," ",1)</f>
        <v xml:space="preserve"> </v>
      </c>
      <c r="AL251" s="38" t="str">
        <f>IF(W251&gt;0," ",1)</f>
        <v xml:space="preserve"> </v>
      </c>
    </row>
    <row r="252" spans="1:38" ht="17.100000000000001" customHeight="1">
      <c r="A252" s="8" t="s">
        <v>165</v>
      </c>
      <c r="B252" s="8" t="s">
        <v>539</v>
      </c>
      <c r="C252" s="8" t="s">
        <v>62</v>
      </c>
      <c r="D252" s="8" t="s">
        <v>540</v>
      </c>
      <c r="E252" s="18">
        <v>232.2</v>
      </c>
      <c r="F252" s="2">
        <f t="shared" si="30"/>
        <v>365250.6</v>
      </c>
      <c r="G252" s="63">
        <v>113757.75999999999</v>
      </c>
      <c r="H252" s="46">
        <v>30814</v>
      </c>
      <c r="I252" s="42">
        <f t="shared" si="31"/>
        <v>23110.5</v>
      </c>
      <c r="J252" s="46">
        <v>17604</v>
      </c>
      <c r="K252" s="46">
        <v>0</v>
      </c>
      <c r="L252" s="46">
        <v>0</v>
      </c>
      <c r="M252" s="46">
        <v>33203</v>
      </c>
      <c r="N252" s="2">
        <f t="shared" si="32"/>
        <v>187675.26</v>
      </c>
      <c r="O252" s="4">
        <f t="shared" si="33"/>
        <v>177575</v>
      </c>
      <c r="P252" s="51">
        <v>89</v>
      </c>
      <c r="Q252" s="51">
        <v>88</v>
      </c>
      <c r="R252" s="4">
        <f t="shared" si="34"/>
        <v>10886</v>
      </c>
      <c r="S252" s="6">
        <f t="shared" si="39"/>
        <v>16941.312000000002</v>
      </c>
      <c r="T252" s="62">
        <v>6791508</v>
      </c>
      <c r="U252" s="6">
        <f t="shared" si="35"/>
        <v>6791.5079999999998</v>
      </c>
      <c r="V252" s="6">
        <f t="shared" si="36"/>
        <v>10149.804000000002</v>
      </c>
      <c r="W252" s="4">
        <f t="shared" si="37"/>
        <v>202996</v>
      </c>
      <c r="X252" s="20">
        <f t="shared" si="38"/>
        <v>391457</v>
      </c>
      <c r="Y252" s="21">
        <v>0</v>
      </c>
      <c r="Z252" s="19">
        <v>0</v>
      </c>
      <c r="AA252" s="4">
        <f>ROUND(X252+Z252,0)</f>
        <v>391457</v>
      </c>
      <c r="AB252" s="21"/>
      <c r="AC252" s="21"/>
      <c r="AD252" s="21"/>
      <c r="AE252" s="21">
        <v>1303</v>
      </c>
      <c r="AF252" s="21"/>
      <c r="AG252" s="26">
        <v>0</v>
      </c>
      <c r="AH252" s="26"/>
      <c r="AI252" s="26">
        <v>0</v>
      </c>
      <c r="AJ252" s="36">
        <f>SUM(AA252-AB252-AC252-AD252-AE252-AF252+AG252-AH252+AI252)</f>
        <v>390154</v>
      </c>
      <c r="AK252" s="38" t="str">
        <f>IF(O252&gt;0," ",1)</f>
        <v xml:space="preserve"> </v>
      </c>
      <c r="AL252" s="38" t="str">
        <f>IF(W252&gt;0," ",1)</f>
        <v xml:space="preserve"> </v>
      </c>
    </row>
    <row r="253" spans="1:38" ht="17.100000000000001" customHeight="1">
      <c r="A253" s="8" t="s">
        <v>165</v>
      </c>
      <c r="B253" s="8" t="s">
        <v>539</v>
      </c>
      <c r="C253" s="8" t="s">
        <v>51</v>
      </c>
      <c r="D253" s="8" t="s">
        <v>541</v>
      </c>
      <c r="E253" s="18">
        <v>1861.66</v>
      </c>
      <c r="F253" s="2">
        <f t="shared" si="30"/>
        <v>2928391.18</v>
      </c>
      <c r="G253" s="63">
        <v>654357.13</v>
      </c>
      <c r="H253" s="46">
        <v>321906</v>
      </c>
      <c r="I253" s="42">
        <f t="shared" si="31"/>
        <v>241429.5</v>
      </c>
      <c r="J253" s="46">
        <v>183958</v>
      </c>
      <c r="K253" s="46">
        <v>137646</v>
      </c>
      <c r="L253" s="46">
        <v>439775</v>
      </c>
      <c r="M253" s="46">
        <v>84389</v>
      </c>
      <c r="N253" s="2">
        <f t="shared" si="32"/>
        <v>1741554.63</v>
      </c>
      <c r="O253" s="4">
        <f t="shared" si="33"/>
        <v>1186837</v>
      </c>
      <c r="P253" s="51">
        <v>1040</v>
      </c>
      <c r="Q253" s="51">
        <v>37</v>
      </c>
      <c r="R253" s="4">
        <f t="shared" si="34"/>
        <v>53487</v>
      </c>
      <c r="S253" s="6">
        <f t="shared" si="39"/>
        <v>135826.71359999999</v>
      </c>
      <c r="T253" s="62">
        <v>40169253</v>
      </c>
      <c r="U253" s="6">
        <f t="shared" si="35"/>
        <v>40169.252999999997</v>
      </c>
      <c r="V253" s="6">
        <f t="shared" si="36"/>
        <v>95657.460599999991</v>
      </c>
      <c r="W253" s="4">
        <f t="shared" si="37"/>
        <v>1913149</v>
      </c>
      <c r="X253" s="20">
        <f t="shared" si="38"/>
        <v>3153473</v>
      </c>
      <c r="Y253" s="21">
        <v>0</v>
      </c>
      <c r="Z253" s="19">
        <v>0</v>
      </c>
      <c r="AA253" s="4">
        <f>ROUND(X253+Z253,0)</f>
        <v>3153473</v>
      </c>
      <c r="AB253" s="21"/>
      <c r="AC253" s="21"/>
      <c r="AD253" s="21"/>
      <c r="AE253" s="21"/>
      <c r="AF253" s="21"/>
      <c r="AG253" s="26">
        <v>0</v>
      </c>
      <c r="AH253" s="26"/>
      <c r="AI253" s="26">
        <v>0</v>
      </c>
      <c r="AJ253" s="36">
        <f>SUM(AA253-AB253-AC253-AD253-AE253-AF253+AG253-AH253+AI253)</f>
        <v>3153473</v>
      </c>
      <c r="AK253" s="38" t="str">
        <f>IF(O253&gt;0," ",1)</f>
        <v xml:space="preserve"> </v>
      </c>
      <c r="AL253" s="38" t="str">
        <f>IF(W253&gt;0," ",1)</f>
        <v xml:space="preserve"> </v>
      </c>
    </row>
    <row r="254" spans="1:38" ht="17.100000000000001" customHeight="1">
      <c r="A254" s="8" t="s">
        <v>165</v>
      </c>
      <c r="B254" s="8" t="s">
        <v>539</v>
      </c>
      <c r="C254" s="8" t="s">
        <v>96</v>
      </c>
      <c r="D254" s="8" t="s">
        <v>542</v>
      </c>
      <c r="E254" s="18">
        <v>614.91</v>
      </c>
      <c r="F254" s="2">
        <f t="shared" si="30"/>
        <v>967253.42999999993</v>
      </c>
      <c r="G254" s="63">
        <v>265281.53000000003</v>
      </c>
      <c r="H254" s="46">
        <v>102884</v>
      </c>
      <c r="I254" s="42">
        <f t="shared" si="31"/>
        <v>77163</v>
      </c>
      <c r="J254" s="46">
        <v>58796</v>
      </c>
      <c r="K254" s="46">
        <v>43975</v>
      </c>
      <c r="L254" s="46">
        <v>142454</v>
      </c>
      <c r="M254" s="46">
        <v>26769</v>
      </c>
      <c r="N254" s="2">
        <f t="shared" si="32"/>
        <v>614438.53</v>
      </c>
      <c r="O254" s="4">
        <f t="shared" si="33"/>
        <v>352815</v>
      </c>
      <c r="P254" s="51">
        <v>161</v>
      </c>
      <c r="Q254" s="51">
        <v>84</v>
      </c>
      <c r="R254" s="4">
        <f t="shared" si="34"/>
        <v>18798</v>
      </c>
      <c r="S254" s="6">
        <f t="shared" si="39"/>
        <v>44863.833599999998</v>
      </c>
      <c r="T254" s="62">
        <v>16621650</v>
      </c>
      <c r="U254" s="6">
        <f t="shared" si="35"/>
        <v>16621.650000000001</v>
      </c>
      <c r="V254" s="6">
        <f t="shared" si="36"/>
        <v>28242.183599999997</v>
      </c>
      <c r="W254" s="4">
        <f t="shared" si="37"/>
        <v>564844</v>
      </c>
      <c r="X254" s="20">
        <f t="shared" si="38"/>
        <v>936457</v>
      </c>
      <c r="Y254" s="21">
        <v>0</v>
      </c>
      <c r="Z254" s="19">
        <v>0</v>
      </c>
      <c r="AA254" s="4">
        <f>ROUND(X254+Z254,0)</f>
        <v>936457</v>
      </c>
      <c r="AB254" s="21"/>
      <c r="AC254" s="21"/>
      <c r="AD254" s="21"/>
      <c r="AE254" s="21"/>
      <c r="AF254" s="21"/>
      <c r="AG254" s="26">
        <v>0</v>
      </c>
      <c r="AH254" s="26"/>
      <c r="AI254" s="26">
        <v>0</v>
      </c>
      <c r="AJ254" s="36">
        <f>SUM(AA254-AB254-AC254-AD254-AE254-AF254+AG254-AH254+AI254)</f>
        <v>936457</v>
      </c>
      <c r="AK254" s="38" t="str">
        <f>IF(O254&gt;0," ",1)</f>
        <v xml:space="preserve"> </v>
      </c>
      <c r="AL254" s="38" t="str">
        <f>IF(W254&gt;0," ",1)</f>
        <v xml:space="preserve"> </v>
      </c>
    </row>
    <row r="255" spans="1:38" ht="17.100000000000001" customHeight="1">
      <c r="A255" s="8" t="s">
        <v>165</v>
      </c>
      <c r="B255" s="8" t="s">
        <v>539</v>
      </c>
      <c r="C255" s="8" t="s">
        <v>207</v>
      </c>
      <c r="D255" s="8" t="s">
        <v>543</v>
      </c>
      <c r="E255" s="18">
        <v>984.72</v>
      </c>
      <c r="F255" s="2">
        <f t="shared" si="30"/>
        <v>1548964.56</v>
      </c>
      <c r="G255" s="63">
        <v>247105</v>
      </c>
      <c r="H255" s="46">
        <v>172579</v>
      </c>
      <c r="I255" s="42">
        <f t="shared" si="31"/>
        <v>129434.25</v>
      </c>
      <c r="J255" s="46">
        <v>98622</v>
      </c>
      <c r="K255" s="46">
        <v>73794</v>
      </c>
      <c r="L255" s="46">
        <v>238105</v>
      </c>
      <c r="M255" s="46">
        <v>89062</v>
      </c>
      <c r="N255" s="2">
        <f t="shared" si="32"/>
        <v>876122.25</v>
      </c>
      <c r="O255" s="4">
        <f t="shared" si="33"/>
        <v>672842</v>
      </c>
      <c r="P255" s="51">
        <v>467</v>
      </c>
      <c r="Q255" s="51">
        <v>64</v>
      </c>
      <c r="R255" s="4">
        <f t="shared" si="34"/>
        <v>41544</v>
      </c>
      <c r="S255" s="6">
        <f t="shared" si="39"/>
        <v>71845.171199999997</v>
      </c>
      <c r="T255" s="62">
        <v>15342816</v>
      </c>
      <c r="U255" s="6">
        <f t="shared" si="35"/>
        <v>15342.816000000001</v>
      </c>
      <c r="V255" s="6">
        <f t="shared" si="36"/>
        <v>56502.355199999998</v>
      </c>
      <c r="W255" s="4">
        <f t="shared" si="37"/>
        <v>1130047</v>
      </c>
      <c r="X255" s="20">
        <f t="shared" si="38"/>
        <v>1844433</v>
      </c>
      <c r="Y255" s="21">
        <v>0</v>
      </c>
      <c r="Z255" s="19">
        <v>0</v>
      </c>
      <c r="AA255" s="4">
        <f>ROUND(X255+Z255,0)</f>
        <v>1844433</v>
      </c>
      <c r="AB255" s="21"/>
      <c r="AC255" s="21"/>
      <c r="AD255" s="21"/>
      <c r="AE255" s="21"/>
      <c r="AF255" s="21"/>
      <c r="AG255" s="26">
        <v>0</v>
      </c>
      <c r="AH255" s="26"/>
      <c r="AI255" s="26">
        <v>0</v>
      </c>
      <c r="AJ255" s="36">
        <f>SUM(AA255-AB255-AC255-AD255-AE255-AF255+AG255-AH255+AI255)</f>
        <v>1844433</v>
      </c>
      <c r="AK255" s="38" t="str">
        <f>IF(O255&gt;0," ",1)</f>
        <v xml:space="preserve"> </v>
      </c>
      <c r="AL255" s="38" t="str">
        <f>IF(W255&gt;0," ",1)</f>
        <v xml:space="preserve"> </v>
      </c>
    </row>
    <row r="256" spans="1:38" ht="17.100000000000001" customHeight="1">
      <c r="A256" s="8" t="s">
        <v>165</v>
      </c>
      <c r="B256" s="8" t="s">
        <v>539</v>
      </c>
      <c r="C256" s="8" t="s">
        <v>58</v>
      </c>
      <c r="D256" s="8" t="s">
        <v>544</v>
      </c>
      <c r="E256" s="18">
        <v>1283.33</v>
      </c>
      <c r="F256" s="2">
        <f t="shared" si="30"/>
        <v>2018678.0899999999</v>
      </c>
      <c r="G256" s="63">
        <v>3308995.85</v>
      </c>
      <c r="H256" s="46">
        <v>219852</v>
      </c>
      <c r="I256" s="42">
        <f t="shared" si="31"/>
        <v>164889</v>
      </c>
      <c r="J256" s="46">
        <v>125640</v>
      </c>
      <c r="K256" s="46">
        <v>93978</v>
      </c>
      <c r="L256" s="46">
        <v>303897</v>
      </c>
      <c r="M256" s="46">
        <v>110442</v>
      </c>
      <c r="N256" s="2">
        <f t="shared" si="32"/>
        <v>4107841.85</v>
      </c>
      <c r="O256" s="4">
        <f t="shared" si="33"/>
        <v>0</v>
      </c>
      <c r="P256" s="51">
        <v>384</v>
      </c>
      <c r="Q256" s="51">
        <v>79</v>
      </c>
      <c r="R256" s="4">
        <f t="shared" si="34"/>
        <v>42167</v>
      </c>
      <c r="S256" s="6">
        <f t="shared" si="39"/>
        <v>93631.756800000003</v>
      </c>
      <c r="T256" s="62">
        <v>208901253</v>
      </c>
      <c r="U256" s="6">
        <f t="shared" si="35"/>
        <v>208901.253</v>
      </c>
      <c r="V256" s="6">
        <f t="shared" si="36"/>
        <v>0</v>
      </c>
      <c r="W256" s="4">
        <f t="shared" si="37"/>
        <v>0</v>
      </c>
      <c r="X256" s="20">
        <f t="shared" si="38"/>
        <v>42167</v>
      </c>
      <c r="Y256" s="21">
        <v>0</v>
      </c>
      <c r="Z256" s="19">
        <v>0</v>
      </c>
      <c r="AA256" s="4">
        <f>ROUND(X256+Z256,0)</f>
        <v>42167</v>
      </c>
      <c r="AB256" s="21"/>
      <c r="AC256" s="21"/>
      <c r="AD256" s="21"/>
      <c r="AE256" s="21"/>
      <c r="AF256" s="21">
        <v>11807</v>
      </c>
      <c r="AG256" s="26">
        <v>0</v>
      </c>
      <c r="AH256" s="26"/>
      <c r="AI256" s="26">
        <v>0</v>
      </c>
      <c r="AJ256" s="36">
        <f>SUM(AA256-AB256-AC256-AD256-AE256-AF256+AG256-AH256+AI256)</f>
        <v>30360</v>
      </c>
      <c r="AK256" s="38">
        <f>IF(O256&gt;0," ",1)</f>
        <v>1</v>
      </c>
      <c r="AL256" s="38">
        <f>IF(W256&gt;0," ",1)</f>
        <v>1</v>
      </c>
    </row>
    <row r="257" spans="1:38" ht="17.100000000000001" customHeight="1">
      <c r="A257" s="8" t="s">
        <v>165</v>
      </c>
      <c r="B257" s="8" t="s">
        <v>539</v>
      </c>
      <c r="C257" s="8" t="s">
        <v>33</v>
      </c>
      <c r="D257" s="8" t="s">
        <v>545</v>
      </c>
      <c r="E257" s="18">
        <v>1384.08</v>
      </c>
      <c r="F257" s="2">
        <f t="shared" si="30"/>
        <v>2177157.84</v>
      </c>
      <c r="G257" s="63">
        <v>335449.96999999997</v>
      </c>
      <c r="H257" s="46">
        <v>227624</v>
      </c>
      <c r="I257" s="42">
        <f t="shared" si="31"/>
        <v>170718</v>
      </c>
      <c r="J257" s="46">
        <v>130078</v>
      </c>
      <c r="K257" s="46">
        <v>97345</v>
      </c>
      <c r="L257" s="46">
        <v>314740</v>
      </c>
      <c r="M257" s="46">
        <v>72961</v>
      </c>
      <c r="N257" s="2">
        <f t="shared" si="32"/>
        <v>1121291.97</v>
      </c>
      <c r="O257" s="4">
        <f t="shared" si="33"/>
        <v>1055866</v>
      </c>
      <c r="P257" s="51">
        <v>677</v>
      </c>
      <c r="Q257" s="51">
        <v>68</v>
      </c>
      <c r="R257" s="4">
        <f t="shared" si="34"/>
        <v>63990</v>
      </c>
      <c r="S257" s="6">
        <f t="shared" si="39"/>
        <v>100982.4768</v>
      </c>
      <c r="T257" s="62">
        <v>20283995</v>
      </c>
      <c r="U257" s="6">
        <f t="shared" si="35"/>
        <v>20283.994999999999</v>
      </c>
      <c r="V257" s="6">
        <f t="shared" si="36"/>
        <v>80698.481800000009</v>
      </c>
      <c r="W257" s="4">
        <f t="shared" si="37"/>
        <v>1613970</v>
      </c>
      <c r="X257" s="20">
        <f t="shared" si="38"/>
        <v>2733826</v>
      </c>
      <c r="Y257" s="21">
        <v>0</v>
      </c>
      <c r="Z257" s="19">
        <v>0</v>
      </c>
      <c r="AA257" s="4">
        <f>ROUND(X257+Z257,0)</f>
        <v>2733826</v>
      </c>
      <c r="AB257" s="21"/>
      <c r="AC257" s="21"/>
      <c r="AD257" s="21"/>
      <c r="AE257" s="21"/>
      <c r="AF257" s="21"/>
      <c r="AG257" s="26">
        <v>0</v>
      </c>
      <c r="AH257" s="26"/>
      <c r="AI257" s="26">
        <v>0</v>
      </c>
      <c r="AJ257" s="36">
        <f>SUM(AA257-AB257-AC257-AD257-AE257-AF257+AG257-AH257+AI257)</f>
        <v>2733826</v>
      </c>
      <c r="AK257" s="38" t="str">
        <f>IF(O257&gt;0," ",1)</f>
        <v xml:space="preserve"> </v>
      </c>
      <c r="AL257" s="38" t="str">
        <f>IF(W257&gt;0," ",1)</f>
        <v xml:space="preserve"> </v>
      </c>
    </row>
    <row r="258" spans="1:38" ht="17.100000000000001" customHeight="1">
      <c r="A258" s="8" t="s">
        <v>165</v>
      </c>
      <c r="B258" s="8" t="s">
        <v>539</v>
      </c>
      <c r="C258" s="8" t="s">
        <v>166</v>
      </c>
      <c r="D258" s="8" t="s">
        <v>546</v>
      </c>
      <c r="E258" s="18">
        <v>1634.38</v>
      </c>
      <c r="F258" s="2">
        <f t="shared" si="30"/>
        <v>2570879.7400000002</v>
      </c>
      <c r="G258" s="63">
        <v>510194.03</v>
      </c>
      <c r="H258" s="46">
        <v>273691</v>
      </c>
      <c r="I258" s="42">
        <f t="shared" si="31"/>
        <v>205268.25</v>
      </c>
      <c r="J258" s="46">
        <v>156387</v>
      </c>
      <c r="K258" s="46">
        <v>117277</v>
      </c>
      <c r="L258" s="46">
        <v>380177</v>
      </c>
      <c r="M258" s="46">
        <v>152343</v>
      </c>
      <c r="N258" s="2">
        <f t="shared" si="32"/>
        <v>1521646.28</v>
      </c>
      <c r="O258" s="4">
        <f t="shared" si="33"/>
        <v>1049233</v>
      </c>
      <c r="P258" s="51">
        <v>654</v>
      </c>
      <c r="Q258" s="51">
        <v>62</v>
      </c>
      <c r="R258" s="4">
        <f t="shared" si="34"/>
        <v>56362</v>
      </c>
      <c r="S258" s="6">
        <f t="shared" si="39"/>
        <v>119244.3648</v>
      </c>
      <c r="T258" s="62">
        <v>31016049</v>
      </c>
      <c r="U258" s="6">
        <f t="shared" si="35"/>
        <v>31016.048999999999</v>
      </c>
      <c r="V258" s="6">
        <f t="shared" si="36"/>
        <v>88228.315799999997</v>
      </c>
      <c r="W258" s="4">
        <f t="shared" si="37"/>
        <v>1764566</v>
      </c>
      <c r="X258" s="20">
        <f t="shared" si="38"/>
        <v>2870161</v>
      </c>
      <c r="Y258" s="21">
        <v>0</v>
      </c>
      <c r="Z258" s="19">
        <v>0</v>
      </c>
      <c r="AA258" s="4">
        <f>ROUND(X258+Z258,0)</f>
        <v>2870161</v>
      </c>
      <c r="AB258" s="21"/>
      <c r="AC258" s="21"/>
      <c r="AD258" s="21"/>
      <c r="AE258" s="21"/>
      <c r="AF258" s="21"/>
      <c r="AG258" s="26">
        <v>0</v>
      </c>
      <c r="AH258" s="26"/>
      <c r="AI258" s="26">
        <v>0</v>
      </c>
      <c r="AJ258" s="36">
        <f>SUM(AA258-AB258-AC258-AD258-AE258-AF258+AG258-AH258+AI258)</f>
        <v>2870161</v>
      </c>
      <c r="AK258" s="38" t="str">
        <f>IF(O258&gt;0," ",1)</f>
        <v xml:space="preserve"> </v>
      </c>
      <c r="AL258" s="38" t="str">
        <f>IF(W258&gt;0," ",1)</f>
        <v xml:space="preserve"> </v>
      </c>
    </row>
    <row r="259" spans="1:38" ht="17.100000000000001" customHeight="1">
      <c r="A259" s="8" t="s">
        <v>165</v>
      </c>
      <c r="B259" s="8" t="s">
        <v>539</v>
      </c>
      <c r="C259" s="8" t="s">
        <v>97</v>
      </c>
      <c r="D259" s="8" t="s">
        <v>547</v>
      </c>
      <c r="E259" s="18">
        <v>446.77</v>
      </c>
      <c r="F259" s="2">
        <f t="shared" si="30"/>
        <v>702769.21</v>
      </c>
      <c r="G259" s="63">
        <v>86277.87</v>
      </c>
      <c r="H259" s="46">
        <v>63590</v>
      </c>
      <c r="I259" s="42">
        <f t="shared" si="31"/>
        <v>47692.5</v>
      </c>
      <c r="J259" s="46">
        <v>36346</v>
      </c>
      <c r="K259" s="46">
        <v>27103</v>
      </c>
      <c r="L259" s="46">
        <v>86190</v>
      </c>
      <c r="M259" s="46">
        <v>72008</v>
      </c>
      <c r="N259" s="2">
        <f t="shared" si="32"/>
        <v>355617.37</v>
      </c>
      <c r="O259" s="4">
        <f t="shared" si="33"/>
        <v>347152</v>
      </c>
      <c r="P259" s="51">
        <v>155</v>
      </c>
      <c r="Q259" s="51">
        <v>73</v>
      </c>
      <c r="R259" s="4">
        <f t="shared" si="34"/>
        <v>15728</v>
      </c>
      <c r="S259" s="6">
        <f t="shared" si="39"/>
        <v>32596.339199999999</v>
      </c>
      <c r="T259" s="62">
        <v>5251240</v>
      </c>
      <c r="U259" s="6">
        <f t="shared" si="35"/>
        <v>5251.24</v>
      </c>
      <c r="V259" s="6">
        <f t="shared" si="36"/>
        <v>27345.099199999997</v>
      </c>
      <c r="W259" s="4">
        <f t="shared" si="37"/>
        <v>546902</v>
      </c>
      <c r="X259" s="20">
        <f t="shared" si="38"/>
        <v>909782</v>
      </c>
      <c r="Y259" s="21">
        <v>0</v>
      </c>
      <c r="Z259" s="19">
        <v>0</v>
      </c>
      <c r="AA259" s="4">
        <f>ROUND(X259+Z259,0)</f>
        <v>909782</v>
      </c>
      <c r="AB259" s="21"/>
      <c r="AC259" s="21"/>
      <c r="AD259" s="21"/>
      <c r="AE259" s="21"/>
      <c r="AF259" s="21"/>
      <c r="AG259" s="26">
        <v>0</v>
      </c>
      <c r="AH259" s="26"/>
      <c r="AI259" s="26">
        <v>0</v>
      </c>
      <c r="AJ259" s="36">
        <f>SUM(AA259-AB259-AC259-AD259-AE259-AF259+AG259-AH259+AI259)</f>
        <v>909782</v>
      </c>
      <c r="AK259" s="38" t="str">
        <f>IF(O259&gt;0," ",1)</f>
        <v xml:space="preserve"> </v>
      </c>
      <c r="AL259" s="38" t="str">
        <f>IF(W259&gt;0," ",1)</f>
        <v xml:space="preserve"> </v>
      </c>
    </row>
    <row r="260" spans="1:38" ht="17.100000000000001" customHeight="1">
      <c r="A260" s="8" t="s">
        <v>165</v>
      </c>
      <c r="B260" s="8" t="s">
        <v>539</v>
      </c>
      <c r="C260" s="8" t="s">
        <v>167</v>
      </c>
      <c r="D260" s="8" t="s">
        <v>548</v>
      </c>
      <c r="E260" s="18">
        <v>561.14</v>
      </c>
      <c r="F260" s="2">
        <f t="shared" ref="F260:F323" si="40">SUM(E260*$F$3)</f>
        <v>882673.22</v>
      </c>
      <c r="G260" s="63">
        <v>138968.93</v>
      </c>
      <c r="H260" s="46">
        <v>88612</v>
      </c>
      <c r="I260" s="42">
        <f t="shared" ref="I260:I323" si="41">ROUND(H260*0.75,2)</f>
        <v>66459</v>
      </c>
      <c r="J260" s="46">
        <v>50605</v>
      </c>
      <c r="K260" s="46">
        <v>38360</v>
      </c>
      <c r="L260" s="46">
        <v>128803</v>
      </c>
      <c r="M260" s="46">
        <v>26685</v>
      </c>
      <c r="N260" s="2">
        <f t="shared" ref="N260:N323" si="42">SUM(G260+I260+J260+K260+L260+M260)</f>
        <v>449880.93</v>
      </c>
      <c r="O260" s="4">
        <f t="shared" ref="O260:O323" si="43">IF(F260&gt;N260,ROUND(SUM(F260-N260),0),0)</f>
        <v>432792</v>
      </c>
      <c r="P260" s="51">
        <v>227</v>
      </c>
      <c r="Q260" s="51">
        <v>66</v>
      </c>
      <c r="R260" s="4">
        <f t="shared" ref="R260:R323" si="44">ROUND(SUM(P260*Q260*1.39),0)</f>
        <v>20825</v>
      </c>
      <c r="S260" s="6">
        <f t="shared" si="39"/>
        <v>40940.774400000002</v>
      </c>
      <c r="T260" s="62">
        <v>8218151</v>
      </c>
      <c r="U260" s="6">
        <f t="shared" ref="U260:U323" si="45">ROUND(T260/1000,4)</f>
        <v>8218.1509999999998</v>
      </c>
      <c r="V260" s="6">
        <f t="shared" ref="V260:V323" si="46">IF(S260-U260&lt;0,0,S260-U260)</f>
        <v>32722.623400000004</v>
      </c>
      <c r="W260" s="4">
        <f t="shared" ref="W260:W323" si="47">IF(V260&gt;0,ROUND(SUM(V260*$W$3),0),0)</f>
        <v>654452</v>
      </c>
      <c r="X260" s="20">
        <f t="shared" ref="X260:X323" si="48">SUM(O260+R260+W260)</f>
        <v>1108069</v>
      </c>
      <c r="Y260" s="21">
        <v>0</v>
      </c>
      <c r="Z260" s="19">
        <v>0</v>
      </c>
      <c r="AA260" s="4">
        <f>ROUND(X260+Z260,0)</f>
        <v>1108069</v>
      </c>
      <c r="AB260" s="21"/>
      <c r="AC260" s="21"/>
      <c r="AD260" s="21"/>
      <c r="AE260" s="21"/>
      <c r="AF260" s="21"/>
      <c r="AG260" s="26">
        <v>0</v>
      </c>
      <c r="AH260" s="26"/>
      <c r="AI260" s="26">
        <v>0</v>
      </c>
      <c r="AJ260" s="36">
        <f>SUM(AA260-AB260-AC260-AD260-AE260-AF260+AG260-AH260+AI260)</f>
        <v>1108069</v>
      </c>
      <c r="AK260" s="38" t="str">
        <f>IF(O260&gt;0," ",1)</f>
        <v xml:space="preserve"> </v>
      </c>
      <c r="AL260" s="38" t="str">
        <f>IF(W260&gt;0," ",1)</f>
        <v xml:space="preserve"> </v>
      </c>
    </row>
    <row r="261" spans="1:38" ht="17.100000000000001" customHeight="1">
      <c r="A261" s="8" t="s">
        <v>63</v>
      </c>
      <c r="B261" s="8" t="s">
        <v>549</v>
      </c>
      <c r="C261" s="8" t="s">
        <v>51</v>
      </c>
      <c r="D261" s="8" t="s">
        <v>550</v>
      </c>
      <c r="E261" s="18">
        <v>5261.65</v>
      </c>
      <c r="F261" s="2">
        <f t="shared" si="40"/>
        <v>8276575.4499999993</v>
      </c>
      <c r="G261" s="63">
        <v>2257369.4700000002</v>
      </c>
      <c r="H261" s="46">
        <v>630683</v>
      </c>
      <c r="I261" s="42">
        <f t="shared" si="41"/>
        <v>473012.25</v>
      </c>
      <c r="J261" s="46">
        <v>532611</v>
      </c>
      <c r="K261" s="46">
        <v>556215</v>
      </c>
      <c r="L261" s="46">
        <v>1294433</v>
      </c>
      <c r="M261" s="46">
        <v>87276</v>
      </c>
      <c r="N261" s="2">
        <f t="shared" si="42"/>
        <v>5200916.7200000007</v>
      </c>
      <c r="O261" s="4">
        <f t="shared" si="43"/>
        <v>3075659</v>
      </c>
      <c r="P261" s="51">
        <v>1650</v>
      </c>
      <c r="Q261" s="51">
        <v>46</v>
      </c>
      <c r="R261" s="4">
        <f t="shared" si="44"/>
        <v>105501</v>
      </c>
      <c r="S261" s="6">
        <f t="shared" ref="S261:S324" si="49">ROUND(SUM(E261*$S$3),4)</f>
        <v>383889.984</v>
      </c>
      <c r="T261" s="62">
        <v>142510699</v>
      </c>
      <c r="U261" s="6">
        <f t="shared" si="45"/>
        <v>142510.69899999999</v>
      </c>
      <c r="V261" s="6">
        <f t="shared" si="46"/>
        <v>241379.285</v>
      </c>
      <c r="W261" s="4">
        <f t="shared" si="47"/>
        <v>4827586</v>
      </c>
      <c r="X261" s="20">
        <f t="shared" si="48"/>
        <v>8008746</v>
      </c>
      <c r="Y261" s="21">
        <v>0</v>
      </c>
      <c r="Z261" s="19">
        <v>0</v>
      </c>
      <c r="AA261" s="4">
        <f>ROUND(X261+Z261,0)</f>
        <v>8008746</v>
      </c>
      <c r="AB261" s="21"/>
      <c r="AC261" s="21"/>
      <c r="AD261" s="21"/>
      <c r="AE261" s="21"/>
      <c r="AF261" s="21"/>
      <c r="AG261" s="26">
        <v>0</v>
      </c>
      <c r="AH261" s="26"/>
      <c r="AI261" s="26">
        <v>0</v>
      </c>
      <c r="AJ261" s="36">
        <f>SUM(AA261-AB261-AC261-AD261-AE261-AF261+AG261-AH261+AI261)</f>
        <v>8008746</v>
      </c>
      <c r="AK261" s="38" t="str">
        <f>IF(O261&gt;0," ",1)</f>
        <v xml:space="preserve"> </v>
      </c>
      <c r="AL261" s="38" t="str">
        <f>IF(W261&gt;0," ",1)</f>
        <v xml:space="preserve"> </v>
      </c>
    </row>
    <row r="262" spans="1:38" ht="17.100000000000001" customHeight="1">
      <c r="A262" s="8" t="s">
        <v>63</v>
      </c>
      <c r="B262" s="8" t="s">
        <v>549</v>
      </c>
      <c r="C262" s="8" t="s">
        <v>190</v>
      </c>
      <c r="D262" s="8" t="s">
        <v>551</v>
      </c>
      <c r="E262" s="18">
        <v>1021.56</v>
      </c>
      <c r="F262" s="2">
        <f t="shared" si="40"/>
        <v>1606913.88</v>
      </c>
      <c r="G262" s="63">
        <v>396377.69</v>
      </c>
      <c r="H262" s="46">
        <v>113505</v>
      </c>
      <c r="I262" s="42">
        <f t="shared" si="41"/>
        <v>85128.75</v>
      </c>
      <c r="J262" s="46">
        <v>96011</v>
      </c>
      <c r="K262" s="46">
        <v>100785</v>
      </c>
      <c r="L262" s="46">
        <v>237358</v>
      </c>
      <c r="M262" s="46">
        <v>67053</v>
      </c>
      <c r="N262" s="2">
        <f t="shared" si="42"/>
        <v>982713.44</v>
      </c>
      <c r="O262" s="4">
        <f t="shared" si="43"/>
        <v>624200</v>
      </c>
      <c r="P262" s="51">
        <v>461</v>
      </c>
      <c r="Q262" s="51">
        <v>73</v>
      </c>
      <c r="R262" s="4">
        <f t="shared" si="44"/>
        <v>46778</v>
      </c>
      <c r="S262" s="6">
        <f t="shared" si="49"/>
        <v>74533.017600000006</v>
      </c>
      <c r="T262" s="62">
        <v>24875477</v>
      </c>
      <c r="U262" s="6">
        <f t="shared" si="45"/>
        <v>24875.476999999999</v>
      </c>
      <c r="V262" s="6">
        <f t="shared" si="46"/>
        <v>49657.540600000008</v>
      </c>
      <c r="W262" s="4">
        <f t="shared" si="47"/>
        <v>993151</v>
      </c>
      <c r="X262" s="20">
        <f t="shared" si="48"/>
        <v>1664129</v>
      </c>
      <c r="Y262" s="21">
        <v>0</v>
      </c>
      <c r="Z262" s="19">
        <v>0</v>
      </c>
      <c r="AA262" s="4">
        <f>ROUND(X262+Z262,0)</f>
        <v>1664129</v>
      </c>
      <c r="AB262" s="21"/>
      <c r="AC262" s="21"/>
      <c r="AD262" s="21"/>
      <c r="AE262" s="21"/>
      <c r="AF262" s="21"/>
      <c r="AG262" s="26">
        <v>0</v>
      </c>
      <c r="AH262" s="26"/>
      <c r="AI262" s="26">
        <v>0</v>
      </c>
      <c r="AJ262" s="36">
        <f>SUM(AA262-AB262-AC262-AD262-AE262-AF262+AG262-AH262+AI262)</f>
        <v>1664129</v>
      </c>
      <c r="AK262" s="38" t="str">
        <f>IF(O262&gt;0," ",1)</f>
        <v xml:space="preserve"> </v>
      </c>
      <c r="AL262" s="38" t="str">
        <f>IF(W262&gt;0," ",1)</f>
        <v xml:space="preserve"> </v>
      </c>
    </row>
    <row r="263" spans="1:38" ht="17.100000000000001" customHeight="1">
      <c r="A263" s="8" t="s">
        <v>63</v>
      </c>
      <c r="B263" s="8" t="s">
        <v>549</v>
      </c>
      <c r="C263" s="8" t="s">
        <v>96</v>
      </c>
      <c r="D263" s="8" t="s">
        <v>552</v>
      </c>
      <c r="E263" s="18">
        <v>503.52</v>
      </c>
      <c r="F263" s="2">
        <f t="shared" si="40"/>
        <v>792036.96</v>
      </c>
      <c r="G263" s="63">
        <v>490036.56</v>
      </c>
      <c r="H263" s="46">
        <v>45308</v>
      </c>
      <c r="I263" s="42">
        <f t="shared" si="41"/>
        <v>33981</v>
      </c>
      <c r="J263" s="46">
        <v>38263</v>
      </c>
      <c r="K263" s="46">
        <v>39804</v>
      </c>
      <c r="L263" s="46">
        <v>92799</v>
      </c>
      <c r="M263" s="46">
        <v>181623</v>
      </c>
      <c r="N263" s="2">
        <f t="shared" si="42"/>
        <v>876506.56</v>
      </c>
      <c r="O263" s="4">
        <f t="shared" si="43"/>
        <v>0</v>
      </c>
      <c r="P263" s="51">
        <v>203</v>
      </c>
      <c r="Q263" s="51">
        <v>103</v>
      </c>
      <c r="R263" s="4">
        <f t="shared" si="44"/>
        <v>29064</v>
      </c>
      <c r="S263" s="6">
        <f t="shared" si="49"/>
        <v>36736.819199999998</v>
      </c>
      <c r="T263" s="62">
        <v>30028503</v>
      </c>
      <c r="U263" s="6">
        <f t="shared" si="45"/>
        <v>30028.503000000001</v>
      </c>
      <c r="V263" s="6">
        <f t="shared" si="46"/>
        <v>6708.3161999999975</v>
      </c>
      <c r="W263" s="4">
        <f t="shared" si="47"/>
        <v>134166</v>
      </c>
      <c r="X263" s="20">
        <f t="shared" si="48"/>
        <v>163230</v>
      </c>
      <c r="Y263" s="21">
        <v>0</v>
      </c>
      <c r="Z263" s="19">
        <v>0</v>
      </c>
      <c r="AA263" s="4">
        <f>ROUND(X263+Z263,0)</f>
        <v>163230</v>
      </c>
      <c r="AB263" s="21"/>
      <c r="AC263" s="21"/>
      <c r="AD263" s="21"/>
      <c r="AE263" s="21"/>
      <c r="AF263" s="21"/>
      <c r="AG263" s="26">
        <v>0</v>
      </c>
      <c r="AH263" s="26"/>
      <c r="AI263" s="26">
        <v>0</v>
      </c>
      <c r="AJ263" s="36">
        <f>SUM(AA263-AB263-AC263-AD263-AE263-AF263+AG263-AH263+AI263)</f>
        <v>163230</v>
      </c>
      <c r="AK263" s="38">
        <f>IF(O263&gt;0," ",1)</f>
        <v>1</v>
      </c>
      <c r="AL263" s="38" t="str">
        <f>IF(W263&gt;0," ",1)</f>
        <v xml:space="preserve"> </v>
      </c>
    </row>
    <row r="264" spans="1:38" ht="17.100000000000001" customHeight="1">
      <c r="A264" s="8" t="s">
        <v>63</v>
      </c>
      <c r="B264" s="8" t="s">
        <v>549</v>
      </c>
      <c r="C264" s="8" t="s">
        <v>38</v>
      </c>
      <c r="D264" s="8" t="s">
        <v>553</v>
      </c>
      <c r="E264" s="18">
        <v>639.49</v>
      </c>
      <c r="F264" s="2">
        <f t="shared" si="40"/>
        <v>1005917.77</v>
      </c>
      <c r="G264" s="63">
        <v>370940.87</v>
      </c>
      <c r="H264" s="46">
        <v>58771</v>
      </c>
      <c r="I264" s="42">
        <f t="shared" si="41"/>
        <v>44078.25</v>
      </c>
      <c r="J264" s="46">
        <v>49632</v>
      </c>
      <c r="K264" s="46">
        <v>51456</v>
      </c>
      <c r="L264" s="46">
        <v>120349</v>
      </c>
      <c r="M264" s="46">
        <v>233362</v>
      </c>
      <c r="N264" s="2">
        <f t="shared" si="42"/>
        <v>869818.12</v>
      </c>
      <c r="O264" s="4">
        <f t="shared" si="43"/>
        <v>136100</v>
      </c>
      <c r="P264" s="51">
        <v>247</v>
      </c>
      <c r="Q264" s="51">
        <v>90</v>
      </c>
      <c r="R264" s="4">
        <f t="shared" si="44"/>
        <v>30900</v>
      </c>
      <c r="S264" s="6">
        <f t="shared" si="49"/>
        <v>46657.190399999999</v>
      </c>
      <c r="T264" s="62">
        <v>21801093</v>
      </c>
      <c r="U264" s="6">
        <f t="shared" si="45"/>
        <v>21801.093000000001</v>
      </c>
      <c r="V264" s="6">
        <f t="shared" si="46"/>
        <v>24856.097399999999</v>
      </c>
      <c r="W264" s="4">
        <f t="shared" si="47"/>
        <v>497122</v>
      </c>
      <c r="X264" s="20">
        <f t="shared" si="48"/>
        <v>664122</v>
      </c>
      <c r="Y264" s="21">
        <v>0</v>
      </c>
      <c r="Z264" s="19">
        <v>0</v>
      </c>
      <c r="AA264" s="4">
        <f>ROUND(X264+Z264,0)</f>
        <v>664122</v>
      </c>
      <c r="AB264" s="21"/>
      <c r="AC264" s="21"/>
      <c r="AD264" s="21"/>
      <c r="AE264" s="21">
        <v>3386</v>
      </c>
      <c r="AF264" s="21"/>
      <c r="AG264" s="26">
        <v>0</v>
      </c>
      <c r="AH264" s="26"/>
      <c r="AI264" s="26">
        <v>0</v>
      </c>
      <c r="AJ264" s="36">
        <f>SUM(AA264-AB264-AC264-AD264-AE264-AF264+AG264-AH264+AI264)</f>
        <v>660736</v>
      </c>
      <c r="AK264" s="38" t="str">
        <f>IF(O264&gt;0," ",1)</f>
        <v xml:space="preserve"> </v>
      </c>
      <c r="AL264" s="38" t="str">
        <f>IF(W264&gt;0," ",1)</f>
        <v xml:space="preserve"> </v>
      </c>
    </row>
    <row r="265" spans="1:38" ht="17.100000000000001" customHeight="1">
      <c r="A265" s="8" t="s">
        <v>196</v>
      </c>
      <c r="B265" s="8" t="s">
        <v>554</v>
      </c>
      <c r="C265" s="8" t="s">
        <v>158</v>
      </c>
      <c r="D265" s="8" t="s">
        <v>555</v>
      </c>
      <c r="E265" s="18">
        <v>258.93</v>
      </c>
      <c r="F265" s="2">
        <f t="shared" si="40"/>
        <v>407296.89</v>
      </c>
      <c r="G265" s="63">
        <v>128150.74</v>
      </c>
      <c r="H265" s="46">
        <v>30099</v>
      </c>
      <c r="I265" s="42">
        <f t="shared" si="41"/>
        <v>22574.25</v>
      </c>
      <c r="J265" s="46">
        <v>20210</v>
      </c>
      <c r="K265" s="46">
        <v>0</v>
      </c>
      <c r="L265" s="46">
        <v>0</v>
      </c>
      <c r="M265" s="46">
        <v>24234</v>
      </c>
      <c r="N265" s="2">
        <f t="shared" si="42"/>
        <v>195168.99</v>
      </c>
      <c r="O265" s="4">
        <f t="shared" si="43"/>
        <v>212128</v>
      </c>
      <c r="P265" s="51">
        <v>104</v>
      </c>
      <c r="Q265" s="51">
        <v>81</v>
      </c>
      <c r="R265" s="4">
        <f t="shared" si="44"/>
        <v>11709</v>
      </c>
      <c r="S265" s="6">
        <f t="shared" si="49"/>
        <v>18891.532800000001</v>
      </c>
      <c r="T265" s="62">
        <v>7857188</v>
      </c>
      <c r="U265" s="6">
        <f t="shared" si="45"/>
        <v>7857.1880000000001</v>
      </c>
      <c r="V265" s="6">
        <f t="shared" si="46"/>
        <v>11034.344800000001</v>
      </c>
      <c r="W265" s="4">
        <f t="shared" si="47"/>
        <v>220687</v>
      </c>
      <c r="X265" s="20">
        <f t="shared" si="48"/>
        <v>444524</v>
      </c>
      <c r="Y265" s="21">
        <v>0</v>
      </c>
      <c r="Z265" s="19">
        <v>0</v>
      </c>
      <c r="AA265" s="4">
        <f>ROUND(X265+Z265,0)</f>
        <v>444524</v>
      </c>
      <c r="AB265" s="21"/>
      <c r="AC265" s="21"/>
      <c r="AD265" s="21"/>
      <c r="AE265" s="21"/>
      <c r="AF265" s="21"/>
      <c r="AG265" s="26">
        <v>0</v>
      </c>
      <c r="AH265" s="26"/>
      <c r="AI265" s="26">
        <v>0</v>
      </c>
      <c r="AJ265" s="36">
        <f>SUM(AA265-AB265-AC265-AD265-AE265-AF265+AG265-AH265+AI265)</f>
        <v>444524</v>
      </c>
      <c r="AK265" s="38" t="str">
        <f>IF(O265&gt;0," ",1)</f>
        <v xml:space="preserve"> </v>
      </c>
      <c r="AL265" s="38" t="str">
        <f>IF(W265&gt;0," ",1)</f>
        <v xml:space="preserve"> </v>
      </c>
    </row>
    <row r="266" spans="1:38" ht="17.100000000000001" customHeight="1">
      <c r="A266" s="8" t="s">
        <v>196</v>
      </c>
      <c r="B266" s="8" t="s">
        <v>554</v>
      </c>
      <c r="C266" s="8" t="s">
        <v>207</v>
      </c>
      <c r="D266" s="8" t="s">
        <v>556</v>
      </c>
      <c r="E266" s="18">
        <v>616.51</v>
      </c>
      <c r="F266" s="2">
        <f t="shared" si="40"/>
        <v>969770.23</v>
      </c>
      <c r="G266" s="63">
        <v>613399.72</v>
      </c>
      <c r="H266" s="46">
        <v>163773</v>
      </c>
      <c r="I266" s="42">
        <f t="shared" si="41"/>
        <v>122829.75</v>
      </c>
      <c r="J266" s="46">
        <v>52915</v>
      </c>
      <c r="K266" s="46">
        <v>167833</v>
      </c>
      <c r="L266" s="46">
        <v>123087</v>
      </c>
      <c r="M266" s="46">
        <v>57510</v>
      </c>
      <c r="N266" s="2">
        <f t="shared" si="42"/>
        <v>1137574.47</v>
      </c>
      <c r="O266" s="4">
        <f t="shared" si="43"/>
        <v>0</v>
      </c>
      <c r="P266" s="51">
        <v>271</v>
      </c>
      <c r="Q266" s="51">
        <v>64</v>
      </c>
      <c r="R266" s="4">
        <f t="shared" si="44"/>
        <v>24108</v>
      </c>
      <c r="S266" s="6">
        <f t="shared" si="49"/>
        <v>44980.569600000003</v>
      </c>
      <c r="T266" s="62">
        <v>37817492</v>
      </c>
      <c r="U266" s="6">
        <f t="shared" si="45"/>
        <v>37817.491999999998</v>
      </c>
      <c r="V266" s="6">
        <f t="shared" si="46"/>
        <v>7163.0776000000042</v>
      </c>
      <c r="W266" s="4">
        <f t="shared" si="47"/>
        <v>143262</v>
      </c>
      <c r="X266" s="20">
        <f t="shared" si="48"/>
        <v>167370</v>
      </c>
      <c r="Y266" s="21">
        <v>0</v>
      </c>
      <c r="Z266" s="19">
        <v>0</v>
      </c>
      <c r="AA266" s="4">
        <f>ROUND(X266+Z266,0)</f>
        <v>167370</v>
      </c>
      <c r="AB266" s="21"/>
      <c r="AC266" s="21"/>
      <c r="AD266" s="21"/>
      <c r="AE266" s="21"/>
      <c r="AF266" s="21"/>
      <c r="AG266" s="26">
        <v>0</v>
      </c>
      <c r="AH266" s="26"/>
      <c r="AI266" s="26">
        <v>0</v>
      </c>
      <c r="AJ266" s="36">
        <f>SUM(AA266-AB266-AC266-AD266-AE266-AF266+AG266-AH266+AI266)</f>
        <v>167370</v>
      </c>
      <c r="AK266" s="38">
        <f>IF(O266&gt;0," ",1)</f>
        <v>1</v>
      </c>
      <c r="AL266" s="38" t="str">
        <f>IF(W266&gt;0," ",1)</f>
        <v xml:space="preserve"> </v>
      </c>
    </row>
    <row r="267" spans="1:38" ht="17.100000000000001" customHeight="1">
      <c r="A267" s="8" t="s">
        <v>196</v>
      </c>
      <c r="B267" s="8" t="s">
        <v>554</v>
      </c>
      <c r="C267" s="8" t="s">
        <v>222</v>
      </c>
      <c r="D267" s="8" t="s">
        <v>557</v>
      </c>
      <c r="E267" s="18">
        <v>637.89</v>
      </c>
      <c r="F267" s="2">
        <f t="shared" si="40"/>
        <v>1003400.97</v>
      </c>
      <c r="G267" s="63">
        <v>336886.88</v>
      </c>
      <c r="H267" s="46">
        <v>81194</v>
      </c>
      <c r="I267" s="42">
        <f t="shared" si="41"/>
        <v>60895.5</v>
      </c>
      <c r="J267" s="46">
        <v>48756</v>
      </c>
      <c r="K267" s="46">
        <v>155209</v>
      </c>
      <c r="L267" s="46">
        <v>117932</v>
      </c>
      <c r="M267" s="46">
        <v>197040</v>
      </c>
      <c r="N267" s="2">
        <f t="shared" si="42"/>
        <v>916719.38</v>
      </c>
      <c r="O267" s="4">
        <f t="shared" si="43"/>
        <v>86682</v>
      </c>
      <c r="P267" s="51">
        <v>301</v>
      </c>
      <c r="Q267" s="51">
        <v>92</v>
      </c>
      <c r="R267" s="4">
        <f t="shared" si="44"/>
        <v>38492</v>
      </c>
      <c r="S267" s="6">
        <f t="shared" si="49"/>
        <v>46540.454400000002</v>
      </c>
      <c r="T267" s="62">
        <v>19793589</v>
      </c>
      <c r="U267" s="6">
        <f t="shared" si="45"/>
        <v>19793.589</v>
      </c>
      <c r="V267" s="6">
        <f t="shared" si="46"/>
        <v>26746.865400000002</v>
      </c>
      <c r="W267" s="4">
        <f t="shared" si="47"/>
        <v>534937</v>
      </c>
      <c r="X267" s="20">
        <f t="shared" si="48"/>
        <v>660111</v>
      </c>
      <c r="Y267" s="21">
        <v>0</v>
      </c>
      <c r="Z267" s="19">
        <v>0</v>
      </c>
      <c r="AA267" s="4">
        <f>ROUND(X267+Z267,0)</f>
        <v>660111</v>
      </c>
      <c r="AB267" s="21"/>
      <c r="AC267" s="21"/>
      <c r="AD267" s="21"/>
      <c r="AE267" s="21"/>
      <c r="AF267" s="21"/>
      <c r="AG267" s="26">
        <v>0</v>
      </c>
      <c r="AH267" s="26"/>
      <c r="AI267" s="26">
        <v>0</v>
      </c>
      <c r="AJ267" s="36">
        <f>SUM(AA267-AB267-AC267-AD267-AE267-AF267+AG267-AH267+AI267)</f>
        <v>660111</v>
      </c>
      <c r="AK267" s="38" t="str">
        <f>IF(O267&gt;0," ",1)</f>
        <v xml:space="preserve"> </v>
      </c>
      <c r="AL267" s="38" t="str">
        <f>IF(W267&gt;0," ",1)</f>
        <v xml:space="preserve"> </v>
      </c>
    </row>
    <row r="268" spans="1:38" ht="17.100000000000001" customHeight="1">
      <c r="A268" s="8" t="s">
        <v>196</v>
      </c>
      <c r="B268" s="8" t="s">
        <v>554</v>
      </c>
      <c r="C268" s="8" t="s">
        <v>13</v>
      </c>
      <c r="D268" s="8" t="s">
        <v>558</v>
      </c>
      <c r="E268" s="18">
        <v>1867.41</v>
      </c>
      <c r="F268" s="2">
        <f t="shared" si="40"/>
        <v>2937435.93</v>
      </c>
      <c r="G268" s="63">
        <v>432858.67</v>
      </c>
      <c r="H268" s="46">
        <v>122225</v>
      </c>
      <c r="I268" s="42">
        <f t="shared" si="41"/>
        <v>91668.75</v>
      </c>
      <c r="J268" s="46">
        <v>162957</v>
      </c>
      <c r="K268" s="46">
        <v>517902</v>
      </c>
      <c r="L268" s="46">
        <v>383305</v>
      </c>
      <c r="M268" s="46">
        <v>126881</v>
      </c>
      <c r="N268" s="2">
        <f t="shared" si="42"/>
        <v>1715572.42</v>
      </c>
      <c r="O268" s="4">
        <f t="shared" si="43"/>
        <v>1221864</v>
      </c>
      <c r="P268" s="51">
        <v>929</v>
      </c>
      <c r="Q268" s="51">
        <v>57</v>
      </c>
      <c r="R268" s="4">
        <f t="shared" si="44"/>
        <v>73605</v>
      </c>
      <c r="S268" s="6">
        <f t="shared" si="49"/>
        <v>136246.23360000001</v>
      </c>
      <c r="T268" s="62">
        <v>27570616</v>
      </c>
      <c r="U268" s="6">
        <f t="shared" si="45"/>
        <v>27570.616000000002</v>
      </c>
      <c r="V268" s="6">
        <f t="shared" si="46"/>
        <v>108675.6176</v>
      </c>
      <c r="W268" s="4">
        <f t="shared" si="47"/>
        <v>2173512</v>
      </c>
      <c r="X268" s="20">
        <f t="shared" si="48"/>
        <v>3468981</v>
      </c>
      <c r="Y268" s="21">
        <v>0</v>
      </c>
      <c r="Z268" s="19">
        <v>0</v>
      </c>
      <c r="AA268" s="4">
        <f>ROUND(X268+Z268,0)</f>
        <v>3468981</v>
      </c>
      <c r="AB268" s="21"/>
      <c r="AC268" s="21"/>
      <c r="AD268" s="21"/>
      <c r="AE268" s="21"/>
      <c r="AF268" s="21"/>
      <c r="AG268" s="26">
        <v>0</v>
      </c>
      <c r="AH268" s="26"/>
      <c r="AI268" s="26">
        <v>0</v>
      </c>
      <c r="AJ268" s="36">
        <f>SUM(AA268-AB268-AC268-AD268-AE268-AF268+AG268-AH268+AI268)</f>
        <v>3468981</v>
      </c>
      <c r="AK268" s="38" t="str">
        <f>IF(O268&gt;0," ",1)</f>
        <v xml:space="preserve"> </v>
      </c>
      <c r="AL268" s="38" t="str">
        <f>IF(W268&gt;0," ",1)</f>
        <v xml:space="preserve"> </v>
      </c>
    </row>
    <row r="269" spans="1:38" ht="17.100000000000001" customHeight="1">
      <c r="A269" s="8" t="s">
        <v>34</v>
      </c>
      <c r="B269" s="8" t="s">
        <v>559</v>
      </c>
      <c r="C269" s="8" t="s">
        <v>51</v>
      </c>
      <c r="D269" s="8" t="s">
        <v>560</v>
      </c>
      <c r="E269" s="18">
        <v>644.05999999999995</v>
      </c>
      <c r="F269" s="2">
        <f t="shared" si="40"/>
        <v>1013106.3799999999</v>
      </c>
      <c r="G269" s="63">
        <v>317753.58999999997</v>
      </c>
      <c r="H269" s="46">
        <v>102480</v>
      </c>
      <c r="I269" s="42">
        <f t="shared" si="41"/>
        <v>76860</v>
      </c>
      <c r="J269" s="46">
        <v>65253</v>
      </c>
      <c r="K269" s="46">
        <v>169741</v>
      </c>
      <c r="L269" s="46">
        <v>153773</v>
      </c>
      <c r="M269" s="46">
        <v>132176</v>
      </c>
      <c r="N269" s="2">
        <f t="shared" si="42"/>
        <v>915556.59</v>
      </c>
      <c r="O269" s="4">
        <f t="shared" si="43"/>
        <v>97550</v>
      </c>
      <c r="P269" s="51">
        <v>244</v>
      </c>
      <c r="Q269" s="51">
        <v>84</v>
      </c>
      <c r="R269" s="4">
        <f t="shared" si="44"/>
        <v>28489</v>
      </c>
      <c r="S269" s="6">
        <f t="shared" si="49"/>
        <v>46990.617599999998</v>
      </c>
      <c r="T269" s="62">
        <v>18496281</v>
      </c>
      <c r="U269" s="6">
        <f t="shared" si="45"/>
        <v>18496.280999999999</v>
      </c>
      <c r="V269" s="6">
        <f t="shared" si="46"/>
        <v>28494.336599999999</v>
      </c>
      <c r="W269" s="4">
        <f t="shared" si="47"/>
        <v>569887</v>
      </c>
      <c r="X269" s="20">
        <f t="shared" si="48"/>
        <v>695926</v>
      </c>
      <c r="Y269" s="21">
        <v>0</v>
      </c>
      <c r="Z269" s="19">
        <v>0</v>
      </c>
      <c r="AA269" s="4">
        <f>ROUND(X269+Z269,0)</f>
        <v>695926</v>
      </c>
      <c r="AB269" s="21"/>
      <c r="AC269" s="21"/>
      <c r="AD269" s="21"/>
      <c r="AE269" s="21"/>
      <c r="AF269" s="21"/>
      <c r="AG269" s="26">
        <v>0</v>
      </c>
      <c r="AH269" s="26"/>
      <c r="AI269" s="26">
        <v>0</v>
      </c>
      <c r="AJ269" s="36">
        <f>SUM(AA269-AB269-AC269-AD269-AE269-AF269+AG269-AH269+AI269)</f>
        <v>695926</v>
      </c>
      <c r="AK269" s="38" t="str">
        <f>IF(O269&gt;0," ",1)</f>
        <v xml:space="preserve"> </v>
      </c>
      <c r="AL269" s="38" t="str">
        <f>IF(W269&gt;0," ",1)</f>
        <v xml:space="preserve"> </v>
      </c>
    </row>
    <row r="270" spans="1:38" ht="17.100000000000001" customHeight="1">
      <c r="A270" s="8" t="s">
        <v>34</v>
      </c>
      <c r="B270" s="8" t="s">
        <v>559</v>
      </c>
      <c r="C270" s="8" t="s">
        <v>207</v>
      </c>
      <c r="D270" s="8" t="s">
        <v>561</v>
      </c>
      <c r="E270" s="18">
        <v>314.51</v>
      </c>
      <c r="F270" s="2">
        <f t="shared" si="40"/>
        <v>494724.23</v>
      </c>
      <c r="G270" s="63">
        <v>359050.12</v>
      </c>
      <c r="H270" s="46">
        <v>38127</v>
      </c>
      <c r="I270" s="42">
        <f t="shared" si="41"/>
        <v>28595.25</v>
      </c>
      <c r="J270" s="46">
        <v>25000</v>
      </c>
      <c r="K270" s="46">
        <v>64972</v>
      </c>
      <c r="L270" s="46">
        <v>62405</v>
      </c>
      <c r="M270" s="46">
        <v>189126</v>
      </c>
      <c r="N270" s="2">
        <f t="shared" si="42"/>
        <v>729148.37</v>
      </c>
      <c r="O270" s="4">
        <f t="shared" si="43"/>
        <v>0</v>
      </c>
      <c r="P270" s="51">
        <v>97</v>
      </c>
      <c r="Q270" s="51">
        <v>141</v>
      </c>
      <c r="R270" s="4">
        <f t="shared" si="44"/>
        <v>19011</v>
      </c>
      <c r="S270" s="6">
        <f t="shared" si="49"/>
        <v>22946.649600000001</v>
      </c>
      <c r="T270" s="62">
        <v>20517712</v>
      </c>
      <c r="U270" s="6">
        <f t="shared" si="45"/>
        <v>20517.712</v>
      </c>
      <c r="V270" s="6">
        <f t="shared" si="46"/>
        <v>2428.9376000000011</v>
      </c>
      <c r="W270" s="4">
        <f t="shared" si="47"/>
        <v>48579</v>
      </c>
      <c r="X270" s="20">
        <f t="shared" si="48"/>
        <v>67590</v>
      </c>
      <c r="Y270" s="21">
        <v>0</v>
      </c>
      <c r="Z270" s="19">
        <v>0</v>
      </c>
      <c r="AA270" s="4">
        <f>ROUND(X270+Z270,0)</f>
        <v>67590</v>
      </c>
      <c r="AB270" s="21"/>
      <c r="AC270" s="21"/>
      <c r="AD270" s="21"/>
      <c r="AE270" s="21"/>
      <c r="AF270" s="21"/>
      <c r="AG270" s="26">
        <v>0</v>
      </c>
      <c r="AH270" s="26"/>
      <c r="AI270" s="26">
        <v>0</v>
      </c>
      <c r="AJ270" s="36">
        <f>SUM(AA270-AB270-AC270-AD270-AE270-AF270+AG270-AH270+AI270)</f>
        <v>67590</v>
      </c>
      <c r="AK270" s="38">
        <f>IF(O270&gt;0," ",1)</f>
        <v>1</v>
      </c>
      <c r="AL270" s="38" t="str">
        <f>IF(W270&gt;0," ",1)</f>
        <v xml:space="preserve"> </v>
      </c>
    </row>
    <row r="271" spans="1:38" ht="17.100000000000001" customHeight="1">
      <c r="A271" s="8" t="s">
        <v>34</v>
      </c>
      <c r="B271" s="8" t="s">
        <v>559</v>
      </c>
      <c r="C271" s="8" t="s">
        <v>230</v>
      </c>
      <c r="D271" s="8" t="s">
        <v>562</v>
      </c>
      <c r="E271" s="18">
        <v>1393.33</v>
      </c>
      <c r="F271" s="2">
        <f t="shared" si="40"/>
        <v>2191708.09</v>
      </c>
      <c r="G271" s="63">
        <v>582129.69999999995</v>
      </c>
      <c r="H271" s="46">
        <v>180677</v>
      </c>
      <c r="I271" s="42">
        <f t="shared" si="41"/>
        <v>135507.75</v>
      </c>
      <c r="J271" s="46">
        <v>114587</v>
      </c>
      <c r="K271" s="46">
        <v>298354</v>
      </c>
      <c r="L271" s="46">
        <v>278481</v>
      </c>
      <c r="M271" s="46">
        <v>135497</v>
      </c>
      <c r="N271" s="2">
        <f t="shared" si="42"/>
        <v>1544556.45</v>
      </c>
      <c r="O271" s="4">
        <f t="shared" si="43"/>
        <v>647152</v>
      </c>
      <c r="P271" s="51">
        <v>329</v>
      </c>
      <c r="Q271" s="51">
        <v>95</v>
      </c>
      <c r="R271" s="4">
        <f t="shared" si="44"/>
        <v>43444</v>
      </c>
      <c r="S271" s="6">
        <f t="shared" si="49"/>
        <v>101657.35679999999</v>
      </c>
      <c r="T271" s="62">
        <v>34670161</v>
      </c>
      <c r="U271" s="6">
        <f t="shared" si="45"/>
        <v>34670.161</v>
      </c>
      <c r="V271" s="6">
        <f t="shared" si="46"/>
        <v>66987.195799999987</v>
      </c>
      <c r="W271" s="4">
        <f t="shared" si="47"/>
        <v>1339744</v>
      </c>
      <c r="X271" s="20">
        <f t="shared" si="48"/>
        <v>2030340</v>
      </c>
      <c r="Y271" s="21">
        <v>0</v>
      </c>
      <c r="Z271" s="19">
        <v>0</v>
      </c>
      <c r="AA271" s="4">
        <f>ROUND(X271+Z271,0)</f>
        <v>2030340</v>
      </c>
      <c r="AB271" s="21"/>
      <c r="AC271" s="21"/>
      <c r="AD271" s="21"/>
      <c r="AE271" s="21"/>
      <c r="AF271" s="21"/>
      <c r="AG271" s="26">
        <v>0</v>
      </c>
      <c r="AH271" s="26"/>
      <c r="AI271" s="26">
        <v>0</v>
      </c>
      <c r="AJ271" s="36">
        <f>SUM(AA271-AB271-AC271-AD271-AE271-AF271+AG271-AH271+AI271)</f>
        <v>2030340</v>
      </c>
      <c r="AK271" s="38" t="str">
        <f>IF(O271&gt;0," ",1)</f>
        <v xml:space="preserve"> </v>
      </c>
      <c r="AL271" s="38" t="str">
        <f>IF(W271&gt;0," ",1)</f>
        <v xml:space="preserve"> </v>
      </c>
    </row>
    <row r="272" spans="1:38" ht="17.100000000000001" customHeight="1">
      <c r="A272" s="8" t="s">
        <v>34</v>
      </c>
      <c r="B272" s="8" t="s">
        <v>559</v>
      </c>
      <c r="C272" s="8" t="s">
        <v>231</v>
      </c>
      <c r="D272" s="8" t="s">
        <v>563</v>
      </c>
      <c r="E272" s="18">
        <v>443.26</v>
      </c>
      <c r="F272" s="2">
        <f t="shared" si="40"/>
        <v>697247.98</v>
      </c>
      <c r="G272" s="63">
        <v>372826.24</v>
      </c>
      <c r="H272" s="46">
        <v>69715</v>
      </c>
      <c r="I272" s="42">
        <f t="shared" si="41"/>
        <v>52286.25</v>
      </c>
      <c r="J272" s="46">
        <v>41862</v>
      </c>
      <c r="K272" s="46">
        <v>108944</v>
      </c>
      <c r="L272" s="46">
        <v>107655</v>
      </c>
      <c r="M272" s="46">
        <v>40980</v>
      </c>
      <c r="N272" s="2">
        <f t="shared" si="42"/>
        <v>724553.49</v>
      </c>
      <c r="O272" s="4">
        <f t="shared" si="43"/>
        <v>0</v>
      </c>
      <c r="P272" s="51">
        <v>164</v>
      </c>
      <c r="Q272" s="51">
        <v>95</v>
      </c>
      <c r="R272" s="4">
        <f t="shared" si="44"/>
        <v>21656</v>
      </c>
      <c r="S272" s="6">
        <f t="shared" si="49"/>
        <v>32340.249599999999</v>
      </c>
      <c r="T272" s="62">
        <v>21374682</v>
      </c>
      <c r="U272" s="6">
        <f t="shared" si="45"/>
        <v>21374.682000000001</v>
      </c>
      <c r="V272" s="6">
        <f t="shared" si="46"/>
        <v>10965.567599999998</v>
      </c>
      <c r="W272" s="4">
        <f t="shared" si="47"/>
        <v>219311</v>
      </c>
      <c r="X272" s="20">
        <f t="shared" si="48"/>
        <v>240967</v>
      </c>
      <c r="Y272" s="21">
        <v>0</v>
      </c>
      <c r="Z272" s="19">
        <v>0</v>
      </c>
      <c r="AA272" s="4">
        <f>ROUND(X272+Z272,0)</f>
        <v>240967</v>
      </c>
      <c r="AB272" s="21"/>
      <c r="AC272" s="21"/>
      <c r="AD272" s="21"/>
      <c r="AE272" s="21"/>
      <c r="AF272" s="21"/>
      <c r="AG272" s="26">
        <v>0</v>
      </c>
      <c r="AH272" s="26"/>
      <c r="AI272" s="26">
        <v>0</v>
      </c>
      <c r="AJ272" s="36">
        <f>SUM(AA272-AB272-AC272-AD272-AE272-AF272+AG272-AH272+AI272)</f>
        <v>240967</v>
      </c>
      <c r="AK272" s="38">
        <f>IF(O272&gt;0," ",1)</f>
        <v>1</v>
      </c>
      <c r="AL272" s="38" t="str">
        <f>IF(W272&gt;0," ",1)</f>
        <v xml:space="preserve"> </v>
      </c>
    </row>
    <row r="273" spans="1:38" ht="17.100000000000001" customHeight="1">
      <c r="A273" s="8" t="s">
        <v>232</v>
      </c>
      <c r="B273" s="8" t="s">
        <v>564</v>
      </c>
      <c r="C273" s="8" t="s">
        <v>190</v>
      </c>
      <c r="D273" s="8" t="s">
        <v>565</v>
      </c>
      <c r="E273" s="18">
        <v>3004.42</v>
      </c>
      <c r="F273" s="2">
        <f t="shared" si="40"/>
        <v>4725952.66</v>
      </c>
      <c r="G273" s="63">
        <v>982540.45</v>
      </c>
      <c r="H273" s="46">
        <v>308246</v>
      </c>
      <c r="I273" s="42">
        <f t="shared" si="41"/>
        <v>231184.5</v>
      </c>
      <c r="J273" s="46">
        <v>265464</v>
      </c>
      <c r="K273" s="46">
        <v>233530</v>
      </c>
      <c r="L273" s="46">
        <v>624169</v>
      </c>
      <c r="M273" s="46">
        <v>148218</v>
      </c>
      <c r="N273" s="2">
        <f t="shared" si="42"/>
        <v>2485105.9500000002</v>
      </c>
      <c r="O273" s="4">
        <f t="shared" si="43"/>
        <v>2240847</v>
      </c>
      <c r="P273" s="51">
        <v>1354</v>
      </c>
      <c r="Q273" s="51">
        <v>59</v>
      </c>
      <c r="R273" s="4">
        <f t="shared" si="44"/>
        <v>111042</v>
      </c>
      <c r="S273" s="6">
        <f t="shared" si="49"/>
        <v>219202.48319999999</v>
      </c>
      <c r="T273" s="62">
        <v>61103262</v>
      </c>
      <c r="U273" s="6">
        <f t="shared" si="45"/>
        <v>61103.262000000002</v>
      </c>
      <c r="V273" s="6">
        <f t="shared" si="46"/>
        <v>158099.22119999997</v>
      </c>
      <c r="W273" s="4">
        <f t="shared" si="47"/>
        <v>3161984</v>
      </c>
      <c r="X273" s="20">
        <f t="shared" si="48"/>
        <v>5513873</v>
      </c>
      <c r="Y273" s="21">
        <v>0</v>
      </c>
      <c r="Z273" s="19">
        <v>0</v>
      </c>
      <c r="AA273" s="4">
        <f>ROUND(X273+Z273,0)</f>
        <v>5513873</v>
      </c>
      <c r="AB273" s="21"/>
      <c r="AC273" s="21"/>
      <c r="AD273" s="21"/>
      <c r="AE273" s="21"/>
      <c r="AF273" s="21"/>
      <c r="AG273" s="26">
        <v>0</v>
      </c>
      <c r="AH273" s="26"/>
      <c r="AI273" s="26">
        <v>0</v>
      </c>
      <c r="AJ273" s="36">
        <f>SUM(AA273-AB273-AC273-AD273-AE273-AF273+AG273-AH273+AI273)</f>
        <v>5513873</v>
      </c>
      <c r="AK273" s="38" t="str">
        <f>IF(O273&gt;0," ",1)</f>
        <v xml:space="preserve"> </v>
      </c>
      <c r="AL273" s="38" t="str">
        <f>IF(W273&gt;0," ",1)</f>
        <v xml:space="preserve"> </v>
      </c>
    </row>
    <row r="274" spans="1:38" ht="17.100000000000001" customHeight="1">
      <c r="A274" s="8" t="s">
        <v>232</v>
      </c>
      <c r="B274" s="8" t="s">
        <v>564</v>
      </c>
      <c r="C274" s="8" t="s">
        <v>96</v>
      </c>
      <c r="D274" s="8" t="s">
        <v>566</v>
      </c>
      <c r="E274" s="18">
        <v>2328.7300000000005</v>
      </c>
      <c r="F274" s="2">
        <f t="shared" si="40"/>
        <v>3663092.290000001</v>
      </c>
      <c r="G274" s="63">
        <v>1087408.6399999999</v>
      </c>
      <c r="H274" s="46">
        <v>212294</v>
      </c>
      <c r="I274" s="42">
        <f t="shared" si="41"/>
        <v>159220.5</v>
      </c>
      <c r="J274" s="46">
        <v>182809</v>
      </c>
      <c r="K274" s="46">
        <v>160901</v>
      </c>
      <c r="L274" s="46">
        <v>435724</v>
      </c>
      <c r="M274" s="46">
        <v>145423</v>
      </c>
      <c r="N274" s="2">
        <f t="shared" si="42"/>
        <v>2171486.1399999997</v>
      </c>
      <c r="O274" s="4">
        <f t="shared" si="43"/>
        <v>1491606</v>
      </c>
      <c r="P274" s="51">
        <v>1179</v>
      </c>
      <c r="Q274" s="51">
        <v>53</v>
      </c>
      <c r="R274" s="4">
        <f t="shared" si="44"/>
        <v>86857</v>
      </c>
      <c r="S274" s="6">
        <f t="shared" si="49"/>
        <v>169904.14079999999</v>
      </c>
      <c r="T274" s="62">
        <v>66876300</v>
      </c>
      <c r="U274" s="6">
        <f t="shared" si="45"/>
        <v>66876.3</v>
      </c>
      <c r="V274" s="6">
        <f t="shared" si="46"/>
        <v>103027.84079999999</v>
      </c>
      <c r="W274" s="4">
        <f t="shared" si="47"/>
        <v>2060557</v>
      </c>
      <c r="X274" s="20">
        <f t="shared" si="48"/>
        <v>3639020</v>
      </c>
      <c r="Y274" s="21">
        <v>0</v>
      </c>
      <c r="Z274" s="19">
        <v>0</v>
      </c>
      <c r="AA274" s="4">
        <f>ROUND(X274+Z274,0)</f>
        <v>3639020</v>
      </c>
      <c r="AB274" s="21"/>
      <c r="AC274" s="21"/>
      <c r="AD274" s="21"/>
      <c r="AE274" s="21"/>
      <c r="AF274" s="21"/>
      <c r="AG274" s="26">
        <v>0</v>
      </c>
      <c r="AH274" s="26"/>
      <c r="AI274" s="26">
        <v>152</v>
      </c>
      <c r="AJ274" s="36">
        <f>SUM(AA274-AB274-AC274-AD274-AE274-AF274+AG274-AH274+AI274)</f>
        <v>3639172</v>
      </c>
      <c r="AK274" s="38" t="str">
        <f>IF(O274&gt;0," ",1)</f>
        <v xml:space="preserve"> </v>
      </c>
      <c r="AL274" s="38" t="str">
        <f>IF(W274&gt;0," ",1)</f>
        <v xml:space="preserve"> </v>
      </c>
    </row>
    <row r="275" spans="1:38" ht="17.100000000000001" customHeight="1">
      <c r="A275" s="8" t="s">
        <v>98</v>
      </c>
      <c r="B275" s="8" t="s">
        <v>567</v>
      </c>
      <c r="C275" s="8" t="s">
        <v>106</v>
      </c>
      <c r="D275" s="8" t="s">
        <v>568</v>
      </c>
      <c r="E275" s="18">
        <v>207.69</v>
      </c>
      <c r="F275" s="2">
        <f t="shared" si="40"/>
        <v>326696.37</v>
      </c>
      <c r="G275" s="63">
        <v>31580.880000000001</v>
      </c>
      <c r="H275" s="46">
        <v>38642</v>
      </c>
      <c r="I275" s="42">
        <f t="shared" si="41"/>
        <v>28981.5</v>
      </c>
      <c r="J275" s="46">
        <v>17762</v>
      </c>
      <c r="K275" s="46">
        <v>0</v>
      </c>
      <c r="L275" s="46">
        <v>0</v>
      </c>
      <c r="M275" s="46">
        <v>13187</v>
      </c>
      <c r="N275" s="2">
        <f t="shared" si="42"/>
        <v>91511.38</v>
      </c>
      <c r="O275" s="4">
        <f t="shared" si="43"/>
        <v>235185</v>
      </c>
      <c r="P275" s="51">
        <v>51</v>
      </c>
      <c r="Q275" s="51">
        <v>79</v>
      </c>
      <c r="R275" s="4">
        <f t="shared" si="44"/>
        <v>5600</v>
      </c>
      <c r="S275" s="6">
        <f t="shared" si="49"/>
        <v>15153.062400000001</v>
      </c>
      <c r="T275" s="62">
        <v>1918644</v>
      </c>
      <c r="U275" s="6">
        <f t="shared" si="45"/>
        <v>1918.644</v>
      </c>
      <c r="V275" s="6">
        <f t="shared" si="46"/>
        <v>13234.4184</v>
      </c>
      <c r="W275" s="4">
        <f t="shared" si="47"/>
        <v>264688</v>
      </c>
      <c r="X275" s="20">
        <f t="shared" si="48"/>
        <v>505473</v>
      </c>
      <c r="Y275" s="21">
        <v>0</v>
      </c>
      <c r="Z275" s="19">
        <v>0</v>
      </c>
      <c r="AA275" s="4">
        <f>ROUND(X275+Z275,0)</f>
        <v>505473</v>
      </c>
      <c r="AB275" s="21"/>
      <c r="AC275" s="21"/>
      <c r="AD275" s="21"/>
      <c r="AE275" s="21">
        <v>3371</v>
      </c>
      <c r="AF275" s="21"/>
      <c r="AG275" s="26">
        <v>0</v>
      </c>
      <c r="AH275" s="26"/>
      <c r="AI275" s="26">
        <v>0</v>
      </c>
      <c r="AJ275" s="36">
        <f>SUM(AA275-AB275-AC275-AD275-AE275-AF275+AG275-AH275+AI275)</f>
        <v>502102</v>
      </c>
      <c r="AK275" s="38" t="str">
        <f>IF(O275&gt;0," ",1)</f>
        <v xml:space="preserve"> </v>
      </c>
      <c r="AL275" s="38" t="str">
        <f>IF(W275&gt;0," ",1)</f>
        <v xml:space="preserve"> </v>
      </c>
    </row>
    <row r="276" spans="1:38" ht="17.100000000000001" customHeight="1">
      <c r="A276" s="8" t="s">
        <v>98</v>
      </c>
      <c r="B276" s="8" t="s">
        <v>567</v>
      </c>
      <c r="C276" s="8" t="s">
        <v>177</v>
      </c>
      <c r="D276" s="8" t="s">
        <v>569</v>
      </c>
      <c r="E276" s="18">
        <v>225.3</v>
      </c>
      <c r="F276" s="2">
        <f t="shared" si="40"/>
        <v>354396.9</v>
      </c>
      <c r="G276" s="63">
        <v>290358.77</v>
      </c>
      <c r="H276" s="46">
        <v>41554</v>
      </c>
      <c r="I276" s="42">
        <f t="shared" si="41"/>
        <v>31165.5</v>
      </c>
      <c r="J276" s="46">
        <v>19095</v>
      </c>
      <c r="K276" s="46">
        <v>0</v>
      </c>
      <c r="L276" s="46">
        <v>0</v>
      </c>
      <c r="M276" s="46">
        <v>10595</v>
      </c>
      <c r="N276" s="2">
        <f t="shared" si="42"/>
        <v>351214.27</v>
      </c>
      <c r="O276" s="4">
        <f t="shared" si="43"/>
        <v>3183</v>
      </c>
      <c r="P276" s="51">
        <v>104</v>
      </c>
      <c r="Q276" s="51">
        <v>73</v>
      </c>
      <c r="R276" s="4">
        <f t="shared" si="44"/>
        <v>10553</v>
      </c>
      <c r="S276" s="6">
        <f t="shared" si="49"/>
        <v>16437.887999999999</v>
      </c>
      <c r="T276" s="62">
        <v>17355575</v>
      </c>
      <c r="U276" s="6">
        <f t="shared" si="45"/>
        <v>17355.575000000001</v>
      </c>
      <c r="V276" s="6">
        <f t="shared" si="46"/>
        <v>0</v>
      </c>
      <c r="W276" s="4">
        <f t="shared" si="47"/>
        <v>0</v>
      </c>
      <c r="X276" s="20">
        <f t="shared" si="48"/>
        <v>13736</v>
      </c>
      <c r="Y276" s="21">
        <v>0</v>
      </c>
      <c r="Z276" s="19">
        <v>0</v>
      </c>
      <c r="AA276" s="4">
        <f>ROUND(X276+Z276,0)</f>
        <v>13736</v>
      </c>
      <c r="AB276" s="21"/>
      <c r="AC276" s="21"/>
      <c r="AD276" s="21"/>
      <c r="AE276" s="21"/>
      <c r="AF276" s="21"/>
      <c r="AG276" s="26">
        <v>0</v>
      </c>
      <c r="AH276" s="26"/>
      <c r="AI276" s="26">
        <v>0</v>
      </c>
      <c r="AJ276" s="36">
        <f>SUM(AA276-AB276-AC276-AD276-AE276-AF276+AG276-AH276+AI276)</f>
        <v>13736</v>
      </c>
      <c r="AK276" s="38" t="str">
        <f>IF(O276&gt;0," ",1)</f>
        <v xml:space="preserve"> </v>
      </c>
      <c r="AL276" s="38">
        <f>IF(W276&gt;0," ",1)</f>
        <v>1</v>
      </c>
    </row>
    <row r="277" spans="1:38" ht="17.100000000000001" customHeight="1">
      <c r="A277" s="8" t="s">
        <v>98</v>
      </c>
      <c r="B277" s="8" t="s">
        <v>567</v>
      </c>
      <c r="C277" s="8" t="s">
        <v>51</v>
      </c>
      <c r="D277" s="8" t="s">
        <v>570</v>
      </c>
      <c r="E277" s="18">
        <v>4262.46</v>
      </c>
      <c r="F277" s="2">
        <f t="shared" si="40"/>
        <v>6704849.5800000001</v>
      </c>
      <c r="G277" s="63">
        <v>8354081.7000000002</v>
      </c>
      <c r="H277" s="46">
        <v>897108</v>
      </c>
      <c r="I277" s="42">
        <f t="shared" si="41"/>
        <v>672831</v>
      </c>
      <c r="J277" s="46">
        <v>412715</v>
      </c>
      <c r="K277" s="46">
        <v>2110</v>
      </c>
      <c r="L277" s="46">
        <v>981300</v>
      </c>
      <c r="M277" s="46">
        <v>80889</v>
      </c>
      <c r="N277" s="2">
        <f t="shared" si="42"/>
        <v>10503926.699999999</v>
      </c>
      <c r="O277" s="4">
        <f t="shared" si="43"/>
        <v>0</v>
      </c>
      <c r="P277" s="51">
        <v>1476</v>
      </c>
      <c r="Q277" s="51">
        <v>33</v>
      </c>
      <c r="R277" s="4">
        <f t="shared" si="44"/>
        <v>67704</v>
      </c>
      <c r="S277" s="6">
        <f t="shared" si="49"/>
        <v>310989.08159999998</v>
      </c>
      <c r="T277" s="62">
        <v>529074205</v>
      </c>
      <c r="U277" s="6">
        <f t="shared" si="45"/>
        <v>529074.20499999996</v>
      </c>
      <c r="V277" s="6">
        <f t="shared" si="46"/>
        <v>0</v>
      </c>
      <c r="W277" s="4">
        <f t="shared" si="47"/>
        <v>0</v>
      </c>
      <c r="X277" s="20">
        <f t="shared" si="48"/>
        <v>67704</v>
      </c>
      <c r="Y277" s="21">
        <v>0</v>
      </c>
      <c r="Z277" s="19">
        <v>0</v>
      </c>
      <c r="AA277" s="4">
        <f>ROUND(X277+Z277,0)</f>
        <v>67704</v>
      </c>
      <c r="AB277" s="21"/>
      <c r="AC277" s="21"/>
      <c r="AD277" s="21"/>
      <c r="AE277" s="21"/>
      <c r="AF277" s="21"/>
      <c r="AG277" s="26">
        <v>0</v>
      </c>
      <c r="AH277" s="26"/>
      <c r="AI277" s="26">
        <v>0</v>
      </c>
      <c r="AJ277" s="36">
        <f>SUM(AA277-AB277-AC277-AD277-AE277-AF277+AG277-AH277+AI277)</f>
        <v>67704</v>
      </c>
      <c r="AK277" s="38">
        <f>IF(O277&gt;0," ",1)</f>
        <v>1</v>
      </c>
      <c r="AL277" s="38">
        <f>IF(W277&gt;0," ",1)</f>
        <v>1</v>
      </c>
    </row>
    <row r="278" spans="1:38" ht="17.100000000000001" customHeight="1">
      <c r="A278" s="8" t="s">
        <v>98</v>
      </c>
      <c r="B278" s="8" t="s">
        <v>567</v>
      </c>
      <c r="C278" s="8" t="s">
        <v>190</v>
      </c>
      <c r="D278" s="8" t="s">
        <v>571</v>
      </c>
      <c r="E278" s="18">
        <v>1664.08</v>
      </c>
      <c r="F278" s="2">
        <f t="shared" si="40"/>
        <v>2617597.84</v>
      </c>
      <c r="G278" s="63">
        <v>516812.18</v>
      </c>
      <c r="H278" s="46">
        <v>351274</v>
      </c>
      <c r="I278" s="42">
        <f t="shared" si="41"/>
        <v>263455.5</v>
      </c>
      <c r="J278" s="46">
        <v>161582</v>
      </c>
      <c r="K278" s="46">
        <v>827</v>
      </c>
      <c r="L278" s="46">
        <v>384316</v>
      </c>
      <c r="M278" s="46">
        <v>94956</v>
      </c>
      <c r="N278" s="2">
        <f t="shared" si="42"/>
        <v>1421948.68</v>
      </c>
      <c r="O278" s="4">
        <f t="shared" si="43"/>
        <v>1195649</v>
      </c>
      <c r="P278" s="51">
        <v>1022</v>
      </c>
      <c r="Q278" s="51">
        <v>55</v>
      </c>
      <c r="R278" s="4">
        <f t="shared" si="44"/>
        <v>78132</v>
      </c>
      <c r="S278" s="6">
        <f t="shared" si="49"/>
        <v>121411.27680000001</v>
      </c>
      <c r="T278" s="62">
        <v>29925430</v>
      </c>
      <c r="U278" s="6">
        <f t="shared" si="45"/>
        <v>29925.43</v>
      </c>
      <c r="V278" s="6">
        <f t="shared" si="46"/>
        <v>91485.846799999999</v>
      </c>
      <c r="W278" s="4">
        <f t="shared" si="47"/>
        <v>1829717</v>
      </c>
      <c r="X278" s="20">
        <f t="shared" si="48"/>
        <v>3103498</v>
      </c>
      <c r="Y278" s="21">
        <v>0</v>
      </c>
      <c r="Z278" s="19">
        <v>0</v>
      </c>
      <c r="AA278" s="4">
        <f>ROUND(X278+Z278,0)</f>
        <v>3103498</v>
      </c>
      <c r="AB278" s="21"/>
      <c r="AC278" s="21"/>
      <c r="AD278" s="21"/>
      <c r="AE278" s="21"/>
      <c r="AF278" s="21"/>
      <c r="AG278" s="26">
        <v>0</v>
      </c>
      <c r="AH278" s="26"/>
      <c r="AI278" s="26">
        <v>0</v>
      </c>
      <c r="AJ278" s="36">
        <f>SUM(AA278-AB278-AC278-AD278-AE278-AF278+AG278-AH278+AI278)</f>
        <v>3103498</v>
      </c>
      <c r="AK278" s="38" t="str">
        <f>IF(O278&gt;0," ",1)</f>
        <v xml:space="preserve"> </v>
      </c>
      <c r="AL278" s="38" t="str">
        <f>IF(W278&gt;0," ",1)</f>
        <v xml:space="preserve"> </v>
      </c>
    </row>
    <row r="279" spans="1:38" ht="17.100000000000001" customHeight="1">
      <c r="A279" s="8" t="s">
        <v>98</v>
      </c>
      <c r="B279" s="8" t="s">
        <v>567</v>
      </c>
      <c r="C279" s="8" t="s">
        <v>13</v>
      </c>
      <c r="D279" s="8" t="s">
        <v>572</v>
      </c>
      <c r="E279" s="18">
        <v>1468.7</v>
      </c>
      <c r="F279" s="2">
        <f t="shared" si="40"/>
        <v>2310265.1</v>
      </c>
      <c r="G279" s="63">
        <v>308915.40000000002</v>
      </c>
      <c r="H279" s="46">
        <v>285143</v>
      </c>
      <c r="I279" s="42">
        <f t="shared" si="41"/>
        <v>213857.25</v>
      </c>
      <c r="J279" s="46">
        <v>131175</v>
      </c>
      <c r="K279" s="46">
        <v>670</v>
      </c>
      <c r="L279" s="46">
        <v>312025</v>
      </c>
      <c r="M279" s="46">
        <v>41560</v>
      </c>
      <c r="N279" s="2">
        <f t="shared" si="42"/>
        <v>1008202.65</v>
      </c>
      <c r="O279" s="4">
        <f t="shared" si="43"/>
        <v>1302062</v>
      </c>
      <c r="P279" s="51">
        <v>636</v>
      </c>
      <c r="Q279" s="51">
        <v>55</v>
      </c>
      <c r="R279" s="4">
        <f t="shared" si="44"/>
        <v>48622</v>
      </c>
      <c r="S279" s="6">
        <f t="shared" si="49"/>
        <v>107156.352</v>
      </c>
      <c r="T279" s="62">
        <v>19092423</v>
      </c>
      <c r="U279" s="6">
        <f t="shared" si="45"/>
        <v>19092.422999999999</v>
      </c>
      <c r="V279" s="6">
        <f t="shared" si="46"/>
        <v>88063.929000000004</v>
      </c>
      <c r="W279" s="4">
        <f t="shared" si="47"/>
        <v>1761279</v>
      </c>
      <c r="X279" s="20">
        <f t="shared" si="48"/>
        <v>3111963</v>
      </c>
      <c r="Y279" s="21">
        <v>0</v>
      </c>
      <c r="Z279" s="19">
        <v>0</v>
      </c>
      <c r="AA279" s="4">
        <f>ROUND(X279+Z279,0)</f>
        <v>3111963</v>
      </c>
      <c r="AB279" s="21"/>
      <c r="AC279" s="21"/>
      <c r="AD279" s="21"/>
      <c r="AE279" s="21"/>
      <c r="AF279" s="21"/>
      <c r="AG279" s="26">
        <v>0</v>
      </c>
      <c r="AH279" s="26"/>
      <c r="AI279" s="26">
        <v>0</v>
      </c>
      <c r="AJ279" s="36">
        <f>SUM(AA279-AB279-AC279-AD279-AE279-AF279+AG279-AH279+AI279)</f>
        <v>3111963</v>
      </c>
      <c r="AK279" s="38" t="str">
        <f>IF(O279&gt;0," ",1)</f>
        <v xml:space="preserve"> </v>
      </c>
      <c r="AL279" s="38" t="str">
        <f>IF(W279&gt;0," ",1)</f>
        <v xml:space="preserve"> </v>
      </c>
    </row>
    <row r="280" spans="1:38" ht="17.100000000000001" customHeight="1">
      <c r="A280" s="8" t="s">
        <v>98</v>
      </c>
      <c r="B280" s="8" t="s">
        <v>567</v>
      </c>
      <c r="C280" s="8" t="s">
        <v>237</v>
      </c>
      <c r="D280" s="8" t="s">
        <v>573</v>
      </c>
      <c r="E280" s="18">
        <v>2552.31</v>
      </c>
      <c r="F280" s="2">
        <f t="shared" si="40"/>
        <v>4014783.63</v>
      </c>
      <c r="G280" s="63">
        <v>529872.21</v>
      </c>
      <c r="H280" s="46">
        <v>479933</v>
      </c>
      <c r="I280" s="42">
        <f t="shared" si="41"/>
        <v>359949.75</v>
      </c>
      <c r="J280" s="46">
        <v>220796</v>
      </c>
      <c r="K280" s="46">
        <v>1129</v>
      </c>
      <c r="L280" s="46">
        <v>528023</v>
      </c>
      <c r="M280" s="46">
        <v>65422</v>
      </c>
      <c r="N280" s="2">
        <f t="shared" si="42"/>
        <v>1705191.96</v>
      </c>
      <c r="O280" s="4">
        <f t="shared" si="43"/>
        <v>2309592</v>
      </c>
      <c r="P280" s="51">
        <v>1145</v>
      </c>
      <c r="Q280" s="51">
        <v>48</v>
      </c>
      <c r="R280" s="4">
        <f t="shared" si="44"/>
        <v>76394</v>
      </c>
      <c r="S280" s="6">
        <f t="shared" si="49"/>
        <v>186216.53760000001</v>
      </c>
      <c r="T280" s="62">
        <v>32107223</v>
      </c>
      <c r="U280" s="6">
        <f t="shared" si="45"/>
        <v>32107.223000000002</v>
      </c>
      <c r="V280" s="6">
        <f t="shared" si="46"/>
        <v>154109.31460000001</v>
      </c>
      <c r="W280" s="4">
        <f t="shared" si="47"/>
        <v>3082186</v>
      </c>
      <c r="X280" s="20">
        <f t="shared" si="48"/>
        <v>5468172</v>
      </c>
      <c r="Y280" s="21">
        <v>0</v>
      </c>
      <c r="Z280" s="19">
        <v>0</v>
      </c>
      <c r="AA280" s="4">
        <f>ROUND(X280+Z280,0)</f>
        <v>5468172</v>
      </c>
      <c r="AB280" s="21"/>
      <c r="AC280" s="21"/>
      <c r="AD280" s="21"/>
      <c r="AE280" s="21"/>
      <c r="AF280" s="21"/>
      <c r="AG280" s="26">
        <v>0</v>
      </c>
      <c r="AH280" s="26"/>
      <c r="AI280" s="26">
        <v>0</v>
      </c>
      <c r="AJ280" s="36">
        <f>SUM(AA280-AB280-AC280-AD280-AE280-AF280+AG280-AH280+AI280)</f>
        <v>5468172</v>
      </c>
      <c r="AK280" s="38" t="str">
        <f>IF(O280&gt;0," ",1)</f>
        <v xml:space="preserve"> </v>
      </c>
      <c r="AL280" s="38" t="str">
        <f>IF(W280&gt;0," ",1)</f>
        <v xml:space="preserve"> </v>
      </c>
    </row>
    <row r="281" spans="1:38" ht="17.100000000000001" customHeight="1">
      <c r="A281" s="8" t="s">
        <v>98</v>
      </c>
      <c r="B281" s="8" t="s">
        <v>567</v>
      </c>
      <c r="C281" s="8" t="s">
        <v>1</v>
      </c>
      <c r="D281" s="8" t="s">
        <v>574</v>
      </c>
      <c r="E281" s="18">
        <v>1477.08</v>
      </c>
      <c r="F281" s="2">
        <f t="shared" si="40"/>
        <v>2323446.84</v>
      </c>
      <c r="G281" s="63">
        <v>839104.07</v>
      </c>
      <c r="H281" s="46">
        <v>292378</v>
      </c>
      <c r="I281" s="42">
        <f t="shared" si="41"/>
        <v>219283.5</v>
      </c>
      <c r="J281" s="46">
        <v>134493</v>
      </c>
      <c r="K281" s="46">
        <v>689</v>
      </c>
      <c r="L281" s="46">
        <v>325721</v>
      </c>
      <c r="M281" s="46">
        <v>3026557</v>
      </c>
      <c r="N281" s="2">
        <f t="shared" si="42"/>
        <v>4545847.57</v>
      </c>
      <c r="O281" s="4">
        <f t="shared" si="43"/>
        <v>0</v>
      </c>
      <c r="P281" s="51">
        <v>627</v>
      </c>
      <c r="Q281" s="51">
        <v>64</v>
      </c>
      <c r="R281" s="4">
        <f t="shared" si="44"/>
        <v>55778</v>
      </c>
      <c r="S281" s="6">
        <f t="shared" si="49"/>
        <v>107767.7568</v>
      </c>
      <c r="T281" s="62">
        <v>52176320</v>
      </c>
      <c r="U281" s="6">
        <f t="shared" si="45"/>
        <v>52176.32</v>
      </c>
      <c r="V281" s="6">
        <f t="shared" si="46"/>
        <v>55591.436800000003</v>
      </c>
      <c r="W281" s="4">
        <f t="shared" si="47"/>
        <v>1111829</v>
      </c>
      <c r="X281" s="20">
        <f t="shared" si="48"/>
        <v>1167607</v>
      </c>
      <c r="Y281" s="21">
        <v>0</v>
      </c>
      <c r="Z281" s="19">
        <v>0</v>
      </c>
      <c r="AA281" s="4">
        <f>ROUND(X281+Z281,0)</f>
        <v>1167607</v>
      </c>
      <c r="AB281" s="21"/>
      <c r="AC281" s="21"/>
      <c r="AD281" s="21"/>
      <c r="AE281" s="21"/>
      <c r="AF281" s="21"/>
      <c r="AG281" s="26">
        <v>0</v>
      </c>
      <c r="AH281" s="26"/>
      <c r="AI281" s="26">
        <v>0</v>
      </c>
      <c r="AJ281" s="36">
        <f>SUM(AA281-AB281-AC281-AD281-AE281-AF281+AG281-AH281+AI281)</f>
        <v>1167607</v>
      </c>
      <c r="AK281" s="38">
        <f>IF(O281&gt;0," ",1)</f>
        <v>1</v>
      </c>
      <c r="AL281" s="38" t="str">
        <f>IF(W281&gt;0," ",1)</f>
        <v xml:space="preserve"> </v>
      </c>
    </row>
    <row r="282" spans="1:38" ht="17.100000000000001" customHeight="1">
      <c r="A282" s="8" t="s">
        <v>198</v>
      </c>
      <c r="B282" s="8" t="s">
        <v>575</v>
      </c>
      <c r="C282" s="8" t="s">
        <v>51</v>
      </c>
      <c r="D282" s="8" t="s">
        <v>576</v>
      </c>
      <c r="E282" s="18">
        <v>3359.38</v>
      </c>
      <c r="F282" s="2">
        <f t="shared" si="40"/>
        <v>5284304.74</v>
      </c>
      <c r="G282" s="63">
        <v>1720306.3</v>
      </c>
      <c r="H282" s="46">
        <v>293254</v>
      </c>
      <c r="I282" s="42">
        <f t="shared" si="41"/>
        <v>219940.5</v>
      </c>
      <c r="J282" s="46">
        <v>324339</v>
      </c>
      <c r="K282" s="46">
        <v>144360</v>
      </c>
      <c r="L282" s="46">
        <v>741302</v>
      </c>
      <c r="M282" s="46">
        <v>175339</v>
      </c>
      <c r="N282" s="2">
        <f t="shared" si="42"/>
        <v>3325586.8</v>
      </c>
      <c r="O282" s="4">
        <f t="shared" si="43"/>
        <v>1958718</v>
      </c>
      <c r="P282" s="51">
        <v>1976</v>
      </c>
      <c r="Q282" s="51">
        <v>33</v>
      </c>
      <c r="R282" s="4">
        <f t="shared" si="44"/>
        <v>90639</v>
      </c>
      <c r="S282" s="6">
        <f t="shared" si="49"/>
        <v>245100.36480000001</v>
      </c>
      <c r="T282" s="62">
        <v>107125523</v>
      </c>
      <c r="U282" s="6">
        <f t="shared" si="45"/>
        <v>107125.523</v>
      </c>
      <c r="V282" s="6">
        <f t="shared" si="46"/>
        <v>137974.84179999999</v>
      </c>
      <c r="W282" s="4">
        <f t="shared" si="47"/>
        <v>2759497</v>
      </c>
      <c r="X282" s="20">
        <f t="shared" si="48"/>
        <v>4808854</v>
      </c>
      <c r="Y282" s="21">
        <v>0</v>
      </c>
      <c r="Z282" s="19">
        <v>0</v>
      </c>
      <c r="AA282" s="4">
        <f>ROUND(X282+Z282,0)</f>
        <v>4808854</v>
      </c>
      <c r="AB282" s="21"/>
      <c r="AC282" s="21"/>
      <c r="AD282" s="21"/>
      <c r="AE282" s="21"/>
      <c r="AF282" s="21"/>
      <c r="AG282" s="26">
        <v>0</v>
      </c>
      <c r="AH282" s="26"/>
      <c r="AI282" s="26">
        <v>242</v>
      </c>
      <c r="AJ282" s="36">
        <f>SUM(AA282-AB282-AC282-AD282-AE282-AF282+AG282-AH282+AI282)</f>
        <v>4809096</v>
      </c>
      <c r="AK282" s="38" t="str">
        <f>IF(O282&gt;0," ",1)</f>
        <v xml:space="preserve"> </v>
      </c>
      <c r="AL282" s="38" t="str">
        <f>IF(W282&gt;0," ",1)</f>
        <v xml:space="preserve"> </v>
      </c>
    </row>
    <row r="283" spans="1:38" ht="17.100000000000001" customHeight="1">
      <c r="A283" s="8" t="s">
        <v>198</v>
      </c>
      <c r="B283" s="8" t="s">
        <v>575</v>
      </c>
      <c r="C283" s="8" t="s">
        <v>190</v>
      </c>
      <c r="D283" s="8" t="s">
        <v>577</v>
      </c>
      <c r="E283" s="18">
        <v>1056.82</v>
      </c>
      <c r="F283" s="2">
        <f t="shared" si="40"/>
        <v>1662377.8599999999</v>
      </c>
      <c r="G283" s="63">
        <v>304568.81</v>
      </c>
      <c r="H283" s="46">
        <v>89984</v>
      </c>
      <c r="I283" s="42">
        <f t="shared" si="41"/>
        <v>67488</v>
      </c>
      <c r="J283" s="46">
        <v>99471</v>
      </c>
      <c r="K283" s="46">
        <v>44461</v>
      </c>
      <c r="L283" s="46">
        <v>240042</v>
      </c>
      <c r="M283" s="46">
        <v>89166</v>
      </c>
      <c r="N283" s="2">
        <f t="shared" si="42"/>
        <v>845196.81</v>
      </c>
      <c r="O283" s="4">
        <f t="shared" si="43"/>
        <v>817181</v>
      </c>
      <c r="P283" s="51">
        <v>625</v>
      </c>
      <c r="Q283" s="51">
        <v>42</v>
      </c>
      <c r="R283" s="4">
        <f t="shared" si="44"/>
        <v>36488</v>
      </c>
      <c r="S283" s="6">
        <f t="shared" si="49"/>
        <v>77105.587199999994</v>
      </c>
      <c r="T283" s="62">
        <v>18730915</v>
      </c>
      <c r="U283" s="6">
        <f t="shared" si="45"/>
        <v>18730.915000000001</v>
      </c>
      <c r="V283" s="6">
        <f t="shared" si="46"/>
        <v>58374.672199999994</v>
      </c>
      <c r="W283" s="4">
        <f t="shared" si="47"/>
        <v>1167493</v>
      </c>
      <c r="X283" s="20">
        <f t="shared" si="48"/>
        <v>2021162</v>
      </c>
      <c r="Y283" s="21">
        <v>0</v>
      </c>
      <c r="Z283" s="19">
        <v>0</v>
      </c>
      <c r="AA283" s="4">
        <f>ROUND(X283+Z283,0)</f>
        <v>2021162</v>
      </c>
      <c r="AB283" s="21"/>
      <c r="AC283" s="21"/>
      <c r="AD283" s="21"/>
      <c r="AE283" s="21"/>
      <c r="AF283" s="21"/>
      <c r="AG283" s="26">
        <v>0</v>
      </c>
      <c r="AH283" s="26"/>
      <c r="AI283" s="26">
        <v>0</v>
      </c>
      <c r="AJ283" s="36">
        <f>SUM(AA283-AB283-AC283-AD283-AE283-AF283+AG283-AH283+AI283)</f>
        <v>2021162</v>
      </c>
      <c r="AK283" s="38" t="str">
        <f>IF(O283&gt;0," ",1)</f>
        <v xml:space="preserve"> </v>
      </c>
      <c r="AL283" s="38" t="str">
        <f>IF(W283&gt;0," ",1)</f>
        <v xml:space="preserve"> </v>
      </c>
    </row>
    <row r="284" spans="1:38" ht="17.100000000000001" customHeight="1">
      <c r="A284" s="8" t="s">
        <v>198</v>
      </c>
      <c r="B284" s="8" t="s">
        <v>575</v>
      </c>
      <c r="C284" s="8" t="s">
        <v>222</v>
      </c>
      <c r="D284" s="8" t="s">
        <v>578</v>
      </c>
      <c r="E284" s="18">
        <v>1514.8400000000001</v>
      </c>
      <c r="F284" s="2">
        <f t="shared" si="40"/>
        <v>2382843.3200000003</v>
      </c>
      <c r="G284" s="63">
        <v>502813.62</v>
      </c>
      <c r="H284" s="46">
        <v>142302</v>
      </c>
      <c r="I284" s="42">
        <f t="shared" si="41"/>
        <v>106726.5</v>
      </c>
      <c r="J284" s="46">
        <v>157357</v>
      </c>
      <c r="K284" s="46">
        <v>70146</v>
      </c>
      <c r="L284" s="46">
        <v>365603</v>
      </c>
      <c r="M284" s="46">
        <v>176451</v>
      </c>
      <c r="N284" s="2">
        <f t="shared" si="42"/>
        <v>1379097.12</v>
      </c>
      <c r="O284" s="4">
        <f t="shared" si="43"/>
        <v>1003746</v>
      </c>
      <c r="P284" s="51">
        <v>853</v>
      </c>
      <c r="Q284" s="51">
        <v>40</v>
      </c>
      <c r="R284" s="4">
        <f t="shared" si="44"/>
        <v>47427</v>
      </c>
      <c r="S284" s="6">
        <f t="shared" si="49"/>
        <v>110522.7264</v>
      </c>
      <c r="T284" s="62">
        <v>31191912</v>
      </c>
      <c r="U284" s="6">
        <f t="shared" si="45"/>
        <v>31191.912</v>
      </c>
      <c r="V284" s="6">
        <f t="shared" si="46"/>
        <v>79330.814400000003</v>
      </c>
      <c r="W284" s="4">
        <f t="shared" si="47"/>
        <v>1586616</v>
      </c>
      <c r="X284" s="20">
        <f t="shared" si="48"/>
        <v>2637789</v>
      </c>
      <c r="Y284" s="21">
        <v>0</v>
      </c>
      <c r="Z284" s="19">
        <v>0</v>
      </c>
      <c r="AA284" s="4">
        <f>ROUND(X284+Z284,0)</f>
        <v>2637789</v>
      </c>
      <c r="AB284" s="21"/>
      <c r="AC284" s="21"/>
      <c r="AD284" s="21"/>
      <c r="AE284" s="21"/>
      <c r="AF284" s="21"/>
      <c r="AG284" s="26">
        <v>0</v>
      </c>
      <c r="AH284" s="26"/>
      <c r="AI284" s="26">
        <v>0</v>
      </c>
      <c r="AJ284" s="36">
        <f>SUM(AA284-AB284-AC284-AD284-AE284-AF284+AG284-AH284+AI284)</f>
        <v>2637789</v>
      </c>
      <c r="AK284" s="38" t="str">
        <f>IF(O284&gt;0," ",1)</f>
        <v xml:space="preserve"> </v>
      </c>
      <c r="AL284" s="38" t="str">
        <f>IF(W284&gt;0," ",1)</f>
        <v xml:space="preserve"> </v>
      </c>
    </row>
    <row r="285" spans="1:38" ht="17.100000000000001" customHeight="1">
      <c r="A285" s="8" t="s">
        <v>198</v>
      </c>
      <c r="B285" s="8" t="s">
        <v>575</v>
      </c>
      <c r="C285" s="8" t="s">
        <v>114</v>
      </c>
      <c r="D285" s="8" t="s">
        <v>579</v>
      </c>
      <c r="E285" s="18">
        <v>922.5100000000001</v>
      </c>
      <c r="F285" s="2">
        <f t="shared" si="40"/>
        <v>1451108.2300000002</v>
      </c>
      <c r="G285" s="63">
        <v>380470.92</v>
      </c>
      <c r="H285" s="46">
        <v>74144</v>
      </c>
      <c r="I285" s="42">
        <f t="shared" si="41"/>
        <v>55608</v>
      </c>
      <c r="J285" s="46">
        <v>81971</v>
      </c>
      <c r="K285" s="46">
        <v>36597</v>
      </c>
      <c r="L285" s="46">
        <v>198992</v>
      </c>
      <c r="M285" s="46">
        <v>67170</v>
      </c>
      <c r="N285" s="2">
        <f t="shared" si="42"/>
        <v>820808.91999999993</v>
      </c>
      <c r="O285" s="4">
        <f t="shared" si="43"/>
        <v>630299</v>
      </c>
      <c r="P285" s="51">
        <v>397</v>
      </c>
      <c r="Q285" s="51">
        <v>84</v>
      </c>
      <c r="R285" s="4">
        <f t="shared" si="44"/>
        <v>46354</v>
      </c>
      <c r="S285" s="6">
        <f t="shared" si="49"/>
        <v>67306.329599999997</v>
      </c>
      <c r="T285" s="62">
        <v>23473984</v>
      </c>
      <c r="U285" s="6">
        <f t="shared" si="45"/>
        <v>23473.984</v>
      </c>
      <c r="V285" s="6">
        <f t="shared" si="46"/>
        <v>43832.345600000001</v>
      </c>
      <c r="W285" s="4">
        <f t="shared" si="47"/>
        <v>876647</v>
      </c>
      <c r="X285" s="20">
        <f t="shared" si="48"/>
        <v>1553300</v>
      </c>
      <c r="Y285" s="21">
        <v>0</v>
      </c>
      <c r="Z285" s="19">
        <v>0</v>
      </c>
      <c r="AA285" s="4">
        <f>ROUND(X285+Z285,0)</f>
        <v>1553300</v>
      </c>
      <c r="AB285" s="21"/>
      <c r="AC285" s="21"/>
      <c r="AD285" s="21"/>
      <c r="AE285" s="21"/>
      <c r="AF285" s="21"/>
      <c r="AG285" s="26">
        <v>0</v>
      </c>
      <c r="AH285" s="26"/>
      <c r="AI285" s="26">
        <v>0</v>
      </c>
      <c r="AJ285" s="36">
        <f>SUM(AA285-AB285-AC285-AD285-AE285-AF285+AG285-AH285+AI285)</f>
        <v>1553300</v>
      </c>
      <c r="AK285" s="38" t="str">
        <f>IF(O285&gt;0," ",1)</f>
        <v xml:space="preserve"> </v>
      </c>
      <c r="AL285" s="38" t="str">
        <f>IF(W285&gt;0," ",1)</f>
        <v xml:space="preserve"> </v>
      </c>
    </row>
    <row r="286" spans="1:38" ht="17.100000000000001" customHeight="1">
      <c r="A286" s="8" t="s">
        <v>198</v>
      </c>
      <c r="B286" s="8" t="s">
        <v>575</v>
      </c>
      <c r="C286" s="8" t="s">
        <v>86</v>
      </c>
      <c r="D286" s="8" t="s">
        <v>580</v>
      </c>
      <c r="E286" s="18">
        <v>2330.35</v>
      </c>
      <c r="F286" s="2">
        <f t="shared" si="40"/>
        <v>3665640.55</v>
      </c>
      <c r="G286" s="63">
        <v>724451.82</v>
      </c>
      <c r="H286" s="46">
        <v>199726</v>
      </c>
      <c r="I286" s="42">
        <f t="shared" si="41"/>
        <v>149794.5</v>
      </c>
      <c r="J286" s="46">
        <v>220849</v>
      </c>
      <c r="K286" s="46">
        <v>98476</v>
      </c>
      <c r="L286" s="46">
        <v>524730</v>
      </c>
      <c r="M286" s="46">
        <v>33596</v>
      </c>
      <c r="N286" s="2">
        <f t="shared" si="42"/>
        <v>1751897.3199999998</v>
      </c>
      <c r="O286" s="4">
        <f t="shared" si="43"/>
        <v>1913743</v>
      </c>
      <c r="P286" s="51">
        <v>778</v>
      </c>
      <c r="Q286" s="51">
        <v>33</v>
      </c>
      <c r="R286" s="4">
        <f t="shared" si="44"/>
        <v>35687</v>
      </c>
      <c r="S286" s="6">
        <f t="shared" si="49"/>
        <v>170022.33600000001</v>
      </c>
      <c r="T286" s="62">
        <v>45938606</v>
      </c>
      <c r="U286" s="6">
        <f t="shared" si="45"/>
        <v>45938.606</v>
      </c>
      <c r="V286" s="6">
        <f t="shared" si="46"/>
        <v>124083.73000000001</v>
      </c>
      <c r="W286" s="4">
        <f t="shared" si="47"/>
        <v>2481675</v>
      </c>
      <c r="X286" s="20">
        <f t="shared" si="48"/>
        <v>4431105</v>
      </c>
      <c r="Y286" s="21">
        <v>0</v>
      </c>
      <c r="Z286" s="19">
        <v>0</v>
      </c>
      <c r="AA286" s="4">
        <f>ROUND(X286+Z286,0)</f>
        <v>4431105</v>
      </c>
      <c r="AB286" s="21"/>
      <c r="AC286" s="21"/>
      <c r="AD286" s="21"/>
      <c r="AE286" s="21"/>
      <c r="AF286" s="21"/>
      <c r="AG286" s="26">
        <v>0</v>
      </c>
      <c r="AH286" s="26"/>
      <c r="AI286" s="26">
        <v>0</v>
      </c>
      <c r="AJ286" s="36">
        <f>SUM(AA286-AB286-AC286-AD286-AE286-AF286+AG286-AH286+AI286)</f>
        <v>4431105</v>
      </c>
      <c r="AK286" s="38" t="str">
        <f>IF(O286&gt;0," ",1)</f>
        <v xml:space="preserve"> </v>
      </c>
      <c r="AL286" s="38" t="str">
        <f>IF(W286&gt;0," ",1)</f>
        <v xml:space="preserve"> </v>
      </c>
    </row>
    <row r="287" spans="1:38" ht="17.100000000000001" customHeight="1">
      <c r="A287" s="8" t="s">
        <v>198</v>
      </c>
      <c r="B287" s="8" t="s">
        <v>575</v>
      </c>
      <c r="C287" s="8" t="s">
        <v>17</v>
      </c>
      <c r="D287" s="8" t="s">
        <v>581</v>
      </c>
      <c r="E287" s="18">
        <v>3101.2</v>
      </c>
      <c r="F287" s="2">
        <f t="shared" si="40"/>
        <v>4878187.5999999996</v>
      </c>
      <c r="G287" s="63">
        <v>989876.41</v>
      </c>
      <c r="H287" s="46">
        <v>271942</v>
      </c>
      <c r="I287" s="42">
        <f t="shared" si="41"/>
        <v>203956.5</v>
      </c>
      <c r="J287" s="46">
        <v>300696</v>
      </c>
      <c r="K287" s="46">
        <v>134101</v>
      </c>
      <c r="L287" s="46">
        <v>695207</v>
      </c>
      <c r="M287" s="46">
        <v>159286</v>
      </c>
      <c r="N287" s="2">
        <f t="shared" si="42"/>
        <v>2483122.91</v>
      </c>
      <c r="O287" s="4">
        <f t="shared" si="43"/>
        <v>2395065</v>
      </c>
      <c r="P287" s="51">
        <v>1481</v>
      </c>
      <c r="Q287" s="51">
        <v>33</v>
      </c>
      <c r="R287" s="4">
        <f t="shared" si="44"/>
        <v>67933</v>
      </c>
      <c r="S287" s="6">
        <f t="shared" si="49"/>
        <v>226263.552</v>
      </c>
      <c r="T287" s="62">
        <v>61014689</v>
      </c>
      <c r="U287" s="6">
        <f t="shared" si="45"/>
        <v>61014.688999999998</v>
      </c>
      <c r="V287" s="6">
        <f t="shared" si="46"/>
        <v>165248.86300000001</v>
      </c>
      <c r="W287" s="4">
        <f t="shared" si="47"/>
        <v>3304977</v>
      </c>
      <c r="X287" s="20">
        <f t="shared" si="48"/>
        <v>5767975</v>
      </c>
      <c r="Y287" s="21">
        <v>0</v>
      </c>
      <c r="Z287" s="19">
        <v>0</v>
      </c>
      <c r="AA287" s="4">
        <f>ROUND(X287+Z287,0)</f>
        <v>5767975</v>
      </c>
      <c r="AB287" s="21"/>
      <c r="AC287" s="21"/>
      <c r="AD287" s="21"/>
      <c r="AE287" s="21"/>
      <c r="AF287" s="21"/>
      <c r="AG287" s="26">
        <v>0</v>
      </c>
      <c r="AH287" s="26"/>
      <c r="AI287" s="26">
        <v>0</v>
      </c>
      <c r="AJ287" s="36">
        <f>SUM(AA287-AB287-AC287-AD287-AE287-AF287+AG287-AH287+AI287)</f>
        <v>5767975</v>
      </c>
      <c r="AK287" s="38" t="str">
        <f>IF(O287&gt;0," ",1)</f>
        <v xml:space="preserve"> </v>
      </c>
      <c r="AL287" s="38" t="str">
        <f>IF(W287&gt;0," ",1)</f>
        <v xml:space="preserve"> </v>
      </c>
    </row>
    <row r="288" spans="1:38" ht="17.100000000000001" customHeight="1">
      <c r="A288" s="8" t="s">
        <v>0</v>
      </c>
      <c r="B288" s="8" t="s">
        <v>582</v>
      </c>
      <c r="C288" s="8" t="s">
        <v>204</v>
      </c>
      <c r="D288" s="8" t="s">
        <v>583</v>
      </c>
      <c r="E288" s="18">
        <v>329.9</v>
      </c>
      <c r="F288" s="2">
        <f t="shared" si="40"/>
        <v>518932.69999999995</v>
      </c>
      <c r="G288" s="63">
        <v>125944.98</v>
      </c>
      <c r="H288" s="46">
        <v>22087</v>
      </c>
      <c r="I288" s="42">
        <f t="shared" si="41"/>
        <v>16565.25</v>
      </c>
      <c r="J288" s="46">
        <v>27179</v>
      </c>
      <c r="K288" s="46">
        <v>0</v>
      </c>
      <c r="L288" s="46">
        <v>0</v>
      </c>
      <c r="M288" s="46">
        <v>34503</v>
      </c>
      <c r="N288" s="2">
        <f t="shared" si="42"/>
        <v>204192.22999999998</v>
      </c>
      <c r="O288" s="4">
        <f t="shared" si="43"/>
        <v>314740</v>
      </c>
      <c r="P288" s="51">
        <v>151</v>
      </c>
      <c r="Q288" s="51">
        <v>70</v>
      </c>
      <c r="R288" s="4">
        <f t="shared" si="44"/>
        <v>14692</v>
      </c>
      <c r="S288" s="6">
        <f t="shared" si="49"/>
        <v>24069.504000000001</v>
      </c>
      <c r="T288" s="62">
        <v>7931044</v>
      </c>
      <c r="U288" s="6">
        <f t="shared" si="45"/>
        <v>7931.0439999999999</v>
      </c>
      <c r="V288" s="6">
        <f t="shared" si="46"/>
        <v>16138.460000000001</v>
      </c>
      <c r="W288" s="4">
        <f t="shared" si="47"/>
        <v>322769</v>
      </c>
      <c r="X288" s="20">
        <f t="shared" si="48"/>
        <v>652201</v>
      </c>
      <c r="Y288" s="21">
        <v>0</v>
      </c>
      <c r="Z288" s="19">
        <v>0</v>
      </c>
      <c r="AA288" s="4">
        <f>ROUND(X288+Z288,0)</f>
        <v>652201</v>
      </c>
      <c r="AB288" s="21"/>
      <c r="AC288" s="21"/>
      <c r="AD288" s="21"/>
      <c r="AE288" s="21"/>
      <c r="AF288" s="21"/>
      <c r="AG288" s="26">
        <v>0</v>
      </c>
      <c r="AH288" s="26"/>
      <c r="AI288" s="26">
        <v>0</v>
      </c>
      <c r="AJ288" s="36">
        <f>SUM(AA288-AB288-AC288-AD288-AE288-AF288+AG288-AH288+AI288)</f>
        <v>652201</v>
      </c>
      <c r="AK288" s="38" t="str">
        <f>IF(O288&gt;0," ",1)</f>
        <v xml:space="preserve"> </v>
      </c>
      <c r="AL288" s="38" t="str">
        <f>IF(W288&gt;0," ",1)</f>
        <v xml:space="preserve"> </v>
      </c>
    </row>
    <row r="289" spans="1:38" ht="17.100000000000001" customHeight="1">
      <c r="A289" s="8" t="s">
        <v>0</v>
      </c>
      <c r="B289" s="8" t="s">
        <v>582</v>
      </c>
      <c r="C289" s="8" t="s">
        <v>202</v>
      </c>
      <c r="D289" s="8" t="s">
        <v>584</v>
      </c>
      <c r="E289" s="18">
        <v>619.58999999999992</v>
      </c>
      <c r="F289" s="2">
        <f t="shared" si="40"/>
        <v>974615.06999999983</v>
      </c>
      <c r="G289" s="63">
        <v>99045.84</v>
      </c>
      <c r="H289" s="46">
        <v>45855</v>
      </c>
      <c r="I289" s="42">
        <f t="shared" si="41"/>
        <v>34391.25</v>
      </c>
      <c r="J289" s="46">
        <v>56438</v>
      </c>
      <c r="K289" s="46">
        <v>0</v>
      </c>
      <c r="L289" s="46">
        <v>0</v>
      </c>
      <c r="M289" s="46">
        <v>24037</v>
      </c>
      <c r="N289" s="2">
        <f t="shared" si="42"/>
        <v>213912.09</v>
      </c>
      <c r="O289" s="4">
        <f t="shared" si="43"/>
        <v>760703</v>
      </c>
      <c r="P289" s="51">
        <v>349</v>
      </c>
      <c r="Q289" s="51">
        <v>33</v>
      </c>
      <c r="R289" s="4">
        <f t="shared" si="44"/>
        <v>16009</v>
      </c>
      <c r="S289" s="6">
        <f t="shared" si="49"/>
        <v>45205.286399999997</v>
      </c>
      <c r="T289" s="62">
        <v>6308652</v>
      </c>
      <c r="U289" s="6">
        <f t="shared" si="45"/>
        <v>6308.652</v>
      </c>
      <c r="V289" s="6">
        <f t="shared" si="46"/>
        <v>38896.634399999995</v>
      </c>
      <c r="W289" s="4">
        <f t="shared" si="47"/>
        <v>777933</v>
      </c>
      <c r="X289" s="20">
        <f t="shared" si="48"/>
        <v>1554645</v>
      </c>
      <c r="Y289" s="21">
        <v>0</v>
      </c>
      <c r="Z289" s="19">
        <v>0</v>
      </c>
      <c r="AA289" s="4">
        <f>ROUND(X289+Z289,0)</f>
        <v>1554645</v>
      </c>
      <c r="AB289" s="21"/>
      <c r="AC289" s="21"/>
      <c r="AD289" s="21"/>
      <c r="AE289" s="21"/>
      <c r="AF289" s="21"/>
      <c r="AG289" s="26">
        <v>0</v>
      </c>
      <c r="AH289" s="26"/>
      <c r="AI289" s="26">
        <v>0</v>
      </c>
      <c r="AJ289" s="36">
        <f>SUM(AA289-AB289-AC289-AD289-AE289-AF289+AG289-AH289+AI289)</f>
        <v>1554645</v>
      </c>
      <c r="AK289" s="38" t="str">
        <f>IF(O289&gt;0," ",1)</f>
        <v xml:space="preserve"> </v>
      </c>
      <c r="AL289" s="38" t="str">
        <f>IF(W289&gt;0," ",1)</f>
        <v xml:space="preserve"> </v>
      </c>
    </row>
    <row r="290" spans="1:38" ht="17.100000000000001" customHeight="1">
      <c r="A290" s="8" t="s">
        <v>0</v>
      </c>
      <c r="B290" s="8" t="s">
        <v>582</v>
      </c>
      <c r="C290" s="8" t="s">
        <v>55</v>
      </c>
      <c r="D290" s="8" t="s">
        <v>585</v>
      </c>
      <c r="E290" s="18">
        <v>142.08999999999997</v>
      </c>
      <c r="F290" s="2">
        <f t="shared" si="40"/>
        <v>223507.56999999995</v>
      </c>
      <c r="G290" s="63">
        <v>37530.79</v>
      </c>
      <c r="H290" s="46">
        <v>7506</v>
      </c>
      <c r="I290" s="42">
        <f t="shared" si="41"/>
        <v>5629.5</v>
      </c>
      <c r="J290" s="46">
        <v>9044</v>
      </c>
      <c r="K290" s="46">
        <v>0</v>
      </c>
      <c r="L290" s="46">
        <v>0</v>
      </c>
      <c r="M290" s="46">
        <v>12059</v>
      </c>
      <c r="N290" s="2">
        <f t="shared" si="42"/>
        <v>64263.29</v>
      </c>
      <c r="O290" s="4">
        <f t="shared" si="43"/>
        <v>159244</v>
      </c>
      <c r="P290" s="51">
        <v>63</v>
      </c>
      <c r="Q290" s="51">
        <v>81</v>
      </c>
      <c r="R290" s="4">
        <f t="shared" si="44"/>
        <v>7093</v>
      </c>
      <c r="S290" s="6">
        <f t="shared" si="49"/>
        <v>10366.886399999999</v>
      </c>
      <c r="T290" s="62">
        <v>2363400</v>
      </c>
      <c r="U290" s="6">
        <f t="shared" si="45"/>
        <v>2363.4</v>
      </c>
      <c r="V290" s="6">
        <f t="shared" si="46"/>
        <v>8003.4863999999998</v>
      </c>
      <c r="W290" s="4">
        <f t="shared" si="47"/>
        <v>160070</v>
      </c>
      <c r="X290" s="20">
        <f t="shared" si="48"/>
        <v>326407</v>
      </c>
      <c r="Y290" s="21">
        <v>0</v>
      </c>
      <c r="Z290" s="19">
        <v>0</v>
      </c>
      <c r="AA290" s="4">
        <f>ROUND(X290+Z290,0)</f>
        <v>326407</v>
      </c>
      <c r="AB290" s="21"/>
      <c r="AC290" s="21"/>
      <c r="AD290" s="21"/>
      <c r="AE290" s="21"/>
      <c r="AF290" s="21"/>
      <c r="AG290" s="26">
        <v>0</v>
      </c>
      <c r="AH290" s="26"/>
      <c r="AI290" s="26">
        <v>0</v>
      </c>
      <c r="AJ290" s="36">
        <f>SUM(AA290-AB290-AC290-AD290-AE290-AF290+AG290-AH290+AI290)</f>
        <v>326407</v>
      </c>
      <c r="AK290" s="38" t="str">
        <f>IF(O290&gt;0," ",1)</f>
        <v xml:space="preserve"> </v>
      </c>
      <c r="AL290" s="38" t="str">
        <f>IF(W290&gt;0," ",1)</f>
        <v xml:space="preserve"> </v>
      </c>
    </row>
    <row r="291" spans="1:38" ht="17.100000000000001" customHeight="1">
      <c r="A291" s="8" t="s">
        <v>0</v>
      </c>
      <c r="B291" s="8" t="s">
        <v>582</v>
      </c>
      <c r="C291" s="8" t="s">
        <v>195</v>
      </c>
      <c r="D291" s="8" t="s">
        <v>586</v>
      </c>
      <c r="E291" s="18">
        <v>501.5</v>
      </c>
      <c r="F291" s="2">
        <f t="shared" si="40"/>
        <v>788859.5</v>
      </c>
      <c r="G291" s="63">
        <v>109355.27</v>
      </c>
      <c r="H291" s="46">
        <v>40330</v>
      </c>
      <c r="I291" s="42">
        <f t="shared" si="41"/>
        <v>30247.5</v>
      </c>
      <c r="J291" s="46">
        <v>50218</v>
      </c>
      <c r="K291" s="46">
        <v>0</v>
      </c>
      <c r="L291" s="46">
        <v>0</v>
      </c>
      <c r="M291" s="46">
        <v>29053</v>
      </c>
      <c r="N291" s="2">
        <f t="shared" si="42"/>
        <v>218873.77000000002</v>
      </c>
      <c r="O291" s="4">
        <f t="shared" si="43"/>
        <v>569986</v>
      </c>
      <c r="P291" s="51">
        <v>242</v>
      </c>
      <c r="Q291" s="51">
        <v>42</v>
      </c>
      <c r="R291" s="4">
        <f t="shared" si="44"/>
        <v>14128</v>
      </c>
      <c r="S291" s="6">
        <f t="shared" si="49"/>
        <v>36589.440000000002</v>
      </c>
      <c r="T291" s="62">
        <v>6903742</v>
      </c>
      <c r="U291" s="6">
        <f t="shared" si="45"/>
        <v>6903.7420000000002</v>
      </c>
      <c r="V291" s="6">
        <f t="shared" si="46"/>
        <v>29685.698000000004</v>
      </c>
      <c r="W291" s="4">
        <f t="shared" si="47"/>
        <v>593714</v>
      </c>
      <c r="X291" s="20">
        <f t="shared" si="48"/>
        <v>1177828</v>
      </c>
      <c r="Y291" s="21">
        <v>0</v>
      </c>
      <c r="Z291" s="19">
        <v>0</v>
      </c>
      <c r="AA291" s="4">
        <f>ROUND(X291+Z291,0)</f>
        <v>1177828</v>
      </c>
      <c r="AB291" s="21"/>
      <c r="AC291" s="21"/>
      <c r="AD291" s="21"/>
      <c r="AE291" s="21"/>
      <c r="AF291" s="21"/>
      <c r="AG291" s="26">
        <v>0</v>
      </c>
      <c r="AH291" s="26"/>
      <c r="AI291" s="26">
        <v>0</v>
      </c>
      <c r="AJ291" s="36">
        <f>SUM(AA291-AB291-AC291-AD291-AE291-AF291+AG291-AH291+AI291)</f>
        <v>1177828</v>
      </c>
      <c r="AK291" s="38" t="str">
        <f>IF(O291&gt;0," ",1)</f>
        <v xml:space="preserve"> </v>
      </c>
      <c r="AL291" s="38" t="str">
        <f>IF(W291&gt;0," ",1)</f>
        <v xml:space="preserve"> </v>
      </c>
    </row>
    <row r="292" spans="1:38" ht="17.100000000000001" customHeight="1">
      <c r="A292" s="8" t="s">
        <v>0</v>
      </c>
      <c r="B292" s="8" t="s">
        <v>582</v>
      </c>
      <c r="C292" s="8" t="s">
        <v>75</v>
      </c>
      <c r="D292" s="8" t="s">
        <v>587</v>
      </c>
      <c r="E292" s="18">
        <v>454.27</v>
      </c>
      <c r="F292" s="2">
        <f t="shared" si="40"/>
        <v>714566.71</v>
      </c>
      <c r="G292" s="63">
        <v>44449.46</v>
      </c>
      <c r="H292" s="46">
        <v>28260</v>
      </c>
      <c r="I292" s="42">
        <f t="shared" si="41"/>
        <v>21195</v>
      </c>
      <c r="J292" s="46">
        <v>34799</v>
      </c>
      <c r="K292" s="46">
        <v>0</v>
      </c>
      <c r="L292" s="46">
        <v>0</v>
      </c>
      <c r="M292" s="46">
        <v>21345</v>
      </c>
      <c r="N292" s="2">
        <f t="shared" si="42"/>
        <v>121788.45999999999</v>
      </c>
      <c r="O292" s="4">
        <f t="shared" si="43"/>
        <v>592778</v>
      </c>
      <c r="P292" s="51">
        <v>216</v>
      </c>
      <c r="Q292" s="51">
        <v>55</v>
      </c>
      <c r="R292" s="4">
        <f t="shared" si="44"/>
        <v>16513</v>
      </c>
      <c r="S292" s="6">
        <f t="shared" si="49"/>
        <v>33143.539199999999</v>
      </c>
      <c r="T292" s="62">
        <v>2692275</v>
      </c>
      <c r="U292" s="6">
        <f t="shared" si="45"/>
        <v>2692.2750000000001</v>
      </c>
      <c r="V292" s="6">
        <f t="shared" si="46"/>
        <v>30451.264199999998</v>
      </c>
      <c r="W292" s="4">
        <f t="shared" si="47"/>
        <v>609025</v>
      </c>
      <c r="X292" s="20">
        <f t="shared" si="48"/>
        <v>1218316</v>
      </c>
      <c r="Y292" s="21">
        <v>0</v>
      </c>
      <c r="Z292" s="19">
        <v>0</v>
      </c>
      <c r="AA292" s="4">
        <f>ROUND(X292+Z292,0)</f>
        <v>1218316</v>
      </c>
      <c r="AB292" s="21"/>
      <c r="AC292" s="21"/>
      <c r="AD292" s="21"/>
      <c r="AE292" s="21"/>
      <c r="AF292" s="21"/>
      <c r="AG292" s="26">
        <v>0</v>
      </c>
      <c r="AH292" s="26"/>
      <c r="AI292" s="26">
        <v>0</v>
      </c>
      <c r="AJ292" s="36">
        <f>SUM(AA292-AB292-AC292-AD292-AE292-AF292+AG292-AH292+AI292)</f>
        <v>1218316</v>
      </c>
      <c r="AK292" s="38" t="str">
        <f>IF(O292&gt;0," ",1)</f>
        <v xml:space="preserve"> </v>
      </c>
      <c r="AL292" s="38" t="str">
        <f>IF(W292&gt;0," ",1)</f>
        <v xml:space="preserve"> </v>
      </c>
    </row>
    <row r="293" spans="1:38" ht="17.100000000000001" customHeight="1">
      <c r="A293" s="8" t="s">
        <v>0</v>
      </c>
      <c r="B293" s="8" t="s">
        <v>582</v>
      </c>
      <c r="C293" s="8" t="s">
        <v>222</v>
      </c>
      <c r="D293" s="8" t="s">
        <v>588</v>
      </c>
      <c r="E293" s="18">
        <v>2151.66</v>
      </c>
      <c r="F293" s="2">
        <f t="shared" si="40"/>
        <v>3384561.1799999997</v>
      </c>
      <c r="G293" s="63">
        <v>412684.56</v>
      </c>
      <c r="H293" s="46">
        <v>152923</v>
      </c>
      <c r="I293" s="42">
        <f t="shared" si="41"/>
        <v>114692.25</v>
      </c>
      <c r="J293" s="46">
        <v>188465</v>
      </c>
      <c r="K293" s="46">
        <v>0</v>
      </c>
      <c r="L293" s="46">
        <v>472531</v>
      </c>
      <c r="M293" s="46">
        <v>42773</v>
      </c>
      <c r="N293" s="2">
        <f t="shared" si="42"/>
        <v>1231145.81</v>
      </c>
      <c r="O293" s="4">
        <f t="shared" si="43"/>
        <v>2153415</v>
      </c>
      <c r="P293" s="51">
        <v>756</v>
      </c>
      <c r="Q293" s="51">
        <v>68</v>
      </c>
      <c r="R293" s="4">
        <f t="shared" si="44"/>
        <v>71457</v>
      </c>
      <c r="S293" s="6">
        <f t="shared" si="49"/>
        <v>156985.11360000001</v>
      </c>
      <c r="T293" s="62">
        <v>26403363</v>
      </c>
      <c r="U293" s="6">
        <f t="shared" si="45"/>
        <v>26403.363000000001</v>
      </c>
      <c r="V293" s="6">
        <f t="shared" si="46"/>
        <v>130581.75060000001</v>
      </c>
      <c r="W293" s="4">
        <f t="shared" si="47"/>
        <v>2611635</v>
      </c>
      <c r="X293" s="20">
        <f t="shared" si="48"/>
        <v>4836507</v>
      </c>
      <c r="Y293" s="21">
        <v>0</v>
      </c>
      <c r="Z293" s="19">
        <v>0</v>
      </c>
      <c r="AA293" s="4">
        <f>ROUND(X293+Z293,0)</f>
        <v>4836507</v>
      </c>
      <c r="AB293" s="21"/>
      <c r="AC293" s="21"/>
      <c r="AD293" s="21"/>
      <c r="AE293" s="21"/>
      <c r="AF293" s="21"/>
      <c r="AG293" s="26">
        <v>0</v>
      </c>
      <c r="AH293" s="26"/>
      <c r="AI293" s="26">
        <v>0</v>
      </c>
      <c r="AJ293" s="36">
        <f>SUM(AA293-AB293-AC293-AD293-AE293-AF293+AG293-AH293+AI293)</f>
        <v>4836507</v>
      </c>
      <c r="AK293" s="38" t="str">
        <f>IF(O293&gt;0," ",1)</f>
        <v xml:space="preserve"> </v>
      </c>
      <c r="AL293" s="38" t="str">
        <f>IF(W293&gt;0," ",1)</f>
        <v xml:space="preserve"> </v>
      </c>
    </row>
    <row r="294" spans="1:38" ht="17.100000000000001" customHeight="1">
      <c r="A294" s="8" t="s">
        <v>0</v>
      </c>
      <c r="B294" s="8" t="s">
        <v>582</v>
      </c>
      <c r="C294" s="8" t="s">
        <v>191</v>
      </c>
      <c r="D294" s="8" t="s">
        <v>589</v>
      </c>
      <c r="E294" s="18">
        <v>1109.0999999999999</v>
      </c>
      <c r="F294" s="2">
        <f t="shared" si="40"/>
        <v>1744614.2999999998</v>
      </c>
      <c r="G294" s="63">
        <v>126514.98</v>
      </c>
      <c r="H294" s="46">
        <v>70792</v>
      </c>
      <c r="I294" s="42">
        <f t="shared" si="41"/>
        <v>53094</v>
      </c>
      <c r="J294" s="46">
        <v>86669</v>
      </c>
      <c r="K294" s="46">
        <v>0</v>
      </c>
      <c r="L294" s="46">
        <v>216730</v>
      </c>
      <c r="M294" s="46">
        <v>65490</v>
      </c>
      <c r="N294" s="2">
        <f t="shared" si="42"/>
        <v>548497.98</v>
      </c>
      <c r="O294" s="4">
        <f t="shared" si="43"/>
        <v>1196116</v>
      </c>
      <c r="P294" s="51">
        <v>496</v>
      </c>
      <c r="Q294" s="51">
        <v>86</v>
      </c>
      <c r="R294" s="4">
        <f t="shared" si="44"/>
        <v>59292</v>
      </c>
      <c r="S294" s="6">
        <f t="shared" si="49"/>
        <v>80919.936000000002</v>
      </c>
      <c r="T294" s="62">
        <v>7795131</v>
      </c>
      <c r="U294" s="6">
        <f t="shared" si="45"/>
        <v>7795.1310000000003</v>
      </c>
      <c r="V294" s="6">
        <f t="shared" si="46"/>
        <v>73124.805000000008</v>
      </c>
      <c r="W294" s="4">
        <f t="shared" si="47"/>
        <v>1462496</v>
      </c>
      <c r="X294" s="20">
        <f t="shared" si="48"/>
        <v>2717904</v>
      </c>
      <c r="Y294" s="21">
        <v>0</v>
      </c>
      <c r="Z294" s="19">
        <v>0</v>
      </c>
      <c r="AA294" s="4">
        <f>ROUND(X294+Z294,0)</f>
        <v>2717904</v>
      </c>
      <c r="AB294" s="21"/>
      <c r="AC294" s="21"/>
      <c r="AD294" s="21"/>
      <c r="AE294" s="21"/>
      <c r="AF294" s="21"/>
      <c r="AG294" s="26">
        <v>0</v>
      </c>
      <c r="AH294" s="26"/>
      <c r="AI294" s="26">
        <v>0</v>
      </c>
      <c r="AJ294" s="36">
        <f>SUM(AA294-AB294-AC294-AD294-AE294-AF294+AG294-AH294+AI294)</f>
        <v>2717904</v>
      </c>
      <c r="AK294" s="38" t="str">
        <f>IF(O294&gt;0," ",1)</f>
        <v xml:space="preserve"> </v>
      </c>
      <c r="AL294" s="38" t="str">
        <f>IF(W294&gt;0," ",1)</f>
        <v xml:space="preserve"> </v>
      </c>
    </row>
    <row r="295" spans="1:38" ht="17.100000000000001" customHeight="1">
      <c r="A295" s="8" t="s">
        <v>0</v>
      </c>
      <c r="B295" s="8" t="s">
        <v>582</v>
      </c>
      <c r="C295" s="8" t="s">
        <v>208</v>
      </c>
      <c r="D295" s="8" t="s">
        <v>590</v>
      </c>
      <c r="E295" s="18">
        <v>1467.05</v>
      </c>
      <c r="F295" s="2">
        <f t="shared" si="40"/>
        <v>2307669.65</v>
      </c>
      <c r="G295" s="63">
        <v>962464.82</v>
      </c>
      <c r="H295" s="46">
        <v>108926</v>
      </c>
      <c r="I295" s="42">
        <f t="shared" si="41"/>
        <v>81694.5</v>
      </c>
      <c r="J295" s="46">
        <v>134033</v>
      </c>
      <c r="K295" s="46">
        <v>0</v>
      </c>
      <c r="L295" s="46">
        <v>327910</v>
      </c>
      <c r="M295" s="46">
        <v>100539</v>
      </c>
      <c r="N295" s="2">
        <f t="shared" si="42"/>
        <v>1606641.3199999998</v>
      </c>
      <c r="O295" s="4">
        <f t="shared" si="43"/>
        <v>701028</v>
      </c>
      <c r="P295" s="51">
        <v>745</v>
      </c>
      <c r="Q295" s="51">
        <v>62</v>
      </c>
      <c r="R295" s="4">
        <f t="shared" si="44"/>
        <v>64204</v>
      </c>
      <c r="S295" s="6">
        <f t="shared" si="49"/>
        <v>107035.96799999999</v>
      </c>
      <c r="T295" s="62">
        <v>63567761</v>
      </c>
      <c r="U295" s="6">
        <f t="shared" si="45"/>
        <v>63567.760999999999</v>
      </c>
      <c r="V295" s="6">
        <f t="shared" si="46"/>
        <v>43468.206999999995</v>
      </c>
      <c r="W295" s="4">
        <f t="shared" si="47"/>
        <v>869364</v>
      </c>
      <c r="X295" s="20">
        <f t="shared" si="48"/>
        <v>1634596</v>
      </c>
      <c r="Y295" s="21">
        <v>0</v>
      </c>
      <c r="Z295" s="19">
        <v>0</v>
      </c>
      <c r="AA295" s="4">
        <f>ROUND(X295+Z295,0)</f>
        <v>1634596</v>
      </c>
      <c r="AB295" s="21"/>
      <c r="AC295" s="21"/>
      <c r="AD295" s="21"/>
      <c r="AE295" s="21"/>
      <c r="AF295" s="21"/>
      <c r="AG295" s="26">
        <v>0</v>
      </c>
      <c r="AH295" s="26"/>
      <c r="AI295" s="26">
        <v>0</v>
      </c>
      <c r="AJ295" s="36">
        <f>SUM(AA295-AB295-AC295-AD295-AE295-AF295+AG295-AH295+AI295)</f>
        <v>1634596</v>
      </c>
      <c r="AK295" s="38" t="str">
        <f>IF(O295&gt;0," ",1)</f>
        <v xml:space="preserve"> </v>
      </c>
      <c r="AL295" s="38" t="str">
        <f>IF(W295&gt;0," ",1)</f>
        <v xml:space="preserve"> </v>
      </c>
    </row>
    <row r="296" spans="1:38" ht="17.100000000000001" customHeight="1">
      <c r="A296" s="8" t="s">
        <v>0</v>
      </c>
      <c r="B296" s="8" t="s">
        <v>582</v>
      </c>
      <c r="C296" s="8" t="s">
        <v>197</v>
      </c>
      <c r="D296" s="8" t="s">
        <v>591</v>
      </c>
      <c r="E296" s="18">
        <v>410.55</v>
      </c>
      <c r="F296" s="2">
        <f t="shared" si="40"/>
        <v>645795.15</v>
      </c>
      <c r="G296" s="63">
        <v>101271.81</v>
      </c>
      <c r="H296" s="46">
        <v>19795</v>
      </c>
      <c r="I296" s="42">
        <f t="shared" si="41"/>
        <v>14846.25</v>
      </c>
      <c r="J296" s="46">
        <v>24030</v>
      </c>
      <c r="K296" s="46">
        <v>0</v>
      </c>
      <c r="L296" s="46">
        <v>64748</v>
      </c>
      <c r="M296" s="46">
        <v>19203</v>
      </c>
      <c r="N296" s="2">
        <f t="shared" si="42"/>
        <v>224099.06</v>
      </c>
      <c r="O296" s="4">
        <f t="shared" si="43"/>
        <v>421696</v>
      </c>
      <c r="P296" s="51">
        <v>117</v>
      </c>
      <c r="Q296" s="51">
        <v>156</v>
      </c>
      <c r="R296" s="4">
        <f t="shared" si="44"/>
        <v>25370</v>
      </c>
      <c r="S296" s="6">
        <f t="shared" si="49"/>
        <v>29953.727999999999</v>
      </c>
      <c r="T296" s="62">
        <v>6521044</v>
      </c>
      <c r="U296" s="6">
        <f t="shared" si="45"/>
        <v>6521.0439999999999</v>
      </c>
      <c r="V296" s="6">
        <f t="shared" si="46"/>
        <v>23432.684000000001</v>
      </c>
      <c r="W296" s="4">
        <f t="shared" si="47"/>
        <v>468654</v>
      </c>
      <c r="X296" s="20">
        <f t="shared" si="48"/>
        <v>915720</v>
      </c>
      <c r="Y296" s="21">
        <v>0</v>
      </c>
      <c r="Z296" s="19">
        <v>0</v>
      </c>
      <c r="AA296" s="4">
        <f>ROUND(X296+Z296,0)</f>
        <v>915720</v>
      </c>
      <c r="AB296" s="21"/>
      <c r="AC296" s="21"/>
      <c r="AD296" s="21"/>
      <c r="AE296" s="21"/>
      <c r="AF296" s="21"/>
      <c r="AG296" s="26">
        <v>0</v>
      </c>
      <c r="AH296" s="26"/>
      <c r="AI296" s="26">
        <v>0</v>
      </c>
      <c r="AJ296" s="36">
        <f>SUM(AA296-AB296-AC296-AD296-AE296-AF296+AG296-AH296+AI296)</f>
        <v>915720</v>
      </c>
      <c r="AK296" s="38" t="str">
        <f>IF(O296&gt;0," ",1)</f>
        <v xml:space="preserve"> </v>
      </c>
      <c r="AL296" s="38" t="str">
        <f>IF(W296&gt;0," ",1)</f>
        <v xml:space="preserve"> </v>
      </c>
    </row>
    <row r="297" spans="1:38" ht="17.100000000000001" customHeight="1">
      <c r="A297" s="8" t="s">
        <v>0</v>
      </c>
      <c r="B297" s="8" t="s">
        <v>582</v>
      </c>
      <c r="C297" s="8" t="s">
        <v>38</v>
      </c>
      <c r="D297" s="8" t="s">
        <v>592</v>
      </c>
      <c r="E297" s="18">
        <v>687.65</v>
      </c>
      <c r="F297" s="2">
        <f t="shared" si="40"/>
        <v>1081673.45</v>
      </c>
      <c r="G297" s="63">
        <v>133109.03</v>
      </c>
      <c r="H297" s="46">
        <v>34944</v>
      </c>
      <c r="I297" s="42">
        <f t="shared" si="41"/>
        <v>26208</v>
      </c>
      <c r="J297" s="46">
        <v>43054</v>
      </c>
      <c r="K297" s="46">
        <v>0</v>
      </c>
      <c r="L297" s="46">
        <v>107024</v>
      </c>
      <c r="M297" s="46">
        <v>50005</v>
      </c>
      <c r="N297" s="2">
        <f t="shared" si="42"/>
        <v>359400.03</v>
      </c>
      <c r="O297" s="4">
        <f t="shared" si="43"/>
        <v>722273</v>
      </c>
      <c r="P297" s="51">
        <v>285</v>
      </c>
      <c r="Q297" s="51">
        <v>117</v>
      </c>
      <c r="R297" s="4">
        <f t="shared" si="44"/>
        <v>46350</v>
      </c>
      <c r="S297" s="6">
        <f t="shared" si="49"/>
        <v>50170.944000000003</v>
      </c>
      <c r="T297" s="62">
        <v>8562124</v>
      </c>
      <c r="U297" s="6">
        <f t="shared" si="45"/>
        <v>8562.1239999999998</v>
      </c>
      <c r="V297" s="6">
        <f t="shared" si="46"/>
        <v>41608.820000000007</v>
      </c>
      <c r="W297" s="4">
        <f t="shared" si="47"/>
        <v>832176</v>
      </c>
      <c r="X297" s="20">
        <f t="shared" si="48"/>
        <v>1600799</v>
      </c>
      <c r="Y297" s="21">
        <v>0</v>
      </c>
      <c r="Z297" s="19">
        <v>0</v>
      </c>
      <c r="AA297" s="4">
        <f>ROUND(X297+Z297,0)</f>
        <v>1600799</v>
      </c>
      <c r="AB297" s="21"/>
      <c r="AC297" s="21"/>
      <c r="AD297" s="21"/>
      <c r="AE297" s="21"/>
      <c r="AF297" s="21"/>
      <c r="AG297" s="26">
        <v>0</v>
      </c>
      <c r="AH297" s="26"/>
      <c r="AI297" s="26">
        <v>0</v>
      </c>
      <c r="AJ297" s="36">
        <f>SUM(AA297-AB297-AC297-AD297-AE297-AF297+AG297-AH297+AI297)</f>
        <v>1600799</v>
      </c>
      <c r="AK297" s="38" t="str">
        <f>IF(O297&gt;0," ",1)</f>
        <v xml:space="preserve"> </v>
      </c>
      <c r="AL297" s="38" t="str">
        <f>IF(W297&gt;0," ",1)</f>
        <v xml:space="preserve"> </v>
      </c>
    </row>
    <row r="298" spans="1:38" ht="17.100000000000001" customHeight="1">
      <c r="A298" s="8" t="s">
        <v>0</v>
      </c>
      <c r="B298" s="8" t="s">
        <v>582</v>
      </c>
      <c r="C298" s="8" t="s">
        <v>118</v>
      </c>
      <c r="D298" s="8" t="s">
        <v>593</v>
      </c>
      <c r="E298" s="18">
        <v>782.76999999999987</v>
      </c>
      <c r="F298" s="2">
        <f t="shared" si="40"/>
        <v>1231297.2099999997</v>
      </c>
      <c r="G298" s="63">
        <v>64565.91</v>
      </c>
      <c r="H298" s="46">
        <v>57302</v>
      </c>
      <c r="I298" s="42">
        <f t="shared" si="41"/>
        <v>42976.5</v>
      </c>
      <c r="J298" s="46">
        <v>70669</v>
      </c>
      <c r="K298" s="46">
        <v>0</v>
      </c>
      <c r="L298" s="46">
        <v>170972</v>
      </c>
      <c r="M298" s="46">
        <v>20374</v>
      </c>
      <c r="N298" s="2">
        <f t="shared" si="42"/>
        <v>369557.41000000003</v>
      </c>
      <c r="O298" s="4">
        <f t="shared" si="43"/>
        <v>861740</v>
      </c>
      <c r="P298" s="51">
        <v>305</v>
      </c>
      <c r="Q298" s="51">
        <v>86</v>
      </c>
      <c r="R298" s="4">
        <f t="shared" si="44"/>
        <v>36460</v>
      </c>
      <c r="S298" s="6">
        <f t="shared" si="49"/>
        <v>57110.8992</v>
      </c>
      <c r="T298" s="62">
        <v>4176320</v>
      </c>
      <c r="U298" s="6">
        <f t="shared" si="45"/>
        <v>4176.32</v>
      </c>
      <c r="V298" s="6">
        <f t="shared" si="46"/>
        <v>52934.5792</v>
      </c>
      <c r="W298" s="4">
        <f t="shared" si="47"/>
        <v>1058692</v>
      </c>
      <c r="X298" s="20">
        <f t="shared" si="48"/>
        <v>1956892</v>
      </c>
      <c r="Y298" s="21">
        <v>0</v>
      </c>
      <c r="Z298" s="19">
        <v>0</v>
      </c>
      <c r="AA298" s="4">
        <f>ROUND(X298+Z298,0)</f>
        <v>1956892</v>
      </c>
      <c r="AB298" s="21"/>
      <c r="AC298" s="21"/>
      <c r="AD298" s="21"/>
      <c r="AE298" s="21"/>
      <c r="AF298" s="21"/>
      <c r="AG298" s="26">
        <v>0</v>
      </c>
      <c r="AH298" s="26"/>
      <c r="AI298" s="26">
        <v>0</v>
      </c>
      <c r="AJ298" s="36">
        <f>SUM(AA298-AB298-AC298-AD298-AE298-AF298+AG298-AH298+AI298)</f>
        <v>1956892</v>
      </c>
      <c r="AK298" s="38" t="str">
        <f>IF(O298&gt;0," ",1)</f>
        <v xml:space="preserve"> </v>
      </c>
      <c r="AL298" s="38" t="str">
        <f>IF(W298&gt;0," ",1)</f>
        <v xml:space="preserve"> </v>
      </c>
    </row>
    <row r="299" spans="1:38" ht="17.100000000000001" customHeight="1">
      <c r="A299" s="8" t="s">
        <v>0</v>
      </c>
      <c r="B299" s="8" t="s">
        <v>582</v>
      </c>
      <c r="C299" s="8" t="s">
        <v>43</v>
      </c>
      <c r="D299" s="8" t="s">
        <v>594</v>
      </c>
      <c r="E299" s="18">
        <v>653.46</v>
      </c>
      <c r="F299" s="2">
        <f t="shared" si="40"/>
        <v>1027892.5800000001</v>
      </c>
      <c r="G299" s="63">
        <v>205221.48</v>
      </c>
      <c r="H299" s="46">
        <v>34399</v>
      </c>
      <c r="I299" s="42">
        <f t="shared" si="41"/>
        <v>25799.25</v>
      </c>
      <c r="J299" s="46">
        <v>42438</v>
      </c>
      <c r="K299" s="46">
        <v>0</v>
      </c>
      <c r="L299" s="46">
        <v>104336</v>
      </c>
      <c r="M299" s="46">
        <v>56047</v>
      </c>
      <c r="N299" s="2">
        <f t="shared" si="42"/>
        <v>433841.73</v>
      </c>
      <c r="O299" s="4">
        <f t="shared" si="43"/>
        <v>594051</v>
      </c>
      <c r="P299" s="51">
        <v>248</v>
      </c>
      <c r="Q299" s="51">
        <v>125</v>
      </c>
      <c r="R299" s="4">
        <f t="shared" si="44"/>
        <v>43090</v>
      </c>
      <c r="S299" s="6">
        <f t="shared" si="49"/>
        <v>47676.441599999998</v>
      </c>
      <c r="T299" s="62">
        <v>13084436</v>
      </c>
      <c r="U299" s="6">
        <f t="shared" si="45"/>
        <v>13084.436</v>
      </c>
      <c r="V299" s="6">
        <f t="shared" si="46"/>
        <v>34592.005599999997</v>
      </c>
      <c r="W299" s="4">
        <f t="shared" si="47"/>
        <v>691840</v>
      </c>
      <c r="X299" s="20">
        <f t="shared" si="48"/>
        <v>1328981</v>
      </c>
      <c r="Y299" s="21">
        <v>0</v>
      </c>
      <c r="Z299" s="19">
        <v>0</v>
      </c>
      <c r="AA299" s="4">
        <f>ROUND(X299+Z299,0)</f>
        <v>1328981</v>
      </c>
      <c r="AB299" s="21"/>
      <c r="AC299" s="21"/>
      <c r="AD299" s="21"/>
      <c r="AE299" s="21"/>
      <c r="AF299" s="21"/>
      <c r="AG299" s="26">
        <v>0</v>
      </c>
      <c r="AH299" s="26"/>
      <c r="AI299" s="26">
        <v>0</v>
      </c>
      <c r="AJ299" s="36">
        <f>SUM(AA299-AB299-AC299-AD299-AE299-AF299+AG299-AH299+AI299)</f>
        <v>1328981</v>
      </c>
      <c r="AK299" s="38" t="str">
        <f>IF(O299&gt;0," ",1)</f>
        <v xml:space="preserve"> </v>
      </c>
      <c r="AL299" s="38" t="str">
        <f>IF(W299&gt;0," ",1)</f>
        <v xml:space="preserve"> </v>
      </c>
    </row>
    <row r="300" spans="1:38" ht="17.100000000000001" customHeight="1">
      <c r="A300" s="8" t="s">
        <v>0</v>
      </c>
      <c r="B300" s="8" t="s">
        <v>582</v>
      </c>
      <c r="C300" s="8" t="s">
        <v>138</v>
      </c>
      <c r="D300" s="8" t="s">
        <v>595</v>
      </c>
      <c r="E300" s="18">
        <v>2753.47</v>
      </c>
      <c r="F300" s="2">
        <f t="shared" si="40"/>
        <v>4331208.3099999996</v>
      </c>
      <c r="G300" s="63">
        <v>879021.14</v>
      </c>
      <c r="H300" s="46">
        <v>214378</v>
      </c>
      <c r="I300" s="42">
        <f t="shared" si="41"/>
        <v>160783.5</v>
      </c>
      <c r="J300" s="46">
        <v>264050</v>
      </c>
      <c r="K300" s="46">
        <v>0</v>
      </c>
      <c r="L300" s="46">
        <v>637684</v>
      </c>
      <c r="M300" s="46">
        <v>116343</v>
      </c>
      <c r="N300" s="2">
        <f t="shared" si="42"/>
        <v>2057881.6400000001</v>
      </c>
      <c r="O300" s="4">
        <f t="shared" si="43"/>
        <v>2273327</v>
      </c>
      <c r="P300" s="51">
        <v>1068</v>
      </c>
      <c r="Q300" s="51">
        <v>70</v>
      </c>
      <c r="R300" s="4">
        <f t="shared" si="44"/>
        <v>103916</v>
      </c>
      <c r="S300" s="6">
        <f t="shared" si="49"/>
        <v>200893.17120000001</v>
      </c>
      <c r="T300" s="62">
        <v>56857771</v>
      </c>
      <c r="U300" s="6">
        <f t="shared" si="45"/>
        <v>56857.771000000001</v>
      </c>
      <c r="V300" s="6">
        <f t="shared" si="46"/>
        <v>144035.4002</v>
      </c>
      <c r="W300" s="4">
        <f t="shared" si="47"/>
        <v>2880708</v>
      </c>
      <c r="X300" s="20">
        <f t="shared" si="48"/>
        <v>5257951</v>
      </c>
      <c r="Y300" s="21">
        <v>0</v>
      </c>
      <c r="Z300" s="19">
        <v>0</v>
      </c>
      <c r="AA300" s="4">
        <f>ROUND(X300+Z300,0)</f>
        <v>5257951</v>
      </c>
      <c r="AB300" s="21"/>
      <c r="AC300" s="21"/>
      <c r="AD300" s="21"/>
      <c r="AE300" s="21"/>
      <c r="AF300" s="21"/>
      <c r="AG300" s="26">
        <v>0</v>
      </c>
      <c r="AH300" s="26"/>
      <c r="AI300" s="26">
        <v>0</v>
      </c>
      <c r="AJ300" s="36">
        <f>SUM(AA300-AB300-AC300-AD300-AE300-AF300+AG300-AH300+AI300)</f>
        <v>5257951</v>
      </c>
      <c r="AK300" s="38" t="str">
        <f>IF(O300&gt;0," ",1)</f>
        <v xml:space="preserve"> </v>
      </c>
      <c r="AL300" s="38" t="str">
        <f>IF(W300&gt;0," ",1)</f>
        <v xml:space="preserve"> </v>
      </c>
    </row>
    <row r="301" spans="1:38" ht="17.100000000000001" customHeight="1">
      <c r="A301" s="8" t="s">
        <v>101</v>
      </c>
      <c r="B301" s="8" t="s">
        <v>596</v>
      </c>
      <c r="C301" s="8" t="s">
        <v>158</v>
      </c>
      <c r="D301" s="8" t="s">
        <v>597</v>
      </c>
      <c r="E301" s="18">
        <v>162.90999999999997</v>
      </c>
      <c r="F301" s="2">
        <f t="shared" si="40"/>
        <v>256257.42999999996</v>
      </c>
      <c r="G301" s="63">
        <v>11716.28</v>
      </c>
      <c r="H301" s="46">
        <v>9520</v>
      </c>
      <c r="I301" s="42">
        <f t="shared" si="41"/>
        <v>7140</v>
      </c>
      <c r="J301" s="46">
        <v>9494</v>
      </c>
      <c r="K301" s="46">
        <v>0</v>
      </c>
      <c r="L301" s="46">
        <v>0</v>
      </c>
      <c r="M301" s="46">
        <v>0</v>
      </c>
      <c r="N301" s="2">
        <f t="shared" si="42"/>
        <v>28350.28</v>
      </c>
      <c r="O301" s="4">
        <f t="shared" si="43"/>
        <v>227907</v>
      </c>
      <c r="P301" s="51">
        <v>69</v>
      </c>
      <c r="Q301" s="51">
        <v>68</v>
      </c>
      <c r="R301" s="4">
        <f t="shared" si="44"/>
        <v>6522</v>
      </c>
      <c r="S301" s="6">
        <f t="shared" si="49"/>
        <v>11885.9136</v>
      </c>
      <c r="T301" s="62">
        <v>687172</v>
      </c>
      <c r="U301" s="6">
        <f t="shared" si="45"/>
        <v>687.17200000000003</v>
      </c>
      <c r="V301" s="6">
        <f t="shared" si="46"/>
        <v>11198.741599999999</v>
      </c>
      <c r="W301" s="4">
        <f t="shared" si="47"/>
        <v>223975</v>
      </c>
      <c r="X301" s="20">
        <f t="shared" si="48"/>
        <v>458404</v>
      </c>
      <c r="Y301" s="21">
        <v>0</v>
      </c>
      <c r="Z301" s="19">
        <v>0</v>
      </c>
      <c r="AA301" s="4">
        <f>ROUND(X301+Z301,0)</f>
        <v>458404</v>
      </c>
      <c r="AB301" s="21"/>
      <c r="AC301" s="21"/>
      <c r="AD301" s="21"/>
      <c r="AE301" s="21"/>
      <c r="AF301" s="21"/>
      <c r="AG301" s="26">
        <v>0</v>
      </c>
      <c r="AH301" s="26"/>
      <c r="AI301" s="26">
        <v>0</v>
      </c>
      <c r="AJ301" s="36">
        <f>SUM(AA301-AB301-AC301-AD301-AE301-AF301+AG301-AH301+AI301)</f>
        <v>458404</v>
      </c>
      <c r="AK301" s="38" t="str">
        <f>IF(O301&gt;0," ",1)</f>
        <v xml:space="preserve"> </v>
      </c>
      <c r="AL301" s="38" t="str">
        <f>IF(W301&gt;0," ",1)</f>
        <v xml:space="preserve"> </v>
      </c>
    </row>
    <row r="302" spans="1:38" ht="17.100000000000001" customHeight="1">
      <c r="A302" s="8" t="s">
        <v>101</v>
      </c>
      <c r="B302" s="8" t="s">
        <v>596</v>
      </c>
      <c r="C302" s="8" t="s">
        <v>117</v>
      </c>
      <c r="D302" s="8" t="s">
        <v>598</v>
      </c>
      <c r="E302" s="18">
        <v>207.01</v>
      </c>
      <c r="F302" s="2">
        <f t="shared" si="40"/>
        <v>325626.73</v>
      </c>
      <c r="G302" s="63">
        <v>35382.519999999997</v>
      </c>
      <c r="H302" s="46">
        <v>16107</v>
      </c>
      <c r="I302" s="42">
        <f t="shared" si="41"/>
        <v>12080.25</v>
      </c>
      <c r="J302" s="46">
        <v>16226</v>
      </c>
      <c r="K302" s="46">
        <v>0</v>
      </c>
      <c r="L302" s="46">
        <v>0</v>
      </c>
      <c r="M302" s="46">
        <v>25968</v>
      </c>
      <c r="N302" s="2">
        <f t="shared" si="42"/>
        <v>89656.76999999999</v>
      </c>
      <c r="O302" s="4">
        <f t="shared" si="43"/>
        <v>235970</v>
      </c>
      <c r="P302" s="51">
        <v>97</v>
      </c>
      <c r="Q302" s="51">
        <v>88</v>
      </c>
      <c r="R302" s="4">
        <f t="shared" si="44"/>
        <v>11865</v>
      </c>
      <c r="S302" s="6">
        <f t="shared" si="49"/>
        <v>15103.4496</v>
      </c>
      <c r="T302" s="62">
        <v>2028814</v>
      </c>
      <c r="U302" s="6">
        <f t="shared" si="45"/>
        <v>2028.8140000000001</v>
      </c>
      <c r="V302" s="6">
        <f t="shared" si="46"/>
        <v>13074.6356</v>
      </c>
      <c r="W302" s="4">
        <f t="shared" si="47"/>
        <v>261493</v>
      </c>
      <c r="X302" s="20">
        <f t="shared" si="48"/>
        <v>509328</v>
      </c>
      <c r="Y302" s="21">
        <v>0</v>
      </c>
      <c r="Z302" s="19">
        <v>0</v>
      </c>
      <c r="AA302" s="4">
        <f>ROUND(X302+Z302,0)</f>
        <v>509328</v>
      </c>
      <c r="AB302" s="21"/>
      <c r="AC302" s="21"/>
      <c r="AD302" s="21"/>
      <c r="AE302" s="21"/>
      <c r="AF302" s="21"/>
      <c r="AG302" s="26">
        <v>0</v>
      </c>
      <c r="AH302" s="26"/>
      <c r="AI302" s="26">
        <v>0</v>
      </c>
      <c r="AJ302" s="36">
        <f>SUM(AA302-AB302-AC302-AD302-AE302-AF302+AG302-AH302+AI302)</f>
        <v>509328</v>
      </c>
      <c r="AK302" s="38" t="str">
        <f>IF(O302&gt;0," ",1)</f>
        <v xml:space="preserve"> </v>
      </c>
      <c r="AL302" s="38" t="str">
        <f>IF(W302&gt;0," ",1)</f>
        <v xml:space="preserve"> </v>
      </c>
    </row>
    <row r="303" spans="1:38" ht="17.100000000000001" customHeight="1">
      <c r="A303" s="8" t="s">
        <v>101</v>
      </c>
      <c r="B303" s="8" t="s">
        <v>596</v>
      </c>
      <c r="C303" s="8" t="s">
        <v>51</v>
      </c>
      <c r="D303" s="8" t="s">
        <v>599</v>
      </c>
      <c r="E303" s="18">
        <v>2027.54</v>
      </c>
      <c r="F303" s="2">
        <f t="shared" si="40"/>
        <v>3189320.42</v>
      </c>
      <c r="G303" s="63">
        <v>773320.52999999991</v>
      </c>
      <c r="H303" s="46">
        <v>178174</v>
      </c>
      <c r="I303" s="42">
        <f t="shared" si="41"/>
        <v>133630.5</v>
      </c>
      <c r="J303" s="46">
        <v>177654</v>
      </c>
      <c r="K303" s="46">
        <v>10036</v>
      </c>
      <c r="L303" s="46">
        <v>430175</v>
      </c>
      <c r="M303" s="46">
        <v>77964</v>
      </c>
      <c r="N303" s="2">
        <f t="shared" si="42"/>
        <v>1602780.0299999998</v>
      </c>
      <c r="O303" s="4">
        <f t="shared" si="43"/>
        <v>1586540</v>
      </c>
      <c r="P303" s="51">
        <v>1083</v>
      </c>
      <c r="Q303" s="51">
        <v>59</v>
      </c>
      <c r="R303" s="4">
        <f t="shared" si="44"/>
        <v>88817</v>
      </c>
      <c r="S303" s="6">
        <f t="shared" si="49"/>
        <v>147929.31839999999</v>
      </c>
      <c r="T303" s="62">
        <v>50248247</v>
      </c>
      <c r="U303" s="6">
        <f t="shared" si="45"/>
        <v>50248.247000000003</v>
      </c>
      <c r="V303" s="6">
        <f t="shared" si="46"/>
        <v>97681.071399999986</v>
      </c>
      <c r="W303" s="4">
        <f t="shared" si="47"/>
        <v>1953621</v>
      </c>
      <c r="X303" s="20">
        <f t="shared" si="48"/>
        <v>3628978</v>
      </c>
      <c r="Y303" s="21">
        <v>0</v>
      </c>
      <c r="Z303" s="19">
        <v>0</v>
      </c>
      <c r="AA303" s="4">
        <f>ROUND(X303+Z303,0)</f>
        <v>3628978</v>
      </c>
      <c r="AB303" s="21"/>
      <c r="AC303" s="21"/>
      <c r="AD303" s="21"/>
      <c r="AE303" s="21"/>
      <c r="AF303" s="21"/>
      <c r="AG303" s="26">
        <v>0</v>
      </c>
      <c r="AH303" s="26"/>
      <c r="AI303" s="26">
        <v>0</v>
      </c>
      <c r="AJ303" s="36">
        <f>SUM(AA303-AB303-AC303-AD303-AE303-AF303+AG303-AH303+AI303)</f>
        <v>3628978</v>
      </c>
      <c r="AK303" s="38" t="str">
        <f>IF(O303&gt;0," ",1)</f>
        <v xml:space="preserve"> </v>
      </c>
      <c r="AL303" s="38" t="str">
        <f>IF(W303&gt;0," ",1)</f>
        <v xml:space="preserve"> </v>
      </c>
    </row>
    <row r="304" spans="1:38" ht="17.100000000000001" customHeight="1">
      <c r="A304" s="8" t="s">
        <v>101</v>
      </c>
      <c r="B304" s="8" t="s">
        <v>596</v>
      </c>
      <c r="C304" s="8" t="s">
        <v>87</v>
      </c>
      <c r="D304" s="8" t="s">
        <v>600</v>
      </c>
      <c r="E304" s="18">
        <v>2582.67</v>
      </c>
      <c r="F304" s="2">
        <f t="shared" si="40"/>
        <v>4062539.91</v>
      </c>
      <c r="G304" s="63">
        <v>985832.9</v>
      </c>
      <c r="H304" s="46">
        <v>234288</v>
      </c>
      <c r="I304" s="42">
        <f t="shared" si="41"/>
        <v>175716</v>
      </c>
      <c r="J304" s="46">
        <v>233647</v>
      </c>
      <c r="K304" s="46">
        <v>13184</v>
      </c>
      <c r="L304" s="46">
        <v>564295</v>
      </c>
      <c r="M304" s="46">
        <v>209595</v>
      </c>
      <c r="N304" s="2">
        <f t="shared" si="42"/>
        <v>2182269.9</v>
      </c>
      <c r="O304" s="4">
        <f t="shared" si="43"/>
        <v>1880270</v>
      </c>
      <c r="P304" s="51">
        <v>1159</v>
      </c>
      <c r="Q304" s="51">
        <v>66</v>
      </c>
      <c r="R304" s="4">
        <f t="shared" si="44"/>
        <v>106327</v>
      </c>
      <c r="S304" s="6">
        <f t="shared" si="49"/>
        <v>188431.60320000001</v>
      </c>
      <c r="T304" s="62">
        <v>62789687</v>
      </c>
      <c r="U304" s="6">
        <f t="shared" si="45"/>
        <v>62789.686999999998</v>
      </c>
      <c r="V304" s="6">
        <f t="shared" si="46"/>
        <v>125641.91620000001</v>
      </c>
      <c r="W304" s="4">
        <f t="shared" si="47"/>
        <v>2512838</v>
      </c>
      <c r="X304" s="20">
        <f t="shared" si="48"/>
        <v>4499435</v>
      </c>
      <c r="Y304" s="21">
        <v>0</v>
      </c>
      <c r="Z304" s="19">
        <v>0</v>
      </c>
      <c r="AA304" s="4">
        <f>ROUND(X304+Z304,0)</f>
        <v>4499435</v>
      </c>
      <c r="AB304" s="21"/>
      <c r="AC304" s="21"/>
      <c r="AD304" s="21"/>
      <c r="AE304" s="21"/>
      <c r="AF304" s="21"/>
      <c r="AG304" s="26">
        <v>0</v>
      </c>
      <c r="AH304" s="26"/>
      <c r="AI304" s="26">
        <v>0</v>
      </c>
      <c r="AJ304" s="36">
        <f>SUM(AA304-AB304-AC304-AD304-AE304-AF304+AG304-AH304+AI304)</f>
        <v>4499435</v>
      </c>
      <c r="AK304" s="38" t="str">
        <f>IF(O304&gt;0," ",1)</f>
        <v xml:space="preserve"> </v>
      </c>
      <c r="AL304" s="38" t="str">
        <f>IF(W304&gt;0," ",1)</f>
        <v xml:space="preserve"> </v>
      </c>
    </row>
    <row r="305" spans="1:38" ht="17.100000000000001" customHeight="1">
      <c r="A305" s="8" t="s">
        <v>101</v>
      </c>
      <c r="B305" s="8" t="s">
        <v>596</v>
      </c>
      <c r="C305" s="8" t="s">
        <v>172</v>
      </c>
      <c r="D305" s="8" t="s">
        <v>601</v>
      </c>
      <c r="E305" s="18">
        <v>439.71</v>
      </c>
      <c r="F305" s="2">
        <f t="shared" si="40"/>
        <v>691663.83</v>
      </c>
      <c r="G305" s="63">
        <v>114521.68</v>
      </c>
      <c r="H305" s="46">
        <v>36905</v>
      </c>
      <c r="I305" s="42">
        <f t="shared" si="41"/>
        <v>27678.75</v>
      </c>
      <c r="J305" s="46">
        <v>36846</v>
      </c>
      <c r="K305" s="46">
        <v>2064</v>
      </c>
      <c r="L305" s="46">
        <v>90822</v>
      </c>
      <c r="M305" s="46">
        <v>34875</v>
      </c>
      <c r="N305" s="2">
        <f t="shared" si="42"/>
        <v>306807.43</v>
      </c>
      <c r="O305" s="4">
        <f t="shared" si="43"/>
        <v>384856</v>
      </c>
      <c r="P305" s="51">
        <v>192</v>
      </c>
      <c r="Q305" s="51">
        <v>86</v>
      </c>
      <c r="R305" s="4">
        <f t="shared" si="44"/>
        <v>22952</v>
      </c>
      <c r="S305" s="6">
        <f t="shared" si="49"/>
        <v>32081.241600000001</v>
      </c>
      <c r="T305" s="62">
        <v>7045046</v>
      </c>
      <c r="U305" s="6">
        <f t="shared" si="45"/>
        <v>7045.0460000000003</v>
      </c>
      <c r="V305" s="6">
        <f t="shared" si="46"/>
        <v>25036.195599999999</v>
      </c>
      <c r="W305" s="4">
        <f t="shared" si="47"/>
        <v>500724</v>
      </c>
      <c r="X305" s="20">
        <f t="shared" si="48"/>
        <v>908532</v>
      </c>
      <c r="Y305" s="21">
        <v>0</v>
      </c>
      <c r="Z305" s="19">
        <v>0</v>
      </c>
      <c r="AA305" s="4">
        <f>ROUND(X305+Z305,0)</f>
        <v>908532</v>
      </c>
      <c r="AB305" s="21"/>
      <c r="AC305" s="21"/>
      <c r="AD305" s="21"/>
      <c r="AE305" s="21"/>
      <c r="AF305" s="21"/>
      <c r="AG305" s="26">
        <v>0</v>
      </c>
      <c r="AH305" s="26"/>
      <c r="AI305" s="26">
        <v>0</v>
      </c>
      <c r="AJ305" s="36">
        <f>SUM(AA305-AB305-AC305-AD305-AE305-AF305+AG305-AH305+AI305)</f>
        <v>908532</v>
      </c>
      <c r="AK305" s="38" t="str">
        <f>IF(O305&gt;0," ",1)</f>
        <v xml:space="preserve"> </v>
      </c>
      <c r="AL305" s="38" t="str">
        <f>IF(W305&gt;0," ",1)</f>
        <v xml:space="preserve"> </v>
      </c>
    </row>
    <row r="306" spans="1:38" ht="17.100000000000001" customHeight="1">
      <c r="A306" s="8" t="s">
        <v>101</v>
      </c>
      <c r="B306" s="8" t="s">
        <v>596</v>
      </c>
      <c r="C306" s="8" t="s">
        <v>227</v>
      </c>
      <c r="D306" s="8" t="s">
        <v>602</v>
      </c>
      <c r="E306" s="18">
        <v>225.33</v>
      </c>
      <c r="F306" s="2">
        <f t="shared" si="40"/>
        <v>354444.09</v>
      </c>
      <c r="G306" s="63">
        <v>74047.259999999995</v>
      </c>
      <c r="H306" s="46">
        <v>16051</v>
      </c>
      <c r="I306" s="42">
        <f t="shared" si="41"/>
        <v>12038.25</v>
      </c>
      <c r="J306" s="46">
        <v>16021</v>
      </c>
      <c r="K306" s="46">
        <v>899</v>
      </c>
      <c r="L306" s="46">
        <v>39521</v>
      </c>
      <c r="M306" s="46">
        <v>57951</v>
      </c>
      <c r="N306" s="2">
        <f t="shared" si="42"/>
        <v>200477.51</v>
      </c>
      <c r="O306" s="4">
        <f t="shared" si="43"/>
        <v>153967</v>
      </c>
      <c r="P306" s="51">
        <v>36</v>
      </c>
      <c r="Q306" s="51">
        <v>165</v>
      </c>
      <c r="R306" s="4">
        <f t="shared" si="44"/>
        <v>8257</v>
      </c>
      <c r="S306" s="6">
        <f t="shared" si="49"/>
        <v>16440.076799999999</v>
      </c>
      <c r="T306" s="62">
        <v>4394496</v>
      </c>
      <c r="U306" s="6">
        <f t="shared" si="45"/>
        <v>4394.4960000000001</v>
      </c>
      <c r="V306" s="6">
        <f t="shared" si="46"/>
        <v>12045.5808</v>
      </c>
      <c r="W306" s="4">
        <f t="shared" si="47"/>
        <v>240912</v>
      </c>
      <c r="X306" s="20">
        <f t="shared" si="48"/>
        <v>403136</v>
      </c>
      <c r="Y306" s="21">
        <v>0</v>
      </c>
      <c r="Z306" s="19">
        <v>0</v>
      </c>
      <c r="AA306" s="4">
        <f>ROUND(X306+Z306,0)</f>
        <v>403136</v>
      </c>
      <c r="AB306" s="21"/>
      <c r="AC306" s="21"/>
      <c r="AD306" s="21"/>
      <c r="AE306" s="21"/>
      <c r="AF306" s="21"/>
      <c r="AG306" s="26">
        <v>0</v>
      </c>
      <c r="AH306" s="26"/>
      <c r="AI306" s="26">
        <v>0</v>
      </c>
      <c r="AJ306" s="36">
        <f>SUM(AA306-AB306-AC306-AD306-AE306-AF306+AG306-AH306+AI306)</f>
        <v>403136</v>
      </c>
      <c r="AK306" s="38" t="str">
        <f>IF(O306&gt;0," ",1)</f>
        <v xml:space="preserve"> </v>
      </c>
      <c r="AL306" s="38" t="str">
        <f>IF(W306&gt;0," ",1)</f>
        <v xml:space="preserve"> </v>
      </c>
    </row>
    <row r="307" spans="1:38" ht="17.100000000000001" customHeight="1">
      <c r="A307" s="8" t="s">
        <v>6</v>
      </c>
      <c r="B307" s="8" t="s">
        <v>603</v>
      </c>
      <c r="C307" s="8" t="s">
        <v>51</v>
      </c>
      <c r="D307" s="8" t="s">
        <v>604</v>
      </c>
      <c r="E307" s="18">
        <v>2461.31</v>
      </c>
      <c r="F307" s="2">
        <f t="shared" si="40"/>
        <v>3871640.63</v>
      </c>
      <c r="G307" s="63">
        <v>643233.93000000005</v>
      </c>
      <c r="H307" s="46">
        <v>176296</v>
      </c>
      <c r="I307" s="42">
        <f t="shared" si="41"/>
        <v>132222</v>
      </c>
      <c r="J307" s="46">
        <v>238758</v>
      </c>
      <c r="K307" s="46">
        <v>29859</v>
      </c>
      <c r="L307" s="46">
        <v>571838</v>
      </c>
      <c r="M307" s="46">
        <v>64066</v>
      </c>
      <c r="N307" s="2">
        <f t="shared" si="42"/>
        <v>1679976.9300000002</v>
      </c>
      <c r="O307" s="4">
        <f t="shared" si="43"/>
        <v>2191664</v>
      </c>
      <c r="P307" s="51">
        <v>705</v>
      </c>
      <c r="Q307" s="51">
        <v>62</v>
      </c>
      <c r="R307" s="4">
        <f t="shared" si="44"/>
        <v>60757</v>
      </c>
      <c r="S307" s="6">
        <f t="shared" si="49"/>
        <v>179577.1776</v>
      </c>
      <c r="T307" s="62">
        <v>39902849</v>
      </c>
      <c r="U307" s="6">
        <f t="shared" si="45"/>
        <v>39902.849000000002</v>
      </c>
      <c r="V307" s="6">
        <f t="shared" si="46"/>
        <v>139674.32860000001</v>
      </c>
      <c r="W307" s="4">
        <f t="shared" si="47"/>
        <v>2793487</v>
      </c>
      <c r="X307" s="20">
        <f t="shared" si="48"/>
        <v>5045908</v>
      </c>
      <c r="Y307" s="21">
        <v>0</v>
      </c>
      <c r="Z307" s="19">
        <v>0</v>
      </c>
      <c r="AA307" s="4">
        <f>ROUND(X307+Z307,0)</f>
        <v>5045908</v>
      </c>
      <c r="AB307" s="21"/>
      <c r="AC307" s="21"/>
      <c r="AD307" s="21"/>
      <c r="AE307" s="21"/>
      <c r="AF307" s="21"/>
      <c r="AG307" s="26">
        <v>0</v>
      </c>
      <c r="AH307" s="26"/>
      <c r="AI307" s="26">
        <v>0</v>
      </c>
      <c r="AJ307" s="36">
        <f>SUM(AA307-AB307-AC307-AD307-AE307-AF307+AG307-AH307+AI307)</f>
        <v>5045908</v>
      </c>
      <c r="AK307" s="38" t="str">
        <f>IF(O307&gt;0," ",1)</f>
        <v xml:space="preserve"> </v>
      </c>
      <c r="AL307" s="38" t="str">
        <f>IF(W307&gt;0," ",1)</f>
        <v xml:space="preserve"> </v>
      </c>
    </row>
    <row r="308" spans="1:38" ht="17.100000000000001" customHeight="1">
      <c r="A308" s="8" t="s">
        <v>6</v>
      </c>
      <c r="B308" s="8" t="s">
        <v>603</v>
      </c>
      <c r="C308" s="8" t="s">
        <v>114</v>
      </c>
      <c r="D308" s="8" t="s">
        <v>605</v>
      </c>
      <c r="E308" s="18">
        <v>1625.22</v>
      </c>
      <c r="F308" s="2">
        <f t="shared" si="40"/>
        <v>2556471.06</v>
      </c>
      <c r="G308" s="63">
        <v>1221809.8999999999</v>
      </c>
      <c r="H308" s="46">
        <v>120842</v>
      </c>
      <c r="I308" s="42">
        <f t="shared" si="41"/>
        <v>90631.5</v>
      </c>
      <c r="J308" s="46">
        <v>163665</v>
      </c>
      <c r="K308" s="46">
        <v>20461</v>
      </c>
      <c r="L308" s="46">
        <v>388644</v>
      </c>
      <c r="M308" s="46">
        <v>16379</v>
      </c>
      <c r="N308" s="2">
        <f t="shared" si="42"/>
        <v>1901590.4</v>
      </c>
      <c r="O308" s="4">
        <f t="shared" si="43"/>
        <v>654881</v>
      </c>
      <c r="P308" s="51">
        <v>695</v>
      </c>
      <c r="Q308" s="51">
        <v>75</v>
      </c>
      <c r="R308" s="4">
        <f t="shared" si="44"/>
        <v>72454</v>
      </c>
      <c r="S308" s="6">
        <f t="shared" si="49"/>
        <v>118576.0512</v>
      </c>
      <c r="T308" s="62">
        <v>75805646</v>
      </c>
      <c r="U308" s="6">
        <f t="shared" si="45"/>
        <v>75805.645999999993</v>
      </c>
      <c r="V308" s="6">
        <f t="shared" si="46"/>
        <v>42770.405200000008</v>
      </c>
      <c r="W308" s="4">
        <f t="shared" si="47"/>
        <v>855408</v>
      </c>
      <c r="X308" s="20">
        <f t="shared" si="48"/>
        <v>1582743</v>
      </c>
      <c r="Y308" s="21">
        <v>0</v>
      </c>
      <c r="Z308" s="19">
        <v>0</v>
      </c>
      <c r="AA308" s="4">
        <f>ROUND(X308+Z308,0)</f>
        <v>1582743</v>
      </c>
      <c r="AB308" s="21"/>
      <c r="AC308" s="21"/>
      <c r="AD308" s="21"/>
      <c r="AE308" s="21"/>
      <c r="AF308" s="21"/>
      <c r="AG308" s="26">
        <v>0</v>
      </c>
      <c r="AH308" s="26"/>
      <c r="AI308" s="26">
        <v>0</v>
      </c>
      <c r="AJ308" s="36">
        <f>SUM(AA308-AB308-AC308-AD308-AE308-AF308+AG308-AH308+AI308)</f>
        <v>1582743</v>
      </c>
      <c r="AK308" s="38" t="str">
        <f>IF(O308&gt;0," ",1)</f>
        <v xml:space="preserve"> </v>
      </c>
      <c r="AL308" s="38" t="str">
        <f>IF(W308&gt;0," ",1)</f>
        <v xml:space="preserve"> </v>
      </c>
    </row>
    <row r="309" spans="1:38" ht="17.100000000000001" customHeight="1">
      <c r="A309" s="8" t="s">
        <v>239</v>
      </c>
      <c r="B309" s="8" t="s">
        <v>606</v>
      </c>
      <c r="C309" s="8" t="s">
        <v>202</v>
      </c>
      <c r="D309" s="8" t="s">
        <v>607</v>
      </c>
      <c r="E309" s="18">
        <v>192.8</v>
      </c>
      <c r="F309" s="2">
        <f t="shared" si="40"/>
        <v>303274.40000000002</v>
      </c>
      <c r="G309" s="63">
        <v>66979.929999999993</v>
      </c>
      <c r="H309" s="46">
        <v>19328</v>
      </c>
      <c r="I309" s="42">
        <f t="shared" si="41"/>
        <v>14496</v>
      </c>
      <c r="J309" s="46">
        <v>15627</v>
      </c>
      <c r="K309" s="46">
        <v>0</v>
      </c>
      <c r="L309" s="46">
        <v>0</v>
      </c>
      <c r="M309" s="46">
        <v>13520</v>
      </c>
      <c r="N309" s="2">
        <f t="shared" si="42"/>
        <v>110622.93</v>
      </c>
      <c r="O309" s="4">
        <f t="shared" si="43"/>
        <v>192651</v>
      </c>
      <c r="P309" s="51">
        <v>71</v>
      </c>
      <c r="Q309" s="51">
        <v>92</v>
      </c>
      <c r="R309" s="4">
        <f t="shared" si="44"/>
        <v>9079</v>
      </c>
      <c r="S309" s="6">
        <f t="shared" si="49"/>
        <v>14066.688</v>
      </c>
      <c r="T309" s="62">
        <v>3939996</v>
      </c>
      <c r="U309" s="6">
        <f t="shared" si="45"/>
        <v>3939.9960000000001</v>
      </c>
      <c r="V309" s="6">
        <f t="shared" si="46"/>
        <v>10126.691999999999</v>
      </c>
      <c r="W309" s="4">
        <f t="shared" si="47"/>
        <v>202534</v>
      </c>
      <c r="X309" s="20">
        <f t="shared" si="48"/>
        <v>404264</v>
      </c>
      <c r="Y309" s="21">
        <v>0</v>
      </c>
      <c r="Z309" s="19">
        <v>0</v>
      </c>
      <c r="AA309" s="4">
        <f>ROUND(X309+Z309,0)</f>
        <v>404264</v>
      </c>
      <c r="AB309" s="21"/>
      <c r="AC309" s="21"/>
      <c r="AD309" s="21"/>
      <c r="AE309" s="21"/>
      <c r="AF309" s="21"/>
      <c r="AG309" s="26">
        <v>0</v>
      </c>
      <c r="AH309" s="26"/>
      <c r="AI309" s="26">
        <v>0</v>
      </c>
      <c r="AJ309" s="36">
        <f>SUM(AA309-AB309-AC309-AD309-AE309-AF309+AG309-AH309+AI309)</f>
        <v>404264</v>
      </c>
      <c r="AK309" s="38" t="str">
        <f>IF(O309&gt;0," ",1)</f>
        <v xml:space="preserve"> </v>
      </c>
      <c r="AL309" s="38" t="str">
        <f>IF(W309&gt;0," ",1)</f>
        <v xml:space="preserve"> </v>
      </c>
    </row>
    <row r="310" spans="1:38" ht="17.100000000000001" customHeight="1">
      <c r="A310" s="8" t="s">
        <v>239</v>
      </c>
      <c r="B310" s="8" t="s">
        <v>606</v>
      </c>
      <c r="C310" s="8" t="s">
        <v>190</v>
      </c>
      <c r="D310" s="8" t="s">
        <v>608</v>
      </c>
      <c r="E310" s="18">
        <v>1414.92</v>
      </c>
      <c r="F310" s="2">
        <f t="shared" si="40"/>
        <v>2225669.16</v>
      </c>
      <c r="G310" s="63">
        <v>403815.94</v>
      </c>
      <c r="H310" s="46">
        <v>128995</v>
      </c>
      <c r="I310" s="42">
        <f t="shared" si="41"/>
        <v>96746.25</v>
      </c>
      <c r="J310" s="46">
        <v>126297</v>
      </c>
      <c r="K310" s="46">
        <v>928</v>
      </c>
      <c r="L310" s="46">
        <v>310948</v>
      </c>
      <c r="M310" s="46">
        <v>63048</v>
      </c>
      <c r="N310" s="2">
        <f t="shared" si="42"/>
        <v>1001783.19</v>
      </c>
      <c r="O310" s="4">
        <f t="shared" si="43"/>
        <v>1223886</v>
      </c>
      <c r="P310" s="51">
        <v>576</v>
      </c>
      <c r="Q310" s="51">
        <v>68</v>
      </c>
      <c r="R310" s="4">
        <f t="shared" si="44"/>
        <v>54444</v>
      </c>
      <c r="S310" s="6">
        <f t="shared" si="49"/>
        <v>103232.5632</v>
      </c>
      <c r="T310" s="62">
        <v>25185911</v>
      </c>
      <c r="U310" s="6">
        <f t="shared" si="45"/>
        <v>25185.911</v>
      </c>
      <c r="V310" s="6">
        <f t="shared" si="46"/>
        <v>78046.652200000011</v>
      </c>
      <c r="W310" s="4">
        <f t="shared" si="47"/>
        <v>1560933</v>
      </c>
      <c r="X310" s="20">
        <f t="shared" si="48"/>
        <v>2839263</v>
      </c>
      <c r="Y310" s="21">
        <v>0</v>
      </c>
      <c r="Z310" s="19">
        <v>0</v>
      </c>
      <c r="AA310" s="4">
        <f>ROUND(X310+Z310,0)</f>
        <v>2839263</v>
      </c>
      <c r="AB310" s="21"/>
      <c r="AC310" s="21"/>
      <c r="AD310" s="21"/>
      <c r="AE310" s="21"/>
      <c r="AF310" s="21"/>
      <c r="AG310" s="26">
        <v>0</v>
      </c>
      <c r="AH310" s="26"/>
      <c r="AI310" s="26">
        <v>0</v>
      </c>
      <c r="AJ310" s="36">
        <f>SUM(AA310-AB310-AC310-AD310-AE310-AF310+AG310-AH310+AI310)</f>
        <v>2839263</v>
      </c>
      <c r="AK310" s="38" t="str">
        <f>IF(O310&gt;0," ",1)</f>
        <v xml:space="preserve"> </v>
      </c>
      <c r="AL310" s="38" t="str">
        <f>IF(W310&gt;0," ",1)</f>
        <v xml:space="preserve"> </v>
      </c>
    </row>
    <row r="311" spans="1:38" ht="17.100000000000001" customHeight="1">
      <c r="A311" s="8" t="s">
        <v>239</v>
      </c>
      <c r="B311" s="8" t="s">
        <v>606</v>
      </c>
      <c r="C311" s="8" t="s">
        <v>96</v>
      </c>
      <c r="D311" s="8" t="s">
        <v>609</v>
      </c>
      <c r="E311" s="18">
        <v>2898.48</v>
      </c>
      <c r="F311" s="2">
        <f t="shared" si="40"/>
        <v>4559309.04</v>
      </c>
      <c r="G311" s="63">
        <v>1841314.84</v>
      </c>
      <c r="H311" s="46">
        <v>301800</v>
      </c>
      <c r="I311" s="42">
        <f t="shared" si="41"/>
        <v>226350</v>
      </c>
      <c r="J311" s="46">
        <v>282188</v>
      </c>
      <c r="K311" s="46">
        <v>2079</v>
      </c>
      <c r="L311" s="46">
        <v>678075</v>
      </c>
      <c r="M311" s="46">
        <v>33900</v>
      </c>
      <c r="N311" s="2">
        <f t="shared" si="42"/>
        <v>3063906.84</v>
      </c>
      <c r="O311" s="4">
        <f t="shared" si="43"/>
        <v>1495402</v>
      </c>
      <c r="P311" s="51">
        <v>1544</v>
      </c>
      <c r="Q311" s="51">
        <v>33</v>
      </c>
      <c r="R311" s="4">
        <f t="shared" si="44"/>
        <v>70823</v>
      </c>
      <c r="S311" s="6">
        <f t="shared" si="49"/>
        <v>211473.10079999999</v>
      </c>
      <c r="T311" s="62">
        <v>121180863</v>
      </c>
      <c r="U311" s="6">
        <f t="shared" si="45"/>
        <v>121180.863</v>
      </c>
      <c r="V311" s="6">
        <f t="shared" si="46"/>
        <v>90292.237799999988</v>
      </c>
      <c r="W311" s="4">
        <f t="shared" si="47"/>
        <v>1805845</v>
      </c>
      <c r="X311" s="20">
        <f t="shared" si="48"/>
        <v>3372070</v>
      </c>
      <c r="Y311" s="21">
        <v>0</v>
      </c>
      <c r="Z311" s="19">
        <v>0</v>
      </c>
      <c r="AA311" s="4">
        <f>ROUND(X311+Z311,0)</f>
        <v>3372070</v>
      </c>
      <c r="AB311" s="21"/>
      <c r="AC311" s="21"/>
      <c r="AD311" s="21"/>
      <c r="AE311" s="21"/>
      <c r="AF311" s="21"/>
      <c r="AG311" s="26">
        <v>0</v>
      </c>
      <c r="AH311" s="26"/>
      <c r="AI311" s="26">
        <v>0</v>
      </c>
      <c r="AJ311" s="36">
        <f>SUM(AA311-AB311-AC311-AD311-AE311-AF311+AG311-AH311+AI311)</f>
        <v>3372070</v>
      </c>
      <c r="AK311" s="38" t="str">
        <f>IF(O311&gt;0," ",1)</f>
        <v xml:space="preserve"> </v>
      </c>
      <c r="AL311" s="38" t="str">
        <f>IF(W311&gt;0," ",1)</f>
        <v xml:space="preserve"> </v>
      </c>
    </row>
    <row r="312" spans="1:38" ht="17.100000000000001" customHeight="1">
      <c r="A312" s="8" t="s">
        <v>239</v>
      </c>
      <c r="B312" s="8" t="s">
        <v>606</v>
      </c>
      <c r="C312" s="8" t="s">
        <v>191</v>
      </c>
      <c r="D312" s="8" t="s">
        <v>610</v>
      </c>
      <c r="E312" s="18">
        <v>505.34</v>
      </c>
      <c r="F312" s="2">
        <f t="shared" si="40"/>
        <v>794899.82</v>
      </c>
      <c r="G312" s="63">
        <v>131290.54999999999</v>
      </c>
      <c r="H312" s="46">
        <v>42645</v>
      </c>
      <c r="I312" s="42">
        <f t="shared" si="41"/>
        <v>31983.75</v>
      </c>
      <c r="J312" s="46">
        <v>43737</v>
      </c>
      <c r="K312" s="46">
        <v>321</v>
      </c>
      <c r="L312" s="46">
        <v>106098</v>
      </c>
      <c r="M312" s="46">
        <v>73215</v>
      </c>
      <c r="N312" s="2">
        <f t="shared" si="42"/>
        <v>386645.3</v>
      </c>
      <c r="O312" s="4">
        <f t="shared" si="43"/>
        <v>408255</v>
      </c>
      <c r="P312" s="51">
        <v>220</v>
      </c>
      <c r="Q312" s="51">
        <v>79</v>
      </c>
      <c r="R312" s="4">
        <f t="shared" si="44"/>
        <v>24158</v>
      </c>
      <c r="S312" s="6">
        <f t="shared" si="49"/>
        <v>36869.606399999997</v>
      </c>
      <c r="T312" s="62">
        <v>8159761</v>
      </c>
      <c r="U312" s="6">
        <f t="shared" si="45"/>
        <v>8159.7610000000004</v>
      </c>
      <c r="V312" s="6">
        <f t="shared" si="46"/>
        <v>28709.845399999998</v>
      </c>
      <c r="W312" s="4">
        <f t="shared" si="47"/>
        <v>574197</v>
      </c>
      <c r="X312" s="20">
        <f t="shared" si="48"/>
        <v>1006610</v>
      </c>
      <c r="Y312" s="21">
        <v>0</v>
      </c>
      <c r="Z312" s="19">
        <v>0</v>
      </c>
      <c r="AA312" s="4">
        <f>ROUND(X312+Z312,0)</f>
        <v>1006610</v>
      </c>
      <c r="AB312" s="21"/>
      <c r="AC312" s="21"/>
      <c r="AD312" s="21"/>
      <c r="AE312" s="21"/>
      <c r="AF312" s="21"/>
      <c r="AG312" s="26">
        <v>0</v>
      </c>
      <c r="AH312" s="26"/>
      <c r="AI312" s="26">
        <v>0</v>
      </c>
      <c r="AJ312" s="36">
        <f>SUM(AA312-AB312-AC312-AD312-AE312-AF312+AG312-AH312+AI312)</f>
        <v>1006610</v>
      </c>
      <c r="AK312" s="38" t="str">
        <f>IF(O312&gt;0," ",1)</f>
        <v xml:space="preserve"> </v>
      </c>
      <c r="AL312" s="38" t="str">
        <f>IF(W312&gt;0," ",1)</f>
        <v xml:space="preserve"> </v>
      </c>
    </row>
    <row r="313" spans="1:38" ht="17.100000000000001" customHeight="1">
      <c r="A313" s="8" t="s">
        <v>239</v>
      </c>
      <c r="B313" s="8" t="s">
        <v>606</v>
      </c>
      <c r="C313" s="8" t="s">
        <v>29</v>
      </c>
      <c r="D313" s="8" t="s">
        <v>611</v>
      </c>
      <c r="E313" s="18">
        <v>1277.6000000000001</v>
      </c>
      <c r="F313" s="2">
        <f t="shared" si="40"/>
        <v>2009664.8000000003</v>
      </c>
      <c r="G313" s="63">
        <v>151891.98000000001</v>
      </c>
      <c r="H313" s="46">
        <v>121782</v>
      </c>
      <c r="I313" s="42">
        <f t="shared" si="41"/>
        <v>91336.5</v>
      </c>
      <c r="J313" s="46">
        <v>111265</v>
      </c>
      <c r="K313" s="46">
        <v>821</v>
      </c>
      <c r="L313" s="46">
        <v>265150</v>
      </c>
      <c r="M313" s="46">
        <v>65206</v>
      </c>
      <c r="N313" s="2">
        <f t="shared" si="42"/>
        <v>685670.48</v>
      </c>
      <c r="O313" s="4">
        <f t="shared" si="43"/>
        <v>1323994</v>
      </c>
      <c r="P313" s="51">
        <v>615</v>
      </c>
      <c r="Q313" s="51">
        <v>59</v>
      </c>
      <c r="R313" s="4">
        <f t="shared" si="44"/>
        <v>50436</v>
      </c>
      <c r="S313" s="6">
        <f t="shared" si="49"/>
        <v>93213.695999999996</v>
      </c>
      <c r="T313" s="62">
        <v>9106234</v>
      </c>
      <c r="U313" s="6">
        <f t="shared" si="45"/>
        <v>9106.2340000000004</v>
      </c>
      <c r="V313" s="6">
        <f t="shared" si="46"/>
        <v>84107.462</v>
      </c>
      <c r="W313" s="4">
        <f t="shared" si="47"/>
        <v>1682149</v>
      </c>
      <c r="X313" s="20">
        <f t="shared" si="48"/>
        <v>3056579</v>
      </c>
      <c r="Y313" s="21">
        <v>0</v>
      </c>
      <c r="Z313" s="19">
        <v>0</v>
      </c>
      <c r="AA313" s="4">
        <f>ROUND(X313+Z313,0)</f>
        <v>3056579</v>
      </c>
      <c r="AB313" s="21"/>
      <c r="AC313" s="21"/>
      <c r="AD313" s="21"/>
      <c r="AE313" s="21"/>
      <c r="AF313" s="21"/>
      <c r="AG313" s="26">
        <v>0</v>
      </c>
      <c r="AH313" s="26"/>
      <c r="AI313" s="26">
        <v>0</v>
      </c>
      <c r="AJ313" s="36">
        <f>SUM(AA313-AB313-AC313-AD313-AE313-AF313+AG313-AH313+AI313)</f>
        <v>3056579</v>
      </c>
      <c r="AK313" s="38" t="str">
        <f>IF(O313&gt;0," ",1)</f>
        <v xml:space="preserve"> </v>
      </c>
      <c r="AL313" s="38" t="str">
        <f>IF(W313&gt;0," ",1)</f>
        <v xml:space="preserve"> </v>
      </c>
    </row>
    <row r="314" spans="1:38" ht="17.100000000000001" customHeight="1">
      <c r="A314" s="8" t="s">
        <v>239</v>
      </c>
      <c r="B314" s="8" t="s">
        <v>606</v>
      </c>
      <c r="C314" s="8" t="s">
        <v>26</v>
      </c>
      <c r="D314" s="8" t="s">
        <v>612</v>
      </c>
      <c r="E314" s="18">
        <v>9676.69</v>
      </c>
      <c r="F314" s="2">
        <f t="shared" si="40"/>
        <v>15221433.370000001</v>
      </c>
      <c r="G314" s="63">
        <v>4073427.3</v>
      </c>
      <c r="H314" s="46">
        <v>960872</v>
      </c>
      <c r="I314" s="42">
        <f t="shared" si="41"/>
        <v>720654</v>
      </c>
      <c r="J314" s="46">
        <v>907113</v>
      </c>
      <c r="K314" s="46">
        <v>6680</v>
      </c>
      <c r="L314" s="46">
        <v>2237841</v>
      </c>
      <c r="M314" s="46">
        <v>93308</v>
      </c>
      <c r="N314" s="2">
        <f t="shared" si="42"/>
        <v>8039023.2999999998</v>
      </c>
      <c r="O314" s="4">
        <f t="shared" si="43"/>
        <v>7182410</v>
      </c>
      <c r="P314" s="51">
        <v>4083</v>
      </c>
      <c r="Q314" s="51">
        <v>33</v>
      </c>
      <c r="R314" s="4">
        <f t="shared" si="44"/>
        <v>187287</v>
      </c>
      <c r="S314" s="6">
        <f t="shared" si="49"/>
        <v>706011.30240000004</v>
      </c>
      <c r="T314" s="62">
        <v>264508266</v>
      </c>
      <c r="U314" s="6">
        <f t="shared" si="45"/>
        <v>264508.266</v>
      </c>
      <c r="V314" s="6">
        <f t="shared" si="46"/>
        <v>441503.03640000004</v>
      </c>
      <c r="W314" s="4">
        <f t="shared" si="47"/>
        <v>8830061</v>
      </c>
      <c r="X314" s="20">
        <f t="shared" si="48"/>
        <v>16199758</v>
      </c>
      <c r="Y314" s="21">
        <v>0</v>
      </c>
      <c r="Z314" s="19">
        <v>0</v>
      </c>
      <c r="AA314" s="4">
        <f>ROUND(X314+Z314,0)</f>
        <v>16199758</v>
      </c>
      <c r="AB314" s="21"/>
      <c r="AC314" s="21"/>
      <c r="AD314" s="21"/>
      <c r="AE314" s="21"/>
      <c r="AF314" s="21"/>
      <c r="AG314" s="26">
        <v>0</v>
      </c>
      <c r="AH314" s="26"/>
      <c r="AI314" s="26">
        <v>0</v>
      </c>
      <c r="AJ314" s="36">
        <f>SUM(AA314-AB314-AC314-AD314-AE314-AF314+AG314-AH314+AI314)</f>
        <v>16199758</v>
      </c>
      <c r="AK314" s="38" t="str">
        <f>IF(O314&gt;0," ",1)</f>
        <v xml:space="preserve"> </v>
      </c>
      <c r="AL314" s="38" t="str">
        <f>IF(W314&gt;0," ",1)</f>
        <v xml:space="preserve"> </v>
      </c>
    </row>
    <row r="315" spans="1:38" ht="17.100000000000001" customHeight="1">
      <c r="A315" s="8" t="s">
        <v>239</v>
      </c>
      <c r="B315" s="8" t="s">
        <v>606</v>
      </c>
      <c r="C315" s="8" t="s">
        <v>17</v>
      </c>
      <c r="D315" s="8" t="s">
        <v>613</v>
      </c>
      <c r="E315" s="18">
        <v>2877.92</v>
      </c>
      <c r="F315" s="2">
        <f t="shared" si="40"/>
        <v>4526968.16</v>
      </c>
      <c r="G315" s="63">
        <v>738584.58</v>
      </c>
      <c r="H315" s="46">
        <v>301771</v>
      </c>
      <c r="I315" s="42">
        <f t="shared" si="41"/>
        <v>226328.25</v>
      </c>
      <c r="J315" s="46">
        <v>286129</v>
      </c>
      <c r="K315" s="46">
        <v>2107</v>
      </c>
      <c r="L315" s="46">
        <v>682434</v>
      </c>
      <c r="M315" s="46">
        <v>15289</v>
      </c>
      <c r="N315" s="2">
        <f t="shared" si="42"/>
        <v>1950871.83</v>
      </c>
      <c r="O315" s="4">
        <f t="shared" si="43"/>
        <v>2576096</v>
      </c>
      <c r="P315" s="51">
        <v>1680</v>
      </c>
      <c r="Q315" s="51">
        <v>33</v>
      </c>
      <c r="R315" s="4">
        <f t="shared" si="44"/>
        <v>77062</v>
      </c>
      <c r="S315" s="6">
        <f t="shared" si="49"/>
        <v>209973.04319999999</v>
      </c>
      <c r="T315" s="62">
        <v>46953883</v>
      </c>
      <c r="U315" s="6">
        <f t="shared" si="45"/>
        <v>46953.883000000002</v>
      </c>
      <c r="V315" s="6">
        <f t="shared" si="46"/>
        <v>163019.16019999998</v>
      </c>
      <c r="W315" s="4">
        <f t="shared" si="47"/>
        <v>3260383</v>
      </c>
      <c r="X315" s="20">
        <f t="shared" si="48"/>
        <v>5913541</v>
      </c>
      <c r="Y315" s="21">
        <v>0</v>
      </c>
      <c r="Z315" s="19">
        <v>0</v>
      </c>
      <c r="AA315" s="4">
        <f>ROUND(X315+Z315,0)</f>
        <v>5913541</v>
      </c>
      <c r="AB315" s="21"/>
      <c r="AC315" s="21"/>
      <c r="AD315" s="21"/>
      <c r="AE315" s="21"/>
      <c r="AF315" s="21"/>
      <c r="AG315" s="26">
        <v>0</v>
      </c>
      <c r="AH315" s="26"/>
      <c r="AI315" s="26">
        <v>0</v>
      </c>
      <c r="AJ315" s="36">
        <f>SUM(AA315-AB315-AC315-AD315-AE315-AF315+AG315-AH315+AI315)</f>
        <v>5913541</v>
      </c>
      <c r="AK315" s="38" t="str">
        <f>IF(O315&gt;0," ",1)</f>
        <v xml:space="preserve"> </v>
      </c>
      <c r="AL315" s="38" t="str">
        <f>IF(W315&gt;0," ",1)</f>
        <v xml:space="preserve"> </v>
      </c>
    </row>
    <row r="316" spans="1:38" ht="17.100000000000001" customHeight="1">
      <c r="A316" s="8" t="s">
        <v>239</v>
      </c>
      <c r="B316" s="8" t="s">
        <v>606</v>
      </c>
      <c r="C316" s="8" t="s">
        <v>52</v>
      </c>
      <c r="D316" s="8" t="s">
        <v>614</v>
      </c>
      <c r="E316" s="18">
        <v>348.33</v>
      </c>
      <c r="F316" s="2">
        <f t="shared" si="40"/>
        <v>547923.09</v>
      </c>
      <c r="G316" s="63">
        <v>93213.73</v>
      </c>
      <c r="H316" s="46">
        <v>29247</v>
      </c>
      <c r="I316" s="42">
        <f t="shared" si="41"/>
        <v>21935.25</v>
      </c>
      <c r="J316" s="46">
        <v>27942</v>
      </c>
      <c r="K316" s="46">
        <v>206</v>
      </c>
      <c r="L316" s="46">
        <v>69705</v>
      </c>
      <c r="M316" s="46">
        <v>18426</v>
      </c>
      <c r="N316" s="2">
        <f t="shared" si="42"/>
        <v>231427.97999999998</v>
      </c>
      <c r="O316" s="4">
        <f t="shared" si="43"/>
        <v>316495</v>
      </c>
      <c r="P316" s="51">
        <v>115</v>
      </c>
      <c r="Q316" s="51">
        <v>90</v>
      </c>
      <c r="R316" s="4">
        <f t="shared" si="44"/>
        <v>14387</v>
      </c>
      <c r="S316" s="6">
        <f t="shared" si="49"/>
        <v>25414.156800000001</v>
      </c>
      <c r="T316" s="62">
        <v>5986961</v>
      </c>
      <c r="U316" s="6">
        <f t="shared" si="45"/>
        <v>5986.9610000000002</v>
      </c>
      <c r="V316" s="6">
        <f t="shared" si="46"/>
        <v>19427.195800000001</v>
      </c>
      <c r="W316" s="4">
        <f t="shared" si="47"/>
        <v>388544</v>
      </c>
      <c r="X316" s="20">
        <f t="shared" si="48"/>
        <v>719426</v>
      </c>
      <c r="Y316" s="21">
        <v>0</v>
      </c>
      <c r="Z316" s="19">
        <v>0</v>
      </c>
      <c r="AA316" s="4">
        <f>ROUND(X316+Z316,0)</f>
        <v>719426</v>
      </c>
      <c r="AB316" s="21"/>
      <c r="AC316" s="21"/>
      <c r="AD316" s="21"/>
      <c r="AE316" s="21"/>
      <c r="AF316" s="21"/>
      <c r="AG316" s="26">
        <v>0</v>
      </c>
      <c r="AH316" s="26"/>
      <c r="AI316" s="26">
        <v>0</v>
      </c>
      <c r="AJ316" s="36">
        <f>SUM(AA316-AB316-AC316-AD316-AE316-AF316+AG316-AH316+AI316)</f>
        <v>719426</v>
      </c>
      <c r="AK316" s="38" t="str">
        <f>IF(O316&gt;0," ",1)</f>
        <v xml:space="preserve"> </v>
      </c>
      <c r="AL316" s="38" t="str">
        <f>IF(W316&gt;0," ",1)</f>
        <v xml:space="preserve"> </v>
      </c>
    </row>
    <row r="317" spans="1:38" ht="17.100000000000001" customHeight="1">
      <c r="A317" s="8" t="s">
        <v>239</v>
      </c>
      <c r="B317" s="8" t="s">
        <v>606</v>
      </c>
      <c r="C317" s="8" t="s">
        <v>138</v>
      </c>
      <c r="D317" s="8" t="s">
        <v>615</v>
      </c>
      <c r="E317" s="18">
        <v>1311.7399999999998</v>
      </c>
      <c r="F317" s="2">
        <f t="shared" si="40"/>
        <v>2063367.0199999996</v>
      </c>
      <c r="G317" s="63">
        <v>218890.51</v>
      </c>
      <c r="H317" s="46">
        <v>123127</v>
      </c>
      <c r="I317" s="42">
        <f t="shared" si="41"/>
        <v>92345.25</v>
      </c>
      <c r="J317" s="46">
        <v>121098</v>
      </c>
      <c r="K317" s="46">
        <v>890</v>
      </c>
      <c r="L317" s="46">
        <v>287961</v>
      </c>
      <c r="M317" s="46">
        <v>30698</v>
      </c>
      <c r="N317" s="2">
        <f t="shared" si="42"/>
        <v>751882.76</v>
      </c>
      <c r="O317" s="4">
        <f t="shared" si="43"/>
        <v>1311484</v>
      </c>
      <c r="P317" s="51">
        <v>663</v>
      </c>
      <c r="Q317" s="51">
        <v>46</v>
      </c>
      <c r="R317" s="4">
        <f t="shared" si="44"/>
        <v>42392</v>
      </c>
      <c r="S317" s="6">
        <f t="shared" si="49"/>
        <v>95704.550399999993</v>
      </c>
      <c r="T317" s="62">
        <v>13751086</v>
      </c>
      <c r="U317" s="6">
        <f t="shared" si="45"/>
        <v>13751.085999999999</v>
      </c>
      <c r="V317" s="6">
        <f t="shared" si="46"/>
        <v>81953.464399999997</v>
      </c>
      <c r="W317" s="4">
        <f t="shared" si="47"/>
        <v>1639069</v>
      </c>
      <c r="X317" s="20">
        <f t="shared" si="48"/>
        <v>2992945</v>
      </c>
      <c r="Y317" s="21">
        <v>0</v>
      </c>
      <c r="Z317" s="19">
        <v>0</v>
      </c>
      <c r="AA317" s="4">
        <f>ROUND(X317+Z317,0)</f>
        <v>2992945</v>
      </c>
      <c r="AB317" s="21"/>
      <c r="AC317" s="21"/>
      <c r="AD317" s="21"/>
      <c r="AE317" s="21"/>
      <c r="AF317" s="21"/>
      <c r="AG317" s="26">
        <v>0</v>
      </c>
      <c r="AH317" s="26"/>
      <c r="AI317" s="26">
        <v>0</v>
      </c>
      <c r="AJ317" s="36">
        <f>SUM(AA317-AB317-AC317-AD317-AE317-AF317+AG317-AH317+AI317)</f>
        <v>2992945</v>
      </c>
      <c r="AK317" s="38" t="str">
        <f>IF(O317&gt;0," ",1)</f>
        <v xml:space="preserve"> </v>
      </c>
      <c r="AL317" s="38" t="str">
        <f>IF(W317&gt;0," ",1)</f>
        <v xml:space="preserve"> </v>
      </c>
    </row>
    <row r="318" spans="1:38" ht="17.100000000000001" customHeight="1">
      <c r="A318" s="8" t="s">
        <v>239</v>
      </c>
      <c r="B318" s="8" t="s">
        <v>606</v>
      </c>
      <c r="C318" s="8" t="s">
        <v>4</v>
      </c>
      <c r="D318" s="8" t="s">
        <v>616</v>
      </c>
      <c r="E318" s="18">
        <v>805.55</v>
      </c>
      <c r="F318" s="2">
        <f t="shared" si="40"/>
        <v>1267130.1499999999</v>
      </c>
      <c r="G318" s="63">
        <v>115832.38</v>
      </c>
      <c r="H318" s="46">
        <v>80640</v>
      </c>
      <c r="I318" s="42">
        <f t="shared" si="41"/>
        <v>60480</v>
      </c>
      <c r="J318" s="46">
        <v>77016</v>
      </c>
      <c r="K318" s="46">
        <v>567</v>
      </c>
      <c r="L318" s="46">
        <v>185437</v>
      </c>
      <c r="M318" s="46">
        <v>28101</v>
      </c>
      <c r="N318" s="2">
        <f t="shared" si="42"/>
        <v>467433.38</v>
      </c>
      <c r="O318" s="4">
        <f t="shared" si="43"/>
        <v>799697</v>
      </c>
      <c r="P318" s="51">
        <v>381</v>
      </c>
      <c r="Q318" s="51">
        <v>68</v>
      </c>
      <c r="R318" s="4">
        <f t="shared" si="44"/>
        <v>36012</v>
      </c>
      <c r="S318" s="6">
        <f t="shared" si="49"/>
        <v>58772.928</v>
      </c>
      <c r="T318" s="62">
        <v>7167845</v>
      </c>
      <c r="U318" s="6">
        <f t="shared" si="45"/>
        <v>7167.8450000000003</v>
      </c>
      <c r="V318" s="6">
        <f t="shared" si="46"/>
        <v>51605.082999999999</v>
      </c>
      <c r="W318" s="4">
        <f t="shared" si="47"/>
        <v>1032102</v>
      </c>
      <c r="X318" s="20">
        <f t="shared" si="48"/>
        <v>1867811</v>
      </c>
      <c r="Y318" s="21">
        <v>0</v>
      </c>
      <c r="Z318" s="19">
        <v>0</v>
      </c>
      <c r="AA318" s="4">
        <f>ROUND(X318+Z318,0)</f>
        <v>1867811</v>
      </c>
      <c r="AB318" s="21"/>
      <c r="AC318" s="21"/>
      <c r="AD318" s="21"/>
      <c r="AE318" s="21"/>
      <c r="AF318" s="21"/>
      <c r="AG318" s="26">
        <v>0</v>
      </c>
      <c r="AH318" s="26"/>
      <c r="AI318" s="26">
        <v>0</v>
      </c>
      <c r="AJ318" s="36">
        <f>SUM(AA318-AB318-AC318-AD318-AE318-AF318+AG318-AH318+AI318)</f>
        <v>1867811</v>
      </c>
      <c r="AK318" s="38" t="str">
        <f>IF(O318&gt;0," ",1)</f>
        <v xml:space="preserve"> </v>
      </c>
      <c r="AL318" s="38" t="str">
        <f>IF(W318&gt;0," ",1)</f>
        <v xml:space="preserve"> </v>
      </c>
    </row>
    <row r="319" spans="1:38" ht="17.100000000000001" customHeight="1">
      <c r="A319" s="8" t="s">
        <v>5</v>
      </c>
      <c r="B319" s="8" t="s">
        <v>617</v>
      </c>
      <c r="C319" s="8" t="s">
        <v>51</v>
      </c>
      <c r="D319" s="8" t="s">
        <v>618</v>
      </c>
      <c r="E319" s="18">
        <v>1749.4</v>
      </c>
      <c r="F319" s="2">
        <f t="shared" si="40"/>
        <v>2751806.2</v>
      </c>
      <c r="G319" s="63">
        <v>933385.41</v>
      </c>
      <c r="H319" s="46">
        <v>418602</v>
      </c>
      <c r="I319" s="42">
        <f t="shared" si="41"/>
        <v>313951.5</v>
      </c>
      <c r="J319" s="46">
        <v>179149</v>
      </c>
      <c r="K319" s="46">
        <v>206063</v>
      </c>
      <c r="L319" s="46">
        <v>438318</v>
      </c>
      <c r="M319" s="46">
        <v>155526</v>
      </c>
      <c r="N319" s="2">
        <f t="shared" si="42"/>
        <v>2226392.91</v>
      </c>
      <c r="O319" s="4">
        <f t="shared" si="43"/>
        <v>525413</v>
      </c>
      <c r="P319" s="51">
        <v>517</v>
      </c>
      <c r="Q319" s="51">
        <v>79</v>
      </c>
      <c r="R319" s="4">
        <f t="shared" si="44"/>
        <v>56772</v>
      </c>
      <c r="S319" s="6">
        <f t="shared" si="49"/>
        <v>127636.224</v>
      </c>
      <c r="T319" s="62">
        <v>56983236</v>
      </c>
      <c r="U319" s="6">
        <f t="shared" si="45"/>
        <v>56983.235999999997</v>
      </c>
      <c r="V319" s="6">
        <f t="shared" si="46"/>
        <v>70652.988000000012</v>
      </c>
      <c r="W319" s="4">
        <f t="shared" si="47"/>
        <v>1413060</v>
      </c>
      <c r="X319" s="20">
        <f t="shared" si="48"/>
        <v>1995245</v>
      </c>
      <c r="Y319" s="21">
        <v>0</v>
      </c>
      <c r="Z319" s="19">
        <v>0</v>
      </c>
      <c r="AA319" s="4">
        <f>ROUND(X319+Z319,0)</f>
        <v>1995245</v>
      </c>
      <c r="AB319" s="21"/>
      <c r="AC319" s="21"/>
      <c r="AD319" s="21"/>
      <c r="AE319" s="21"/>
      <c r="AF319" s="21"/>
      <c r="AG319" s="26">
        <v>0</v>
      </c>
      <c r="AH319" s="26"/>
      <c r="AI319" s="26">
        <v>0</v>
      </c>
      <c r="AJ319" s="36">
        <f>SUM(AA319-AB319-AC319-AD319-AE319-AF319+AG319-AH319+AI319)</f>
        <v>1995245</v>
      </c>
      <c r="AK319" s="38" t="str">
        <f>IF(O319&gt;0," ",1)</f>
        <v xml:space="preserve"> </v>
      </c>
      <c r="AL319" s="38" t="str">
        <f>IF(W319&gt;0," ",1)</f>
        <v xml:space="preserve"> </v>
      </c>
    </row>
    <row r="320" spans="1:38" ht="17.100000000000001" customHeight="1">
      <c r="A320" s="8" t="s">
        <v>5</v>
      </c>
      <c r="B320" s="8" t="s">
        <v>617</v>
      </c>
      <c r="C320" s="8" t="s">
        <v>190</v>
      </c>
      <c r="D320" s="8" t="s">
        <v>619</v>
      </c>
      <c r="E320" s="18">
        <v>172.15</v>
      </c>
      <c r="F320" s="2">
        <f t="shared" si="40"/>
        <v>270791.95</v>
      </c>
      <c r="G320" s="63">
        <v>194712.92</v>
      </c>
      <c r="H320" s="46">
        <v>28282</v>
      </c>
      <c r="I320" s="42">
        <f t="shared" si="41"/>
        <v>21211.5</v>
      </c>
      <c r="J320" s="46">
        <v>12091</v>
      </c>
      <c r="K320" s="46">
        <v>13633</v>
      </c>
      <c r="L320" s="46">
        <v>31446</v>
      </c>
      <c r="M320" s="46">
        <v>70017</v>
      </c>
      <c r="N320" s="2">
        <f t="shared" si="42"/>
        <v>343111.42000000004</v>
      </c>
      <c r="O320" s="4">
        <f t="shared" si="43"/>
        <v>0</v>
      </c>
      <c r="P320" s="51">
        <v>4</v>
      </c>
      <c r="Q320" s="51">
        <v>167</v>
      </c>
      <c r="R320" s="4">
        <f t="shared" si="44"/>
        <v>929</v>
      </c>
      <c r="S320" s="6">
        <f t="shared" si="49"/>
        <v>12560.064</v>
      </c>
      <c r="T320" s="62">
        <v>12077218</v>
      </c>
      <c r="U320" s="6">
        <f t="shared" si="45"/>
        <v>12077.218000000001</v>
      </c>
      <c r="V320" s="6">
        <f t="shared" si="46"/>
        <v>482.84599999999955</v>
      </c>
      <c r="W320" s="4">
        <f t="shared" si="47"/>
        <v>9657</v>
      </c>
      <c r="X320" s="20">
        <f t="shared" si="48"/>
        <v>10586</v>
      </c>
      <c r="Y320" s="21">
        <v>0</v>
      </c>
      <c r="Z320" s="19">
        <v>0</v>
      </c>
      <c r="AA320" s="4">
        <f>ROUND(X320+Z320,0)</f>
        <v>10586</v>
      </c>
      <c r="AB320" s="21"/>
      <c r="AC320" s="21"/>
      <c r="AD320" s="21"/>
      <c r="AE320" s="21"/>
      <c r="AF320" s="21"/>
      <c r="AG320" s="26">
        <v>0</v>
      </c>
      <c r="AH320" s="26"/>
      <c r="AI320" s="26">
        <v>0</v>
      </c>
      <c r="AJ320" s="36">
        <f>SUM(AA320-AB320-AC320-AD320-AE320-AF320+AG320-AH320+AI320)</f>
        <v>10586</v>
      </c>
      <c r="AK320" s="38">
        <f>IF(O320&gt;0," ",1)</f>
        <v>1</v>
      </c>
      <c r="AL320" s="38" t="str">
        <f>IF(W320&gt;0," ",1)</f>
        <v xml:space="preserve"> </v>
      </c>
    </row>
    <row r="321" spans="1:38" ht="17.100000000000001" customHeight="1">
      <c r="A321" s="8" t="s">
        <v>5</v>
      </c>
      <c r="B321" s="8" t="s">
        <v>617</v>
      </c>
      <c r="C321" s="8" t="s">
        <v>207</v>
      </c>
      <c r="D321" s="8" t="s">
        <v>620</v>
      </c>
      <c r="E321" s="18">
        <v>779.34</v>
      </c>
      <c r="F321" s="2">
        <f t="shared" si="40"/>
        <v>1225901.82</v>
      </c>
      <c r="G321" s="63">
        <v>1581554.45</v>
      </c>
      <c r="H321" s="46">
        <v>139615</v>
      </c>
      <c r="I321" s="42">
        <f t="shared" si="41"/>
        <v>104711.25</v>
      </c>
      <c r="J321" s="46">
        <v>59753</v>
      </c>
      <c r="K321" s="46">
        <v>68493</v>
      </c>
      <c r="L321" s="46">
        <v>142382</v>
      </c>
      <c r="M321" s="46">
        <v>74072</v>
      </c>
      <c r="N321" s="2">
        <f t="shared" si="42"/>
        <v>2030965.7</v>
      </c>
      <c r="O321" s="4">
        <f t="shared" si="43"/>
        <v>0</v>
      </c>
      <c r="P321" s="51">
        <v>310</v>
      </c>
      <c r="Q321" s="51">
        <v>92</v>
      </c>
      <c r="R321" s="4">
        <f t="shared" si="44"/>
        <v>39643</v>
      </c>
      <c r="S321" s="6">
        <f t="shared" si="49"/>
        <v>56860.646399999998</v>
      </c>
      <c r="T321" s="62">
        <v>103389595</v>
      </c>
      <c r="U321" s="6">
        <f t="shared" si="45"/>
        <v>103389.595</v>
      </c>
      <c r="V321" s="6">
        <f t="shared" si="46"/>
        <v>0</v>
      </c>
      <c r="W321" s="4">
        <f t="shared" si="47"/>
        <v>0</v>
      </c>
      <c r="X321" s="20">
        <f t="shared" si="48"/>
        <v>39643</v>
      </c>
      <c r="Y321" s="21">
        <v>0</v>
      </c>
      <c r="Z321" s="19">
        <v>0</v>
      </c>
      <c r="AA321" s="4">
        <f>ROUND(X321+Z321,0)</f>
        <v>39643</v>
      </c>
      <c r="AB321" s="21"/>
      <c r="AC321" s="21"/>
      <c r="AD321" s="21"/>
      <c r="AE321" s="21"/>
      <c r="AF321" s="21"/>
      <c r="AG321" s="26">
        <v>0</v>
      </c>
      <c r="AH321" s="26"/>
      <c r="AI321" s="26">
        <v>0</v>
      </c>
      <c r="AJ321" s="36">
        <f>SUM(AA321-AB321-AC321-AD321-AE321-AF321+AG321-AH321+AI321)</f>
        <v>39643</v>
      </c>
      <c r="AK321" s="38">
        <f>IF(O321&gt;0," ",1)</f>
        <v>1</v>
      </c>
      <c r="AL321" s="38">
        <f>IF(W321&gt;0," ",1)</f>
        <v>1</v>
      </c>
    </row>
    <row r="322" spans="1:38" ht="17.100000000000001" customHeight="1">
      <c r="A322" s="8" t="s">
        <v>5</v>
      </c>
      <c r="B322" s="8" t="s">
        <v>617</v>
      </c>
      <c r="C322" s="8" t="s">
        <v>191</v>
      </c>
      <c r="D322" s="8" t="s">
        <v>621</v>
      </c>
      <c r="E322" s="18">
        <v>973.0100000000001</v>
      </c>
      <c r="F322" s="2">
        <f t="shared" si="40"/>
        <v>1530544.7300000002</v>
      </c>
      <c r="G322" s="63">
        <v>598010.27</v>
      </c>
      <c r="H322" s="46">
        <v>211578</v>
      </c>
      <c r="I322" s="42">
        <f t="shared" si="41"/>
        <v>158683.5</v>
      </c>
      <c r="J322" s="46">
        <v>90558</v>
      </c>
      <c r="K322" s="46">
        <v>102978</v>
      </c>
      <c r="L322" s="46">
        <v>207958</v>
      </c>
      <c r="M322" s="46">
        <v>51534</v>
      </c>
      <c r="N322" s="2">
        <f t="shared" si="42"/>
        <v>1209721.77</v>
      </c>
      <c r="O322" s="4">
        <f t="shared" si="43"/>
        <v>320823</v>
      </c>
      <c r="P322" s="51">
        <v>493</v>
      </c>
      <c r="Q322" s="51">
        <v>73</v>
      </c>
      <c r="R322" s="4">
        <f t="shared" si="44"/>
        <v>50025</v>
      </c>
      <c r="S322" s="6">
        <f t="shared" si="49"/>
        <v>70990.809599999993</v>
      </c>
      <c r="T322" s="62">
        <v>35892437</v>
      </c>
      <c r="U322" s="6">
        <f t="shared" si="45"/>
        <v>35892.436999999998</v>
      </c>
      <c r="V322" s="6">
        <f t="shared" si="46"/>
        <v>35098.372599999995</v>
      </c>
      <c r="W322" s="4">
        <f t="shared" si="47"/>
        <v>701967</v>
      </c>
      <c r="X322" s="20">
        <f t="shared" si="48"/>
        <v>1072815</v>
      </c>
      <c r="Y322" s="21">
        <v>0</v>
      </c>
      <c r="Z322" s="19">
        <v>0</v>
      </c>
      <c r="AA322" s="4">
        <f>ROUND(X322+Z322,0)</f>
        <v>1072815</v>
      </c>
      <c r="AB322" s="21"/>
      <c r="AC322" s="21"/>
      <c r="AD322" s="21"/>
      <c r="AE322" s="21"/>
      <c r="AF322" s="21"/>
      <c r="AG322" s="26">
        <v>0</v>
      </c>
      <c r="AH322" s="26"/>
      <c r="AI322" s="26">
        <v>0</v>
      </c>
      <c r="AJ322" s="36">
        <f>SUM(AA322-AB322-AC322-AD322-AE322-AF322+AG322-AH322+AI322)</f>
        <v>1072815</v>
      </c>
      <c r="AK322" s="38" t="str">
        <f>IF(O322&gt;0," ",1)</f>
        <v xml:space="preserve"> </v>
      </c>
      <c r="AL322" s="38" t="str">
        <f>IF(W322&gt;0," ",1)</f>
        <v xml:space="preserve"> </v>
      </c>
    </row>
    <row r="323" spans="1:38" ht="17.100000000000001" customHeight="1">
      <c r="A323" s="8" t="s">
        <v>89</v>
      </c>
      <c r="B323" s="8" t="s">
        <v>622</v>
      </c>
      <c r="C323" s="8" t="s">
        <v>96</v>
      </c>
      <c r="D323" s="8" t="s">
        <v>623</v>
      </c>
      <c r="E323" s="18">
        <v>1194.43</v>
      </c>
      <c r="F323" s="2">
        <f t="shared" si="40"/>
        <v>1878838.3900000001</v>
      </c>
      <c r="G323" s="63">
        <v>343644.27</v>
      </c>
      <c r="H323" s="46">
        <v>86214</v>
      </c>
      <c r="I323" s="42">
        <f t="shared" si="41"/>
        <v>64660.5</v>
      </c>
      <c r="J323" s="46">
        <v>102315</v>
      </c>
      <c r="K323" s="46">
        <v>23399</v>
      </c>
      <c r="L323" s="46">
        <v>240850</v>
      </c>
      <c r="M323" s="46">
        <v>151713</v>
      </c>
      <c r="N323" s="2">
        <f t="shared" si="42"/>
        <v>926581.77</v>
      </c>
      <c r="O323" s="4">
        <f t="shared" si="43"/>
        <v>952257</v>
      </c>
      <c r="P323" s="51">
        <v>631</v>
      </c>
      <c r="Q323" s="51">
        <v>84</v>
      </c>
      <c r="R323" s="4">
        <f t="shared" si="44"/>
        <v>73676</v>
      </c>
      <c r="S323" s="6">
        <f t="shared" si="49"/>
        <v>87145.612800000003</v>
      </c>
      <c r="T323" s="62">
        <v>20347925</v>
      </c>
      <c r="U323" s="6">
        <f t="shared" si="45"/>
        <v>20347.924999999999</v>
      </c>
      <c r="V323" s="6">
        <f t="shared" si="46"/>
        <v>66797.6878</v>
      </c>
      <c r="W323" s="4">
        <f t="shared" si="47"/>
        <v>1335954</v>
      </c>
      <c r="X323" s="20">
        <f t="shared" si="48"/>
        <v>2361887</v>
      </c>
      <c r="Y323" s="21">
        <v>0</v>
      </c>
      <c r="Z323" s="19">
        <v>0</v>
      </c>
      <c r="AA323" s="4">
        <f>ROUND(X323+Z323,0)</f>
        <v>2361887</v>
      </c>
      <c r="AB323" s="21"/>
      <c r="AC323" s="21"/>
      <c r="AD323" s="21"/>
      <c r="AE323" s="21"/>
      <c r="AF323" s="21"/>
      <c r="AG323" s="26">
        <v>0</v>
      </c>
      <c r="AH323" s="26"/>
      <c r="AI323" s="26">
        <v>0</v>
      </c>
      <c r="AJ323" s="36">
        <f>SUM(AA323-AB323-AC323-AD323-AE323-AF323+AG323-AH323+AI323)</f>
        <v>2361887</v>
      </c>
      <c r="AK323" s="38" t="str">
        <f>IF(O323&gt;0," ",1)</f>
        <v xml:space="preserve"> </v>
      </c>
      <c r="AL323" s="38" t="str">
        <f>IF(W323&gt;0," ",1)</f>
        <v xml:space="preserve"> </v>
      </c>
    </row>
    <row r="324" spans="1:38" ht="17.100000000000001" customHeight="1">
      <c r="A324" s="8" t="s">
        <v>89</v>
      </c>
      <c r="B324" s="8" t="s">
        <v>622</v>
      </c>
      <c r="C324" s="8" t="s">
        <v>223</v>
      </c>
      <c r="D324" s="8" t="s">
        <v>624</v>
      </c>
      <c r="E324" s="18">
        <v>1511.54</v>
      </c>
      <c r="F324" s="2">
        <f t="shared" ref="F324:F387" si="50">SUM(E324*$F$3)</f>
        <v>2377652.42</v>
      </c>
      <c r="G324" s="63">
        <v>466518.19</v>
      </c>
      <c r="H324" s="46">
        <v>119751</v>
      </c>
      <c r="I324" s="42">
        <f t="shared" ref="I324:I388" si="51">ROUND(H324*0.75,2)</f>
        <v>89813.25</v>
      </c>
      <c r="J324" s="46">
        <v>142133</v>
      </c>
      <c r="K324" s="46">
        <v>32490</v>
      </c>
      <c r="L324" s="46">
        <v>348163</v>
      </c>
      <c r="M324" s="46">
        <v>61554</v>
      </c>
      <c r="N324" s="2">
        <f t="shared" ref="N324:N388" si="52">SUM(G324+I324+J324+K324+L324+M324)</f>
        <v>1140671.44</v>
      </c>
      <c r="O324" s="4">
        <f t="shared" ref="O324:O388" si="53">IF(F324&gt;N324,ROUND(SUM(F324-N324),0),0)</f>
        <v>1236981</v>
      </c>
      <c r="P324" s="51">
        <v>468</v>
      </c>
      <c r="Q324" s="51">
        <v>81</v>
      </c>
      <c r="R324" s="4">
        <f t="shared" ref="R324:R388" si="54">ROUND(SUM(P324*Q324*1.39),0)</f>
        <v>52692</v>
      </c>
      <c r="S324" s="6">
        <f t="shared" si="49"/>
        <v>110281.9584</v>
      </c>
      <c r="T324" s="62">
        <v>28086586</v>
      </c>
      <c r="U324" s="6">
        <f t="shared" ref="U324:U388" si="55">ROUND(T324/1000,4)</f>
        <v>28086.585999999999</v>
      </c>
      <c r="V324" s="6">
        <f t="shared" ref="V324:V388" si="56">IF(S324-U324&lt;0,0,S324-U324)</f>
        <v>82195.372400000007</v>
      </c>
      <c r="W324" s="4">
        <f t="shared" ref="W324:W387" si="57">IF(V324&gt;0,ROUND(SUM(V324*$W$3),0),0)</f>
        <v>1643907</v>
      </c>
      <c r="X324" s="20">
        <f t="shared" ref="X324:X387" si="58">SUM(O324+R324+W324)</f>
        <v>2933580</v>
      </c>
      <c r="Y324" s="21">
        <v>0</v>
      </c>
      <c r="Z324" s="19">
        <v>0</v>
      </c>
      <c r="AA324" s="4">
        <f>ROUND(X324+Z324,0)</f>
        <v>2933580</v>
      </c>
      <c r="AB324" s="21"/>
      <c r="AC324" s="21"/>
      <c r="AD324" s="21"/>
      <c r="AE324" s="21"/>
      <c r="AF324" s="21"/>
      <c r="AG324" s="26">
        <v>0</v>
      </c>
      <c r="AH324" s="26"/>
      <c r="AI324" s="26">
        <v>0</v>
      </c>
      <c r="AJ324" s="36">
        <f>SUM(AA324-AB324-AC324-AD324-AE324-AF324+AG324-AH324+AI324)</f>
        <v>2933580</v>
      </c>
      <c r="AK324" s="38" t="str">
        <f>IF(O324&gt;0," ",1)</f>
        <v xml:space="preserve"> </v>
      </c>
      <c r="AL324" s="38" t="str">
        <f>IF(W324&gt;0," ",1)</f>
        <v xml:space="preserve"> </v>
      </c>
    </row>
    <row r="325" spans="1:38" ht="17.100000000000001" customHeight="1">
      <c r="A325" s="8" t="s">
        <v>89</v>
      </c>
      <c r="B325" s="8" t="s">
        <v>622</v>
      </c>
      <c r="C325" s="8" t="s">
        <v>218</v>
      </c>
      <c r="D325" s="8" t="s">
        <v>625</v>
      </c>
      <c r="E325" s="18">
        <v>438.18</v>
      </c>
      <c r="F325" s="2">
        <f t="shared" si="50"/>
        <v>689257.14</v>
      </c>
      <c r="G325" s="63">
        <v>128101.24</v>
      </c>
      <c r="H325" s="46">
        <v>34815</v>
      </c>
      <c r="I325" s="42">
        <f t="shared" si="51"/>
        <v>26111.25</v>
      </c>
      <c r="J325" s="46">
        <v>41361</v>
      </c>
      <c r="K325" s="46">
        <v>9434</v>
      </c>
      <c r="L325" s="46">
        <v>98320</v>
      </c>
      <c r="M325" s="46">
        <v>23807</v>
      </c>
      <c r="N325" s="2">
        <f t="shared" si="52"/>
        <v>327134.49</v>
      </c>
      <c r="O325" s="4">
        <f t="shared" si="53"/>
        <v>362123</v>
      </c>
      <c r="P325" s="51">
        <v>118</v>
      </c>
      <c r="Q325" s="51">
        <v>84</v>
      </c>
      <c r="R325" s="4">
        <f t="shared" si="54"/>
        <v>13778</v>
      </c>
      <c r="S325" s="6">
        <f t="shared" ref="S325:S388" si="59">ROUND(SUM(E325*$S$3),4)</f>
        <v>31969.612799999999</v>
      </c>
      <c r="T325" s="62">
        <v>7584443</v>
      </c>
      <c r="U325" s="6">
        <f t="shared" si="55"/>
        <v>7584.4430000000002</v>
      </c>
      <c r="V325" s="6">
        <f t="shared" si="56"/>
        <v>24385.1698</v>
      </c>
      <c r="W325" s="4">
        <f t="shared" si="57"/>
        <v>487703</v>
      </c>
      <c r="X325" s="20">
        <f t="shared" si="58"/>
        <v>863604</v>
      </c>
      <c r="Y325" s="21">
        <v>0</v>
      </c>
      <c r="Z325" s="19">
        <v>0</v>
      </c>
      <c r="AA325" s="4">
        <f>ROUND(X325+Z325,0)</f>
        <v>863604</v>
      </c>
      <c r="AB325" s="21"/>
      <c r="AC325" s="21"/>
      <c r="AD325" s="21"/>
      <c r="AE325" s="21"/>
      <c r="AF325" s="21"/>
      <c r="AG325" s="26">
        <v>0</v>
      </c>
      <c r="AH325" s="26"/>
      <c r="AI325" s="26">
        <v>0</v>
      </c>
      <c r="AJ325" s="36">
        <f>SUM(AA325-AB325-AC325-AD325-AE325-AF325+AG325-AH325+AI325)</f>
        <v>863604</v>
      </c>
      <c r="AK325" s="38" t="str">
        <f>IF(O325&gt;0," ",1)</f>
        <v xml:space="preserve"> </v>
      </c>
      <c r="AL325" s="38" t="str">
        <f>IF(W325&gt;0," ",1)</f>
        <v xml:space="preserve"> </v>
      </c>
    </row>
    <row r="326" spans="1:38" ht="17.100000000000001" customHeight="1">
      <c r="A326" s="8" t="s">
        <v>90</v>
      </c>
      <c r="B326" s="8" t="s">
        <v>626</v>
      </c>
      <c r="C326" s="8" t="s">
        <v>41</v>
      </c>
      <c r="D326" s="8" t="s">
        <v>627</v>
      </c>
      <c r="E326" s="18">
        <v>256.45999999999998</v>
      </c>
      <c r="F326" s="2">
        <f t="shared" si="50"/>
        <v>403411.57999999996</v>
      </c>
      <c r="G326" s="63">
        <v>75214.590000000011</v>
      </c>
      <c r="H326" s="46">
        <v>14222</v>
      </c>
      <c r="I326" s="42">
        <f t="shared" si="51"/>
        <v>10666.5</v>
      </c>
      <c r="J326" s="46">
        <v>14691</v>
      </c>
      <c r="K326" s="46">
        <v>0</v>
      </c>
      <c r="L326" s="46">
        <v>0</v>
      </c>
      <c r="M326" s="46">
        <v>59230</v>
      </c>
      <c r="N326" s="2">
        <f t="shared" si="52"/>
        <v>159802.09000000003</v>
      </c>
      <c r="O326" s="4">
        <f t="shared" si="53"/>
        <v>243609</v>
      </c>
      <c r="P326" s="51">
        <v>132</v>
      </c>
      <c r="Q326" s="51">
        <v>86</v>
      </c>
      <c r="R326" s="4">
        <f t="shared" si="54"/>
        <v>15779</v>
      </c>
      <c r="S326" s="6">
        <f t="shared" si="59"/>
        <v>18711.321599999999</v>
      </c>
      <c r="T326" s="62">
        <v>4239830</v>
      </c>
      <c r="U326" s="6">
        <f t="shared" si="55"/>
        <v>4239.83</v>
      </c>
      <c r="V326" s="6">
        <f t="shared" si="56"/>
        <v>14471.491599999999</v>
      </c>
      <c r="W326" s="4">
        <f t="shared" si="57"/>
        <v>289430</v>
      </c>
      <c r="X326" s="20">
        <f t="shared" si="58"/>
        <v>548818</v>
      </c>
      <c r="Y326" s="21">
        <v>0</v>
      </c>
      <c r="Z326" s="19">
        <v>0</v>
      </c>
      <c r="AA326" s="4">
        <f>ROUND(X326+Z326,0)</f>
        <v>548818</v>
      </c>
      <c r="AB326" s="21"/>
      <c r="AC326" s="21"/>
      <c r="AD326" s="21"/>
      <c r="AE326" s="21"/>
      <c r="AF326" s="21"/>
      <c r="AG326" s="26">
        <v>0</v>
      </c>
      <c r="AH326" s="26"/>
      <c r="AI326" s="26">
        <v>0</v>
      </c>
      <c r="AJ326" s="36">
        <f>SUM(AA326-AB326-AC326-AD326-AE326-AF326+AG326-AH326+AI326)</f>
        <v>548818</v>
      </c>
      <c r="AK326" s="38" t="str">
        <f>IF(O326&gt;0," ",1)</f>
        <v xml:space="preserve"> </v>
      </c>
      <c r="AL326" s="38" t="str">
        <f>IF(W326&gt;0," ",1)</f>
        <v xml:space="preserve"> </v>
      </c>
    </row>
    <row r="327" spans="1:38" ht="17.100000000000001" customHeight="1">
      <c r="A327" s="8" t="s">
        <v>90</v>
      </c>
      <c r="B327" s="8" t="s">
        <v>626</v>
      </c>
      <c r="C327" s="8" t="s">
        <v>190</v>
      </c>
      <c r="D327" s="8" t="s">
        <v>628</v>
      </c>
      <c r="E327" s="18">
        <v>471.64</v>
      </c>
      <c r="F327" s="2">
        <f t="shared" si="50"/>
        <v>741889.72</v>
      </c>
      <c r="G327" s="63">
        <v>108431.26</v>
      </c>
      <c r="H327" s="46">
        <v>42112</v>
      </c>
      <c r="I327" s="42">
        <f t="shared" si="51"/>
        <v>31584</v>
      </c>
      <c r="J327" s="46">
        <v>43517</v>
      </c>
      <c r="K327" s="46">
        <v>24321</v>
      </c>
      <c r="L327" s="46">
        <v>101884</v>
      </c>
      <c r="M327" s="46">
        <v>63750</v>
      </c>
      <c r="N327" s="2">
        <f t="shared" si="52"/>
        <v>373487.26</v>
      </c>
      <c r="O327" s="4">
        <f t="shared" si="53"/>
        <v>368402</v>
      </c>
      <c r="P327" s="51">
        <v>254</v>
      </c>
      <c r="Q327" s="51">
        <v>81</v>
      </c>
      <c r="R327" s="4">
        <f t="shared" si="54"/>
        <v>28598</v>
      </c>
      <c r="S327" s="6">
        <f t="shared" si="59"/>
        <v>34410.854399999997</v>
      </c>
      <c r="T327" s="62">
        <v>5703906</v>
      </c>
      <c r="U327" s="6">
        <f t="shared" si="55"/>
        <v>5703.9059999999999</v>
      </c>
      <c r="V327" s="6">
        <f t="shared" si="56"/>
        <v>28706.948399999997</v>
      </c>
      <c r="W327" s="4">
        <f t="shared" si="57"/>
        <v>574139</v>
      </c>
      <c r="X327" s="20">
        <f t="shared" si="58"/>
        <v>971139</v>
      </c>
      <c r="Y327" s="21">
        <v>0</v>
      </c>
      <c r="Z327" s="19">
        <v>0</v>
      </c>
      <c r="AA327" s="4">
        <f>ROUND(X327+Z327,0)</f>
        <v>971139</v>
      </c>
      <c r="AB327" s="21"/>
      <c r="AC327" s="21"/>
      <c r="AD327" s="21"/>
      <c r="AE327" s="21">
        <v>145</v>
      </c>
      <c r="AF327" s="21"/>
      <c r="AG327" s="26">
        <v>0</v>
      </c>
      <c r="AH327" s="26"/>
      <c r="AI327" s="26">
        <v>0</v>
      </c>
      <c r="AJ327" s="36">
        <f>SUM(AA327-AB327-AC327-AD327-AE327-AF327+AG327-AH327+AI327)</f>
        <v>970994</v>
      </c>
      <c r="AK327" s="38" t="str">
        <f>IF(O327&gt;0," ",1)</f>
        <v xml:space="preserve"> </v>
      </c>
      <c r="AL327" s="38" t="str">
        <f>IF(W327&gt;0," ",1)</f>
        <v xml:space="preserve"> </v>
      </c>
    </row>
    <row r="328" spans="1:38" ht="17.100000000000001" customHeight="1">
      <c r="A328" s="8" t="s">
        <v>90</v>
      </c>
      <c r="B328" s="8" t="s">
        <v>626</v>
      </c>
      <c r="C328" s="8" t="s">
        <v>38</v>
      </c>
      <c r="D328" s="8" t="s">
        <v>629</v>
      </c>
      <c r="E328" s="18">
        <v>465.52</v>
      </c>
      <c r="F328" s="2">
        <f t="shared" si="50"/>
        <v>732262.96</v>
      </c>
      <c r="G328" s="63">
        <v>319910.50999999995</v>
      </c>
      <c r="H328" s="46">
        <v>39322</v>
      </c>
      <c r="I328" s="42">
        <f t="shared" si="51"/>
        <v>29491.5</v>
      </c>
      <c r="J328" s="46">
        <v>40642</v>
      </c>
      <c r="K328" s="46">
        <v>22660</v>
      </c>
      <c r="L328" s="46">
        <v>95769</v>
      </c>
      <c r="M328" s="46">
        <v>57902</v>
      </c>
      <c r="N328" s="2">
        <f t="shared" si="52"/>
        <v>566375.01</v>
      </c>
      <c r="O328" s="4">
        <f t="shared" si="53"/>
        <v>165888</v>
      </c>
      <c r="P328" s="51">
        <v>164</v>
      </c>
      <c r="Q328" s="51">
        <v>88</v>
      </c>
      <c r="R328" s="4">
        <f t="shared" si="54"/>
        <v>20060</v>
      </c>
      <c r="S328" s="6">
        <f t="shared" si="59"/>
        <v>33964.339200000002</v>
      </c>
      <c r="T328" s="62">
        <v>18571676</v>
      </c>
      <c r="U328" s="6">
        <f t="shared" si="55"/>
        <v>18571.675999999999</v>
      </c>
      <c r="V328" s="6">
        <f t="shared" si="56"/>
        <v>15392.663200000003</v>
      </c>
      <c r="W328" s="4">
        <f t="shared" si="57"/>
        <v>307853</v>
      </c>
      <c r="X328" s="20">
        <f t="shared" si="58"/>
        <v>493801</v>
      </c>
      <c r="Y328" s="21">
        <v>0</v>
      </c>
      <c r="Z328" s="19">
        <v>0</v>
      </c>
      <c r="AA328" s="4">
        <f>ROUND(X328+Z328,0)</f>
        <v>493801</v>
      </c>
      <c r="AB328" s="21"/>
      <c r="AC328" s="21"/>
      <c r="AD328" s="21"/>
      <c r="AE328" s="21"/>
      <c r="AF328" s="21"/>
      <c r="AG328" s="26">
        <v>0</v>
      </c>
      <c r="AH328" s="26"/>
      <c r="AI328" s="26">
        <v>0</v>
      </c>
      <c r="AJ328" s="36">
        <f>SUM(AA328-AB328-AC328-AD328-AE328-AF328+AG328-AH328+AI328)</f>
        <v>493801</v>
      </c>
      <c r="AK328" s="38" t="str">
        <f>IF(O328&gt;0," ",1)</f>
        <v xml:space="preserve"> </v>
      </c>
      <c r="AL328" s="38" t="str">
        <f>IF(W328&gt;0," ",1)</f>
        <v xml:space="preserve"> </v>
      </c>
    </row>
    <row r="329" spans="1:38" ht="17.100000000000001" customHeight="1">
      <c r="A329" s="8" t="s">
        <v>90</v>
      </c>
      <c r="B329" s="8" t="s">
        <v>626</v>
      </c>
      <c r="C329" s="8" t="s">
        <v>88</v>
      </c>
      <c r="D329" s="8" t="s">
        <v>630</v>
      </c>
      <c r="E329" s="18">
        <v>1474.88</v>
      </c>
      <c r="F329" s="2">
        <f t="shared" si="50"/>
        <v>2319986.2400000002</v>
      </c>
      <c r="G329" s="63">
        <v>393294.08000000002</v>
      </c>
      <c r="H329" s="46">
        <v>127554</v>
      </c>
      <c r="I329" s="42">
        <f t="shared" si="51"/>
        <v>95665.5</v>
      </c>
      <c r="J329" s="46">
        <v>131774</v>
      </c>
      <c r="K329" s="46">
        <v>73956</v>
      </c>
      <c r="L329" s="46">
        <v>319722</v>
      </c>
      <c r="M329" s="46">
        <v>66609</v>
      </c>
      <c r="N329" s="2">
        <f t="shared" si="52"/>
        <v>1081020.58</v>
      </c>
      <c r="O329" s="4">
        <f t="shared" si="53"/>
        <v>1238966</v>
      </c>
      <c r="P329" s="51">
        <v>420</v>
      </c>
      <c r="Q329" s="51">
        <v>86</v>
      </c>
      <c r="R329" s="4">
        <f t="shared" si="54"/>
        <v>50207</v>
      </c>
      <c r="S329" s="6">
        <f t="shared" si="59"/>
        <v>107607.2448</v>
      </c>
      <c r="T329" s="62">
        <v>23410362</v>
      </c>
      <c r="U329" s="6">
        <f t="shared" si="55"/>
        <v>23410.362000000001</v>
      </c>
      <c r="V329" s="6">
        <f t="shared" si="56"/>
        <v>84196.882799999992</v>
      </c>
      <c r="W329" s="4">
        <f t="shared" si="57"/>
        <v>1683938</v>
      </c>
      <c r="X329" s="20">
        <f t="shared" si="58"/>
        <v>2973111</v>
      </c>
      <c r="Y329" s="21">
        <v>0</v>
      </c>
      <c r="Z329" s="19">
        <v>0</v>
      </c>
      <c r="AA329" s="4">
        <f>ROUND(X329+Z329,0)</f>
        <v>2973111</v>
      </c>
      <c r="AB329" s="21"/>
      <c r="AC329" s="21"/>
      <c r="AD329" s="21"/>
      <c r="AE329" s="21"/>
      <c r="AF329" s="21"/>
      <c r="AG329" s="26">
        <v>0</v>
      </c>
      <c r="AH329" s="26"/>
      <c r="AI329" s="26">
        <v>0</v>
      </c>
      <c r="AJ329" s="36">
        <f>SUM(AA329-AB329-AC329-AD329-AE329-AF329+AG329-AH329+AI329)</f>
        <v>2973111</v>
      </c>
      <c r="AK329" s="38" t="str">
        <f>IF(O329&gt;0," ",1)</f>
        <v xml:space="preserve"> </v>
      </c>
      <c r="AL329" s="38" t="str">
        <f>IF(W329&gt;0," ",1)</f>
        <v xml:space="preserve"> </v>
      </c>
    </row>
    <row r="330" spans="1:38" ht="17.100000000000001" customHeight="1">
      <c r="A330" s="8" t="s">
        <v>90</v>
      </c>
      <c r="B330" s="8" t="s">
        <v>626</v>
      </c>
      <c r="C330" s="8" t="s">
        <v>192</v>
      </c>
      <c r="D330" s="8" t="s">
        <v>631</v>
      </c>
      <c r="E330" s="18">
        <v>800.51</v>
      </c>
      <c r="F330" s="2">
        <f t="shared" si="50"/>
        <v>1259202.23</v>
      </c>
      <c r="G330" s="63">
        <v>246242.82</v>
      </c>
      <c r="H330" s="46">
        <v>63661</v>
      </c>
      <c r="I330" s="42">
        <f t="shared" si="51"/>
        <v>47745.75</v>
      </c>
      <c r="J330" s="46">
        <v>65782</v>
      </c>
      <c r="K330" s="46">
        <v>36795</v>
      </c>
      <c r="L330" s="46">
        <v>156530</v>
      </c>
      <c r="M330" s="46">
        <v>117122</v>
      </c>
      <c r="N330" s="2">
        <f t="shared" si="52"/>
        <v>670217.57000000007</v>
      </c>
      <c r="O330" s="4">
        <f t="shared" si="53"/>
        <v>588985</v>
      </c>
      <c r="P330" s="51">
        <v>212</v>
      </c>
      <c r="Q330" s="51">
        <v>90</v>
      </c>
      <c r="R330" s="4">
        <f t="shared" si="54"/>
        <v>26521</v>
      </c>
      <c r="S330" s="6">
        <f t="shared" si="59"/>
        <v>58405.209600000002</v>
      </c>
      <c r="T330" s="62">
        <v>15277371</v>
      </c>
      <c r="U330" s="6">
        <f t="shared" si="55"/>
        <v>15277.370999999999</v>
      </c>
      <c r="V330" s="6">
        <f t="shared" si="56"/>
        <v>43127.838600000003</v>
      </c>
      <c r="W330" s="4">
        <f t="shared" si="57"/>
        <v>862557</v>
      </c>
      <c r="X330" s="20">
        <f t="shared" si="58"/>
        <v>1478063</v>
      </c>
      <c r="Y330" s="21">
        <v>0</v>
      </c>
      <c r="Z330" s="19">
        <v>0</v>
      </c>
      <c r="AA330" s="4">
        <f>ROUND(X330+Z330,0)</f>
        <v>1478063</v>
      </c>
      <c r="AB330" s="21"/>
      <c r="AC330" s="21"/>
      <c r="AD330" s="21"/>
      <c r="AE330" s="21"/>
      <c r="AF330" s="21"/>
      <c r="AG330" s="26">
        <v>0</v>
      </c>
      <c r="AH330" s="26"/>
      <c r="AI330" s="26">
        <v>0</v>
      </c>
      <c r="AJ330" s="36">
        <f>SUM(AA330-AB330-AC330-AD330-AE330-AF330+AG330-AH330+AI330)</f>
        <v>1478063</v>
      </c>
      <c r="AK330" s="38" t="str">
        <f>IF(O330&gt;0," ",1)</f>
        <v xml:space="preserve"> </v>
      </c>
      <c r="AL330" s="38" t="str">
        <f>IF(W330&gt;0," ",1)</f>
        <v xml:space="preserve"> </v>
      </c>
    </row>
    <row r="331" spans="1:38" ht="17.100000000000001" customHeight="1">
      <c r="A331" s="8" t="s">
        <v>90</v>
      </c>
      <c r="B331" s="8" t="s">
        <v>626</v>
      </c>
      <c r="C331" s="8" t="s">
        <v>58</v>
      </c>
      <c r="D331" s="8" t="s">
        <v>859</v>
      </c>
      <c r="E331" s="18">
        <v>356.44</v>
      </c>
      <c r="F331" s="2">
        <f t="shared" si="50"/>
        <v>560680.12</v>
      </c>
      <c r="G331" s="63">
        <v>114839.6</v>
      </c>
      <c r="H331" s="46">
        <v>28654</v>
      </c>
      <c r="I331" s="42">
        <f t="shared" si="51"/>
        <v>21490.5</v>
      </c>
      <c r="J331" s="46">
        <v>29532</v>
      </c>
      <c r="K331" s="46">
        <v>16410</v>
      </c>
      <c r="L331" s="46">
        <v>72643</v>
      </c>
      <c r="M331" s="46">
        <v>65091</v>
      </c>
      <c r="N331" s="2">
        <f t="shared" si="52"/>
        <v>320006.09999999998</v>
      </c>
      <c r="O331" s="4">
        <f t="shared" si="53"/>
        <v>240674</v>
      </c>
      <c r="P331" s="51">
        <v>141</v>
      </c>
      <c r="Q331" s="51">
        <v>101</v>
      </c>
      <c r="R331" s="4">
        <f t="shared" si="54"/>
        <v>19795</v>
      </c>
      <c r="S331" s="6">
        <f t="shared" si="59"/>
        <v>26005.862400000002</v>
      </c>
      <c r="T331" s="62">
        <v>6759361</v>
      </c>
      <c r="U331" s="6">
        <f t="shared" si="55"/>
        <v>6759.3609999999999</v>
      </c>
      <c r="V331" s="6">
        <f t="shared" si="56"/>
        <v>19246.501400000001</v>
      </c>
      <c r="W331" s="4">
        <f t="shared" si="57"/>
        <v>384930</v>
      </c>
      <c r="X331" s="20">
        <f t="shared" si="58"/>
        <v>645399</v>
      </c>
      <c r="Y331" s="21">
        <v>0</v>
      </c>
      <c r="Z331" s="19">
        <v>0</v>
      </c>
      <c r="AA331" s="4">
        <f>ROUND(X331+Z331,0)</f>
        <v>645399</v>
      </c>
      <c r="AB331" s="21"/>
      <c r="AC331" s="21"/>
      <c r="AD331" s="21"/>
      <c r="AE331" s="21"/>
      <c r="AF331" s="21"/>
      <c r="AG331" s="26">
        <v>0</v>
      </c>
      <c r="AH331" s="26"/>
      <c r="AI331" s="26">
        <v>0</v>
      </c>
      <c r="AJ331" s="36">
        <f>SUM(AA331-AB331-AC331-AD331-AE331-AF331+AG331-AH331+AI331)</f>
        <v>645399</v>
      </c>
      <c r="AK331" s="38" t="str">
        <f>IF(O331&gt;0," ",1)</f>
        <v xml:space="preserve"> </v>
      </c>
      <c r="AL331" s="38" t="str">
        <f>IF(W331&gt;0," ",1)</f>
        <v xml:space="preserve"> </v>
      </c>
    </row>
    <row r="332" spans="1:38" ht="17.100000000000001" customHeight="1">
      <c r="A332" s="8" t="s">
        <v>110</v>
      </c>
      <c r="B332" s="8" t="s">
        <v>632</v>
      </c>
      <c r="C332" s="8" t="s">
        <v>41</v>
      </c>
      <c r="D332" s="8" t="s">
        <v>633</v>
      </c>
      <c r="E332" s="18">
        <v>932.43</v>
      </c>
      <c r="F332" s="2">
        <f t="shared" si="50"/>
        <v>1466712.39</v>
      </c>
      <c r="G332" s="63">
        <v>1661667.97</v>
      </c>
      <c r="H332" s="46">
        <v>138314</v>
      </c>
      <c r="I332" s="42">
        <f t="shared" si="51"/>
        <v>103735.5</v>
      </c>
      <c r="J332" s="46">
        <v>96539</v>
      </c>
      <c r="K332" s="46">
        <v>0</v>
      </c>
      <c r="L332" s="46">
        <v>0</v>
      </c>
      <c r="M332" s="46">
        <v>0</v>
      </c>
      <c r="N332" s="2">
        <f t="shared" si="52"/>
        <v>1861942.47</v>
      </c>
      <c r="O332" s="4">
        <f t="shared" si="53"/>
        <v>0</v>
      </c>
      <c r="P332" s="51">
        <v>448</v>
      </c>
      <c r="Q332" s="51">
        <v>33</v>
      </c>
      <c r="R332" s="4">
        <f t="shared" si="54"/>
        <v>20550</v>
      </c>
      <c r="S332" s="6">
        <f t="shared" si="59"/>
        <v>68030.092799999999</v>
      </c>
      <c r="T332" s="62">
        <v>99680142</v>
      </c>
      <c r="U332" s="6">
        <f t="shared" si="55"/>
        <v>99680.142000000007</v>
      </c>
      <c r="V332" s="6">
        <f t="shared" si="56"/>
        <v>0</v>
      </c>
      <c r="W332" s="4">
        <f t="shared" si="57"/>
        <v>0</v>
      </c>
      <c r="X332" s="20">
        <f t="shared" si="58"/>
        <v>20550</v>
      </c>
      <c r="Y332" s="21">
        <v>0</v>
      </c>
      <c r="Z332" s="19">
        <v>0</v>
      </c>
      <c r="AA332" s="4">
        <f>ROUND(X332+Z332,0)</f>
        <v>20550</v>
      </c>
      <c r="AB332" s="21"/>
      <c r="AC332" s="21"/>
      <c r="AD332" s="21"/>
      <c r="AE332" s="21"/>
      <c r="AF332" s="21"/>
      <c r="AG332" s="26">
        <v>0</v>
      </c>
      <c r="AH332" s="26"/>
      <c r="AI332" s="26">
        <v>0</v>
      </c>
      <c r="AJ332" s="36">
        <f>SUM(AA332-AB332-AC332-AD332-AE332-AF332+AG332-AH332+AI332)</f>
        <v>20550</v>
      </c>
      <c r="AK332" s="38">
        <f>IF(O332&gt;0," ",1)</f>
        <v>1</v>
      </c>
      <c r="AL332" s="38">
        <f>IF(W332&gt;0," ",1)</f>
        <v>1</v>
      </c>
    </row>
    <row r="333" spans="1:38" ht="17.100000000000001" customHeight="1">
      <c r="A333" s="8" t="s">
        <v>110</v>
      </c>
      <c r="B333" s="8" t="s">
        <v>632</v>
      </c>
      <c r="C333" s="8" t="s">
        <v>115</v>
      </c>
      <c r="D333" s="8" t="s">
        <v>634</v>
      </c>
      <c r="E333" s="18">
        <v>652.82000000000005</v>
      </c>
      <c r="F333" s="2">
        <f t="shared" si="50"/>
        <v>1026885.8600000001</v>
      </c>
      <c r="G333" s="63">
        <v>217809.6</v>
      </c>
      <c r="H333" s="46">
        <v>82205</v>
      </c>
      <c r="I333" s="42">
        <f t="shared" si="51"/>
        <v>61653.75</v>
      </c>
      <c r="J333" s="46">
        <v>57358</v>
      </c>
      <c r="K333" s="46">
        <v>0</v>
      </c>
      <c r="L333" s="46">
        <v>0</v>
      </c>
      <c r="M333" s="46">
        <v>0</v>
      </c>
      <c r="N333" s="2">
        <f t="shared" si="52"/>
        <v>336821.35</v>
      </c>
      <c r="O333" s="4">
        <f t="shared" si="53"/>
        <v>690065</v>
      </c>
      <c r="P333" s="51">
        <v>0</v>
      </c>
      <c r="Q333" s="51">
        <v>0</v>
      </c>
      <c r="R333" s="4">
        <f t="shared" si="54"/>
        <v>0</v>
      </c>
      <c r="S333" s="6">
        <f t="shared" si="59"/>
        <v>47629.747199999998</v>
      </c>
      <c r="T333" s="62">
        <v>14016062</v>
      </c>
      <c r="U333" s="6">
        <f t="shared" si="55"/>
        <v>14016.062</v>
      </c>
      <c r="V333" s="6">
        <f t="shared" si="56"/>
        <v>33613.6852</v>
      </c>
      <c r="W333" s="4">
        <f t="shared" si="57"/>
        <v>672274</v>
      </c>
      <c r="X333" s="20">
        <f t="shared" si="58"/>
        <v>1362339</v>
      </c>
      <c r="Y333" s="21">
        <v>0</v>
      </c>
      <c r="Z333" s="19">
        <v>0</v>
      </c>
      <c r="AA333" s="4">
        <f>ROUND(X333+Z333,0)</f>
        <v>1362339</v>
      </c>
      <c r="AB333" s="21"/>
      <c r="AC333" s="21"/>
      <c r="AD333" s="21"/>
      <c r="AE333" s="21"/>
      <c r="AF333" s="21"/>
      <c r="AG333" s="26">
        <v>0</v>
      </c>
      <c r="AH333" s="26"/>
      <c r="AI333" s="26">
        <v>0</v>
      </c>
      <c r="AJ333" s="36">
        <f>SUM(AA333-AB333-AC333-AD333-AE333-AF333+AG333-AH333+AI333)</f>
        <v>1362339</v>
      </c>
      <c r="AK333" s="38" t="str">
        <f>IF(O333&gt;0," ",1)</f>
        <v xml:space="preserve"> </v>
      </c>
      <c r="AL333" s="38" t="str">
        <f>IF(W333&gt;0," ",1)</f>
        <v xml:space="preserve"> </v>
      </c>
    </row>
    <row r="334" spans="1:38" ht="17.100000000000001" customHeight="1">
      <c r="A334" s="45" t="s">
        <v>110</v>
      </c>
      <c r="B334" s="45" t="s">
        <v>632</v>
      </c>
      <c r="C334" s="45" t="s">
        <v>869</v>
      </c>
      <c r="D334" s="45" t="s">
        <v>870</v>
      </c>
      <c r="E334" s="18">
        <v>495.73</v>
      </c>
      <c r="F334" s="2">
        <f t="shared" si="50"/>
        <v>779783.29</v>
      </c>
      <c r="G334" s="63">
        <v>0</v>
      </c>
      <c r="H334" s="46">
        <v>0</v>
      </c>
      <c r="I334" s="42">
        <f t="shared" si="51"/>
        <v>0</v>
      </c>
      <c r="J334" s="46">
        <v>0</v>
      </c>
      <c r="K334" s="46">
        <v>0</v>
      </c>
      <c r="L334" s="46">
        <v>0</v>
      </c>
      <c r="M334" s="46">
        <v>0</v>
      </c>
      <c r="N334" s="2">
        <f t="shared" si="52"/>
        <v>0</v>
      </c>
      <c r="O334" s="4">
        <f t="shared" si="53"/>
        <v>779783</v>
      </c>
      <c r="P334" s="51">
        <v>0</v>
      </c>
      <c r="Q334" s="51">
        <v>0</v>
      </c>
      <c r="R334" s="4">
        <f t="shared" si="54"/>
        <v>0</v>
      </c>
      <c r="S334" s="6">
        <f t="shared" si="59"/>
        <v>36168.460800000001</v>
      </c>
      <c r="T334" s="62">
        <v>0</v>
      </c>
      <c r="U334" s="6">
        <f t="shared" si="55"/>
        <v>0</v>
      </c>
      <c r="V334" s="6">
        <f t="shared" si="56"/>
        <v>36168.460800000001</v>
      </c>
      <c r="W334" s="4">
        <f t="shared" si="57"/>
        <v>723369</v>
      </c>
      <c r="X334" s="20">
        <f t="shared" si="58"/>
        <v>1503152</v>
      </c>
      <c r="Y334" s="21">
        <v>0</v>
      </c>
      <c r="Z334" s="19">
        <v>0</v>
      </c>
      <c r="AA334" s="4">
        <f>ROUND(X334+Z334,0)</f>
        <v>1503152</v>
      </c>
      <c r="AB334" s="21"/>
      <c r="AC334" s="21"/>
      <c r="AD334" s="21"/>
      <c r="AE334" s="21"/>
      <c r="AF334" s="21"/>
      <c r="AG334" s="26">
        <v>0</v>
      </c>
      <c r="AH334" s="26"/>
      <c r="AI334" s="26">
        <v>0</v>
      </c>
      <c r="AJ334" s="36">
        <f>SUM(AA334-AB334-AC334-AD334-AE334-AF334+AG334-AH334+AI334)</f>
        <v>1503152</v>
      </c>
      <c r="AK334" s="38" t="str">
        <f>IF(O334&gt;0," ",1)</f>
        <v xml:space="preserve"> </v>
      </c>
      <c r="AL334" s="38" t="str">
        <f>IF(W334&gt;0," ",1)</f>
        <v xml:space="preserve"> </v>
      </c>
    </row>
    <row r="335" spans="1:38" ht="17.100000000000001" customHeight="1">
      <c r="A335" s="45" t="s">
        <v>110</v>
      </c>
      <c r="B335" s="45" t="s">
        <v>632</v>
      </c>
      <c r="C335" s="45" t="s">
        <v>871</v>
      </c>
      <c r="D335" s="45" t="s">
        <v>872</v>
      </c>
      <c r="E335" s="18">
        <v>806.17</v>
      </c>
      <c r="F335" s="2">
        <f t="shared" si="50"/>
        <v>1268105.4099999999</v>
      </c>
      <c r="G335" s="63">
        <v>0</v>
      </c>
      <c r="H335" s="46">
        <v>0</v>
      </c>
      <c r="I335" s="42">
        <f t="shared" si="51"/>
        <v>0</v>
      </c>
      <c r="J335" s="46">
        <v>0</v>
      </c>
      <c r="K335" s="46">
        <v>0</v>
      </c>
      <c r="L335" s="46">
        <v>0</v>
      </c>
      <c r="M335" s="46">
        <v>0</v>
      </c>
      <c r="N335" s="2">
        <f t="shared" si="52"/>
        <v>0</v>
      </c>
      <c r="O335" s="4">
        <f t="shared" si="53"/>
        <v>1268105</v>
      </c>
      <c r="P335" s="51">
        <v>275</v>
      </c>
      <c r="Q335" s="51">
        <v>33</v>
      </c>
      <c r="R335" s="4">
        <f t="shared" si="54"/>
        <v>12614</v>
      </c>
      <c r="S335" s="6">
        <f t="shared" si="59"/>
        <v>58818.163200000003</v>
      </c>
      <c r="T335" s="62">
        <v>0</v>
      </c>
      <c r="U335" s="6">
        <f t="shared" si="55"/>
        <v>0</v>
      </c>
      <c r="V335" s="6">
        <f t="shared" si="56"/>
        <v>58818.163200000003</v>
      </c>
      <c r="W335" s="4">
        <f t="shared" si="57"/>
        <v>1176363</v>
      </c>
      <c r="X335" s="20">
        <f t="shared" si="58"/>
        <v>2457082</v>
      </c>
      <c r="Y335" s="21">
        <v>0</v>
      </c>
      <c r="Z335" s="19">
        <v>0</v>
      </c>
      <c r="AA335" s="4">
        <f>ROUND(X335+Z335,0)</f>
        <v>2457082</v>
      </c>
      <c r="AB335" s="21"/>
      <c r="AC335" s="21"/>
      <c r="AD335" s="21"/>
      <c r="AE335" s="21"/>
      <c r="AF335" s="21"/>
      <c r="AG335" s="26">
        <v>0</v>
      </c>
      <c r="AH335" s="26"/>
      <c r="AI335" s="26">
        <v>0</v>
      </c>
      <c r="AJ335" s="36">
        <f>SUM(AA335-AB335-AC335-AD335-AE335-AF335+AG335-AH335+AI335)</f>
        <v>2457082</v>
      </c>
      <c r="AK335" s="38" t="str">
        <f>IF(O335&gt;0," ",1)</f>
        <v xml:space="preserve"> </v>
      </c>
      <c r="AL335" s="38" t="str">
        <f>IF(W335&gt;0," ",1)</f>
        <v xml:space="preserve"> </v>
      </c>
    </row>
    <row r="336" spans="1:38" ht="17.100000000000001" customHeight="1">
      <c r="A336" s="45" t="s">
        <v>110</v>
      </c>
      <c r="B336" s="45" t="s">
        <v>632</v>
      </c>
      <c r="C336" s="45" t="s">
        <v>873</v>
      </c>
      <c r="D336" s="45" t="s">
        <v>874</v>
      </c>
      <c r="E336" s="18">
        <v>536.39</v>
      </c>
      <c r="F336" s="2">
        <f t="shared" si="50"/>
        <v>843741.47</v>
      </c>
      <c r="G336" s="63">
        <v>0</v>
      </c>
      <c r="H336" s="46">
        <v>0</v>
      </c>
      <c r="I336" s="42">
        <f t="shared" si="51"/>
        <v>0</v>
      </c>
      <c r="J336" s="46">
        <v>0</v>
      </c>
      <c r="K336" s="46">
        <v>0</v>
      </c>
      <c r="L336" s="46">
        <v>0</v>
      </c>
      <c r="M336" s="46">
        <v>0</v>
      </c>
      <c r="N336" s="2">
        <f t="shared" si="52"/>
        <v>0</v>
      </c>
      <c r="O336" s="4">
        <f t="shared" si="53"/>
        <v>843741</v>
      </c>
      <c r="P336" s="51">
        <v>0</v>
      </c>
      <c r="Q336" s="51">
        <v>0</v>
      </c>
      <c r="R336" s="4">
        <f t="shared" si="54"/>
        <v>0</v>
      </c>
      <c r="S336" s="6">
        <f t="shared" si="59"/>
        <v>39135.0144</v>
      </c>
      <c r="T336" s="62">
        <v>0</v>
      </c>
      <c r="U336" s="6">
        <f t="shared" si="55"/>
        <v>0</v>
      </c>
      <c r="V336" s="6">
        <f t="shared" si="56"/>
        <v>39135.0144</v>
      </c>
      <c r="W336" s="4">
        <f t="shared" si="57"/>
        <v>782700</v>
      </c>
      <c r="X336" s="20">
        <f t="shared" si="58"/>
        <v>1626441</v>
      </c>
      <c r="Y336" s="21">
        <v>0</v>
      </c>
      <c r="Z336" s="19">
        <v>0</v>
      </c>
      <c r="AA336" s="4">
        <f>ROUND(X336+Z336,0)</f>
        <v>1626441</v>
      </c>
      <c r="AB336" s="21"/>
      <c r="AC336" s="21"/>
      <c r="AD336" s="21"/>
      <c r="AE336" s="21"/>
      <c r="AF336" s="21"/>
      <c r="AG336" s="26">
        <v>0</v>
      </c>
      <c r="AH336" s="26"/>
      <c r="AI336" s="26">
        <v>0</v>
      </c>
      <c r="AJ336" s="36">
        <f>SUM(AA336-AB336-AC336-AD336-AE336-AF336+AG336-AH336+AI336)</f>
        <v>1626441</v>
      </c>
      <c r="AK336" s="38" t="str">
        <f>IF(O336&gt;0," ",1)</f>
        <v xml:space="preserve"> </v>
      </c>
      <c r="AL336" s="38" t="str">
        <f>IF(W336&gt;0," ",1)</f>
        <v xml:space="preserve"> </v>
      </c>
    </row>
    <row r="337" spans="1:38" ht="17.100000000000001" customHeight="1">
      <c r="A337" s="45" t="s">
        <v>110</v>
      </c>
      <c r="B337" s="45" t="s">
        <v>632</v>
      </c>
      <c r="C337" s="45" t="s">
        <v>876</v>
      </c>
      <c r="D337" s="45" t="s">
        <v>877</v>
      </c>
      <c r="E337" s="18">
        <v>730.67</v>
      </c>
      <c r="F337" s="2">
        <f t="shared" si="50"/>
        <v>1149343.9099999999</v>
      </c>
      <c r="G337" s="63">
        <v>0</v>
      </c>
      <c r="H337" s="46">
        <v>0</v>
      </c>
      <c r="I337" s="42">
        <f t="shared" si="51"/>
        <v>0</v>
      </c>
      <c r="J337" s="46">
        <v>0</v>
      </c>
      <c r="K337" s="46">
        <v>0</v>
      </c>
      <c r="L337" s="46">
        <v>0</v>
      </c>
      <c r="M337" s="46">
        <v>0</v>
      </c>
      <c r="N337" s="2">
        <f t="shared" si="52"/>
        <v>0</v>
      </c>
      <c r="O337" s="4">
        <f t="shared" si="53"/>
        <v>1149344</v>
      </c>
      <c r="P337" s="51">
        <v>0</v>
      </c>
      <c r="Q337" s="51">
        <v>0</v>
      </c>
      <c r="R337" s="4">
        <f t="shared" si="54"/>
        <v>0</v>
      </c>
      <c r="S337" s="6">
        <f t="shared" si="59"/>
        <v>53309.683199999999</v>
      </c>
      <c r="T337" s="62">
        <v>0</v>
      </c>
      <c r="U337" s="6">
        <f t="shared" si="55"/>
        <v>0</v>
      </c>
      <c r="V337" s="6">
        <f t="shared" si="56"/>
        <v>53309.683199999999</v>
      </c>
      <c r="W337" s="4">
        <f t="shared" si="57"/>
        <v>1066194</v>
      </c>
      <c r="X337" s="20">
        <f t="shared" si="58"/>
        <v>2215538</v>
      </c>
      <c r="Y337" s="21">
        <v>0</v>
      </c>
      <c r="Z337" s="19">
        <v>0</v>
      </c>
      <c r="AA337" s="4">
        <f>ROUND(X337+Z337,0)</f>
        <v>2215538</v>
      </c>
      <c r="AB337" s="21"/>
      <c r="AC337" s="21"/>
      <c r="AD337" s="21"/>
      <c r="AE337" s="21"/>
      <c r="AF337" s="21"/>
      <c r="AG337" s="26">
        <v>0</v>
      </c>
      <c r="AH337" s="26"/>
      <c r="AI337" s="26">
        <v>0</v>
      </c>
      <c r="AJ337" s="36">
        <f>SUM(AA337-AB337-AC337-AD337-AE337-AF337+AG337-AH337+AI337)</f>
        <v>2215538</v>
      </c>
      <c r="AK337" s="38" t="str">
        <f>IF(O337&gt;0," ",1)</f>
        <v xml:space="preserve"> </v>
      </c>
      <c r="AL337" s="38" t="str">
        <f>IF(W337&gt;0," ",1)</f>
        <v xml:space="preserve"> </v>
      </c>
    </row>
    <row r="338" spans="1:38" ht="17.100000000000001" customHeight="1">
      <c r="A338" s="45" t="s">
        <v>110</v>
      </c>
      <c r="B338" s="45" t="s">
        <v>632</v>
      </c>
      <c r="C338" s="45" t="s">
        <v>878</v>
      </c>
      <c r="D338" s="45" t="s">
        <v>879</v>
      </c>
      <c r="E338" s="18">
        <v>581.17000000000007</v>
      </c>
      <c r="F338" s="2">
        <f t="shared" si="50"/>
        <v>914180.41000000015</v>
      </c>
      <c r="G338" s="63">
        <v>0</v>
      </c>
      <c r="H338" s="46">
        <v>0</v>
      </c>
      <c r="I338" s="42">
        <f t="shared" si="51"/>
        <v>0</v>
      </c>
      <c r="J338" s="46">
        <v>0</v>
      </c>
      <c r="K338" s="46">
        <v>0</v>
      </c>
      <c r="L338" s="46">
        <v>0</v>
      </c>
      <c r="M338" s="46">
        <v>0</v>
      </c>
      <c r="N338" s="2">
        <f t="shared" si="52"/>
        <v>0</v>
      </c>
      <c r="O338" s="4">
        <f t="shared" si="53"/>
        <v>914180</v>
      </c>
      <c r="P338" s="51">
        <v>338</v>
      </c>
      <c r="Q338" s="51">
        <v>33</v>
      </c>
      <c r="R338" s="4">
        <f t="shared" si="54"/>
        <v>15504</v>
      </c>
      <c r="S338" s="6">
        <f t="shared" si="59"/>
        <v>42402.163200000003</v>
      </c>
      <c r="T338" s="62">
        <v>0</v>
      </c>
      <c r="U338" s="6">
        <f t="shared" si="55"/>
        <v>0</v>
      </c>
      <c r="V338" s="6">
        <f t="shared" si="56"/>
        <v>42402.163200000003</v>
      </c>
      <c r="W338" s="4">
        <f t="shared" si="57"/>
        <v>848043</v>
      </c>
      <c r="X338" s="20">
        <f t="shared" si="58"/>
        <v>1777727</v>
      </c>
      <c r="Y338" s="21">
        <v>0</v>
      </c>
      <c r="Z338" s="19">
        <v>0</v>
      </c>
      <c r="AA338" s="4">
        <f>ROUND(X338+Z338,0)</f>
        <v>1777727</v>
      </c>
      <c r="AB338" s="21"/>
      <c r="AC338" s="21"/>
      <c r="AD338" s="21"/>
      <c r="AE338" s="21"/>
      <c r="AF338" s="21"/>
      <c r="AG338" s="26">
        <v>0</v>
      </c>
      <c r="AH338" s="26"/>
      <c r="AI338" s="26">
        <v>0</v>
      </c>
      <c r="AJ338" s="36">
        <f>SUM(AA338-AB338-AC338-AD338-AE338-AF338+AG338-AH338+AI338)</f>
        <v>1777727</v>
      </c>
      <c r="AK338" s="38" t="str">
        <f>IF(O338&gt;0," ",1)</f>
        <v xml:space="preserve"> </v>
      </c>
      <c r="AL338" s="38" t="str">
        <f>IF(W338&gt;0," ",1)</f>
        <v xml:space="preserve"> </v>
      </c>
    </row>
    <row r="339" spans="1:38" ht="17.100000000000001" customHeight="1">
      <c r="A339" s="45" t="s">
        <v>110</v>
      </c>
      <c r="B339" s="45" t="s">
        <v>632</v>
      </c>
      <c r="C339" s="45" t="s">
        <v>880</v>
      </c>
      <c r="D339" s="45" t="s">
        <v>881</v>
      </c>
      <c r="E339" s="18">
        <v>554.97</v>
      </c>
      <c r="F339" s="2">
        <f t="shared" si="50"/>
        <v>872967.81</v>
      </c>
      <c r="G339" s="63">
        <v>0</v>
      </c>
      <c r="H339" s="46">
        <v>0</v>
      </c>
      <c r="I339" s="42">
        <f t="shared" si="51"/>
        <v>0</v>
      </c>
      <c r="J339" s="46">
        <v>0</v>
      </c>
      <c r="K339" s="46">
        <v>0</v>
      </c>
      <c r="L339" s="46">
        <v>0</v>
      </c>
      <c r="M339" s="46">
        <v>0</v>
      </c>
      <c r="N339" s="2">
        <f t="shared" si="52"/>
        <v>0</v>
      </c>
      <c r="O339" s="4">
        <f t="shared" si="53"/>
        <v>872968</v>
      </c>
      <c r="P339" s="51">
        <v>0</v>
      </c>
      <c r="Q339" s="51">
        <v>0</v>
      </c>
      <c r="R339" s="4">
        <f t="shared" si="54"/>
        <v>0</v>
      </c>
      <c r="S339" s="6">
        <f t="shared" si="59"/>
        <v>40490.611199999999</v>
      </c>
      <c r="T339" s="62">
        <v>0</v>
      </c>
      <c r="U339" s="6">
        <f t="shared" si="55"/>
        <v>0</v>
      </c>
      <c r="V339" s="6">
        <f t="shared" si="56"/>
        <v>40490.611199999999</v>
      </c>
      <c r="W339" s="4">
        <f t="shared" si="57"/>
        <v>809812</v>
      </c>
      <c r="X339" s="20">
        <f t="shared" si="58"/>
        <v>1682780</v>
      </c>
      <c r="Y339" s="21">
        <v>0</v>
      </c>
      <c r="Z339" s="19">
        <v>0</v>
      </c>
      <c r="AA339" s="4">
        <f>ROUND(X339+Z339,0)</f>
        <v>1682780</v>
      </c>
      <c r="AB339" s="21"/>
      <c r="AC339" s="21"/>
      <c r="AD339" s="21"/>
      <c r="AE339" s="21"/>
      <c r="AF339" s="21"/>
      <c r="AG339" s="26">
        <v>0</v>
      </c>
      <c r="AH339" s="26"/>
      <c r="AI339" s="26">
        <v>0</v>
      </c>
      <c r="AJ339" s="36">
        <f>SUM(AA339-AB339-AC339-AD339-AE339-AF339+AG339-AH339+AI339)</f>
        <v>1682780</v>
      </c>
      <c r="AK339" s="38" t="str">
        <f>IF(O339&gt;0," ",1)</f>
        <v xml:space="preserve"> </v>
      </c>
      <c r="AL339" s="38" t="str">
        <f>IF(W339&gt;0," ",1)</f>
        <v xml:space="preserve"> </v>
      </c>
    </row>
    <row r="340" spans="1:38" ht="17.100000000000001" customHeight="1">
      <c r="A340" s="45" t="s">
        <v>110</v>
      </c>
      <c r="B340" s="45" t="s">
        <v>632</v>
      </c>
      <c r="C340" s="45" t="s">
        <v>914</v>
      </c>
      <c r="D340" s="45" t="s">
        <v>921</v>
      </c>
      <c r="E340" s="18">
        <v>5529.44</v>
      </c>
      <c r="F340" s="2">
        <f t="shared" si="50"/>
        <v>8697809.1199999992</v>
      </c>
      <c r="G340" s="63">
        <v>0</v>
      </c>
      <c r="H340" s="46">
        <v>0</v>
      </c>
      <c r="I340" s="42">
        <f t="shared" si="51"/>
        <v>0</v>
      </c>
      <c r="J340" s="46">
        <v>0</v>
      </c>
      <c r="K340" s="46">
        <v>0</v>
      </c>
      <c r="L340" s="46">
        <v>0</v>
      </c>
      <c r="M340" s="46">
        <v>0</v>
      </c>
      <c r="N340" s="2">
        <f t="shared" si="52"/>
        <v>0</v>
      </c>
      <c r="O340" s="4">
        <f t="shared" si="53"/>
        <v>8697809</v>
      </c>
      <c r="P340" s="51">
        <v>2812</v>
      </c>
      <c r="Q340" s="51">
        <v>33</v>
      </c>
      <c r="R340" s="4">
        <f t="shared" si="54"/>
        <v>128986</v>
      </c>
      <c r="S340" s="6">
        <f t="shared" si="59"/>
        <v>403427.9424</v>
      </c>
      <c r="T340" s="62">
        <v>0</v>
      </c>
      <c r="U340" s="6">
        <f t="shared" si="55"/>
        <v>0</v>
      </c>
      <c r="V340" s="6">
        <f t="shared" si="56"/>
        <v>403427.9424</v>
      </c>
      <c r="W340" s="4">
        <f t="shared" si="57"/>
        <v>8068559</v>
      </c>
      <c r="X340" s="20">
        <f t="shared" si="58"/>
        <v>16895354</v>
      </c>
      <c r="Y340" s="21">
        <v>0</v>
      </c>
      <c r="Z340" s="19">
        <v>0</v>
      </c>
      <c r="AA340" s="4">
        <f>ROUND(X340+Z340,0)</f>
        <v>16895354</v>
      </c>
      <c r="AB340" s="21"/>
      <c r="AC340" s="21"/>
      <c r="AD340" s="21"/>
      <c r="AE340" s="21">
        <v>973</v>
      </c>
      <c r="AF340" s="21"/>
      <c r="AG340" s="26">
        <v>0</v>
      </c>
      <c r="AH340" s="26"/>
      <c r="AI340" s="26">
        <v>0</v>
      </c>
      <c r="AJ340" s="36">
        <f>SUM(AA340-AB340-AC340-AD340-AE340-AF340+AG340-AH340+AI340)</f>
        <v>16894381</v>
      </c>
      <c r="AK340" s="38" t="str">
        <f>IF(O340&gt;0," ",1)</f>
        <v xml:space="preserve"> </v>
      </c>
      <c r="AL340" s="38" t="str">
        <f>IF(W340&gt;0," ",1)</f>
        <v xml:space="preserve"> </v>
      </c>
    </row>
    <row r="341" spans="1:38" ht="17.100000000000001" customHeight="1">
      <c r="A341" s="45" t="s">
        <v>110</v>
      </c>
      <c r="B341" s="45" t="s">
        <v>632</v>
      </c>
      <c r="C341" s="45" t="s">
        <v>922</v>
      </c>
      <c r="D341" s="45" t="s">
        <v>923</v>
      </c>
      <c r="E341" s="18">
        <v>1315.59</v>
      </c>
      <c r="F341" s="2">
        <f t="shared" si="50"/>
        <v>2069423.0699999998</v>
      </c>
      <c r="G341" s="63">
        <v>0</v>
      </c>
      <c r="H341" s="46">
        <v>0</v>
      </c>
      <c r="I341" s="42">
        <f t="shared" si="51"/>
        <v>0</v>
      </c>
      <c r="J341" s="46">
        <v>0</v>
      </c>
      <c r="K341" s="46">
        <v>0</v>
      </c>
      <c r="L341" s="46">
        <v>0</v>
      </c>
      <c r="M341" s="46">
        <v>0</v>
      </c>
      <c r="N341" s="2">
        <f t="shared" si="52"/>
        <v>0</v>
      </c>
      <c r="O341" s="4">
        <f t="shared" si="53"/>
        <v>2069423</v>
      </c>
      <c r="P341" s="51">
        <v>0</v>
      </c>
      <c r="Q341" s="51">
        <v>0</v>
      </c>
      <c r="R341" s="4">
        <f t="shared" si="54"/>
        <v>0</v>
      </c>
      <c r="S341" s="6">
        <f t="shared" si="59"/>
        <v>95985.446400000001</v>
      </c>
      <c r="T341" s="62">
        <v>0</v>
      </c>
      <c r="U341" s="6">
        <f t="shared" si="55"/>
        <v>0</v>
      </c>
      <c r="V341" s="6">
        <f t="shared" si="56"/>
        <v>95985.446400000001</v>
      </c>
      <c r="W341" s="4">
        <f t="shared" si="57"/>
        <v>1919709</v>
      </c>
      <c r="X341" s="20">
        <f t="shared" si="58"/>
        <v>3989132</v>
      </c>
      <c r="Y341" s="21">
        <v>0</v>
      </c>
      <c r="Z341" s="19">
        <v>0</v>
      </c>
      <c r="AA341" s="4">
        <f>ROUND(X341+Z341,0)</f>
        <v>3989132</v>
      </c>
      <c r="AB341" s="21"/>
      <c r="AC341" s="21"/>
      <c r="AD341" s="21"/>
      <c r="AE341" s="21"/>
      <c r="AF341" s="21"/>
      <c r="AG341" s="26">
        <v>0</v>
      </c>
      <c r="AH341" s="26"/>
      <c r="AI341" s="26">
        <v>0</v>
      </c>
      <c r="AJ341" s="36">
        <f>SUM(AA341-AB341-AC341-AD341-AE341-AF341+AG341-AH341+AI341)</f>
        <v>3989132</v>
      </c>
      <c r="AK341" s="38" t="str">
        <f>IF(O341&gt;0," ",1)</f>
        <v xml:space="preserve"> </v>
      </c>
      <c r="AL341" s="38" t="str">
        <f>IF(W341&gt;0," ",1)</f>
        <v xml:space="preserve"> </v>
      </c>
    </row>
    <row r="342" spans="1:38" ht="17.100000000000001" customHeight="1">
      <c r="A342" s="45" t="s">
        <v>110</v>
      </c>
      <c r="B342" s="45" t="s">
        <v>632</v>
      </c>
      <c r="C342" s="45" t="s">
        <v>884</v>
      </c>
      <c r="D342" s="45" t="s">
        <v>885</v>
      </c>
      <c r="E342" s="18">
        <v>1604.33</v>
      </c>
      <c r="F342" s="2">
        <f t="shared" si="50"/>
        <v>2523611.09</v>
      </c>
      <c r="G342" s="63">
        <v>0</v>
      </c>
      <c r="H342" s="46">
        <v>0</v>
      </c>
      <c r="I342" s="42">
        <f t="shared" si="51"/>
        <v>0</v>
      </c>
      <c r="J342" s="46">
        <v>0</v>
      </c>
      <c r="K342" s="46">
        <v>0</v>
      </c>
      <c r="L342" s="46">
        <v>0</v>
      </c>
      <c r="M342" s="46">
        <v>0</v>
      </c>
      <c r="N342" s="2">
        <f t="shared" si="52"/>
        <v>0</v>
      </c>
      <c r="O342" s="4">
        <f t="shared" si="53"/>
        <v>2523611</v>
      </c>
      <c r="P342" s="51">
        <v>0</v>
      </c>
      <c r="Q342" s="51">
        <v>0</v>
      </c>
      <c r="R342" s="4">
        <f t="shared" si="54"/>
        <v>0</v>
      </c>
      <c r="S342" s="6">
        <f t="shared" si="59"/>
        <v>117051.91680000001</v>
      </c>
      <c r="T342" s="62">
        <v>0</v>
      </c>
      <c r="U342" s="6">
        <f t="shared" si="55"/>
        <v>0</v>
      </c>
      <c r="V342" s="6">
        <f t="shared" si="56"/>
        <v>117051.91680000001</v>
      </c>
      <c r="W342" s="4">
        <f t="shared" si="57"/>
        <v>2341038</v>
      </c>
      <c r="X342" s="20">
        <f t="shared" si="58"/>
        <v>4864649</v>
      </c>
      <c r="Y342" s="21">
        <v>0</v>
      </c>
      <c r="Z342" s="19">
        <v>0</v>
      </c>
      <c r="AA342" s="4">
        <f>ROUND(X342+Z342,0)</f>
        <v>4864649</v>
      </c>
      <c r="AB342" s="21"/>
      <c r="AC342" s="21"/>
      <c r="AD342" s="21"/>
      <c r="AE342" s="21"/>
      <c r="AF342" s="21"/>
      <c r="AG342" s="26">
        <v>0</v>
      </c>
      <c r="AH342" s="26"/>
      <c r="AI342" s="26">
        <v>0</v>
      </c>
      <c r="AJ342" s="36">
        <f>SUM(AA342-AB342-AC342-AD342-AE342-AF342+AG342-AH342+AI342)</f>
        <v>4864649</v>
      </c>
      <c r="AK342" s="38" t="str">
        <f>IF(O342&gt;0," ",1)</f>
        <v xml:space="preserve"> </v>
      </c>
      <c r="AL342" s="38" t="str">
        <f>IF(W342&gt;0," ",1)</f>
        <v xml:space="preserve"> </v>
      </c>
    </row>
    <row r="343" spans="1:38" ht="17.100000000000001" customHeight="1">
      <c r="A343" s="45" t="s">
        <v>110</v>
      </c>
      <c r="B343" s="45" t="s">
        <v>632</v>
      </c>
      <c r="C343" s="45" t="s">
        <v>886</v>
      </c>
      <c r="D343" s="45" t="s">
        <v>887</v>
      </c>
      <c r="E343" s="18">
        <v>770.56000000000006</v>
      </c>
      <c r="F343" s="2">
        <f t="shared" si="50"/>
        <v>1212090.8800000001</v>
      </c>
      <c r="G343" s="63">
        <v>0</v>
      </c>
      <c r="H343" s="46">
        <v>0</v>
      </c>
      <c r="I343" s="42">
        <f t="shared" si="51"/>
        <v>0</v>
      </c>
      <c r="J343" s="46">
        <v>0</v>
      </c>
      <c r="K343" s="46">
        <v>0</v>
      </c>
      <c r="L343" s="46">
        <v>0</v>
      </c>
      <c r="M343" s="46">
        <v>0</v>
      </c>
      <c r="N343" s="2">
        <f t="shared" si="52"/>
        <v>0</v>
      </c>
      <c r="O343" s="4">
        <f t="shared" si="53"/>
        <v>1212091</v>
      </c>
      <c r="P343" s="51">
        <v>0</v>
      </c>
      <c r="Q343" s="51">
        <v>0</v>
      </c>
      <c r="R343" s="4">
        <f t="shared" si="54"/>
        <v>0</v>
      </c>
      <c r="S343" s="6">
        <f t="shared" si="59"/>
        <v>56220.0576</v>
      </c>
      <c r="T343" s="62">
        <v>0</v>
      </c>
      <c r="U343" s="6">
        <f t="shared" si="55"/>
        <v>0</v>
      </c>
      <c r="V343" s="6">
        <f t="shared" si="56"/>
        <v>56220.0576</v>
      </c>
      <c r="W343" s="4">
        <f t="shared" si="57"/>
        <v>1124401</v>
      </c>
      <c r="X343" s="20">
        <f t="shared" si="58"/>
        <v>2336492</v>
      </c>
      <c r="Y343" s="21">
        <v>0</v>
      </c>
      <c r="Z343" s="19">
        <v>0</v>
      </c>
      <c r="AA343" s="4">
        <f>ROUND(X343+Z343,0)</f>
        <v>2336492</v>
      </c>
      <c r="AB343" s="21"/>
      <c r="AC343" s="21"/>
      <c r="AD343" s="21"/>
      <c r="AE343" s="21"/>
      <c r="AF343" s="21"/>
      <c r="AG343" s="26">
        <v>0</v>
      </c>
      <c r="AH343" s="26"/>
      <c r="AI343" s="26">
        <v>0</v>
      </c>
      <c r="AJ343" s="36">
        <f>SUM(AA343-AB343-AC343-AD343-AE343-AF343+AG343-AH343+AI343)</f>
        <v>2336492</v>
      </c>
      <c r="AK343" s="38" t="str">
        <f>IF(O343&gt;0," ",1)</f>
        <v xml:space="preserve"> </v>
      </c>
      <c r="AL343" s="38" t="str">
        <f>IF(W343&gt;0," ",1)</f>
        <v xml:space="preserve"> </v>
      </c>
    </row>
    <row r="344" spans="1:38" ht="17.100000000000001" customHeight="1">
      <c r="A344" s="45" t="s">
        <v>110</v>
      </c>
      <c r="B344" s="45" t="s">
        <v>632</v>
      </c>
      <c r="C344" s="45" t="s">
        <v>925</v>
      </c>
      <c r="D344" s="45" t="s">
        <v>926</v>
      </c>
      <c r="E344" s="18">
        <v>7588.99</v>
      </c>
      <c r="F344" s="2">
        <f t="shared" si="50"/>
        <v>11937481.27</v>
      </c>
      <c r="G344" s="63">
        <v>0</v>
      </c>
      <c r="H344" s="46">
        <v>0</v>
      </c>
      <c r="I344" s="42">
        <f t="shared" si="51"/>
        <v>0</v>
      </c>
      <c r="J344" s="46">
        <v>0</v>
      </c>
      <c r="K344" s="46">
        <v>0</v>
      </c>
      <c r="L344" s="46">
        <v>0</v>
      </c>
      <c r="M344" s="46">
        <v>0</v>
      </c>
      <c r="N344" s="2">
        <f t="shared" si="52"/>
        <v>0</v>
      </c>
      <c r="O344" s="4">
        <f t="shared" si="53"/>
        <v>11937481</v>
      </c>
      <c r="P344" s="51">
        <v>0</v>
      </c>
      <c r="Q344" s="51">
        <v>0</v>
      </c>
      <c r="R344" s="4">
        <f t="shared" si="54"/>
        <v>0</v>
      </c>
      <c r="S344" s="6">
        <f t="shared" si="59"/>
        <v>553692.71039999998</v>
      </c>
      <c r="T344" s="62">
        <v>0</v>
      </c>
      <c r="U344" s="6">
        <f t="shared" si="55"/>
        <v>0</v>
      </c>
      <c r="V344" s="6">
        <f t="shared" si="56"/>
        <v>553692.71039999998</v>
      </c>
      <c r="W344" s="4">
        <f t="shared" si="57"/>
        <v>11073854</v>
      </c>
      <c r="X344" s="20">
        <f t="shared" si="58"/>
        <v>23011335</v>
      </c>
      <c r="Y344" s="21">
        <v>0</v>
      </c>
      <c r="Z344" s="19">
        <v>0</v>
      </c>
      <c r="AA344" s="4">
        <f>ROUND(X344+Z344,0)</f>
        <v>23011335</v>
      </c>
      <c r="AB344" s="21"/>
      <c r="AC344" s="21"/>
      <c r="AD344" s="21"/>
      <c r="AE344" s="21"/>
      <c r="AF344" s="21"/>
      <c r="AG344" s="26">
        <v>0</v>
      </c>
      <c r="AH344" s="26"/>
      <c r="AI344" s="26">
        <v>0</v>
      </c>
      <c r="AJ344" s="36">
        <f>SUM(AA344-AB344-AC344-AD344-AE344-AF344+AG344-AH344+AI344)</f>
        <v>23011335</v>
      </c>
      <c r="AK344" s="38" t="str">
        <f>IF(O344&gt;0," ",1)</f>
        <v xml:space="preserve"> </v>
      </c>
      <c r="AL344" s="38" t="str">
        <f>IF(W344&gt;0," ",1)</f>
        <v xml:space="preserve"> </v>
      </c>
    </row>
    <row r="345" spans="1:38" ht="17.100000000000001" customHeight="1">
      <c r="A345" s="8" t="s">
        <v>110</v>
      </c>
      <c r="B345" s="8" t="s">
        <v>632</v>
      </c>
      <c r="C345" s="8" t="s">
        <v>51</v>
      </c>
      <c r="D345" s="8" t="s">
        <v>635</v>
      </c>
      <c r="E345" s="18">
        <v>33067.15</v>
      </c>
      <c r="F345" s="2">
        <f t="shared" si="50"/>
        <v>52014626.950000003</v>
      </c>
      <c r="G345" s="63">
        <v>16550687.020000001</v>
      </c>
      <c r="H345" s="46">
        <v>4222056</v>
      </c>
      <c r="I345" s="42">
        <f t="shared" si="51"/>
        <v>3166542</v>
      </c>
      <c r="J345" s="46">
        <v>2934918</v>
      </c>
      <c r="K345" s="46">
        <v>115377</v>
      </c>
      <c r="L345" s="46">
        <v>7199868</v>
      </c>
      <c r="M345" s="46">
        <v>0</v>
      </c>
      <c r="N345" s="2">
        <f t="shared" si="52"/>
        <v>29967392.020000003</v>
      </c>
      <c r="O345" s="4">
        <f t="shared" si="53"/>
        <v>22047235</v>
      </c>
      <c r="P345" s="51">
        <v>7694</v>
      </c>
      <c r="Q345" s="51">
        <v>33</v>
      </c>
      <c r="R345" s="4">
        <f t="shared" si="54"/>
        <v>352924</v>
      </c>
      <c r="S345" s="6">
        <f t="shared" si="59"/>
        <v>2412579.264</v>
      </c>
      <c r="T345" s="62">
        <v>1005509539</v>
      </c>
      <c r="U345" s="6">
        <f t="shared" si="55"/>
        <v>1005509.539</v>
      </c>
      <c r="V345" s="6">
        <f t="shared" si="56"/>
        <v>1407069.7250000001</v>
      </c>
      <c r="W345" s="4">
        <f t="shared" si="57"/>
        <v>28141395</v>
      </c>
      <c r="X345" s="20">
        <f t="shared" si="58"/>
        <v>50541554</v>
      </c>
      <c r="Y345" s="21">
        <v>0</v>
      </c>
      <c r="Z345" s="19">
        <v>0</v>
      </c>
      <c r="AA345" s="4">
        <f>ROUND(X345+Z345,0)</f>
        <v>50541554</v>
      </c>
      <c r="AB345" s="21"/>
      <c r="AC345" s="21"/>
      <c r="AD345" s="21"/>
      <c r="AE345" s="21"/>
      <c r="AF345" s="21"/>
      <c r="AG345" s="26">
        <v>0</v>
      </c>
      <c r="AH345" s="26"/>
      <c r="AI345" s="26">
        <v>7848</v>
      </c>
      <c r="AJ345" s="36">
        <f>SUM(AA345-AB345-AC345-AD345-AE345-AF345+AG345-AH345+AI345)</f>
        <v>50549402</v>
      </c>
      <c r="AK345" s="38" t="str">
        <f>IF(O345&gt;0," ",1)</f>
        <v xml:space="preserve"> </v>
      </c>
      <c r="AL345" s="38" t="str">
        <f>IF(W345&gt;0," ",1)</f>
        <v xml:space="preserve"> </v>
      </c>
    </row>
    <row r="346" spans="1:38" ht="17.100000000000001" customHeight="1">
      <c r="A346" s="8" t="s">
        <v>110</v>
      </c>
      <c r="B346" s="8" t="s">
        <v>632</v>
      </c>
      <c r="C346" s="8" t="s">
        <v>96</v>
      </c>
      <c r="D346" s="8" t="s">
        <v>636</v>
      </c>
      <c r="E346" s="18">
        <v>1354.45</v>
      </c>
      <c r="F346" s="2">
        <f t="shared" si="50"/>
        <v>2130549.85</v>
      </c>
      <c r="G346" s="63">
        <v>1566357.05</v>
      </c>
      <c r="H346" s="46">
        <v>190767</v>
      </c>
      <c r="I346" s="42">
        <f t="shared" si="51"/>
        <v>143075.25</v>
      </c>
      <c r="J346" s="46">
        <v>132831</v>
      </c>
      <c r="K346" s="46">
        <v>5241</v>
      </c>
      <c r="L346" s="46">
        <v>327794</v>
      </c>
      <c r="M346" s="46">
        <v>166905</v>
      </c>
      <c r="N346" s="2">
        <f t="shared" si="52"/>
        <v>2342203.2999999998</v>
      </c>
      <c r="O346" s="4">
        <f t="shared" si="53"/>
        <v>0</v>
      </c>
      <c r="P346" s="51">
        <v>681</v>
      </c>
      <c r="Q346" s="51">
        <v>59</v>
      </c>
      <c r="R346" s="4">
        <f t="shared" si="54"/>
        <v>55849</v>
      </c>
      <c r="S346" s="6">
        <f t="shared" si="59"/>
        <v>98820.672000000006</v>
      </c>
      <c r="T346" s="62">
        <v>94814743</v>
      </c>
      <c r="U346" s="6">
        <f t="shared" si="55"/>
        <v>94814.743000000002</v>
      </c>
      <c r="V346" s="6">
        <f t="shared" si="56"/>
        <v>4005.9290000000037</v>
      </c>
      <c r="W346" s="4">
        <f t="shared" si="57"/>
        <v>80119</v>
      </c>
      <c r="X346" s="20">
        <f t="shared" si="58"/>
        <v>135968</v>
      </c>
      <c r="Y346" s="21">
        <v>0</v>
      </c>
      <c r="Z346" s="19">
        <v>0</v>
      </c>
      <c r="AA346" s="4">
        <f>ROUND(X346+Z346,0)</f>
        <v>135968</v>
      </c>
      <c r="AB346" s="21"/>
      <c r="AC346" s="21"/>
      <c r="AD346" s="21"/>
      <c r="AE346" s="21"/>
      <c r="AF346" s="21"/>
      <c r="AG346" s="26">
        <v>0</v>
      </c>
      <c r="AH346" s="26"/>
      <c r="AI346" s="26">
        <v>0</v>
      </c>
      <c r="AJ346" s="36">
        <f>SUM(AA346-AB346-AC346-AD346-AE346-AF346+AG346-AH346+AI346)</f>
        <v>135968</v>
      </c>
      <c r="AK346" s="38">
        <f>IF(O346&gt;0," ",1)</f>
        <v>1</v>
      </c>
      <c r="AL346" s="38" t="str">
        <f>IF(W346&gt;0," ",1)</f>
        <v xml:space="preserve"> </v>
      </c>
    </row>
    <row r="347" spans="1:38" ht="17.100000000000001" customHeight="1">
      <c r="A347" s="8" t="s">
        <v>110</v>
      </c>
      <c r="B347" s="8" t="s">
        <v>632</v>
      </c>
      <c r="C347" s="8" t="s">
        <v>207</v>
      </c>
      <c r="D347" s="8" t="s">
        <v>843</v>
      </c>
      <c r="E347" s="18">
        <v>8696.6</v>
      </c>
      <c r="F347" s="2">
        <f t="shared" si="50"/>
        <v>13679751.800000001</v>
      </c>
      <c r="G347" s="63">
        <v>3787870.48</v>
      </c>
      <c r="H347" s="46">
        <v>1227640</v>
      </c>
      <c r="I347" s="42">
        <f t="shared" si="51"/>
        <v>920730</v>
      </c>
      <c r="J347" s="46">
        <v>853631</v>
      </c>
      <c r="K347" s="46">
        <v>33552</v>
      </c>
      <c r="L347" s="46">
        <v>2063951</v>
      </c>
      <c r="M347" s="46">
        <v>23966</v>
      </c>
      <c r="N347" s="2">
        <f t="shared" si="52"/>
        <v>7683700.4800000004</v>
      </c>
      <c r="O347" s="4">
        <f t="shared" si="53"/>
        <v>5996051</v>
      </c>
      <c r="P347" s="51">
        <v>4174</v>
      </c>
      <c r="Q347" s="51">
        <v>33</v>
      </c>
      <c r="R347" s="4">
        <f t="shared" si="54"/>
        <v>191461</v>
      </c>
      <c r="S347" s="6">
        <f t="shared" si="59"/>
        <v>634503.93599999999</v>
      </c>
      <c r="T347" s="62">
        <v>224001802</v>
      </c>
      <c r="U347" s="6">
        <f t="shared" si="55"/>
        <v>224001.802</v>
      </c>
      <c r="V347" s="6">
        <f t="shared" si="56"/>
        <v>410502.13399999996</v>
      </c>
      <c r="W347" s="4">
        <f t="shared" si="57"/>
        <v>8210043</v>
      </c>
      <c r="X347" s="20">
        <f t="shared" si="58"/>
        <v>14397555</v>
      </c>
      <c r="Y347" s="21">
        <v>0</v>
      </c>
      <c r="Z347" s="19">
        <v>0</v>
      </c>
      <c r="AA347" s="4">
        <f>ROUND(X347+Z347,0)</f>
        <v>14397555</v>
      </c>
      <c r="AB347" s="21"/>
      <c r="AC347" s="21"/>
      <c r="AD347" s="21"/>
      <c r="AE347" s="21"/>
      <c r="AF347" s="21"/>
      <c r="AG347" s="26">
        <v>0</v>
      </c>
      <c r="AH347" s="26"/>
      <c r="AI347" s="26">
        <v>0</v>
      </c>
      <c r="AJ347" s="36">
        <f>SUM(AA347-AB347-AC347-AD347-AE347-AF347+AG347-AH347+AI347)</f>
        <v>14397555</v>
      </c>
      <c r="AK347" s="38" t="str">
        <f>IF(O347&gt;0," ",1)</f>
        <v xml:space="preserve"> </v>
      </c>
      <c r="AL347" s="38" t="str">
        <f>IF(W347&gt;0," ",1)</f>
        <v xml:space="preserve"> </v>
      </c>
    </row>
    <row r="348" spans="1:38" ht="17.100000000000001" customHeight="1">
      <c r="A348" s="8" t="s">
        <v>110</v>
      </c>
      <c r="B348" s="8" t="s">
        <v>632</v>
      </c>
      <c r="C348" s="8" t="s">
        <v>191</v>
      </c>
      <c r="D348" s="8" t="s">
        <v>637</v>
      </c>
      <c r="E348" s="18">
        <v>8750.01</v>
      </c>
      <c r="F348" s="2">
        <f t="shared" si="50"/>
        <v>13763765.73</v>
      </c>
      <c r="G348" s="63">
        <v>6656641.1100000003</v>
      </c>
      <c r="H348" s="46">
        <v>1256094</v>
      </c>
      <c r="I348" s="42">
        <f t="shared" si="51"/>
        <v>942070.5</v>
      </c>
      <c r="J348" s="46">
        <v>878512</v>
      </c>
      <c r="K348" s="46">
        <v>34440</v>
      </c>
      <c r="L348" s="46">
        <v>1941626</v>
      </c>
      <c r="M348" s="46">
        <v>6212</v>
      </c>
      <c r="N348" s="2">
        <f t="shared" si="52"/>
        <v>10459501.609999999</v>
      </c>
      <c r="O348" s="4">
        <f t="shared" si="53"/>
        <v>3304264</v>
      </c>
      <c r="P348" s="51">
        <v>5142</v>
      </c>
      <c r="Q348" s="51">
        <v>33</v>
      </c>
      <c r="R348" s="4">
        <f t="shared" si="54"/>
        <v>235864</v>
      </c>
      <c r="S348" s="6">
        <f t="shared" si="59"/>
        <v>638400.72959999996</v>
      </c>
      <c r="T348" s="62">
        <v>396395615</v>
      </c>
      <c r="U348" s="6">
        <f t="shared" si="55"/>
        <v>396395.61499999999</v>
      </c>
      <c r="V348" s="6">
        <f t="shared" si="56"/>
        <v>242005.11459999997</v>
      </c>
      <c r="W348" s="4">
        <f t="shared" si="57"/>
        <v>4840102</v>
      </c>
      <c r="X348" s="20">
        <f t="shared" si="58"/>
        <v>8380230</v>
      </c>
      <c r="Y348" s="21">
        <v>0</v>
      </c>
      <c r="Z348" s="19">
        <v>0</v>
      </c>
      <c r="AA348" s="4">
        <f>ROUND(X348+Z348,0)</f>
        <v>8380230</v>
      </c>
      <c r="AB348" s="21"/>
      <c r="AC348" s="21"/>
      <c r="AD348" s="21"/>
      <c r="AE348" s="21"/>
      <c r="AF348" s="21"/>
      <c r="AG348" s="26">
        <v>0</v>
      </c>
      <c r="AH348" s="26"/>
      <c r="AI348" s="26">
        <v>273</v>
      </c>
      <c r="AJ348" s="36">
        <f>SUM(AA348-AB348-AC348-AD348-AE348-AF348+AG348-AH348+AI348)</f>
        <v>8380503</v>
      </c>
      <c r="AK348" s="38" t="str">
        <f>IF(O348&gt;0," ",1)</f>
        <v xml:space="preserve"> </v>
      </c>
      <c r="AL348" s="38" t="str">
        <f>IF(W348&gt;0," ",1)</f>
        <v xml:space="preserve"> </v>
      </c>
    </row>
    <row r="349" spans="1:38" ht="17.100000000000001" customHeight="1">
      <c r="A349" s="8" t="s">
        <v>110</v>
      </c>
      <c r="B349" s="8" t="s">
        <v>632</v>
      </c>
      <c r="C349" s="8" t="s">
        <v>56</v>
      </c>
      <c r="D349" s="8" t="s">
        <v>638</v>
      </c>
      <c r="E349" s="18">
        <v>3554.3</v>
      </c>
      <c r="F349" s="2">
        <f t="shared" si="50"/>
        <v>5590913.9000000004</v>
      </c>
      <c r="G349" s="63">
        <v>1257777.77</v>
      </c>
      <c r="H349" s="46">
        <v>466219</v>
      </c>
      <c r="I349" s="42">
        <f t="shared" si="51"/>
        <v>349664.25</v>
      </c>
      <c r="J349" s="46">
        <v>325317</v>
      </c>
      <c r="K349" s="46">
        <v>12773</v>
      </c>
      <c r="L349" s="46">
        <v>798573</v>
      </c>
      <c r="M349" s="46">
        <v>44022</v>
      </c>
      <c r="N349" s="2">
        <f t="shared" si="52"/>
        <v>2788127.02</v>
      </c>
      <c r="O349" s="4">
        <f t="shared" si="53"/>
        <v>2802787</v>
      </c>
      <c r="P349" s="51">
        <v>1645</v>
      </c>
      <c r="Q349" s="51">
        <v>33</v>
      </c>
      <c r="R349" s="4">
        <f t="shared" si="54"/>
        <v>75456</v>
      </c>
      <c r="S349" s="6">
        <f t="shared" si="59"/>
        <v>259321.728</v>
      </c>
      <c r="T349" s="62">
        <v>79040532</v>
      </c>
      <c r="U349" s="6">
        <f t="shared" si="55"/>
        <v>79040.532000000007</v>
      </c>
      <c r="V349" s="6">
        <f t="shared" si="56"/>
        <v>180281.196</v>
      </c>
      <c r="W349" s="4">
        <f t="shared" si="57"/>
        <v>3605624</v>
      </c>
      <c r="X349" s="20">
        <f t="shared" si="58"/>
        <v>6483867</v>
      </c>
      <c r="Y349" s="21">
        <v>0</v>
      </c>
      <c r="Z349" s="19">
        <v>0</v>
      </c>
      <c r="AA349" s="4">
        <f>ROUND(X349+Z349,0)</f>
        <v>6483867</v>
      </c>
      <c r="AB349" s="21"/>
      <c r="AC349" s="21"/>
      <c r="AD349" s="21"/>
      <c r="AE349" s="21"/>
      <c r="AF349" s="21"/>
      <c r="AG349" s="26">
        <v>0</v>
      </c>
      <c r="AH349" s="26"/>
      <c r="AI349" s="26">
        <v>0</v>
      </c>
      <c r="AJ349" s="36">
        <f>SUM(AA349-AB349-AC349-AD349-AE349-AF349+AG349-AH349+AI349)</f>
        <v>6483867</v>
      </c>
      <c r="AK349" s="38" t="str">
        <f>IF(O349&gt;0," ",1)</f>
        <v xml:space="preserve"> </v>
      </c>
      <c r="AL349" s="38" t="str">
        <f>IF(W349&gt;0," ",1)</f>
        <v xml:space="preserve"> </v>
      </c>
    </row>
    <row r="350" spans="1:38" ht="17.100000000000001" customHeight="1">
      <c r="A350" s="8" t="s">
        <v>110</v>
      </c>
      <c r="B350" s="8" t="s">
        <v>632</v>
      </c>
      <c r="C350" s="8" t="s">
        <v>93</v>
      </c>
      <c r="D350" s="8" t="s">
        <v>639</v>
      </c>
      <c r="E350" s="18">
        <v>1686.68</v>
      </c>
      <c r="F350" s="2">
        <f t="shared" si="50"/>
        <v>2653147.64</v>
      </c>
      <c r="G350" s="63">
        <v>644457.75</v>
      </c>
      <c r="H350" s="46">
        <v>247849</v>
      </c>
      <c r="I350" s="42">
        <f t="shared" si="51"/>
        <v>185886.75</v>
      </c>
      <c r="J350" s="46">
        <v>172934</v>
      </c>
      <c r="K350" s="46">
        <v>6789</v>
      </c>
      <c r="L350" s="46">
        <v>420754</v>
      </c>
      <c r="M350" s="46">
        <v>10199</v>
      </c>
      <c r="N350" s="2">
        <f t="shared" si="52"/>
        <v>1441020.5</v>
      </c>
      <c r="O350" s="4">
        <f t="shared" si="53"/>
        <v>1212127</v>
      </c>
      <c r="P350" s="51">
        <v>890</v>
      </c>
      <c r="Q350" s="51">
        <v>33</v>
      </c>
      <c r="R350" s="4">
        <f t="shared" si="54"/>
        <v>40824</v>
      </c>
      <c r="S350" s="6">
        <f t="shared" si="59"/>
        <v>123060.1728</v>
      </c>
      <c r="T350" s="62">
        <v>38752721</v>
      </c>
      <c r="U350" s="6">
        <f t="shared" si="55"/>
        <v>38752.720999999998</v>
      </c>
      <c r="V350" s="6">
        <f t="shared" si="56"/>
        <v>84307.45180000001</v>
      </c>
      <c r="W350" s="4">
        <f t="shared" si="57"/>
        <v>1686149</v>
      </c>
      <c r="X350" s="20">
        <f t="shared" si="58"/>
        <v>2939100</v>
      </c>
      <c r="Y350" s="21">
        <v>0</v>
      </c>
      <c r="Z350" s="19">
        <v>0</v>
      </c>
      <c r="AA350" s="4">
        <f>ROUND(X350+Z350,0)</f>
        <v>2939100</v>
      </c>
      <c r="AB350" s="21"/>
      <c r="AC350" s="21"/>
      <c r="AD350" s="21"/>
      <c r="AE350" s="21"/>
      <c r="AF350" s="21"/>
      <c r="AG350" s="26">
        <v>0</v>
      </c>
      <c r="AH350" s="26"/>
      <c r="AI350" s="26">
        <v>0</v>
      </c>
      <c r="AJ350" s="36">
        <f>SUM(AA350-AB350-AC350-AD350-AE350-AF350+AG350-AH350+AI350)</f>
        <v>2939100</v>
      </c>
      <c r="AK350" s="38" t="str">
        <f>IF(O350&gt;0," ",1)</f>
        <v xml:space="preserve"> </v>
      </c>
      <c r="AL350" s="38" t="str">
        <f>IF(W350&gt;0," ",1)</f>
        <v xml:space="preserve"> </v>
      </c>
    </row>
    <row r="351" spans="1:38" ht="17.100000000000001" customHeight="1">
      <c r="A351" s="8" t="s">
        <v>110</v>
      </c>
      <c r="B351" s="8" t="s">
        <v>632</v>
      </c>
      <c r="C351" s="8" t="s">
        <v>99</v>
      </c>
      <c r="D351" s="8" t="s">
        <v>640</v>
      </c>
      <c r="E351" s="18">
        <v>36781.78</v>
      </c>
      <c r="F351" s="2">
        <f t="shared" si="50"/>
        <v>57857739.939999998</v>
      </c>
      <c r="G351" s="63">
        <v>32295501.260000002</v>
      </c>
      <c r="H351" s="46">
        <v>5284251</v>
      </c>
      <c r="I351" s="42">
        <f t="shared" si="51"/>
        <v>3963188.25</v>
      </c>
      <c r="J351" s="46">
        <v>3676893</v>
      </c>
      <c r="K351" s="46">
        <v>144365</v>
      </c>
      <c r="L351" s="46">
        <v>8541240</v>
      </c>
      <c r="M351" s="46">
        <v>8113</v>
      </c>
      <c r="N351" s="2">
        <f t="shared" si="52"/>
        <v>48629300.510000005</v>
      </c>
      <c r="O351" s="4">
        <f t="shared" si="53"/>
        <v>9228439</v>
      </c>
      <c r="P351" s="51">
        <v>14776</v>
      </c>
      <c r="Q351" s="51">
        <v>33</v>
      </c>
      <c r="R351" s="4">
        <f t="shared" si="54"/>
        <v>677775</v>
      </c>
      <c r="S351" s="6">
        <f t="shared" si="59"/>
        <v>2683598.6688000001</v>
      </c>
      <c r="T351" s="62">
        <v>1908057130</v>
      </c>
      <c r="U351" s="6">
        <f t="shared" si="55"/>
        <v>1908057.13</v>
      </c>
      <c r="V351" s="6">
        <f t="shared" si="56"/>
        <v>775541.53880000021</v>
      </c>
      <c r="W351" s="4">
        <f t="shared" si="57"/>
        <v>15510831</v>
      </c>
      <c r="X351" s="20">
        <f t="shared" si="58"/>
        <v>25417045</v>
      </c>
      <c r="Y351" s="21">
        <v>0</v>
      </c>
      <c r="Z351" s="19">
        <v>0</v>
      </c>
      <c r="AA351" s="4">
        <f>ROUND(X351+Z351,0)</f>
        <v>25417045</v>
      </c>
      <c r="AB351" s="21"/>
      <c r="AC351" s="21"/>
      <c r="AD351" s="21"/>
      <c r="AE351" s="21"/>
      <c r="AF351" s="21"/>
      <c r="AG351" s="26">
        <v>0</v>
      </c>
      <c r="AH351" s="26"/>
      <c r="AI351" s="26">
        <v>182</v>
      </c>
      <c r="AJ351" s="36">
        <f>SUM(AA351-AB351-AC351-AD351-AE351-AF351+AG351-AH351+AI351)</f>
        <v>25417227</v>
      </c>
      <c r="AK351" s="38" t="str">
        <f>IF(O351&gt;0," ",1)</f>
        <v xml:space="preserve"> </v>
      </c>
      <c r="AL351" s="38" t="str">
        <f>IF(W351&gt;0," ",1)</f>
        <v xml:space="preserve"> </v>
      </c>
    </row>
    <row r="352" spans="1:38" ht="17.100000000000001" customHeight="1">
      <c r="A352" s="8" t="s">
        <v>110</v>
      </c>
      <c r="B352" s="8" t="s">
        <v>632</v>
      </c>
      <c r="C352" s="8" t="s">
        <v>64</v>
      </c>
      <c r="D352" s="8" t="s">
        <v>641</v>
      </c>
      <c r="E352" s="18">
        <v>1426.65</v>
      </c>
      <c r="F352" s="2">
        <f t="shared" si="50"/>
        <v>2244120.4500000002</v>
      </c>
      <c r="G352" s="63">
        <v>658338.83000000007</v>
      </c>
      <c r="H352" s="46">
        <v>196516</v>
      </c>
      <c r="I352" s="42">
        <f t="shared" si="51"/>
        <v>147387</v>
      </c>
      <c r="J352" s="46">
        <v>136677</v>
      </c>
      <c r="K352" s="46">
        <v>5401</v>
      </c>
      <c r="L352" s="46">
        <v>358178</v>
      </c>
      <c r="M352" s="46">
        <v>0</v>
      </c>
      <c r="N352" s="2">
        <f t="shared" si="52"/>
        <v>1305981.83</v>
      </c>
      <c r="O352" s="4">
        <f t="shared" si="53"/>
        <v>938139</v>
      </c>
      <c r="P352" s="51">
        <v>766</v>
      </c>
      <c r="Q352" s="51">
        <v>33</v>
      </c>
      <c r="R352" s="4">
        <f t="shared" si="54"/>
        <v>35136</v>
      </c>
      <c r="S352" s="6">
        <f t="shared" si="59"/>
        <v>104088.38400000001</v>
      </c>
      <c r="T352" s="62">
        <v>41561795</v>
      </c>
      <c r="U352" s="6">
        <f t="shared" si="55"/>
        <v>41561.794999999998</v>
      </c>
      <c r="V352" s="6">
        <f t="shared" si="56"/>
        <v>62526.589000000007</v>
      </c>
      <c r="W352" s="4">
        <f t="shared" si="57"/>
        <v>1250532</v>
      </c>
      <c r="X352" s="20">
        <f t="shared" si="58"/>
        <v>2223807</v>
      </c>
      <c r="Y352" s="21">
        <v>0</v>
      </c>
      <c r="Z352" s="19">
        <v>0</v>
      </c>
      <c r="AA352" s="4">
        <f>ROUND(X352+Z352,0)</f>
        <v>2223807</v>
      </c>
      <c r="AB352" s="21"/>
      <c r="AC352" s="21"/>
      <c r="AD352" s="21"/>
      <c r="AE352" s="21"/>
      <c r="AF352" s="21"/>
      <c r="AG352" s="26">
        <v>0</v>
      </c>
      <c r="AH352" s="26"/>
      <c r="AI352" s="26">
        <v>0</v>
      </c>
      <c r="AJ352" s="36">
        <f>SUM(AA352-AB352-AC352-AD352-AE352-AF352+AG352-AH352+AI352)</f>
        <v>2223807</v>
      </c>
      <c r="AK352" s="38" t="str">
        <f>IF(O352&gt;0," ",1)</f>
        <v xml:space="preserve"> </v>
      </c>
      <c r="AL352" s="38" t="str">
        <f>IF(W352&gt;0," ",1)</f>
        <v xml:space="preserve"> </v>
      </c>
    </row>
    <row r="353" spans="1:38" ht="17.100000000000001" customHeight="1">
      <c r="A353" s="8" t="s">
        <v>110</v>
      </c>
      <c r="B353" s="8" t="s">
        <v>632</v>
      </c>
      <c r="C353" s="8" t="s">
        <v>193</v>
      </c>
      <c r="D353" s="8" t="s">
        <v>642</v>
      </c>
      <c r="E353" s="18">
        <v>6254.45</v>
      </c>
      <c r="F353" s="2">
        <f t="shared" si="50"/>
        <v>9838249.8499999996</v>
      </c>
      <c r="G353" s="63">
        <v>5240772.34</v>
      </c>
      <c r="H353" s="46">
        <v>798441</v>
      </c>
      <c r="I353" s="42">
        <f t="shared" si="51"/>
        <v>598830.75</v>
      </c>
      <c r="J353" s="46">
        <v>554727</v>
      </c>
      <c r="K353" s="46">
        <v>21835</v>
      </c>
      <c r="L353" s="46">
        <v>1360873</v>
      </c>
      <c r="M353" s="46">
        <v>0</v>
      </c>
      <c r="N353" s="2">
        <f t="shared" si="52"/>
        <v>7777038.0899999999</v>
      </c>
      <c r="O353" s="4">
        <f t="shared" si="53"/>
        <v>2061212</v>
      </c>
      <c r="P353" s="51">
        <v>2605</v>
      </c>
      <c r="Q353" s="51">
        <v>33</v>
      </c>
      <c r="R353" s="4">
        <f t="shared" si="54"/>
        <v>119491</v>
      </c>
      <c r="S353" s="6">
        <f t="shared" si="59"/>
        <v>456324.67200000002</v>
      </c>
      <c r="T353" s="62">
        <v>343207095</v>
      </c>
      <c r="U353" s="6">
        <f t="shared" si="55"/>
        <v>343207.09499999997</v>
      </c>
      <c r="V353" s="6">
        <f t="shared" si="56"/>
        <v>113117.57700000005</v>
      </c>
      <c r="W353" s="4">
        <f t="shared" si="57"/>
        <v>2262352</v>
      </c>
      <c r="X353" s="20">
        <f t="shared" si="58"/>
        <v>4443055</v>
      </c>
      <c r="Y353" s="21">
        <v>0</v>
      </c>
      <c r="Z353" s="19">
        <v>0</v>
      </c>
      <c r="AA353" s="4">
        <f>ROUND(X353+Z353,0)</f>
        <v>4443055</v>
      </c>
      <c r="AB353" s="21"/>
      <c r="AC353" s="21"/>
      <c r="AD353" s="21"/>
      <c r="AE353" s="21"/>
      <c r="AF353" s="21"/>
      <c r="AG353" s="26">
        <v>0</v>
      </c>
      <c r="AH353" s="26"/>
      <c r="AI353" s="26">
        <v>0</v>
      </c>
      <c r="AJ353" s="36">
        <f>SUM(AA353-AB353-AC353-AD353-AE353-AF353+AG353-AH353+AI353)</f>
        <v>4443055</v>
      </c>
      <c r="AK353" s="38" t="str">
        <f>IF(O353&gt;0," ",1)</f>
        <v xml:space="preserve"> </v>
      </c>
      <c r="AL353" s="38" t="str">
        <f>IF(W353&gt;0," ",1)</f>
        <v xml:space="preserve"> </v>
      </c>
    </row>
    <row r="354" spans="1:38" ht="17.100000000000001" customHeight="1">
      <c r="A354" s="8" t="s">
        <v>110</v>
      </c>
      <c r="B354" s="8" t="s">
        <v>632</v>
      </c>
      <c r="C354" s="8" t="s">
        <v>215</v>
      </c>
      <c r="D354" s="8" t="s">
        <v>643</v>
      </c>
      <c r="E354" s="18">
        <v>22850.15</v>
      </c>
      <c r="F354" s="2">
        <f t="shared" si="50"/>
        <v>35943285.950000003</v>
      </c>
      <c r="G354" s="63">
        <v>8186766.79</v>
      </c>
      <c r="H354" s="46">
        <v>3155790</v>
      </c>
      <c r="I354" s="42">
        <f t="shared" si="51"/>
        <v>2366842.5</v>
      </c>
      <c r="J354" s="46">
        <v>2192934</v>
      </c>
      <c r="K354" s="46">
        <v>86264</v>
      </c>
      <c r="L354" s="46">
        <v>5494422</v>
      </c>
      <c r="M354" s="46">
        <v>55848</v>
      </c>
      <c r="N354" s="2">
        <f t="shared" si="52"/>
        <v>18383077.289999999</v>
      </c>
      <c r="O354" s="4">
        <f t="shared" si="53"/>
        <v>17560209</v>
      </c>
      <c r="P354" s="51">
        <v>6828</v>
      </c>
      <c r="Q354" s="51">
        <v>33</v>
      </c>
      <c r="R354" s="4">
        <f t="shared" si="54"/>
        <v>313200</v>
      </c>
      <c r="S354" s="6">
        <f t="shared" si="59"/>
        <v>1667146.9439999999</v>
      </c>
      <c r="T354" s="62">
        <v>507323421</v>
      </c>
      <c r="U354" s="6">
        <f t="shared" si="55"/>
        <v>507323.42099999997</v>
      </c>
      <c r="V354" s="6">
        <f t="shared" si="56"/>
        <v>1159823.523</v>
      </c>
      <c r="W354" s="4">
        <f t="shared" si="57"/>
        <v>23196470</v>
      </c>
      <c r="X354" s="20">
        <f t="shared" si="58"/>
        <v>41069879</v>
      </c>
      <c r="Y354" s="21">
        <v>0</v>
      </c>
      <c r="Z354" s="19">
        <v>0</v>
      </c>
      <c r="AA354" s="4">
        <f>ROUND(X354+Z354,0)</f>
        <v>41069879</v>
      </c>
      <c r="AB354" s="21"/>
      <c r="AC354" s="21"/>
      <c r="AD354" s="21"/>
      <c r="AE354" s="21"/>
      <c r="AF354" s="21"/>
      <c r="AG354" s="26">
        <v>0</v>
      </c>
      <c r="AH354" s="26"/>
      <c r="AI354" s="26">
        <v>0</v>
      </c>
      <c r="AJ354" s="36">
        <f>SUM(AA354-AB354-AC354-AD354-AE354-AF354+AG354-AH354+AI354)</f>
        <v>41069879</v>
      </c>
      <c r="AK354" s="38" t="str">
        <f>IF(O354&gt;0," ",1)</f>
        <v xml:space="preserve"> </v>
      </c>
      <c r="AL354" s="38" t="str">
        <f>IF(W354&gt;0," ",1)</f>
        <v xml:space="preserve"> </v>
      </c>
    </row>
    <row r="355" spans="1:38" ht="17.100000000000001" customHeight="1">
      <c r="A355" s="8" t="s">
        <v>110</v>
      </c>
      <c r="B355" s="8" t="s">
        <v>632</v>
      </c>
      <c r="C355" s="8" t="s">
        <v>61</v>
      </c>
      <c r="D355" s="8" t="s">
        <v>644</v>
      </c>
      <c r="E355" s="18">
        <v>2144.81</v>
      </c>
      <c r="F355" s="2">
        <f t="shared" si="50"/>
        <v>3373786.13</v>
      </c>
      <c r="G355" s="63">
        <v>915907.28</v>
      </c>
      <c r="H355" s="46">
        <v>271705</v>
      </c>
      <c r="I355" s="42">
        <f t="shared" si="51"/>
        <v>203778.75</v>
      </c>
      <c r="J355" s="46">
        <v>189314</v>
      </c>
      <c r="K355" s="46">
        <v>7413</v>
      </c>
      <c r="L355" s="46">
        <v>440130</v>
      </c>
      <c r="M355" s="46">
        <v>0</v>
      </c>
      <c r="N355" s="2">
        <f t="shared" si="52"/>
        <v>1756543.03</v>
      </c>
      <c r="O355" s="4">
        <f t="shared" si="53"/>
        <v>1617243</v>
      </c>
      <c r="P355" s="51">
        <v>989</v>
      </c>
      <c r="Q355" s="51">
        <v>33</v>
      </c>
      <c r="R355" s="4">
        <f t="shared" si="54"/>
        <v>45365</v>
      </c>
      <c r="S355" s="6">
        <f t="shared" si="59"/>
        <v>156485.3376</v>
      </c>
      <c r="T355" s="62">
        <v>60776860</v>
      </c>
      <c r="U355" s="6">
        <f t="shared" si="55"/>
        <v>60776.86</v>
      </c>
      <c r="V355" s="6">
        <f t="shared" si="56"/>
        <v>95708.477599999998</v>
      </c>
      <c r="W355" s="4">
        <f t="shared" si="57"/>
        <v>1914170</v>
      </c>
      <c r="X355" s="20">
        <f t="shared" si="58"/>
        <v>3576778</v>
      </c>
      <c r="Y355" s="21">
        <v>0</v>
      </c>
      <c r="Z355" s="19">
        <v>0</v>
      </c>
      <c r="AA355" s="4">
        <f>ROUND(X355+Z355,0)</f>
        <v>3576778</v>
      </c>
      <c r="AB355" s="21"/>
      <c r="AC355" s="21"/>
      <c r="AD355" s="21"/>
      <c r="AE355" s="21"/>
      <c r="AF355" s="21"/>
      <c r="AG355" s="26">
        <v>0</v>
      </c>
      <c r="AH355" s="26"/>
      <c r="AI355" s="26">
        <v>0</v>
      </c>
      <c r="AJ355" s="36">
        <f>SUM(AA355-AB355-AC355-AD355-AE355-AF355+AG355-AH355+AI355)</f>
        <v>3576778</v>
      </c>
      <c r="AK355" s="38" t="str">
        <f>IF(O355&gt;0," ",1)</f>
        <v xml:space="preserve"> </v>
      </c>
      <c r="AL355" s="38" t="str">
        <f>IF(W355&gt;0," ",1)</f>
        <v xml:space="preserve"> </v>
      </c>
    </row>
    <row r="356" spans="1:38" ht="17.100000000000001" customHeight="1">
      <c r="A356" s="8" t="s">
        <v>110</v>
      </c>
      <c r="B356" s="8" t="s">
        <v>632</v>
      </c>
      <c r="C356" s="8" t="s">
        <v>4</v>
      </c>
      <c r="D356" s="8" t="s">
        <v>645</v>
      </c>
      <c r="E356" s="18">
        <v>3123.36</v>
      </c>
      <c r="F356" s="2">
        <f t="shared" si="50"/>
        <v>4913045.28</v>
      </c>
      <c r="G356" s="63">
        <v>238963.62</v>
      </c>
      <c r="H356" s="46">
        <v>380554</v>
      </c>
      <c r="I356" s="42">
        <f t="shared" si="51"/>
        <v>285415.5</v>
      </c>
      <c r="J356" s="46">
        <v>265538</v>
      </c>
      <c r="K356" s="46">
        <v>10434</v>
      </c>
      <c r="L356" s="46">
        <v>616072</v>
      </c>
      <c r="M356" s="46">
        <v>0</v>
      </c>
      <c r="N356" s="2">
        <f t="shared" si="52"/>
        <v>1416423.12</v>
      </c>
      <c r="O356" s="4">
        <f t="shared" si="53"/>
        <v>3496622</v>
      </c>
      <c r="P356" s="51">
        <v>0</v>
      </c>
      <c r="Q356" s="51">
        <v>0</v>
      </c>
      <c r="R356" s="4">
        <f t="shared" si="54"/>
        <v>0</v>
      </c>
      <c r="S356" s="6">
        <f t="shared" si="59"/>
        <v>227880.3456</v>
      </c>
      <c r="T356" s="62">
        <v>14888699</v>
      </c>
      <c r="U356" s="6">
        <f t="shared" si="55"/>
        <v>14888.699000000001</v>
      </c>
      <c r="V356" s="6">
        <f t="shared" si="56"/>
        <v>212991.64660000001</v>
      </c>
      <c r="W356" s="4">
        <f t="shared" si="57"/>
        <v>4259833</v>
      </c>
      <c r="X356" s="20">
        <f t="shared" si="58"/>
        <v>7756455</v>
      </c>
      <c r="Y356" s="21">
        <v>0</v>
      </c>
      <c r="Z356" s="19">
        <v>0</v>
      </c>
      <c r="AA356" s="4">
        <f>ROUND(X356+Z356,0)</f>
        <v>7756455</v>
      </c>
      <c r="AB356" s="21"/>
      <c r="AC356" s="21"/>
      <c r="AD356" s="21"/>
      <c r="AE356" s="21"/>
      <c r="AF356" s="21"/>
      <c r="AG356" s="26">
        <v>0</v>
      </c>
      <c r="AH356" s="26"/>
      <c r="AI356" s="26">
        <v>0</v>
      </c>
      <c r="AJ356" s="36">
        <f>SUM(AA356-AB356-AC356-AD356-AE356-AF356+AG356-AH356+AI356)</f>
        <v>7756455</v>
      </c>
      <c r="AK356" s="38" t="str">
        <f>IF(O356&gt;0," ",1)</f>
        <v xml:space="preserve"> </v>
      </c>
      <c r="AL356" s="38" t="str">
        <f>IF(W356&gt;0," ",1)</f>
        <v xml:space="preserve"> </v>
      </c>
    </row>
    <row r="357" spans="1:38" ht="17.100000000000001" customHeight="1">
      <c r="A357" s="8" t="s">
        <v>110</v>
      </c>
      <c r="B357" s="8" t="s">
        <v>632</v>
      </c>
      <c r="C357" s="8" t="s">
        <v>185</v>
      </c>
      <c r="D357" s="8" t="s">
        <v>646</v>
      </c>
      <c r="E357" s="18">
        <v>68404.77</v>
      </c>
      <c r="F357" s="2">
        <f t="shared" si="50"/>
        <v>107600703.21000001</v>
      </c>
      <c r="G357" s="63">
        <v>32518322.720000003</v>
      </c>
      <c r="H357" s="46">
        <v>10191827</v>
      </c>
      <c r="I357" s="42">
        <f t="shared" si="51"/>
        <v>7643870.25</v>
      </c>
      <c r="J357" s="46">
        <v>7088981</v>
      </c>
      <c r="K357" s="46">
        <v>278520</v>
      </c>
      <c r="L357" s="46">
        <v>17112246</v>
      </c>
      <c r="M357" s="46">
        <v>1027</v>
      </c>
      <c r="N357" s="2">
        <f t="shared" si="52"/>
        <v>64642966.969999999</v>
      </c>
      <c r="O357" s="4">
        <f t="shared" si="53"/>
        <v>42957736</v>
      </c>
      <c r="P357" s="51">
        <v>12479</v>
      </c>
      <c r="Q357" s="51">
        <v>33</v>
      </c>
      <c r="R357" s="4">
        <f t="shared" si="54"/>
        <v>572412</v>
      </c>
      <c r="S357" s="6">
        <f t="shared" si="59"/>
        <v>4990812.0192</v>
      </c>
      <c r="T357" s="62">
        <v>2037488892</v>
      </c>
      <c r="U357" s="6">
        <f t="shared" si="55"/>
        <v>2037488.892</v>
      </c>
      <c r="V357" s="6">
        <f t="shared" si="56"/>
        <v>2953323.1272</v>
      </c>
      <c r="W357" s="4">
        <f t="shared" si="57"/>
        <v>59066463</v>
      </c>
      <c r="X357" s="20">
        <f t="shared" si="58"/>
        <v>102596611</v>
      </c>
      <c r="Y357" s="21">
        <v>0</v>
      </c>
      <c r="Z357" s="19">
        <v>0</v>
      </c>
      <c r="AA357" s="4">
        <f>ROUND(X357+Z357,0)</f>
        <v>102596611</v>
      </c>
      <c r="AB357" s="21"/>
      <c r="AC357" s="21"/>
      <c r="AD357" s="21"/>
      <c r="AE357" s="21"/>
      <c r="AF357" s="21"/>
      <c r="AG357" s="26">
        <v>0</v>
      </c>
      <c r="AH357" s="26"/>
      <c r="AI357" s="26">
        <v>0</v>
      </c>
      <c r="AJ357" s="36">
        <f>SUM(AA357-AB357-AC357-AD357-AE357-AF357+AG357-AH357+AI357)</f>
        <v>102596611</v>
      </c>
      <c r="AK357" s="38" t="str">
        <f>IF(O357&gt;0," ",1)</f>
        <v xml:space="preserve"> </v>
      </c>
      <c r="AL357" s="38" t="str">
        <f>IF(W357&gt;0," ",1)</f>
        <v xml:space="preserve"> </v>
      </c>
    </row>
    <row r="358" spans="1:38" ht="17.100000000000001" customHeight="1">
      <c r="A358" s="45" t="s">
        <v>110</v>
      </c>
      <c r="B358" s="45" t="s">
        <v>632</v>
      </c>
      <c r="C358" s="45" t="s">
        <v>888</v>
      </c>
      <c r="D358" s="45" t="s">
        <v>889</v>
      </c>
      <c r="E358" s="18">
        <v>266.72000000000003</v>
      </c>
      <c r="F358" s="2">
        <f t="shared" si="50"/>
        <v>419550.56000000006</v>
      </c>
      <c r="G358" s="63">
        <v>0</v>
      </c>
      <c r="H358" s="46">
        <v>0</v>
      </c>
      <c r="I358" s="42">
        <f t="shared" si="51"/>
        <v>0</v>
      </c>
      <c r="J358" s="46">
        <v>0</v>
      </c>
      <c r="K358" s="46">
        <v>0</v>
      </c>
      <c r="L358" s="46">
        <v>0</v>
      </c>
      <c r="M358" s="46">
        <v>0</v>
      </c>
      <c r="N358" s="2">
        <f t="shared" si="52"/>
        <v>0</v>
      </c>
      <c r="O358" s="4">
        <f t="shared" si="53"/>
        <v>419551</v>
      </c>
      <c r="P358" s="51">
        <v>0</v>
      </c>
      <c r="Q358" s="51">
        <v>0</v>
      </c>
      <c r="R358" s="4">
        <f t="shared" si="54"/>
        <v>0</v>
      </c>
      <c r="S358" s="6">
        <f t="shared" si="59"/>
        <v>19459.891199999998</v>
      </c>
      <c r="T358" s="62">
        <v>0</v>
      </c>
      <c r="U358" s="6">
        <f t="shared" si="55"/>
        <v>0</v>
      </c>
      <c r="V358" s="6">
        <f t="shared" si="56"/>
        <v>19459.891199999998</v>
      </c>
      <c r="W358" s="4">
        <f t="shared" si="57"/>
        <v>389198</v>
      </c>
      <c r="X358" s="20">
        <f t="shared" si="58"/>
        <v>808749</v>
      </c>
      <c r="Y358" s="21">
        <v>0</v>
      </c>
      <c r="Z358" s="19">
        <v>0</v>
      </c>
      <c r="AA358" s="4">
        <f>ROUND(X358+Z358,0)</f>
        <v>808749</v>
      </c>
      <c r="AB358" s="21"/>
      <c r="AC358" s="21"/>
      <c r="AD358" s="21"/>
      <c r="AE358" s="21"/>
      <c r="AF358" s="21"/>
      <c r="AG358" s="26">
        <v>0</v>
      </c>
      <c r="AH358" s="26"/>
      <c r="AI358" s="26">
        <v>0</v>
      </c>
      <c r="AJ358" s="36">
        <f>SUM(AA358-AB358-AC358-AD358-AE358-AF358+AG358-AH358+AI358)</f>
        <v>808749</v>
      </c>
      <c r="AK358" s="38" t="str">
        <f>IF(O358&gt;0," ",1)</f>
        <v xml:space="preserve"> </v>
      </c>
      <c r="AL358" s="38" t="str">
        <f>IF(W358&gt;0," ",1)</f>
        <v xml:space="preserve"> </v>
      </c>
    </row>
    <row r="359" spans="1:38" ht="17.100000000000001" customHeight="1">
      <c r="A359" s="45" t="s">
        <v>110</v>
      </c>
      <c r="B359" s="45" t="s">
        <v>632</v>
      </c>
      <c r="C359" s="45" t="s">
        <v>890</v>
      </c>
      <c r="D359" s="45" t="s">
        <v>891</v>
      </c>
      <c r="E359" s="18">
        <v>12395.539999999999</v>
      </c>
      <c r="F359" s="2">
        <f t="shared" si="50"/>
        <v>19498184.419999998</v>
      </c>
      <c r="G359" s="63">
        <v>0</v>
      </c>
      <c r="H359" s="46">
        <v>0</v>
      </c>
      <c r="I359" s="42">
        <f t="shared" si="51"/>
        <v>0</v>
      </c>
      <c r="J359" s="46">
        <v>0</v>
      </c>
      <c r="K359" s="46">
        <v>0</v>
      </c>
      <c r="L359" s="46">
        <v>0</v>
      </c>
      <c r="M359" s="46">
        <v>0</v>
      </c>
      <c r="N359" s="2">
        <f t="shared" si="52"/>
        <v>0</v>
      </c>
      <c r="O359" s="4">
        <f t="shared" si="53"/>
        <v>19498184</v>
      </c>
      <c r="P359" s="51">
        <v>0</v>
      </c>
      <c r="Q359" s="51">
        <v>0</v>
      </c>
      <c r="R359" s="4">
        <f t="shared" si="54"/>
        <v>0</v>
      </c>
      <c r="S359" s="6">
        <f t="shared" si="59"/>
        <v>904378.59840000002</v>
      </c>
      <c r="T359" s="62">
        <v>0</v>
      </c>
      <c r="U359" s="6">
        <f t="shared" si="55"/>
        <v>0</v>
      </c>
      <c r="V359" s="6">
        <f t="shared" si="56"/>
        <v>904378.59840000002</v>
      </c>
      <c r="W359" s="4">
        <f t="shared" si="57"/>
        <v>18087572</v>
      </c>
      <c r="X359" s="20">
        <f t="shared" si="58"/>
        <v>37585756</v>
      </c>
      <c r="Y359" s="21">
        <v>0</v>
      </c>
      <c r="Z359" s="19">
        <v>0</v>
      </c>
      <c r="AA359" s="4">
        <f>ROUND(X359+Z359,0)</f>
        <v>37585756</v>
      </c>
      <c r="AB359" s="21"/>
      <c r="AC359" s="21"/>
      <c r="AD359" s="21"/>
      <c r="AE359" s="21"/>
      <c r="AF359" s="21"/>
      <c r="AG359" s="26">
        <v>0</v>
      </c>
      <c r="AH359" s="26"/>
      <c r="AI359" s="26">
        <v>0</v>
      </c>
      <c r="AJ359" s="36">
        <f>SUM(AA359-AB359-AC359-AD359-AE359-AF359+AG359-AH359+AI359)</f>
        <v>37585756</v>
      </c>
      <c r="AK359" s="38" t="str">
        <f>IF(O359&gt;0," ",1)</f>
        <v xml:space="preserve"> </v>
      </c>
      <c r="AL359" s="38" t="str">
        <f>IF(W359&gt;0," ",1)</f>
        <v xml:space="preserve"> </v>
      </c>
    </row>
    <row r="360" spans="1:38" ht="17.100000000000001" customHeight="1">
      <c r="A360" s="45" t="s">
        <v>110</v>
      </c>
      <c r="B360" s="45" t="s">
        <v>632</v>
      </c>
      <c r="C360" s="45" t="s">
        <v>892</v>
      </c>
      <c r="D360" s="45" t="s">
        <v>893</v>
      </c>
      <c r="E360" s="18">
        <v>3452.4</v>
      </c>
      <c r="F360" s="2">
        <f t="shared" si="50"/>
        <v>5430625.2000000002</v>
      </c>
      <c r="G360" s="63">
        <v>0</v>
      </c>
      <c r="H360" s="46">
        <v>0</v>
      </c>
      <c r="I360" s="42">
        <f t="shared" si="51"/>
        <v>0</v>
      </c>
      <c r="J360" s="46">
        <v>0</v>
      </c>
      <c r="K360" s="46">
        <v>0</v>
      </c>
      <c r="L360" s="46">
        <v>0</v>
      </c>
      <c r="M360" s="46">
        <v>0</v>
      </c>
      <c r="N360" s="2">
        <f t="shared" si="52"/>
        <v>0</v>
      </c>
      <c r="O360" s="4">
        <f t="shared" si="53"/>
        <v>5430625</v>
      </c>
      <c r="P360" s="51">
        <v>0</v>
      </c>
      <c r="Q360" s="51">
        <v>0</v>
      </c>
      <c r="R360" s="4">
        <f t="shared" si="54"/>
        <v>0</v>
      </c>
      <c r="S360" s="6">
        <f t="shared" si="59"/>
        <v>251887.10399999999</v>
      </c>
      <c r="T360" s="62">
        <v>0</v>
      </c>
      <c r="U360" s="6">
        <f t="shared" si="55"/>
        <v>0</v>
      </c>
      <c r="V360" s="6">
        <f t="shared" si="56"/>
        <v>251887.10399999999</v>
      </c>
      <c r="W360" s="4">
        <f t="shared" si="57"/>
        <v>5037742</v>
      </c>
      <c r="X360" s="20">
        <f t="shared" si="58"/>
        <v>10468367</v>
      </c>
      <c r="Y360" s="21">
        <v>0</v>
      </c>
      <c r="Z360" s="19">
        <v>0</v>
      </c>
      <c r="AA360" s="4">
        <f>ROUND(X360+Z360,0)</f>
        <v>10468367</v>
      </c>
      <c r="AB360" s="21"/>
      <c r="AC360" s="21"/>
      <c r="AD360" s="21"/>
      <c r="AE360" s="21"/>
      <c r="AF360" s="21"/>
      <c r="AG360" s="26">
        <v>0</v>
      </c>
      <c r="AH360" s="26"/>
      <c r="AI360" s="26">
        <v>21857</v>
      </c>
      <c r="AJ360" s="36">
        <f>SUM(AA360-AB360-AC360-AD360-AE360-AF360+AG360-AH360+AI360)</f>
        <v>10490224</v>
      </c>
      <c r="AK360" s="38" t="str">
        <f>IF(O360&gt;0," ",1)</f>
        <v xml:space="preserve"> </v>
      </c>
      <c r="AL360" s="38" t="str">
        <f>IF(W360&gt;0," ",1)</f>
        <v xml:space="preserve"> </v>
      </c>
    </row>
    <row r="361" spans="1:38" ht="17.100000000000001" customHeight="1">
      <c r="A361" s="45" t="s">
        <v>110</v>
      </c>
      <c r="B361" s="45" t="s">
        <v>632</v>
      </c>
      <c r="C361" s="45" t="s">
        <v>894</v>
      </c>
      <c r="D361" s="45" t="s">
        <v>895</v>
      </c>
      <c r="E361" s="18">
        <v>1997.87</v>
      </c>
      <c r="F361" s="2">
        <f t="shared" si="50"/>
        <v>3142649.51</v>
      </c>
      <c r="G361" s="63">
        <v>0</v>
      </c>
      <c r="H361" s="46">
        <v>0</v>
      </c>
      <c r="I361" s="42">
        <f t="shared" si="51"/>
        <v>0</v>
      </c>
      <c r="J361" s="46">
        <v>0</v>
      </c>
      <c r="K361" s="46">
        <v>0</v>
      </c>
      <c r="L361" s="46">
        <v>0</v>
      </c>
      <c r="M361" s="46">
        <v>0</v>
      </c>
      <c r="N361" s="2">
        <f t="shared" si="52"/>
        <v>0</v>
      </c>
      <c r="O361" s="4">
        <f t="shared" si="53"/>
        <v>3142650</v>
      </c>
      <c r="P361" s="51">
        <v>0</v>
      </c>
      <c r="Q361" s="51">
        <v>0</v>
      </c>
      <c r="R361" s="4">
        <f t="shared" si="54"/>
        <v>0</v>
      </c>
      <c r="S361" s="6">
        <f t="shared" si="59"/>
        <v>145764.59520000001</v>
      </c>
      <c r="T361" s="62">
        <v>0</v>
      </c>
      <c r="U361" s="6">
        <f t="shared" si="55"/>
        <v>0</v>
      </c>
      <c r="V361" s="6">
        <f t="shared" si="56"/>
        <v>145764.59520000001</v>
      </c>
      <c r="W361" s="4">
        <f t="shared" si="57"/>
        <v>2915292</v>
      </c>
      <c r="X361" s="20">
        <f t="shared" si="58"/>
        <v>6057942</v>
      </c>
      <c r="Y361" s="21">
        <v>0</v>
      </c>
      <c r="Z361" s="19">
        <v>0</v>
      </c>
      <c r="AA361" s="4">
        <f>ROUND(X361+Z361,0)</f>
        <v>6057942</v>
      </c>
      <c r="AB361" s="21"/>
      <c r="AC361" s="21"/>
      <c r="AD361" s="21"/>
      <c r="AE361" s="21"/>
      <c r="AF361" s="21"/>
      <c r="AG361" s="26">
        <v>0</v>
      </c>
      <c r="AH361" s="26"/>
      <c r="AI361" s="26">
        <v>0</v>
      </c>
      <c r="AJ361" s="36">
        <f>SUM(AA361-AB361-AC361-AD361-AE361-AF361+AG361-AH361+AI361)</f>
        <v>6057942</v>
      </c>
      <c r="AK361" s="38" t="str">
        <f>IF(O361&gt;0," ",1)</f>
        <v xml:space="preserve"> </v>
      </c>
      <c r="AL361" s="38" t="str">
        <f>IF(W361&gt;0," ",1)</f>
        <v xml:space="preserve"> </v>
      </c>
    </row>
    <row r="362" spans="1:38" ht="17.100000000000001" customHeight="1">
      <c r="A362" s="45" t="s">
        <v>110</v>
      </c>
      <c r="B362" s="45" t="s">
        <v>632</v>
      </c>
      <c r="C362" s="45" t="s">
        <v>896</v>
      </c>
      <c r="D362" s="45" t="s">
        <v>897</v>
      </c>
      <c r="E362" s="18">
        <v>607.66</v>
      </c>
      <c r="F362" s="2">
        <f t="shared" si="50"/>
        <v>955849.17999999993</v>
      </c>
      <c r="G362" s="63">
        <v>0</v>
      </c>
      <c r="H362" s="46">
        <v>0</v>
      </c>
      <c r="I362" s="42">
        <f t="shared" si="51"/>
        <v>0</v>
      </c>
      <c r="J362" s="46">
        <v>0</v>
      </c>
      <c r="K362" s="46">
        <v>0</v>
      </c>
      <c r="L362" s="46">
        <v>0</v>
      </c>
      <c r="M362" s="46">
        <v>0</v>
      </c>
      <c r="N362" s="2">
        <f t="shared" si="52"/>
        <v>0</v>
      </c>
      <c r="O362" s="4">
        <f t="shared" si="53"/>
        <v>955849</v>
      </c>
      <c r="P362" s="51">
        <v>0</v>
      </c>
      <c r="Q362" s="51">
        <v>0</v>
      </c>
      <c r="R362" s="4">
        <f t="shared" si="54"/>
        <v>0</v>
      </c>
      <c r="S362" s="6">
        <f t="shared" si="59"/>
        <v>44334.873599999999</v>
      </c>
      <c r="T362" s="62">
        <v>0</v>
      </c>
      <c r="U362" s="6">
        <f t="shared" si="55"/>
        <v>0</v>
      </c>
      <c r="V362" s="6">
        <f t="shared" si="56"/>
        <v>44334.873599999999</v>
      </c>
      <c r="W362" s="4">
        <f t="shared" si="57"/>
        <v>886697</v>
      </c>
      <c r="X362" s="20">
        <f t="shared" si="58"/>
        <v>1842546</v>
      </c>
      <c r="Y362" s="21">
        <v>0</v>
      </c>
      <c r="Z362" s="19">
        <v>0</v>
      </c>
      <c r="AA362" s="4">
        <f>ROUND(X362+Z362,0)</f>
        <v>1842546</v>
      </c>
      <c r="AB362" s="21"/>
      <c r="AC362" s="21"/>
      <c r="AD362" s="21"/>
      <c r="AE362" s="21"/>
      <c r="AF362" s="21"/>
      <c r="AG362" s="26">
        <v>0</v>
      </c>
      <c r="AH362" s="26"/>
      <c r="AI362" s="26">
        <v>0</v>
      </c>
      <c r="AJ362" s="36">
        <f>SUM(AA362-AB362-AC362-AD362-AE362-AF362+AG362-AH362+AI362)</f>
        <v>1842546</v>
      </c>
      <c r="AK362" s="38" t="str">
        <f>IF(O362&gt;0," ",1)</f>
        <v xml:space="preserve"> </v>
      </c>
      <c r="AL362" s="38" t="str">
        <f>IF(W362&gt;0," ",1)</f>
        <v xml:space="preserve"> </v>
      </c>
    </row>
    <row r="363" spans="1:38" ht="17.100000000000001" customHeight="1">
      <c r="A363" s="8" t="s">
        <v>66</v>
      </c>
      <c r="B363" s="8" t="s">
        <v>647</v>
      </c>
      <c r="C363" s="8" t="s">
        <v>80</v>
      </c>
      <c r="D363" s="8" t="s">
        <v>648</v>
      </c>
      <c r="E363" s="18">
        <v>628.82000000000005</v>
      </c>
      <c r="F363" s="2">
        <f t="shared" si="50"/>
        <v>989133.8600000001</v>
      </c>
      <c r="G363" s="63">
        <v>138552.49</v>
      </c>
      <c r="H363" s="46">
        <v>36967</v>
      </c>
      <c r="I363" s="42">
        <f t="shared" si="51"/>
        <v>27725.25</v>
      </c>
      <c r="J363" s="46">
        <v>54730</v>
      </c>
      <c r="K363" s="46">
        <v>0</v>
      </c>
      <c r="L363" s="46">
        <v>0</v>
      </c>
      <c r="M363" s="46">
        <v>33361</v>
      </c>
      <c r="N363" s="2">
        <f t="shared" si="52"/>
        <v>254368.74</v>
      </c>
      <c r="O363" s="4">
        <f t="shared" si="53"/>
        <v>734765</v>
      </c>
      <c r="P363" s="51">
        <v>328</v>
      </c>
      <c r="Q363" s="51">
        <v>70</v>
      </c>
      <c r="R363" s="4">
        <f t="shared" si="54"/>
        <v>31914</v>
      </c>
      <c r="S363" s="6">
        <f t="shared" si="59"/>
        <v>45878.707199999997</v>
      </c>
      <c r="T363" s="62">
        <v>8632554</v>
      </c>
      <c r="U363" s="6">
        <f t="shared" si="55"/>
        <v>8632.5540000000001</v>
      </c>
      <c r="V363" s="6">
        <f t="shared" si="56"/>
        <v>37246.153200000001</v>
      </c>
      <c r="W363" s="4">
        <f t="shared" si="57"/>
        <v>744923</v>
      </c>
      <c r="X363" s="20">
        <f t="shared" si="58"/>
        <v>1511602</v>
      </c>
      <c r="Y363" s="21">
        <v>0</v>
      </c>
      <c r="Z363" s="19">
        <v>0</v>
      </c>
      <c r="AA363" s="4">
        <f>ROUND(X363+Z363,0)</f>
        <v>1511602</v>
      </c>
      <c r="AB363" s="21"/>
      <c r="AC363" s="21"/>
      <c r="AD363" s="21"/>
      <c r="AE363" s="21"/>
      <c r="AF363" s="21"/>
      <c r="AG363" s="26">
        <v>0</v>
      </c>
      <c r="AH363" s="26"/>
      <c r="AI363" s="26">
        <v>0</v>
      </c>
      <c r="AJ363" s="36">
        <f>SUM(AA363-AB363-AC363-AD363-AE363-AF363+AG363-AH363+AI363)</f>
        <v>1511602</v>
      </c>
      <c r="AK363" s="38" t="str">
        <f>IF(O363&gt;0," ",1)</f>
        <v xml:space="preserve"> </v>
      </c>
      <c r="AL363" s="38" t="str">
        <f>IF(W363&gt;0," ",1)</f>
        <v xml:space="preserve"> </v>
      </c>
    </row>
    <row r="364" spans="1:38" ht="17.100000000000001" customHeight="1">
      <c r="A364" s="8" t="s">
        <v>66</v>
      </c>
      <c r="B364" s="8" t="s">
        <v>647</v>
      </c>
      <c r="C364" s="8" t="s">
        <v>51</v>
      </c>
      <c r="D364" s="8" t="s">
        <v>649</v>
      </c>
      <c r="E364" s="18">
        <v>2570.5</v>
      </c>
      <c r="F364" s="2">
        <f t="shared" si="50"/>
        <v>4043396.5</v>
      </c>
      <c r="G364" s="63">
        <v>814086.45</v>
      </c>
      <c r="H364" s="46">
        <v>152469</v>
      </c>
      <c r="I364" s="42">
        <f t="shared" si="51"/>
        <v>114351.75</v>
      </c>
      <c r="J364" s="46">
        <v>229948</v>
      </c>
      <c r="K364" s="46">
        <v>19754</v>
      </c>
      <c r="L364" s="46">
        <v>588906</v>
      </c>
      <c r="M364" s="46">
        <v>10545</v>
      </c>
      <c r="N364" s="2">
        <f t="shared" si="52"/>
        <v>1777591.2</v>
      </c>
      <c r="O364" s="4">
        <f t="shared" si="53"/>
        <v>2265805</v>
      </c>
      <c r="P364" s="51">
        <v>1033</v>
      </c>
      <c r="Q364" s="51">
        <v>33</v>
      </c>
      <c r="R364" s="4">
        <f t="shared" si="54"/>
        <v>47384</v>
      </c>
      <c r="S364" s="6">
        <f t="shared" si="59"/>
        <v>187543.67999999999</v>
      </c>
      <c r="T364" s="62">
        <v>53034948</v>
      </c>
      <c r="U364" s="6">
        <f t="shared" si="55"/>
        <v>53034.947999999997</v>
      </c>
      <c r="V364" s="6">
        <f t="shared" si="56"/>
        <v>134508.73199999999</v>
      </c>
      <c r="W364" s="4">
        <f t="shared" si="57"/>
        <v>2690175</v>
      </c>
      <c r="X364" s="20">
        <f t="shared" si="58"/>
        <v>5003364</v>
      </c>
      <c r="Y364" s="21">
        <v>0</v>
      </c>
      <c r="Z364" s="19">
        <v>0</v>
      </c>
      <c r="AA364" s="4">
        <f>ROUND(X364+Z364,0)</f>
        <v>5003364</v>
      </c>
      <c r="AB364" s="21"/>
      <c r="AC364" s="21"/>
      <c r="AD364" s="21"/>
      <c r="AE364" s="21"/>
      <c r="AF364" s="21"/>
      <c r="AG364" s="26">
        <v>0</v>
      </c>
      <c r="AH364" s="26"/>
      <c r="AI364" s="26">
        <v>0</v>
      </c>
      <c r="AJ364" s="36">
        <f>SUM(AA364-AB364-AC364-AD364-AE364-AF364+AG364-AH364+AI364)</f>
        <v>5003364</v>
      </c>
      <c r="AK364" s="38" t="str">
        <f>IF(O364&gt;0," ",1)</f>
        <v xml:space="preserve"> </v>
      </c>
      <c r="AL364" s="38" t="str">
        <f>IF(W364&gt;0," ",1)</f>
        <v xml:space="preserve"> </v>
      </c>
    </row>
    <row r="365" spans="1:38" ht="17.100000000000001" customHeight="1">
      <c r="A365" s="8" t="s">
        <v>66</v>
      </c>
      <c r="B365" s="8" t="s">
        <v>647</v>
      </c>
      <c r="C365" s="8" t="s">
        <v>190</v>
      </c>
      <c r="D365" s="8" t="s">
        <v>650</v>
      </c>
      <c r="E365" s="18">
        <v>2046.87</v>
      </c>
      <c r="F365" s="2">
        <f t="shared" si="50"/>
        <v>3219726.51</v>
      </c>
      <c r="G365" s="63">
        <v>456005.29</v>
      </c>
      <c r="H365" s="46">
        <v>124390</v>
      </c>
      <c r="I365" s="42">
        <f t="shared" si="51"/>
        <v>93292.5</v>
      </c>
      <c r="J365" s="46">
        <v>190362</v>
      </c>
      <c r="K365" s="46">
        <v>16337</v>
      </c>
      <c r="L365" s="46">
        <v>457135</v>
      </c>
      <c r="M365" s="46">
        <v>8653</v>
      </c>
      <c r="N365" s="2">
        <f t="shared" si="52"/>
        <v>1221784.79</v>
      </c>
      <c r="O365" s="4">
        <f t="shared" si="53"/>
        <v>1997942</v>
      </c>
      <c r="P365" s="51">
        <v>972</v>
      </c>
      <c r="Q365" s="51">
        <v>33</v>
      </c>
      <c r="R365" s="4">
        <f t="shared" si="54"/>
        <v>44586</v>
      </c>
      <c r="S365" s="6">
        <f t="shared" si="59"/>
        <v>149339.63519999999</v>
      </c>
      <c r="T365" s="62">
        <v>29042016</v>
      </c>
      <c r="U365" s="6">
        <f t="shared" si="55"/>
        <v>29042.016</v>
      </c>
      <c r="V365" s="6">
        <f t="shared" si="56"/>
        <v>120297.61919999999</v>
      </c>
      <c r="W365" s="4">
        <f t="shared" si="57"/>
        <v>2405952</v>
      </c>
      <c r="X365" s="20">
        <f t="shared" si="58"/>
        <v>4448480</v>
      </c>
      <c r="Y365" s="21">
        <v>0</v>
      </c>
      <c r="Z365" s="19">
        <v>0</v>
      </c>
      <c r="AA365" s="4">
        <f>ROUND(X365+Z365,0)</f>
        <v>4448480</v>
      </c>
      <c r="AB365" s="21"/>
      <c r="AC365" s="21"/>
      <c r="AD365" s="21"/>
      <c r="AE365" s="21"/>
      <c r="AF365" s="21"/>
      <c r="AG365" s="26">
        <v>0</v>
      </c>
      <c r="AH365" s="26"/>
      <c r="AI365" s="26">
        <v>0</v>
      </c>
      <c r="AJ365" s="36">
        <f>SUM(AA365-AB365-AC365-AD365-AE365-AF365+AG365-AH365+AI365)</f>
        <v>4448480</v>
      </c>
      <c r="AK365" s="38" t="str">
        <f>IF(O365&gt;0," ",1)</f>
        <v xml:space="preserve"> </v>
      </c>
      <c r="AL365" s="38" t="str">
        <f>IF(W365&gt;0," ",1)</f>
        <v xml:space="preserve"> </v>
      </c>
    </row>
    <row r="366" spans="1:38" ht="17.100000000000001" customHeight="1">
      <c r="A366" s="8" t="s">
        <v>66</v>
      </c>
      <c r="B366" s="8" t="s">
        <v>647</v>
      </c>
      <c r="C366" s="8" t="s">
        <v>96</v>
      </c>
      <c r="D366" s="8" t="s">
        <v>651</v>
      </c>
      <c r="E366" s="18">
        <v>1680.06</v>
      </c>
      <c r="F366" s="2">
        <f t="shared" si="50"/>
        <v>2642734.38</v>
      </c>
      <c r="G366" s="63">
        <v>305221.68</v>
      </c>
      <c r="H366" s="46">
        <v>106991</v>
      </c>
      <c r="I366" s="42">
        <f t="shared" si="51"/>
        <v>80243.25</v>
      </c>
      <c r="J366" s="46">
        <v>163877</v>
      </c>
      <c r="K366" s="46">
        <v>14063</v>
      </c>
      <c r="L366" s="46">
        <v>390719</v>
      </c>
      <c r="M366" s="46">
        <v>118625</v>
      </c>
      <c r="N366" s="2">
        <f t="shared" si="52"/>
        <v>1072748.93</v>
      </c>
      <c r="O366" s="4">
        <f t="shared" si="53"/>
        <v>1569985</v>
      </c>
      <c r="P366" s="51">
        <v>692</v>
      </c>
      <c r="Q366" s="51">
        <v>59</v>
      </c>
      <c r="R366" s="4">
        <f t="shared" si="54"/>
        <v>56751</v>
      </c>
      <c r="S366" s="6">
        <f t="shared" si="59"/>
        <v>122577.1776</v>
      </c>
      <c r="T366" s="62">
        <v>18611078</v>
      </c>
      <c r="U366" s="6">
        <f t="shared" si="55"/>
        <v>18611.078000000001</v>
      </c>
      <c r="V366" s="6">
        <f t="shared" si="56"/>
        <v>103966.09959999999</v>
      </c>
      <c r="W366" s="4">
        <f t="shared" si="57"/>
        <v>2079322</v>
      </c>
      <c r="X366" s="20">
        <f t="shared" si="58"/>
        <v>3706058</v>
      </c>
      <c r="Y366" s="21">
        <v>0</v>
      </c>
      <c r="Z366" s="19">
        <v>0</v>
      </c>
      <c r="AA366" s="4">
        <f>ROUND(X366+Z366,0)</f>
        <v>3706058</v>
      </c>
      <c r="AB366" s="21"/>
      <c r="AC366" s="21"/>
      <c r="AD366" s="21"/>
      <c r="AE366" s="21"/>
      <c r="AF366" s="21"/>
      <c r="AG366" s="26">
        <v>0</v>
      </c>
      <c r="AH366" s="26"/>
      <c r="AI366" s="26">
        <v>0</v>
      </c>
      <c r="AJ366" s="36">
        <f>SUM(AA366-AB366-AC366-AD366-AE366-AF366+AG366-AH366+AI366)</f>
        <v>3706058</v>
      </c>
      <c r="AK366" s="38" t="str">
        <f>IF(O366&gt;0," ",1)</f>
        <v xml:space="preserve"> </v>
      </c>
      <c r="AL366" s="38" t="str">
        <f>IF(W366&gt;0," ",1)</f>
        <v xml:space="preserve"> </v>
      </c>
    </row>
    <row r="367" spans="1:38" ht="17.100000000000001" customHeight="1">
      <c r="A367" s="8" t="s">
        <v>66</v>
      </c>
      <c r="B367" s="8" t="s">
        <v>647</v>
      </c>
      <c r="C367" s="8" t="s">
        <v>207</v>
      </c>
      <c r="D367" s="8" t="s">
        <v>652</v>
      </c>
      <c r="E367" s="18">
        <v>1743.6</v>
      </c>
      <c r="F367" s="2">
        <f t="shared" si="50"/>
        <v>2742682.8</v>
      </c>
      <c r="G367" s="63">
        <v>544645.18000000005</v>
      </c>
      <c r="H367" s="46">
        <v>118044</v>
      </c>
      <c r="I367" s="42">
        <f t="shared" si="51"/>
        <v>88533</v>
      </c>
      <c r="J367" s="46">
        <v>174980</v>
      </c>
      <c r="K367" s="46">
        <v>15049</v>
      </c>
      <c r="L367" s="46">
        <v>417809</v>
      </c>
      <c r="M367" s="46">
        <v>166988</v>
      </c>
      <c r="N367" s="2">
        <f t="shared" si="52"/>
        <v>1408004.1800000002</v>
      </c>
      <c r="O367" s="4">
        <f t="shared" si="53"/>
        <v>1334679</v>
      </c>
      <c r="P367" s="51">
        <v>1030</v>
      </c>
      <c r="Q367" s="51">
        <v>55</v>
      </c>
      <c r="R367" s="4">
        <f t="shared" si="54"/>
        <v>78744</v>
      </c>
      <c r="S367" s="6">
        <f t="shared" si="59"/>
        <v>127213.056</v>
      </c>
      <c r="T367" s="62">
        <v>33934279</v>
      </c>
      <c r="U367" s="6">
        <f t="shared" si="55"/>
        <v>33934.279000000002</v>
      </c>
      <c r="V367" s="6">
        <f t="shared" si="56"/>
        <v>93278.777000000002</v>
      </c>
      <c r="W367" s="4">
        <f t="shared" si="57"/>
        <v>1865576</v>
      </c>
      <c r="X367" s="20">
        <f t="shared" si="58"/>
        <v>3278999</v>
      </c>
      <c r="Y367" s="21">
        <v>0</v>
      </c>
      <c r="Z367" s="19">
        <v>0</v>
      </c>
      <c r="AA367" s="4">
        <f>ROUND(X367+Z367,0)</f>
        <v>3278999</v>
      </c>
      <c r="AB367" s="21"/>
      <c r="AC367" s="21"/>
      <c r="AD367" s="21"/>
      <c r="AE367" s="21"/>
      <c r="AF367" s="21"/>
      <c r="AG367" s="26">
        <v>0</v>
      </c>
      <c r="AH367" s="26"/>
      <c r="AI367" s="26">
        <v>0</v>
      </c>
      <c r="AJ367" s="36">
        <f>SUM(AA367-AB367-AC367-AD367-AE367-AF367+AG367-AH367+AI367)</f>
        <v>3278999</v>
      </c>
      <c r="AK367" s="38" t="str">
        <f>IF(O367&gt;0," ",1)</f>
        <v xml:space="preserve"> </v>
      </c>
      <c r="AL367" s="38" t="str">
        <f>IF(W367&gt;0," ",1)</f>
        <v xml:space="preserve"> </v>
      </c>
    </row>
    <row r="368" spans="1:38" ht="17.100000000000001" customHeight="1">
      <c r="A368" s="8" t="s">
        <v>66</v>
      </c>
      <c r="B368" s="8" t="s">
        <v>647</v>
      </c>
      <c r="C368" s="8" t="s">
        <v>222</v>
      </c>
      <c r="D368" s="8" t="s">
        <v>653</v>
      </c>
      <c r="E368" s="18">
        <v>866.53</v>
      </c>
      <c r="F368" s="2">
        <f t="shared" si="50"/>
        <v>1363051.69</v>
      </c>
      <c r="G368" s="63">
        <v>92650.16</v>
      </c>
      <c r="H368" s="46">
        <v>58510</v>
      </c>
      <c r="I368" s="42">
        <f t="shared" si="51"/>
        <v>43882.5</v>
      </c>
      <c r="J368" s="46">
        <v>92383</v>
      </c>
      <c r="K368" s="46">
        <v>7914</v>
      </c>
      <c r="L368" s="46">
        <v>213619</v>
      </c>
      <c r="M368" s="46">
        <v>11433</v>
      </c>
      <c r="N368" s="2">
        <f t="shared" si="52"/>
        <v>461881.66000000003</v>
      </c>
      <c r="O368" s="4">
        <f t="shared" si="53"/>
        <v>901170</v>
      </c>
      <c r="P368" s="51">
        <v>515</v>
      </c>
      <c r="Q368" s="51">
        <v>68</v>
      </c>
      <c r="R368" s="4">
        <f t="shared" si="54"/>
        <v>48678</v>
      </c>
      <c r="S368" s="6">
        <f t="shared" si="59"/>
        <v>63222.0288</v>
      </c>
      <c r="T368" s="62">
        <v>5901284</v>
      </c>
      <c r="U368" s="6">
        <f t="shared" si="55"/>
        <v>5901.2839999999997</v>
      </c>
      <c r="V368" s="6">
        <f t="shared" si="56"/>
        <v>57320.7448</v>
      </c>
      <c r="W368" s="4">
        <f t="shared" si="57"/>
        <v>1146415</v>
      </c>
      <c r="X368" s="20">
        <f t="shared" si="58"/>
        <v>2096263</v>
      </c>
      <c r="Y368" s="21">
        <v>0</v>
      </c>
      <c r="Z368" s="19">
        <v>0</v>
      </c>
      <c r="AA368" s="4">
        <f>ROUND(X368+Z368,0)</f>
        <v>2096263</v>
      </c>
      <c r="AB368" s="21"/>
      <c r="AC368" s="21"/>
      <c r="AD368" s="21"/>
      <c r="AE368" s="21"/>
      <c r="AF368" s="21"/>
      <c r="AG368" s="26">
        <v>0</v>
      </c>
      <c r="AH368" s="26"/>
      <c r="AI368" s="26">
        <v>0</v>
      </c>
      <c r="AJ368" s="36">
        <f>SUM(AA368-AB368-AC368-AD368-AE368-AF368+AG368-AH368+AI368)</f>
        <v>2096263</v>
      </c>
      <c r="AK368" s="38" t="str">
        <f>IF(O368&gt;0," ",1)</f>
        <v xml:space="preserve"> </v>
      </c>
      <c r="AL368" s="38" t="str">
        <f>IF(W368&gt;0," ",1)</f>
        <v xml:space="preserve"> </v>
      </c>
    </row>
    <row r="369" spans="1:38" ht="17.100000000000001" customHeight="1">
      <c r="A369" s="8" t="s">
        <v>66</v>
      </c>
      <c r="B369" s="8" t="s">
        <v>647</v>
      </c>
      <c r="C369" s="8" t="s">
        <v>191</v>
      </c>
      <c r="D369" s="8" t="s">
        <v>654</v>
      </c>
      <c r="E369" s="18">
        <v>268.75</v>
      </c>
      <c r="F369" s="2">
        <f t="shared" si="50"/>
        <v>422743.75</v>
      </c>
      <c r="G369" s="63">
        <v>64278.07</v>
      </c>
      <c r="H369" s="46">
        <v>14267</v>
      </c>
      <c r="I369" s="42">
        <f t="shared" si="51"/>
        <v>10700.25</v>
      </c>
      <c r="J369" s="46">
        <v>21906</v>
      </c>
      <c r="K369" s="46">
        <v>1880</v>
      </c>
      <c r="L369" s="46">
        <v>55255</v>
      </c>
      <c r="M369" s="46">
        <v>5816</v>
      </c>
      <c r="N369" s="2">
        <f t="shared" si="52"/>
        <v>159835.32</v>
      </c>
      <c r="O369" s="4">
        <f t="shared" si="53"/>
        <v>262908</v>
      </c>
      <c r="P369" s="51">
        <v>113</v>
      </c>
      <c r="Q369" s="51">
        <v>64</v>
      </c>
      <c r="R369" s="4">
        <f t="shared" si="54"/>
        <v>10052</v>
      </c>
      <c r="S369" s="6">
        <f t="shared" si="59"/>
        <v>19608</v>
      </c>
      <c r="T369" s="62">
        <v>4004864</v>
      </c>
      <c r="U369" s="6">
        <f t="shared" si="55"/>
        <v>4004.864</v>
      </c>
      <c r="V369" s="6">
        <f t="shared" si="56"/>
        <v>15603.136</v>
      </c>
      <c r="W369" s="4">
        <f t="shared" si="57"/>
        <v>312063</v>
      </c>
      <c r="X369" s="20">
        <f t="shared" si="58"/>
        <v>585023</v>
      </c>
      <c r="Y369" s="21">
        <v>0</v>
      </c>
      <c r="Z369" s="19">
        <v>0</v>
      </c>
      <c r="AA369" s="4">
        <f>ROUND(X369+Z369,0)</f>
        <v>585023</v>
      </c>
      <c r="AB369" s="21"/>
      <c r="AC369" s="21"/>
      <c r="AD369" s="21"/>
      <c r="AE369" s="21"/>
      <c r="AF369" s="21"/>
      <c r="AG369" s="26">
        <v>0</v>
      </c>
      <c r="AH369" s="26"/>
      <c r="AI369" s="26">
        <v>0</v>
      </c>
      <c r="AJ369" s="36">
        <f>SUM(AA369-AB369-AC369-AD369-AE369-AF369+AG369-AH369+AI369)</f>
        <v>585023</v>
      </c>
      <c r="AK369" s="38" t="str">
        <f>IF(O369&gt;0," ",1)</f>
        <v xml:space="preserve"> </v>
      </c>
      <c r="AL369" s="38" t="str">
        <f>IF(W369&gt;0," ",1)</f>
        <v xml:space="preserve"> </v>
      </c>
    </row>
    <row r="370" spans="1:38" ht="17.100000000000001" customHeight="1">
      <c r="A370" s="8" t="s">
        <v>66</v>
      </c>
      <c r="B370" s="8" t="s">
        <v>647</v>
      </c>
      <c r="C370" s="8" t="s">
        <v>56</v>
      </c>
      <c r="D370" s="8" t="s">
        <v>329</v>
      </c>
      <c r="E370" s="18">
        <v>444.22</v>
      </c>
      <c r="F370" s="2">
        <f t="shared" si="50"/>
        <v>698758.06</v>
      </c>
      <c r="G370" s="63">
        <v>99899.26</v>
      </c>
      <c r="H370" s="46">
        <v>22967</v>
      </c>
      <c r="I370" s="42">
        <f t="shared" si="51"/>
        <v>17225.25</v>
      </c>
      <c r="J370" s="46">
        <v>35455</v>
      </c>
      <c r="K370" s="46">
        <v>3041</v>
      </c>
      <c r="L370" s="46">
        <v>86523</v>
      </c>
      <c r="M370" s="46">
        <v>15210</v>
      </c>
      <c r="N370" s="2">
        <f t="shared" si="52"/>
        <v>257353.51</v>
      </c>
      <c r="O370" s="4">
        <f t="shared" si="53"/>
        <v>441405</v>
      </c>
      <c r="P370" s="51">
        <v>224</v>
      </c>
      <c r="Q370" s="51">
        <v>55</v>
      </c>
      <c r="R370" s="4">
        <f t="shared" si="54"/>
        <v>17125</v>
      </c>
      <c r="S370" s="6">
        <f t="shared" si="59"/>
        <v>32410.2912</v>
      </c>
      <c r="T370" s="62">
        <v>6091418</v>
      </c>
      <c r="U370" s="6">
        <f t="shared" si="55"/>
        <v>6091.4179999999997</v>
      </c>
      <c r="V370" s="6">
        <f t="shared" si="56"/>
        <v>26318.873200000002</v>
      </c>
      <c r="W370" s="4">
        <f t="shared" si="57"/>
        <v>526377</v>
      </c>
      <c r="X370" s="20">
        <f t="shared" si="58"/>
        <v>984907</v>
      </c>
      <c r="Y370" s="21">
        <v>0</v>
      </c>
      <c r="Z370" s="19">
        <v>0</v>
      </c>
      <c r="AA370" s="4">
        <f>ROUND(X370+Z370,0)</f>
        <v>984907</v>
      </c>
      <c r="AB370" s="21"/>
      <c r="AC370" s="21"/>
      <c r="AD370" s="21"/>
      <c r="AE370" s="21"/>
      <c r="AF370" s="21"/>
      <c r="AG370" s="26">
        <v>0</v>
      </c>
      <c r="AH370" s="26"/>
      <c r="AI370" s="26">
        <v>0</v>
      </c>
      <c r="AJ370" s="36">
        <f>SUM(AA370-AB370-AC370-AD370-AE370-AF370+AG370-AH370+AI370)</f>
        <v>984907</v>
      </c>
      <c r="AK370" s="38" t="str">
        <f>IF(O370&gt;0," ",1)</f>
        <v xml:space="preserve"> </v>
      </c>
      <c r="AL370" s="38" t="str">
        <f>IF(W370&gt;0," ",1)</f>
        <v xml:space="preserve"> </v>
      </c>
    </row>
    <row r="371" spans="1:38" ht="17.100000000000001" customHeight="1">
      <c r="A371" s="8" t="s">
        <v>66</v>
      </c>
      <c r="B371" s="8" t="s">
        <v>647</v>
      </c>
      <c r="C371" s="8" t="s">
        <v>29</v>
      </c>
      <c r="D371" s="8" t="s">
        <v>655</v>
      </c>
      <c r="E371" s="18">
        <v>668.7</v>
      </c>
      <c r="F371" s="2">
        <f t="shared" si="50"/>
        <v>1051865.1000000001</v>
      </c>
      <c r="G371" s="63">
        <v>67162.710000000006</v>
      </c>
      <c r="H371" s="46">
        <v>41061</v>
      </c>
      <c r="I371" s="42">
        <f t="shared" si="51"/>
        <v>30795.75</v>
      </c>
      <c r="J371" s="46">
        <v>63526</v>
      </c>
      <c r="K371" s="46">
        <v>5448</v>
      </c>
      <c r="L371" s="46">
        <v>152322</v>
      </c>
      <c r="M371" s="46">
        <v>6108</v>
      </c>
      <c r="N371" s="2">
        <f t="shared" si="52"/>
        <v>325362.46000000002</v>
      </c>
      <c r="O371" s="4">
        <f t="shared" si="53"/>
        <v>726503</v>
      </c>
      <c r="P371" s="51">
        <v>247</v>
      </c>
      <c r="Q371" s="51">
        <v>51</v>
      </c>
      <c r="R371" s="4">
        <f t="shared" si="54"/>
        <v>17510</v>
      </c>
      <c r="S371" s="6">
        <f t="shared" si="59"/>
        <v>48788.351999999999</v>
      </c>
      <c r="T371" s="62">
        <v>4178477</v>
      </c>
      <c r="U371" s="6">
        <f t="shared" si="55"/>
        <v>4178.4769999999999</v>
      </c>
      <c r="V371" s="6">
        <f t="shared" si="56"/>
        <v>44609.875</v>
      </c>
      <c r="W371" s="4">
        <f t="shared" si="57"/>
        <v>892198</v>
      </c>
      <c r="X371" s="20">
        <f t="shared" si="58"/>
        <v>1636211</v>
      </c>
      <c r="Y371" s="21">
        <v>0</v>
      </c>
      <c r="Z371" s="19">
        <v>0</v>
      </c>
      <c r="AA371" s="4">
        <f>ROUND(X371+Z371,0)</f>
        <v>1636211</v>
      </c>
      <c r="AB371" s="21"/>
      <c r="AC371" s="21"/>
      <c r="AD371" s="21"/>
      <c r="AE371" s="21"/>
      <c r="AF371" s="21"/>
      <c r="AG371" s="26">
        <v>0</v>
      </c>
      <c r="AH371" s="26"/>
      <c r="AI371" s="26">
        <v>0</v>
      </c>
      <c r="AJ371" s="36">
        <f>SUM(AA371-AB371-AC371-AD371-AE371-AF371+AG371-AH371+AI371)</f>
        <v>1636211</v>
      </c>
      <c r="AK371" s="38" t="str">
        <f>IF(O371&gt;0," ",1)</f>
        <v xml:space="preserve"> </v>
      </c>
      <c r="AL371" s="38" t="str">
        <f>IF(W371&gt;0," ",1)</f>
        <v xml:space="preserve"> </v>
      </c>
    </row>
    <row r="372" spans="1:38" ht="17.100000000000001" customHeight="1">
      <c r="A372" s="8" t="s">
        <v>200</v>
      </c>
      <c r="B372" s="8" t="s">
        <v>656</v>
      </c>
      <c r="C372" s="8" t="s">
        <v>158</v>
      </c>
      <c r="D372" s="8" t="s">
        <v>657</v>
      </c>
      <c r="E372" s="18">
        <v>280.84999999999997</v>
      </c>
      <c r="F372" s="2">
        <f t="shared" si="50"/>
        <v>441777.04999999993</v>
      </c>
      <c r="G372" s="63">
        <v>238475.93</v>
      </c>
      <c r="H372" s="46">
        <v>33568</v>
      </c>
      <c r="I372" s="42">
        <f t="shared" si="51"/>
        <v>25176</v>
      </c>
      <c r="J372" s="46">
        <v>23983</v>
      </c>
      <c r="K372" s="46">
        <v>0</v>
      </c>
      <c r="L372" s="46">
        <v>0</v>
      </c>
      <c r="M372" s="46">
        <v>6853</v>
      </c>
      <c r="N372" s="2">
        <f t="shared" si="52"/>
        <v>294487.93</v>
      </c>
      <c r="O372" s="4">
        <f t="shared" si="53"/>
        <v>147289</v>
      </c>
      <c r="P372" s="51">
        <v>64</v>
      </c>
      <c r="Q372" s="51">
        <v>77</v>
      </c>
      <c r="R372" s="4">
        <f t="shared" si="54"/>
        <v>6850</v>
      </c>
      <c r="S372" s="6">
        <f t="shared" si="59"/>
        <v>20490.815999999999</v>
      </c>
      <c r="T372" s="62">
        <v>15296724</v>
      </c>
      <c r="U372" s="6">
        <f t="shared" si="55"/>
        <v>15296.724</v>
      </c>
      <c r="V372" s="6">
        <f t="shared" si="56"/>
        <v>5194.0919999999987</v>
      </c>
      <c r="W372" s="4">
        <f t="shared" si="57"/>
        <v>103882</v>
      </c>
      <c r="X372" s="20">
        <f t="shared" si="58"/>
        <v>258021</v>
      </c>
      <c r="Y372" s="21">
        <v>0</v>
      </c>
      <c r="Z372" s="19">
        <v>0</v>
      </c>
      <c r="AA372" s="4">
        <f>ROUND(X372+Z372,0)</f>
        <v>258021</v>
      </c>
      <c r="AB372" s="21"/>
      <c r="AC372" s="21"/>
      <c r="AD372" s="21"/>
      <c r="AE372" s="21"/>
      <c r="AF372" s="21"/>
      <c r="AG372" s="26">
        <v>0</v>
      </c>
      <c r="AH372" s="26"/>
      <c r="AI372" s="26">
        <v>0</v>
      </c>
      <c r="AJ372" s="36">
        <f>SUM(AA372-AB372-AC372-AD372-AE372-AF372+AG372-AH372+AI372)</f>
        <v>258021</v>
      </c>
      <c r="AK372" s="38" t="str">
        <f>IF(O372&gt;0," ",1)</f>
        <v xml:space="preserve"> </v>
      </c>
      <c r="AL372" s="38" t="str">
        <f>IF(W372&gt;0," ",1)</f>
        <v xml:space="preserve"> </v>
      </c>
    </row>
    <row r="373" spans="1:38" ht="17.100000000000001" customHeight="1">
      <c r="A373" s="8" t="s">
        <v>200</v>
      </c>
      <c r="B373" s="8" t="s">
        <v>656</v>
      </c>
      <c r="C373" s="8" t="s">
        <v>201</v>
      </c>
      <c r="D373" s="8" t="s">
        <v>658</v>
      </c>
      <c r="E373" s="18">
        <v>178.08</v>
      </c>
      <c r="F373" s="2">
        <f t="shared" si="50"/>
        <v>280119.84000000003</v>
      </c>
      <c r="G373" s="63">
        <v>126762.03</v>
      </c>
      <c r="H373" s="46">
        <v>17007</v>
      </c>
      <c r="I373" s="42">
        <f t="shared" si="51"/>
        <v>12755.25</v>
      </c>
      <c r="J373" s="46">
        <v>12180</v>
      </c>
      <c r="K373" s="46">
        <v>0</v>
      </c>
      <c r="L373" s="46">
        <v>0</v>
      </c>
      <c r="M373" s="46">
        <v>70402</v>
      </c>
      <c r="N373" s="2">
        <f t="shared" si="52"/>
        <v>222099.28</v>
      </c>
      <c r="O373" s="4">
        <f t="shared" si="53"/>
        <v>58021</v>
      </c>
      <c r="P373" s="51">
        <v>53</v>
      </c>
      <c r="Q373" s="51">
        <v>167</v>
      </c>
      <c r="R373" s="4">
        <f t="shared" si="54"/>
        <v>12303</v>
      </c>
      <c r="S373" s="6">
        <f t="shared" si="59"/>
        <v>12992.7168</v>
      </c>
      <c r="T373" s="62">
        <v>7015054</v>
      </c>
      <c r="U373" s="6">
        <f t="shared" si="55"/>
        <v>7015.0540000000001</v>
      </c>
      <c r="V373" s="6">
        <f t="shared" si="56"/>
        <v>5977.6628000000001</v>
      </c>
      <c r="W373" s="4">
        <f t="shared" si="57"/>
        <v>119553</v>
      </c>
      <c r="X373" s="20">
        <f t="shared" si="58"/>
        <v>189877</v>
      </c>
      <c r="Y373" s="21">
        <v>0</v>
      </c>
      <c r="Z373" s="19">
        <v>0</v>
      </c>
      <c r="AA373" s="4">
        <f>ROUND(X373+Z373,0)</f>
        <v>189877</v>
      </c>
      <c r="AB373" s="21"/>
      <c r="AC373" s="21"/>
      <c r="AD373" s="21"/>
      <c r="AE373" s="21"/>
      <c r="AF373" s="21"/>
      <c r="AG373" s="26">
        <v>0</v>
      </c>
      <c r="AH373" s="26"/>
      <c r="AI373" s="26">
        <v>0</v>
      </c>
      <c r="AJ373" s="36">
        <f>SUM(AA373-AB373-AC373-AD373-AE373-AF373+AG373-AH373+AI373)</f>
        <v>189877</v>
      </c>
      <c r="AK373" s="38" t="str">
        <f>IF(O373&gt;0," ",1)</f>
        <v xml:space="preserve"> </v>
      </c>
      <c r="AL373" s="38" t="str">
        <f>IF(W373&gt;0," ",1)</f>
        <v xml:space="preserve"> </v>
      </c>
    </row>
    <row r="374" spans="1:38" ht="17.100000000000001" customHeight="1">
      <c r="A374" s="8" t="s">
        <v>200</v>
      </c>
      <c r="B374" s="8" t="s">
        <v>656</v>
      </c>
      <c r="C374" s="8" t="s">
        <v>106</v>
      </c>
      <c r="D374" s="8" t="s">
        <v>659</v>
      </c>
      <c r="E374" s="18">
        <v>160.47</v>
      </c>
      <c r="F374" s="2">
        <f t="shared" si="50"/>
        <v>252419.31</v>
      </c>
      <c r="G374" s="63">
        <v>138350.23000000001</v>
      </c>
      <c r="H374" s="46">
        <v>15180</v>
      </c>
      <c r="I374" s="42">
        <f t="shared" si="51"/>
        <v>11385</v>
      </c>
      <c r="J374" s="46">
        <v>10852</v>
      </c>
      <c r="K374" s="46">
        <v>0</v>
      </c>
      <c r="L374" s="46">
        <v>0</v>
      </c>
      <c r="M374" s="46">
        <v>66402</v>
      </c>
      <c r="N374" s="2">
        <f t="shared" si="52"/>
        <v>226989.23</v>
      </c>
      <c r="O374" s="4">
        <f t="shared" si="53"/>
        <v>25430</v>
      </c>
      <c r="P374" s="51">
        <v>50</v>
      </c>
      <c r="Q374" s="51">
        <v>119</v>
      </c>
      <c r="R374" s="4">
        <f t="shared" si="54"/>
        <v>8271</v>
      </c>
      <c r="S374" s="6">
        <f t="shared" si="59"/>
        <v>11707.8912</v>
      </c>
      <c r="T374" s="62">
        <v>8453575</v>
      </c>
      <c r="U374" s="6">
        <f t="shared" si="55"/>
        <v>8453.5750000000007</v>
      </c>
      <c r="V374" s="6">
        <f t="shared" si="56"/>
        <v>3254.3161999999993</v>
      </c>
      <c r="W374" s="4">
        <f t="shared" si="57"/>
        <v>65086</v>
      </c>
      <c r="X374" s="20">
        <f t="shared" si="58"/>
        <v>98787</v>
      </c>
      <c r="Y374" s="21">
        <v>0</v>
      </c>
      <c r="Z374" s="19">
        <v>0</v>
      </c>
      <c r="AA374" s="4">
        <f>ROUND(X374+Z374,0)</f>
        <v>98787</v>
      </c>
      <c r="AB374" s="21"/>
      <c r="AC374" s="21"/>
      <c r="AD374" s="21"/>
      <c r="AE374" s="21"/>
      <c r="AF374" s="21"/>
      <c r="AG374" s="26">
        <v>0</v>
      </c>
      <c r="AH374" s="26"/>
      <c r="AI374" s="26">
        <v>0</v>
      </c>
      <c r="AJ374" s="36">
        <f>SUM(AA374-AB374-AC374-AD374-AE374-AF374+AG374-AH374+AI374)</f>
        <v>98787</v>
      </c>
      <c r="AK374" s="38" t="str">
        <f>IF(O374&gt;0," ",1)</f>
        <v xml:space="preserve"> </v>
      </c>
      <c r="AL374" s="38" t="str">
        <f>IF(W374&gt;0," ",1)</f>
        <v xml:space="preserve"> </v>
      </c>
    </row>
    <row r="375" spans="1:38" ht="17.100000000000001" customHeight="1">
      <c r="A375" s="8" t="s">
        <v>200</v>
      </c>
      <c r="B375" s="8" t="s">
        <v>656</v>
      </c>
      <c r="C375" s="8" t="s">
        <v>35</v>
      </c>
      <c r="D375" s="8" t="s">
        <v>660</v>
      </c>
      <c r="E375" s="18">
        <v>462.24</v>
      </c>
      <c r="F375" s="2">
        <f t="shared" si="50"/>
        <v>727103.52</v>
      </c>
      <c r="G375" s="63">
        <v>339595.79</v>
      </c>
      <c r="H375" s="46">
        <v>60897</v>
      </c>
      <c r="I375" s="42">
        <f t="shared" si="51"/>
        <v>45672.75</v>
      </c>
      <c r="J375" s="46">
        <v>43606</v>
      </c>
      <c r="K375" s="46">
        <v>0</v>
      </c>
      <c r="L375" s="46">
        <v>0</v>
      </c>
      <c r="M375" s="46">
        <v>11159</v>
      </c>
      <c r="N375" s="2">
        <f t="shared" si="52"/>
        <v>440033.54</v>
      </c>
      <c r="O375" s="4">
        <f t="shared" si="53"/>
        <v>287070</v>
      </c>
      <c r="P375" s="51">
        <v>273</v>
      </c>
      <c r="Q375" s="51">
        <v>40</v>
      </c>
      <c r="R375" s="4">
        <f t="shared" si="54"/>
        <v>15179</v>
      </c>
      <c r="S375" s="6">
        <f t="shared" si="59"/>
        <v>33725.030400000003</v>
      </c>
      <c r="T375" s="62">
        <v>20178003</v>
      </c>
      <c r="U375" s="6">
        <f t="shared" si="55"/>
        <v>20178.003000000001</v>
      </c>
      <c r="V375" s="6">
        <f t="shared" si="56"/>
        <v>13547.027400000003</v>
      </c>
      <c r="W375" s="4">
        <f t="shared" si="57"/>
        <v>270941</v>
      </c>
      <c r="X375" s="20">
        <f t="shared" si="58"/>
        <v>573190</v>
      </c>
      <c r="Y375" s="21">
        <v>0</v>
      </c>
      <c r="Z375" s="19">
        <v>0</v>
      </c>
      <c r="AA375" s="4">
        <f>ROUND(X375+Z375,0)</f>
        <v>573190</v>
      </c>
      <c r="AB375" s="21"/>
      <c r="AC375" s="21"/>
      <c r="AD375" s="21"/>
      <c r="AE375" s="21"/>
      <c r="AF375" s="21"/>
      <c r="AG375" s="26">
        <v>0</v>
      </c>
      <c r="AH375" s="26"/>
      <c r="AI375" s="26">
        <v>0</v>
      </c>
      <c r="AJ375" s="36">
        <f>SUM(AA375-AB375-AC375-AD375-AE375-AF375+AG375-AH375+AI375)</f>
        <v>573190</v>
      </c>
      <c r="AK375" s="38" t="str">
        <f>IF(O375&gt;0," ",1)</f>
        <v xml:space="preserve"> </v>
      </c>
      <c r="AL375" s="38" t="str">
        <f>IF(W375&gt;0," ",1)</f>
        <v xml:space="preserve"> </v>
      </c>
    </row>
    <row r="376" spans="1:38" ht="17.100000000000001" customHeight="1">
      <c r="A376" s="8" t="s">
        <v>200</v>
      </c>
      <c r="B376" s="8" t="s">
        <v>656</v>
      </c>
      <c r="C376" s="8" t="s">
        <v>36</v>
      </c>
      <c r="D376" s="8" t="s">
        <v>661</v>
      </c>
      <c r="E376" s="18">
        <v>532.20000000000005</v>
      </c>
      <c r="F376" s="2">
        <f t="shared" si="50"/>
        <v>837150.60000000009</v>
      </c>
      <c r="G376" s="63">
        <v>170363.35</v>
      </c>
      <c r="H376" s="46">
        <v>60511</v>
      </c>
      <c r="I376" s="42">
        <f t="shared" si="51"/>
        <v>45383.25</v>
      </c>
      <c r="J376" s="46">
        <v>43367</v>
      </c>
      <c r="K376" s="46">
        <v>0</v>
      </c>
      <c r="L376" s="46">
        <v>0</v>
      </c>
      <c r="M376" s="46">
        <v>0</v>
      </c>
      <c r="N376" s="2">
        <f t="shared" si="52"/>
        <v>259113.60000000001</v>
      </c>
      <c r="O376" s="4">
        <f t="shared" si="53"/>
        <v>578037</v>
      </c>
      <c r="P376" s="51">
        <v>294</v>
      </c>
      <c r="Q376" s="51">
        <v>33</v>
      </c>
      <c r="R376" s="4">
        <f t="shared" si="54"/>
        <v>13486</v>
      </c>
      <c r="S376" s="6">
        <f t="shared" si="59"/>
        <v>38829.311999999998</v>
      </c>
      <c r="T376" s="62">
        <v>9945321</v>
      </c>
      <c r="U376" s="6">
        <f t="shared" si="55"/>
        <v>9945.3209999999999</v>
      </c>
      <c r="V376" s="6">
        <f t="shared" si="56"/>
        <v>28883.990999999998</v>
      </c>
      <c r="W376" s="4">
        <f t="shared" si="57"/>
        <v>577680</v>
      </c>
      <c r="X376" s="20">
        <f t="shared" si="58"/>
        <v>1169203</v>
      </c>
      <c r="Y376" s="21">
        <v>0</v>
      </c>
      <c r="Z376" s="19">
        <v>0</v>
      </c>
      <c r="AA376" s="4">
        <f>ROUND(X376+Z376,0)</f>
        <v>1169203</v>
      </c>
      <c r="AB376" s="21"/>
      <c r="AC376" s="21"/>
      <c r="AD376" s="21"/>
      <c r="AE376" s="21"/>
      <c r="AF376" s="21"/>
      <c r="AG376" s="26">
        <v>0</v>
      </c>
      <c r="AH376" s="26"/>
      <c r="AI376" s="26">
        <v>0</v>
      </c>
      <c r="AJ376" s="36">
        <f>SUM(AA376-AB376-AC376-AD376-AE376-AF376+AG376-AH376+AI376)</f>
        <v>1169203</v>
      </c>
      <c r="AK376" s="38" t="str">
        <f>IF(O376&gt;0," ",1)</f>
        <v xml:space="preserve"> </v>
      </c>
      <c r="AL376" s="38" t="str">
        <f>IF(W376&gt;0," ",1)</f>
        <v xml:space="preserve"> </v>
      </c>
    </row>
    <row r="377" spans="1:38" ht="17.100000000000001" customHeight="1">
      <c r="A377" s="8" t="s">
        <v>200</v>
      </c>
      <c r="B377" s="8" t="s">
        <v>656</v>
      </c>
      <c r="C377" s="8" t="s">
        <v>190</v>
      </c>
      <c r="D377" s="8" t="s">
        <v>662</v>
      </c>
      <c r="E377" s="18">
        <v>1443.7</v>
      </c>
      <c r="F377" s="2">
        <f t="shared" si="50"/>
        <v>2270940.1</v>
      </c>
      <c r="G377" s="63">
        <v>562989.11</v>
      </c>
      <c r="H377" s="46">
        <v>172336</v>
      </c>
      <c r="I377" s="42">
        <f t="shared" si="51"/>
        <v>129252</v>
      </c>
      <c r="J377" s="46">
        <v>123305</v>
      </c>
      <c r="K377" s="46">
        <v>198969</v>
      </c>
      <c r="L377" s="46">
        <v>316954</v>
      </c>
      <c r="M377" s="46">
        <v>84693</v>
      </c>
      <c r="N377" s="2">
        <f t="shared" si="52"/>
        <v>1416162.1099999999</v>
      </c>
      <c r="O377" s="4">
        <f t="shared" si="53"/>
        <v>854778</v>
      </c>
      <c r="P377" s="51">
        <v>317</v>
      </c>
      <c r="Q377" s="51">
        <v>139</v>
      </c>
      <c r="R377" s="4">
        <f t="shared" si="54"/>
        <v>61248</v>
      </c>
      <c r="S377" s="6">
        <f t="shared" si="59"/>
        <v>105332.352</v>
      </c>
      <c r="T377" s="62">
        <v>32392929</v>
      </c>
      <c r="U377" s="6">
        <f t="shared" si="55"/>
        <v>32392.929</v>
      </c>
      <c r="V377" s="6">
        <f t="shared" si="56"/>
        <v>72939.422999999995</v>
      </c>
      <c r="W377" s="4">
        <f t="shared" si="57"/>
        <v>1458788</v>
      </c>
      <c r="X377" s="20">
        <f t="shared" si="58"/>
        <v>2374814</v>
      </c>
      <c r="Y377" s="21">
        <v>0</v>
      </c>
      <c r="Z377" s="19">
        <v>0</v>
      </c>
      <c r="AA377" s="4">
        <f>ROUND(X377+Z377,0)</f>
        <v>2374814</v>
      </c>
      <c r="AB377" s="21"/>
      <c r="AC377" s="21"/>
      <c r="AD377" s="21"/>
      <c r="AE377" s="21"/>
      <c r="AF377" s="21"/>
      <c r="AG377" s="26">
        <v>0</v>
      </c>
      <c r="AH377" s="26"/>
      <c r="AI377" s="26">
        <v>0</v>
      </c>
      <c r="AJ377" s="36">
        <f>SUM(AA377-AB377-AC377-AD377-AE377-AF377+AG377-AH377+AI377)</f>
        <v>2374814</v>
      </c>
      <c r="AK377" s="38" t="str">
        <f>IF(O377&gt;0," ",1)</f>
        <v xml:space="preserve"> </v>
      </c>
      <c r="AL377" s="38" t="str">
        <f>IF(W377&gt;0," ",1)</f>
        <v xml:space="preserve"> </v>
      </c>
    </row>
    <row r="378" spans="1:38" ht="17.100000000000001" customHeight="1">
      <c r="A378" s="8" t="s">
        <v>200</v>
      </c>
      <c r="B378" s="8" t="s">
        <v>656</v>
      </c>
      <c r="C378" s="8" t="s">
        <v>208</v>
      </c>
      <c r="D378" s="8" t="s">
        <v>663</v>
      </c>
      <c r="E378" s="18">
        <v>528.04</v>
      </c>
      <c r="F378" s="2">
        <f t="shared" si="50"/>
        <v>830606.91999999993</v>
      </c>
      <c r="G378" s="63">
        <v>584798.99</v>
      </c>
      <c r="H378" s="46">
        <v>50920</v>
      </c>
      <c r="I378" s="42">
        <f t="shared" si="51"/>
        <v>38190</v>
      </c>
      <c r="J378" s="46">
        <v>36442</v>
      </c>
      <c r="K378" s="46">
        <v>58733</v>
      </c>
      <c r="L378" s="46">
        <v>93686</v>
      </c>
      <c r="M378" s="46">
        <v>130083</v>
      </c>
      <c r="N378" s="2">
        <f t="shared" si="52"/>
        <v>941932.99</v>
      </c>
      <c r="O378" s="4">
        <f t="shared" si="53"/>
        <v>0</v>
      </c>
      <c r="P378" s="51">
        <v>151</v>
      </c>
      <c r="Q378" s="51">
        <v>158</v>
      </c>
      <c r="R378" s="4">
        <f t="shared" si="54"/>
        <v>33163</v>
      </c>
      <c r="S378" s="6">
        <f t="shared" si="59"/>
        <v>38525.7984</v>
      </c>
      <c r="T378" s="62">
        <v>34315173</v>
      </c>
      <c r="U378" s="6">
        <f t="shared" si="55"/>
        <v>34315.173000000003</v>
      </c>
      <c r="V378" s="6">
        <f t="shared" si="56"/>
        <v>4210.6253999999972</v>
      </c>
      <c r="W378" s="4">
        <f t="shared" si="57"/>
        <v>84213</v>
      </c>
      <c r="X378" s="20">
        <f t="shared" si="58"/>
        <v>117376</v>
      </c>
      <c r="Y378" s="21">
        <v>0</v>
      </c>
      <c r="Z378" s="19">
        <v>0</v>
      </c>
      <c r="AA378" s="4">
        <f>ROUND(X378+Z378,0)</f>
        <v>117376</v>
      </c>
      <c r="AB378" s="21"/>
      <c r="AC378" s="21"/>
      <c r="AD378" s="21"/>
      <c r="AE378" s="21"/>
      <c r="AF378" s="21"/>
      <c r="AG378" s="26">
        <v>0</v>
      </c>
      <c r="AH378" s="26"/>
      <c r="AI378" s="26">
        <v>0</v>
      </c>
      <c r="AJ378" s="36">
        <f>SUM(AA378-AB378-AC378-AD378-AE378-AF378+AG378-AH378+AI378)</f>
        <v>117376</v>
      </c>
      <c r="AK378" s="38">
        <f>IF(O378&gt;0," ",1)</f>
        <v>1</v>
      </c>
      <c r="AL378" s="38" t="str">
        <f>IF(W378&gt;0," ",1)</f>
        <v xml:space="preserve"> </v>
      </c>
    </row>
    <row r="379" spans="1:38" ht="17.100000000000001" customHeight="1">
      <c r="A379" s="8" t="s">
        <v>200</v>
      </c>
      <c r="B379" s="8" t="s">
        <v>656</v>
      </c>
      <c r="C379" s="8" t="s">
        <v>17</v>
      </c>
      <c r="D379" s="8" t="s">
        <v>664</v>
      </c>
      <c r="E379" s="18">
        <v>686.82</v>
      </c>
      <c r="F379" s="2">
        <f t="shared" si="50"/>
        <v>1080367.8600000001</v>
      </c>
      <c r="G379" s="63">
        <v>356356.12</v>
      </c>
      <c r="H379" s="46">
        <v>92202</v>
      </c>
      <c r="I379" s="42">
        <f t="shared" si="51"/>
        <v>69151.5</v>
      </c>
      <c r="J379" s="46">
        <v>65990</v>
      </c>
      <c r="K379" s="46">
        <v>106329</v>
      </c>
      <c r="L379" s="46">
        <v>165429</v>
      </c>
      <c r="M379" s="46">
        <v>93943</v>
      </c>
      <c r="N379" s="2">
        <f t="shared" si="52"/>
        <v>857198.62</v>
      </c>
      <c r="O379" s="4">
        <f t="shared" si="53"/>
        <v>223169</v>
      </c>
      <c r="P379" s="51">
        <v>171</v>
      </c>
      <c r="Q379" s="51">
        <v>112</v>
      </c>
      <c r="R379" s="4">
        <f t="shared" si="54"/>
        <v>26621</v>
      </c>
      <c r="S379" s="6">
        <f t="shared" si="59"/>
        <v>50110.387199999997</v>
      </c>
      <c r="T379" s="62">
        <v>21389923</v>
      </c>
      <c r="U379" s="6">
        <f t="shared" si="55"/>
        <v>21389.922999999999</v>
      </c>
      <c r="V379" s="6">
        <f t="shared" si="56"/>
        <v>28720.464199999999</v>
      </c>
      <c r="W379" s="4">
        <f t="shared" si="57"/>
        <v>574409</v>
      </c>
      <c r="X379" s="20">
        <f t="shared" si="58"/>
        <v>824199</v>
      </c>
      <c r="Y379" s="21">
        <v>0</v>
      </c>
      <c r="Z379" s="19">
        <v>0</v>
      </c>
      <c r="AA379" s="4">
        <f>ROUND(X379+Z379,0)</f>
        <v>824199</v>
      </c>
      <c r="AB379" s="21"/>
      <c r="AC379" s="21"/>
      <c r="AD379" s="21"/>
      <c r="AE379" s="21"/>
      <c r="AF379" s="21"/>
      <c r="AG379" s="26">
        <v>0</v>
      </c>
      <c r="AH379" s="26"/>
      <c r="AI379" s="26">
        <v>0</v>
      </c>
      <c r="AJ379" s="36">
        <f>SUM(AA379-AB379-AC379-AD379-AE379-AF379+AG379-AH379+AI379)</f>
        <v>824199</v>
      </c>
      <c r="AK379" s="38" t="str">
        <f>IF(O379&gt;0," ",1)</f>
        <v xml:space="preserve"> </v>
      </c>
      <c r="AL379" s="38" t="str">
        <f>IF(W379&gt;0," ",1)</f>
        <v xml:space="preserve"> </v>
      </c>
    </row>
    <row r="380" spans="1:38" ht="17.100000000000001" customHeight="1">
      <c r="A380" s="8" t="s">
        <v>200</v>
      </c>
      <c r="B380" s="8" t="s">
        <v>656</v>
      </c>
      <c r="C380" s="8" t="s">
        <v>238</v>
      </c>
      <c r="D380" s="8" t="s">
        <v>665</v>
      </c>
      <c r="E380" s="18">
        <v>218.69</v>
      </c>
      <c r="F380" s="2">
        <f t="shared" si="50"/>
        <v>343999.37</v>
      </c>
      <c r="G380" s="63">
        <v>156292.87</v>
      </c>
      <c r="H380" s="46">
        <v>23968</v>
      </c>
      <c r="I380" s="42">
        <f t="shared" si="51"/>
        <v>17976</v>
      </c>
      <c r="J380" s="46">
        <v>17144</v>
      </c>
      <c r="K380" s="46">
        <v>27702</v>
      </c>
      <c r="L380" s="46">
        <v>46700</v>
      </c>
      <c r="M380" s="46">
        <v>49774</v>
      </c>
      <c r="N380" s="2">
        <f t="shared" si="52"/>
        <v>315588.87</v>
      </c>
      <c r="O380" s="4">
        <f t="shared" si="53"/>
        <v>28411</v>
      </c>
      <c r="P380" s="51">
        <v>49</v>
      </c>
      <c r="Q380" s="51">
        <v>136</v>
      </c>
      <c r="R380" s="4">
        <f t="shared" si="54"/>
        <v>9263</v>
      </c>
      <c r="S380" s="6">
        <f t="shared" si="59"/>
        <v>15955.6224</v>
      </c>
      <c r="T380" s="62">
        <v>9086795</v>
      </c>
      <c r="U380" s="6">
        <f t="shared" si="55"/>
        <v>9086.7950000000001</v>
      </c>
      <c r="V380" s="6">
        <f t="shared" si="56"/>
        <v>6868.8274000000001</v>
      </c>
      <c r="W380" s="4">
        <f t="shared" si="57"/>
        <v>137377</v>
      </c>
      <c r="X380" s="20">
        <f t="shared" si="58"/>
        <v>175051</v>
      </c>
      <c r="Y380" s="21">
        <v>0</v>
      </c>
      <c r="Z380" s="19">
        <v>0</v>
      </c>
      <c r="AA380" s="4">
        <f>ROUND(X380+Z380,0)</f>
        <v>175051</v>
      </c>
      <c r="AB380" s="21"/>
      <c r="AC380" s="21"/>
      <c r="AD380" s="21"/>
      <c r="AE380" s="21"/>
      <c r="AF380" s="21"/>
      <c r="AG380" s="26">
        <v>0</v>
      </c>
      <c r="AH380" s="26"/>
      <c r="AI380" s="26">
        <v>0</v>
      </c>
      <c r="AJ380" s="36">
        <f>SUM(AA380-AB380-AC380-AD380-AE380-AF380+AG380-AH380+AI380)</f>
        <v>175051</v>
      </c>
      <c r="AK380" s="38" t="str">
        <f>IF(O380&gt;0," ",1)</f>
        <v xml:space="preserve"> </v>
      </c>
      <c r="AL380" s="38" t="str">
        <f>IF(W380&gt;0," ",1)</f>
        <v xml:space="preserve"> </v>
      </c>
    </row>
    <row r="381" spans="1:38" ht="17.100000000000001" customHeight="1">
      <c r="A381" s="8" t="s">
        <v>200</v>
      </c>
      <c r="B381" s="8" t="s">
        <v>656</v>
      </c>
      <c r="C381" s="8" t="s">
        <v>82</v>
      </c>
      <c r="D381" s="8" t="s">
        <v>666</v>
      </c>
      <c r="E381" s="18">
        <v>975.53</v>
      </c>
      <c r="F381" s="2">
        <f t="shared" si="50"/>
        <v>1534508.69</v>
      </c>
      <c r="G381" s="63">
        <v>357031.17</v>
      </c>
      <c r="H381" s="46">
        <v>126675</v>
      </c>
      <c r="I381" s="42">
        <f t="shared" si="51"/>
        <v>95006.25</v>
      </c>
      <c r="J381" s="46">
        <v>90689</v>
      </c>
      <c r="K381" s="46">
        <v>145934</v>
      </c>
      <c r="L381" s="46">
        <v>228869</v>
      </c>
      <c r="M381" s="46">
        <v>158612</v>
      </c>
      <c r="N381" s="2">
        <f t="shared" si="52"/>
        <v>1076141.42</v>
      </c>
      <c r="O381" s="4">
        <f t="shared" si="53"/>
        <v>458367</v>
      </c>
      <c r="P381" s="51">
        <v>330</v>
      </c>
      <c r="Q381" s="51">
        <v>90</v>
      </c>
      <c r="R381" s="4">
        <f t="shared" si="54"/>
        <v>41283</v>
      </c>
      <c r="S381" s="6">
        <f t="shared" si="59"/>
        <v>71174.668799999999</v>
      </c>
      <c r="T381" s="62">
        <v>21507902</v>
      </c>
      <c r="U381" s="6">
        <f t="shared" si="55"/>
        <v>21507.901999999998</v>
      </c>
      <c r="V381" s="6">
        <f t="shared" si="56"/>
        <v>49666.766799999998</v>
      </c>
      <c r="W381" s="4">
        <f t="shared" si="57"/>
        <v>993335</v>
      </c>
      <c r="X381" s="20">
        <f t="shared" si="58"/>
        <v>1492985</v>
      </c>
      <c r="Y381" s="21">
        <v>0</v>
      </c>
      <c r="Z381" s="19">
        <v>0</v>
      </c>
      <c r="AA381" s="4">
        <f>ROUND(X381+Z381,0)</f>
        <v>1492985</v>
      </c>
      <c r="AB381" s="21"/>
      <c r="AC381" s="21"/>
      <c r="AD381" s="21"/>
      <c r="AE381" s="21"/>
      <c r="AF381" s="21"/>
      <c r="AG381" s="26">
        <v>0</v>
      </c>
      <c r="AH381" s="26"/>
      <c r="AI381" s="26">
        <v>0</v>
      </c>
      <c r="AJ381" s="36">
        <f>SUM(AA381-AB381-AC381-AD381-AE381-AF381+AG381-AH381+AI381)</f>
        <v>1492985</v>
      </c>
      <c r="AK381" s="38" t="str">
        <f>IF(O381&gt;0," ",1)</f>
        <v xml:space="preserve"> </v>
      </c>
      <c r="AL381" s="38" t="str">
        <f>IF(W381&gt;0," ",1)</f>
        <v xml:space="preserve"> </v>
      </c>
    </row>
    <row r="382" spans="1:38" ht="17.100000000000001" customHeight="1">
      <c r="A382" s="8" t="s">
        <v>200</v>
      </c>
      <c r="B382" s="8" t="s">
        <v>656</v>
      </c>
      <c r="C382" s="8" t="s">
        <v>217</v>
      </c>
      <c r="D382" s="8" t="s">
        <v>667</v>
      </c>
      <c r="E382" s="18">
        <v>589.17999999999995</v>
      </c>
      <c r="F382" s="2">
        <f t="shared" si="50"/>
        <v>926780.1399999999</v>
      </c>
      <c r="G382" s="63">
        <v>267336.09000000003</v>
      </c>
      <c r="H382" s="46">
        <v>67620</v>
      </c>
      <c r="I382" s="42">
        <f t="shared" si="51"/>
        <v>50715</v>
      </c>
      <c r="J382" s="46">
        <v>48393</v>
      </c>
      <c r="K382" s="46">
        <v>78002</v>
      </c>
      <c r="L382" s="46">
        <v>122748</v>
      </c>
      <c r="M382" s="46">
        <v>33509</v>
      </c>
      <c r="N382" s="2">
        <f t="shared" si="52"/>
        <v>600703.09000000008</v>
      </c>
      <c r="O382" s="4">
        <f t="shared" si="53"/>
        <v>326077</v>
      </c>
      <c r="P382" s="51">
        <v>298</v>
      </c>
      <c r="Q382" s="51">
        <v>77</v>
      </c>
      <c r="R382" s="4">
        <f t="shared" si="54"/>
        <v>31895</v>
      </c>
      <c r="S382" s="6">
        <f t="shared" si="59"/>
        <v>42986.572800000002</v>
      </c>
      <c r="T382" s="62">
        <v>16241561</v>
      </c>
      <c r="U382" s="6">
        <f t="shared" si="55"/>
        <v>16241.561</v>
      </c>
      <c r="V382" s="6">
        <f t="shared" si="56"/>
        <v>26745.0118</v>
      </c>
      <c r="W382" s="4">
        <f t="shared" si="57"/>
        <v>534900</v>
      </c>
      <c r="X382" s="20">
        <f t="shared" si="58"/>
        <v>892872</v>
      </c>
      <c r="Y382" s="21">
        <v>0</v>
      </c>
      <c r="Z382" s="19">
        <v>0</v>
      </c>
      <c r="AA382" s="4">
        <f>ROUND(X382+Z382,0)</f>
        <v>892872</v>
      </c>
      <c r="AB382" s="21"/>
      <c r="AC382" s="21"/>
      <c r="AD382" s="21"/>
      <c r="AE382" s="21"/>
      <c r="AF382" s="21"/>
      <c r="AG382" s="26">
        <v>0</v>
      </c>
      <c r="AH382" s="26"/>
      <c r="AI382" s="26">
        <v>0</v>
      </c>
      <c r="AJ382" s="36">
        <f>SUM(AA382-AB382-AC382-AD382-AE382-AF382+AG382-AH382+AI382)</f>
        <v>892872</v>
      </c>
      <c r="AK382" s="38" t="str">
        <f>IF(O382&gt;0," ",1)</f>
        <v xml:space="preserve"> </v>
      </c>
      <c r="AL382" s="38" t="str">
        <f>IF(W382&gt;0," ",1)</f>
        <v xml:space="preserve"> </v>
      </c>
    </row>
    <row r="383" spans="1:38" ht="17.100000000000001" customHeight="1">
      <c r="A383" s="8" t="s">
        <v>200</v>
      </c>
      <c r="B383" s="8" t="s">
        <v>656</v>
      </c>
      <c r="C383" s="8" t="s">
        <v>59</v>
      </c>
      <c r="D383" s="8" t="s">
        <v>668</v>
      </c>
      <c r="E383" s="18">
        <v>910.3</v>
      </c>
      <c r="F383" s="2">
        <f t="shared" si="50"/>
        <v>1431901.9</v>
      </c>
      <c r="G383" s="63">
        <v>405359.84</v>
      </c>
      <c r="H383" s="46">
        <v>94953</v>
      </c>
      <c r="I383" s="42">
        <f t="shared" si="51"/>
        <v>71214.75</v>
      </c>
      <c r="J383" s="46">
        <v>67972</v>
      </c>
      <c r="K383" s="46">
        <v>109423</v>
      </c>
      <c r="L383" s="46">
        <v>171266</v>
      </c>
      <c r="M383" s="46">
        <v>215518</v>
      </c>
      <c r="N383" s="2">
        <f t="shared" si="52"/>
        <v>1040753.5900000001</v>
      </c>
      <c r="O383" s="4">
        <f t="shared" si="53"/>
        <v>391148</v>
      </c>
      <c r="P383" s="51">
        <v>233</v>
      </c>
      <c r="Q383" s="51">
        <v>123</v>
      </c>
      <c r="R383" s="4">
        <f t="shared" si="54"/>
        <v>39836</v>
      </c>
      <c r="S383" s="6">
        <f t="shared" si="59"/>
        <v>66415.487999999998</v>
      </c>
      <c r="T383" s="62">
        <v>24312239</v>
      </c>
      <c r="U383" s="6">
        <f t="shared" si="55"/>
        <v>24312.239000000001</v>
      </c>
      <c r="V383" s="6">
        <f t="shared" si="56"/>
        <v>42103.248999999996</v>
      </c>
      <c r="W383" s="4">
        <f t="shared" si="57"/>
        <v>842065</v>
      </c>
      <c r="X383" s="20">
        <f t="shared" si="58"/>
        <v>1273049</v>
      </c>
      <c r="Y383" s="21">
        <v>0</v>
      </c>
      <c r="Z383" s="19">
        <v>0</v>
      </c>
      <c r="AA383" s="4">
        <f>ROUND(X383+Z383,0)</f>
        <v>1273049</v>
      </c>
      <c r="AB383" s="21"/>
      <c r="AC383" s="21"/>
      <c r="AD383" s="21"/>
      <c r="AE383" s="21"/>
      <c r="AF383" s="21"/>
      <c r="AG383" s="26">
        <v>0</v>
      </c>
      <c r="AH383" s="26"/>
      <c r="AI383" s="26">
        <v>0</v>
      </c>
      <c r="AJ383" s="36">
        <f>SUM(AA383-AB383-AC383-AD383-AE383-AF383+AG383-AH383+AI383)</f>
        <v>1273049</v>
      </c>
      <c r="AK383" s="38" t="str">
        <f>IF(O383&gt;0," ",1)</f>
        <v xml:space="preserve"> </v>
      </c>
      <c r="AL383" s="38" t="str">
        <f>IF(W383&gt;0," ",1)</f>
        <v xml:space="preserve"> </v>
      </c>
    </row>
    <row r="384" spans="1:38" ht="17.100000000000001" customHeight="1">
      <c r="A384" s="8" t="s">
        <v>70</v>
      </c>
      <c r="B384" s="8" t="s">
        <v>669</v>
      </c>
      <c r="C384" s="8" t="s">
        <v>109</v>
      </c>
      <c r="D384" s="8" t="s">
        <v>670</v>
      </c>
      <c r="E384" s="18">
        <v>189</v>
      </c>
      <c r="F384" s="2">
        <f t="shared" si="50"/>
        <v>297297</v>
      </c>
      <c r="G384" s="63">
        <v>104957.96</v>
      </c>
      <c r="H384" s="46">
        <v>10728</v>
      </c>
      <c r="I384" s="42">
        <f t="shared" si="51"/>
        <v>8046</v>
      </c>
      <c r="J384" s="46">
        <v>14026</v>
      </c>
      <c r="K384" s="46">
        <v>0</v>
      </c>
      <c r="L384" s="46">
        <v>0</v>
      </c>
      <c r="M384" s="46">
        <v>15212</v>
      </c>
      <c r="N384" s="2">
        <f t="shared" si="52"/>
        <v>142241.96000000002</v>
      </c>
      <c r="O384" s="4">
        <f t="shared" si="53"/>
        <v>155055</v>
      </c>
      <c r="P384" s="51">
        <v>99</v>
      </c>
      <c r="Q384" s="51">
        <v>77</v>
      </c>
      <c r="R384" s="4">
        <f t="shared" si="54"/>
        <v>10596</v>
      </c>
      <c r="S384" s="6">
        <f t="shared" si="59"/>
        <v>13789.44</v>
      </c>
      <c r="T384" s="62">
        <v>6354911</v>
      </c>
      <c r="U384" s="6">
        <f t="shared" si="55"/>
        <v>6354.9110000000001</v>
      </c>
      <c r="V384" s="6">
        <f t="shared" si="56"/>
        <v>7434.5290000000005</v>
      </c>
      <c r="W384" s="4">
        <f t="shared" si="57"/>
        <v>148691</v>
      </c>
      <c r="X384" s="20">
        <f t="shared" si="58"/>
        <v>314342</v>
      </c>
      <c r="Y384" s="21">
        <v>0</v>
      </c>
      <c r="Z384" s="19">
        <v>0</v>
      </c>
      <c r="AA384" s="4">
        <f>ROUND(X384+Z384,0)</f>
        <v>314342</v>
      </c>
      <c r="AB384" s="21"/>
      <c r="AC384" s="21"/>
      <c r="AD384" s="21"/>
      <c r="AE384" s="21"/>
      <c r="AF384" s="21"/>
      <c r="AG384" s="26">
        <v>0</v>
      </c>
      <c r="AH384" s="26"/>
      <c r="AI384" s="26">
        <v>0</v>
      </c>
      <c r="AJ384" s="36">
        <f>SUM(AA384-AB384-AC384-AD384-AE384-AF384+AG384-AH384+AI384)</f>
        <v>314342</v>
      </c>
      <c r="AK384" s="38" t="str">
        <f>IF(O384&gt;0," ",1)</f>
        <v xml:space="preserve"> </v>
      </c>
      <c r="AL384" s="38" t="str">
        <f>IF(W384&gt;0," ",1)</f>
        <v xml:space="preserve"> </v>
      </c>
    </row>
    <row r="385" spans="1:38" ht="17.100000000000001" customHeight="1">
      <c r="A385" s="8" t="s">
        <v>70</v>
      </c>
      <c r="B385" s="8" t="s">
        <v>669</v>
      </c>
      <c r="C385" s="8" t="s">
        <v>51</v>
      </c>
      <c r="D385" s="8" t="s">
        <v>671</v>
      </c>
      <c r="E385" s="18">
        <v>1248.57</v>
      </c>
      <c r="F385" s="2">
        <f t="shared" si="50"/>
        <v>1964000.6099999999</v>
      </c>
      <c r="G385" s="63">
        <v>316986.28000000003</v>
      </c>
      <c r="H385" s="46">
        <v>93539</v>
      </c>
      <c r="I385" s="42">
        <f t="shared" si="51"/>
        <v>70154.25</v>
      </c>
      <c r="J385" s="46">
        <v>122567</v>
      </c>
      <c r="K385" s="46">
        <v>0</v>
      </c>
      <c r="L385" s="46">
        <v>293233</v>
      </c>
      <c r="M385" s="46">
        <v>105686</v>
      </c>
      <c r="N385" s="2">
        <f t="shared" si="52"/>
        <v>908626.53</v>
      </c>
      <c r="O385" s="4">
        <f t="shared" si="53"/>
        <v>1055374</v>
      </c>
      <c r="P385" s="51">
        <v>678</v>
      </c>
      <c r="Q385" s="51">
        <v>55</v>
      </c>
      <c r="R385" s="4">
        <f t="shared" si="54"/>
        <v>51833</v>
      </c>
      <c r="S385" s="6">
        <f t="shared" si="59"/>
        <v>91095.667199999996</v>
      </c>
      <c r="T385" s="62">
        <v>19257976</v>
      </c>
      <c r="U385" s="6">
        <f t="shared" si="55"/>
        <v>19257.975999999999</v>
      </c>
      <c r="V385" s="6">
        <f t="shared" si="56"/>
        <v>71837.691200000001</v>
      </c>
      <c r="W385" s="4">
        <f t="shared" si="57"/>
        <v>1436754</v>
      </c>
      <c r="X385" s="20">
        <f t="shared" si="58"/>
        <v>2543961</v>
      </c>
      <c r="Y385" s="21">
        <v>0</v>
      </c>
      <c r="Z385" s="19">
        <v>0</v>
      </c>
      <c r="AA385" s="4">
        <f>ROUND(X385+Z385,0)</f>
        <v>2543961</v>
      </c>
      <c r="AB385" s="21"/>
      <c r="AC385" s="21"/>
      <c r="AD385" s="21"/>
      <c r="AE385" s="21"/>
      <c r="AF385" s="21"/>
      <c r="AG385" s="26">
        <v>0</v>
      </c>
      <c r="AH385" s="26"/>
      <c r="AI385" s="26">
        <v>0</v>
      </c>
      <c r="AJ385" s="36">
        <f>SUM(AA385-AB385-AC385-AD385-AE385-AF385+AG385-AH385+AI385)</f>
        <v>2543961</v>
      </c>
      <c r="AK385" s="38" t="str">
        <f>IF(O385&gt;0," ",1)</f>
        <v xml:space="preserve"> </v>
      </c>
      <c r="AL385" s="38" t="str">
        <f>IF(W385&gt;0," ",1)</f>
        <v xml:space="preserve"> </v>
      </c>
    </row>
    <row r="386" spans="1:38" ht="17.100000000000001" customHeight="1">
      <c r="A386" s="8" t="s">
        <v>70</v>
      </c>
      <c r="B386" s="8" t="s">
        <v>669</v>
      </c>
      <c r="C386" s="8" t="s">
        <v>38</v>
      </c>
      <c r="D386" s="8" t="s">
        <v>672</v>
      </c>
      <c r="E386" s="18">
        <v>1014.56</v>
      </c>
      <c r="F386" s="2">
        <f t="shared" si="50"/>
        <v>1595902.88</v>
      </c>
      <c r="G386" s="63">
        <v>276182.65999999997</v>
      </c>
      <c r="H386" s="46">
        <v>73034</v>
      </c>
      <c r="I386" s="42">
        <f t="shared" si="51"/>
        <v>54775.5</v>
      </c>
      <c r="J386" s="46">
        <v>95763</v>
      </c>
      <c r="K386" s="46">
        <v>0</v>
      </c>
      <c r="L386" s="46">
        <v>236662</v>
      </c>
      <c r="M386" s="46">
        <v>30431</v>
      </c>
      <c r="N386" s="2">
        <f t="shared" si="52"/>
        <v>693814.15999999992</v>
      </c>
      <c r="O386" s="4">
        <f t="shared" si="53"/>
        <v>902089</v>
      </c>
      <c r="P386" s="51">
        <v>436</v>
      </c>
      <c r="Q386" s="51">
        <v>57</v>
      </c>
      <c r="R386" s="4">
        <f t="shared" si="54"/>
        <v>34544</v>
      </c>
      <c r="S386" s="6">
        <f t="shared" si="59"/>
        <v>74022.297600000005</v>
      </c>
      <c r="T386" s="62">
        <v>17502070</v>
      </c>
      <c r="U386" s="6">
        <f t="shared" si="55"/>
        <v>17502.07</v>
      </c>
      <c r="V386" s="6">
        <f t="shared" si="56"/>
        <v>56520.227600000006</v>
      </c>
      <c r="W386" s="4">
        <f t="shared" si="57"/>
        <v>1130405</v>
      </c>
      <c r="X386" s="20">
        <f t="shared" si="58"/>
        <v>2067038</v>
      </c>
      <c r="Y386" s="21">
        <v>0</v>
      </c>
      <c r="Z386" s="19">
        <v>0</v>
      </c>
      <c r="AA386" s="4">
        <f>ROUND(X386+Z386,0)</f>
        <v>2067038</v>
      </c>
      <c r="AB386" s="21"/>
      <c r="AC386" s="21"/>
      <c r="AD386" s="21"/>
      <c r="AE386" s="21"/>
      <c r="AF386" s="21"/>
      <c r="AG386" s="26">
        <v>0</v>
      </c>
      <c r="AH386" s="26"/>
      <c r="AI386" s="26">
        <v>0</v>
      </c>
      <c r="AJ386" s="36">
        <f>SUM(AA386-AB386-AC386-AD386-AE386-AF386+AG386-AH386+AI386)</f>
        <v>2067038</v>
      </c>
      <c r="AK386" s="38" t="str">
        <f>IF(O386&gt;0," ",1)</f>
        <v xml:space="preserve"> </v>
      </c>
      <c r="AL386" s="38" t="str">
        <f>IF(W386&gt;0," ",1)</f>
        <v xml:space="preserve"> </v>
      </c>
    </row>
    <row r="387" spans="1:38" ht="17.100000000000001" customHeight="1">
      <c r="A387" s="8" t="s">
        <v>70</v>
      </c>
      <c r="B387" s="8" t="s">
        <v>669</v>
      </c>
      <c r="C387" s="8" t="s">
        <v>39</v>
      </c>
      <c r="D387" s="8" t="s">
        <v>673</v>
      </c>
      <c r="E387" s="18">
        <v>1516.38</v>
      </c>
      <c r="F387" s="2">
        <f t="shared" si="50"/>
        <v>2385265.7400000002</v>
      </c>
      <c r="G387" s="63">
        <v>334323.78999999998</v>
      </c>
      <c r="H387" s="46">
        <v>103221</v>
      </c>
      <c r="I387" s="42">
        <f t="shared" si="51"/>
        <v>77415.75</v>
      </c>
      <c r="J387" s="46">
        <v>135505</v>
      </c>
      <c r="K387" s="46">
        <v>0</v>
      </c>
      <c r="L387" s="46">
        <v>330721</v>
      </c>
      <c r="M387" s="46">
        <v>35851</v>
      </c>
      <c r="N387" s="2">
        <f t="shared" si="52"/>
        <v>913816.54</v>
      </c>
      <c r="O387" s="4">
        <f t="shared" si="53"/>
        <v>1471449</v>
      </c>
      <c r="P387" s="51">
        <v>443</v>
      </c>
      <c r="Q387" s="51">
        <v>46</v>
      </c>
      <c r="R387" s="4">
        <f t="shared" si="54"/>
        <v>28325</v>
      </c>
      <c r="S387" s="6">
        <f t="shared" si="59"/>
        <v>110635.0848</v>
      </c>
      <c r="T387" s="62">
        <v>21486105</v>
      </c>
      <c r="U387" s="6">
        <f t="shared" si="55"/>
        <v>21486.105</v>
      </c>
      <c r="V387" s="6">
        <f t="shared" si="56"/>
        <v>89148.979800000001</v>
      </c>
      <c r="W387" s="4">
        <f t="shared" si="57"/>
        <v>1782980</v>
      </c>
      <c r="X387" s="20">
        <f t="shared" si="58"/>
        <v>3282754</v>
      </c>
      <c r="Y387" s="21">
        <v>0</v>
      </c>
      <c r="Z387" s="19">
        <v>0</v>
      </c>
      <c r="AA387" s="4">
        <f>ROUND(X387+Z387,0)</f>
        <v>3282754</v>
      </c>
      <c r="AB387" s="21"/>
      <c r="AC387" s="21"/>
      <c r="AD387" s="21"/>
      <c r="AE387" s="21"/>
      <c r="AF387" s="21"/>
      <c r="AG387" s="26">
        <v>0</v>
      </c>
      <c r="AH387" s="26"/>
      <c r="AI387" s="26">
        <v>0</v>
      </c>
      <c r="AJ387" s="36">
        <f>SUM(AA387-AB387-AC387-AD387-AE387-AF387+AG387-AH387+AI387)</f>
        <v>3282754</v>
      </c>
      <c r="AK387" s="38" t="str">
        <f>IF(O387&gt;0," ",1)</f>
        <v xml:space="preserve"> </v>
      </c>
      <c r="AL387" s="38" t="str">
        <f>IF(W387&gt;0," ",1)</f>
        <v xml:space="preserve"> </v>
      </c>
    </row>
    <row r="388" spans="1:38" ht="17.100000000000001" customHeight="1">
      <c r="A388" s="8" t="s">
        <v>70</v>
      </c>
      <c r="B388" s="8" t="s">
        <v>669</v>
      </c>
      <c r="C388" s="8" t="s">
        <v>68</v>
      </c>
      <c r="D388" s="8" t="s">
        <v>674</v>
      </c>
      <c r="E388" s="18">
        <v>3769.28</v>
      </c>
      <c r="F388" s="2">
        <f t="shared" ref="F388:F451" si="60">SUM(E388*$F$3)</f>
        <v>5929077.4400000004</v>
      </c>
      <c r="G388" s="63">
        <v>939699.86</v>
      </c>
      <c r="H388" s="46">
        <v>276033</v>
      </c>
      <c r="I388" s="42">
        <f t="shared" si="51"/>
        <v>207024.75</v>
      </c>
      <c r="J388" s="46">
        <v>361000</v>
      </c>
      <c r="K388" s="46">
        <v>0</v>
      </c>
      <c r="L388" s="46">
        <v>885866</v>
      </c>
      <c r="M388" s="46">
        <v>45189</v>
      </c>
      <c r="N388" s="2">
        <f t="shared" si="52"/>
        <v>2438779.61</v>
      </c>
      <c r="O388" s="4">
        <f t="shared" si="53"/>
        <v>3490298</v>
      </c>
      <c r="P388" s="51">
        <v>831</v>
      </c>
      <c r="Q388" s="51">
        <v>33</v>
      </c>
      <c r="R388" s="4">
        <f t="shared" si="54"/>
        <v>38118</v>
      </c>
      <c r="S388" s="6">
        <f t="shared" si="59"/>
        <v>275006.66879999998</v>
      </c>
      <c r="T388" s="62">
        <v>59853494</v>
      </c>
      <c r="U388" s="6">
        <f t="shared" si="55"/>
        <v>59853.493999999999</v>
      </c>
      <c r="V388" s="6">
        <f t="shared" si="56"/>
        <v>215153.17479999998</v>
      </c>
      <c r="W388" s="4">
        <f t="shared" ref="W388:W451" si="61">IF(V388&gt;0,ROUND(SUM(V388*$W$3),0),0)</f>
        <v>4303063</v>
      </c>
      <c r="X388" s="20">
        <f t="shared" ref="X388:X451" si="62">SUM(O388+R388+W388)</f>
        <v>7831479</v>
      </c>
      <c r="Y388" s="21">
        <v>0</v>
      </c>
      <c r="Z388" s="19">
        <v>0</v>
      </c>
      <c r="AA388" s="4">
        <f>ROUND(X388+Z388,0)</f>
        <v>7831479</v>
      </c>
      <c r="AB388" s="21"/>
      <c r="AC388" s="21"/>
      <c r="AD388" s="21"/>
      <c r="AE388" s="21"/>
      <c r="AF388" s="21"/>
      <c r="AG388" s="26">
        <v>0</v>
      </c>
      <c r="AH388" s="26"/>
      <c r="AI388" s="26">
        <v>0</v>
      </c>
      <c r="AJ388" s="36">
        <f>SUM(AA388-AB388-AC388-AD388-AE388-AF388+AG388-AH388+AI388)</f>
        <v>7831479</v>
      </c>
      <c r="AK388" s="38" t="str">
        <f>IF(O388&gt;0," ",1)</f>
        <v xml:space="preserve"> </v>
      </c>
      <c r="AL388" s="38" t="str">
        <f>IF(W388&gt;0," ",1)</f>
        <v xml:space="preserve"> </v>
      </c>
    </row>
    <row r="389" spans="1:38" ht="17.100000000000001" customHeight="1">
      <c r="A389" s="8" t="s">
        <v>70</v>
      </c>
      <c r="B389" s="8" t="s">
        <v>669</v>
      </c>
      <c r="C389" s="8" t="s">
        <v>88</v>
      </c>
      <c r="D389" s="8" t="s">
        <v>675</v>
      </c>
      <c r="E389" s="18">
        <v>977.56</v>
      </c>
      <c r="F389" s="2">
        <f t="shared" si="60"/>
        <v>1537701.88</v>
      </c>
      <c r="G389" s="63">
        <v>302972.77</v>
      </c>
      <c r="H389" s="46">
        <v>64798</v>
      </c>
      <c r="I389" s="42">
        <f t="shared" ref="I389:I452" si="63">ROUND(H389*0.75,2)</f>
        <v>48598.5</v>
      </c>
      <c r="J389" s="46">
        <v>85010</v>
      </c>
      <c r="K389" s="46">
        <v>0</v>
      </c>
      <c r="L389" s="46">
        <v>201841</v>
      </c>
      <c r="M389" s="46">
        <v>33318</v>
      </c>
      <c r="N389" s="2">
        <f t="shared" ref="N389:N452" si="64">SUM(G389+I389+J389+K389+L389+M389)</f>
        <v>671740.27</v>
      </c>
      <c r="O389" s="4">
        <f t="shared" ref="O389:O452" si="65">IF(F389&gt;N389,ROUND(SUM(F389-N389),0),0)</f>
        <v>865962</v>
      </c>
      <c r="P389" s="51">
        <v>301</v>
      </c>
      <c r="Q389" s="51">
        <v>81</v>
      </c>
      <c r="R389" s="4">
        <f t="shared" ref="R389:R452" si="66">ROUND(SUM(P389*Q389*1.39),0)</f>
        <v>33890</v>
      </c>
      <c r="S389" s="6">
        <f t="shared" ref="S389:S452" si="67">ROUND(SUM(E389*$S$3),4)</f>
        <v>71322.777600000001</v>
      </c>
      <c r="T389" s="62">
        <v>18800684</v>
      </c>
      <c r="U389" s="6">
        <f t="shared" ref="U389:U452" si="68">ROUND(T389/1000,4)</f>
        <v>18800.684000000001</v>
      </c>
      <c r="V389" s="6">
        <f t="shared" ref="V389:V452" si="69">IF(S389-U389&lt;0,0,S389-U389)</f>
        <v>52522.0936</v>
      </c>
      <c r="W389" s="4">
        <f t="shared" si="61"/>
        <v>1050442</v>
      </c>
      <c r="X389" s="20">
        <f t="shared" si="62"/>
        <v>1950294</v>
      </c>
      <c r="Y389" s="21">
        <v>0</v>
      </c>
      <c r="Z389" s="19">
        <v>0</v>
      </c>
      <c r="AA389" s="4">
        <f>ROUND(X389+Z389,0)</f>
        <v>1950294</v>
      </c>
      <c r="AB389" s="21"/>
      <c r="AC389" s="21"/>
      <c r="AD389" s="21"/>
      <c r="AE389" s="21"/>
      <c r="AF389" s="21"/>
      <c r="AG389" s="26">
        <v>0</v>
      </c>
      <c r="AH389" s="26"/>
      <c r="AI389" s="26">
        <v>0</v>
      </c>
      <c r="AJ389" s="36">
        <f>SUM(AA389-AB389-AC389-AD389-AE389-AF389+AG389-AH389+AI389)</f>
        <v>1950294</v>
      </c>
      <c r="AK389" s="38" t="str">
        <f>IF(O389&gt;0," ",1)</f>
        <v xml:space="preserve"> </v>
      </c>
      <c r="AL389" s="38" t="str">
        <f>IF(W389&gt;0," ",1)</f>
        <v xml:space="preserve"> </v>
      </c>
    </row>
    <row r="390" spans="1:38" ht="17.100000000000001" customHeight="1">
      <c r="A390" s="8" t="s">
        <v>70</v>
      </c>
      <c r="B390" s="8" t="s">
        <v>669</v>
      </c>
      <c r="C390" s="8" t="s">
        <v>192</v>
      </c>
      <c r="D390" s="8" t="s">
        <v>676</v>
      </c>
      <c r="E390" s="18">
        <v>1058.98</v>
      </c>
      <c r="F390" s="2">
        <f t="shared" si="60"/>
        <v>1665775.54</v>
      </c>
      <c r="G390" s="63">
        <v>264279.55</v>
      </c>
      <c r="H390" s="46">
        <v>74505</v>
      </c>
      <c r="I390" s="42">
        <f t="shared" si="63"/>
        <v>55878.75</v>
      </c>
      <c r="J390" s="46">
        <v>97980</v>
      </c>
      <c r="K390" s="46">
        <v>0</v>
      </c>
      <c r="L390" s="46">
        <v>227007</v>
      </c>
      <c r="M390" s="46">
        <v>45535</v>
      </c>
      <c r="N390" s="2">
        <f t="shared" si="64"/>
        <v>690680.3</v>
      </c>
      <c r="O390" s="4">
        <f t="shared" si="65"/>
        <v>975095</v>
      </c>
      <c r="P390" s="51">
        <v>423</v>
      </c>
      <c r="Q390" s="51">
        <v>57</v>
      </c>
      <c r="R390" s="4">
        <f t="shared" si="66"/>
        <v>33514</v>
      </c>
      <c r="S390" s="6">
        <f t="shared" si="67"/>
        <v>77263.180800000002</v>
      </c>
      <c r="T390" s="62">
        <v>16476281</v>
      </c>
      <c r="U390" s="6">
        <f t="shared" si="68"/>
        <v>16476.280999999999</v>
      </c>
      <c r="V390" s="6">
        <f t="shared" si="69"/>
        <v>60786.899799999999</v>
      </c>
      <c r="W390" s="4">
        <f t="shared" si="61"/>
        <v>1215738</v>
      </c>
      <c r="X390" s="20">
        <f t="shared" si="62"/>
        <v>2224347</v>
      </c>
      <c r="Y390" s="21">
        <v>0</v>
      </c>
      <c r="Z390" s="19">
        <v>0</v>
      </c>
      <c r="AA390" s="4">
        <f>ROUND(X390+Z390,0)</f>
        <v>2224347</v>
      </c>
      <c r="AB390" s="21"/>
      <c r="AC390" s="21"/>
      <c r="AD390" s="21"/>
      <c r="AE390" s="21"/>
      <c r="AF390" s="21"/>
      <c r="AG390" s="26">
        <v>0</v>
      </c>
      <c r="AH390" s="26"/>
      <c r="AI390" s="26">
        <v>0</v>
      </c>
      <c r="AJ390" s="36">
        <f>SUM(AA390-AB390-AC390-AD390-AE390-AF390+AG390-AH390+AI390)</f>
        <v>2224347</v>
      </c>
      <c r="AK390" s="38" t="str">
        <f>IF(O390&gt;0," ",1)</f>
        <v xml:space="preserve"> </v>
      </c>
      <c r="AL390" s="38" t="str">
        <f>IF(W390&gt;0," ",1)</f>
        <v xml:space="preserve"> </v>
      </c>
    </row>
    <row r="391" spans="1:38" ht="17.100000000000001" customHeight="1">
      <c r="A391" s="8" t="s">
        <v>132</v>
      </c>
      <c r="B391" s="8" t="s">
        <v>677</v>
      </c>
      <c r="C391" s="8" t="s">
        <v>134</v>
      </c>
      <c r="D391" s="8" t="s">
        <v>678</v>
      </c>
      <c r="E391" s="18">
        <v>362.86999999999995</v>
      </c>
      <c r="F391" s="2">
        <f t="shared" si="60"/>
        <v>570794.50999999989</v>
      </c>
      <c r="G391" s="63">
        <v>87447.75</v>
      </c>
      <c r="H391" s="46">
        <v>28382</v>
      </c>
      <c r="I391" s="42">
        <f t="shared" si="63"/>
        <v>21286.5</v>
      </c>
      <c r="J391" s="46">
        <v>32590</v>
      </c>
      <c r="K391" s="46">
        <v>0</v>
      </c>
      <c r="L391" s="46">
        <v>0</v>
      </c>
      <c r="M391" s="46">
        <v>14288</v>
      </c>
      <c r="N391" s="2">
        <f t="shared" si="64"/>
        <v>155612.25</v>
      </c>
      <c r="O391" s="4">
        <f t="shared" si="65"/>
        <v>415182</v>
      </c>
      <c r="P391" s="51">
        <v>171</v>
      </c>
      <c r="Q391" s="51">
        <v>53</v>
      </c>
      <c r="R391" s="4">
        <f t="shared" si="66"/>
        <v>12598</v>
      </c>
      <c r="S391" s="6">
        <f t="shared" si="67"/>
        <v>26474.995200000001</v>
      </c>
      <c r="T391" s="62">
        <v>5319206</v>
      </c>
      <c r="U391" s="6">
        <f t="shared" si="68"/>
        <v>5319.2060000000001</v>
      </c>
      <c r="V391" s="6">
        <f t="shared" si="69"/>
        <v>21155.789199999999</v>
      </c>
      <c r="W391" s="4">
        <f t="shared" si="61"/>
        <v>423116</v>
      </c>
      <c r="X391" s="20">
        <f t="shared" si="62"/>
        <v>850896</v>
      </c>
      <c r="Y391" s="21">
        <v>0</v>
      </c>
      <c r="Z391" s="19">
        <v>0</v>
      </c>
      <c r="AA391" s="4">
        <f>ROUND(X391+Z391,0)</f>
        <v>850896</v>
      </c>
      <c r="AB391" s="21"/>
      <c r="AC391" s="21"/>
      <c r="AD391" s="21"/>
      <c r="AE391" s="21"/>
      <c r="AF391" s="21"/>
      <c r="AG391" s="26">
        <v>0</v>
      </c>
      <c r="AH391" s="26"/>
      <c r="AI391" s="26">
        <v>0</v>
      </c>
      <c r="AJ391" s="36">
        <f>SUM(AA391-AB391-AC391-AD391-AE391-AF391+AG391-AH391+AI391)</f>
        <v>850896</v>
      </c>
      <c r="AK391" s="38" t="str">
        <f>IF(O391&gt;0," ",1)</f>
        <v xml:space="preserve"> </v>
      </c>
      <c r="AL391" s="38" t="str">
        <f>IF(W391&gt;0," ",1)</f>
        <v xml:space="preserve"> </v>
      </c>
    </row>
    <row r="392" spans="1:38" ht="17.100000000000001" customHeight="1">
      <c r="A392" s="8" t="s">
        <v>132</v>
      </c>
      <c r="B392" s="8" t="s">
        <v>677</v>
      </c>
      <c r="C392" s="8" t="s">
        <v>51</v>
      </c>
      <c r="D392" s="8" t="s">
        <v>679</v>
      </c>
      <c r="E392" s="18">
        <v>1332.06</v>
      </c>
      <c r="F392" s="2">
        <f t="shared" si="60"/>
        <v>2095330.38</v>
      </c>
      <c r="G392" s="63">
        <v>427429.33</v>
      </c>
      <c r="H392" s="46">
        <v>96359</v>
      </c>
      <c r="I392" s="42">
        <f t="shared" si="63"/>
        <v>72269.25</v>
      </c>
      <c r="J392" s="46">
        <v>110292</v>
      </c>
      <c r="K392" s="46">
        <v>52744</v>
      </c>
      <c r="L392" s="46">
        <v>273151</v>
      </c>
      <c r="M392" s="46">
        <v>114930</v>
      </c>
      <c r="N392" s="2">
        <f t="shared" si="64"/>
        <v>1050815.58</v>
      </c>
      <c r="O392" s="4">
        <f t="shared" si="65"/>
        <v>1044515</v>
      </c>
      <c r="P392" s="51">
        <v>493</v>
      </c>
      <c r="Q392" s="51">
        <v>88</v>
      </c>
      <c r="R392" s="4">
        <f t="shared" si="66"/>
        <v>60304</v>
      </c>
      <c r="S392" s="6">
        <f t="shared" si="67"/>
        <v>97187.097599999994</v>
      </c>
      <c r="T392" s="62">
        <v>24094100</v>
      </c>
      <c r="U392" s="6">
        <f t="shared" si="68"/>
        <v>24094.1</v>
      </c>
      <c r="V392" s="6">
        <f t="shared" si="69"/>
        <v>73092.997600000002</v>
      </c>
      <c r="W392" s="4">
        <f t="shared" si="61"/>
        <v>1461860</v>
      </c>
      <c r="X392" s="20">
        <f t="shared" si="62"/>
        <v>2566679</v>
      </c>
      <c r="Y392" s="21">
        <v>0</v>
      </c>
      <c r="Z392" s="19">
        <v>0</v>
      </c>
      <c r="AA392" s="4">
        <f>ROUND(X392+Z392,0)</f>
        <v>2566679</v>
      </c>
      <c r="AB392" s="21"/>
      <c r="AC392" s="21"/>
      <c r="AD392" s="21"/>
      <c r="AE392" s="21"/>
      <c r="AF392" s="21"/>
      <c r="AG392" s="26">
        <v>0</v>
      </c>
      <c r="AH392" s="26"/>
      <c r="AI392" s="26">
        <v>0</v>
      </c>
      <c r="AJ392" s="36">
        <f>SUM(AA392-AB392-AC392-AD392-AE392-AF392+AG392-AH392+AI392)</f>
        <v>2566679</v>
      </c>
      <c r="AK392" s="38" t="str">
        <f>IF(O392&gt;0," ",1)</f>
        <v xml:space="preserve"> </v>
      </c>
      <c r="AL392" s="38" t="str">
        <f>IF(W392&gt;0," ",1)</f>
        <v xml:space="preserve"> </v>
      </c>
    </row>
    <row r="393" spans="1:38" ht="17.100000000000001" customHeight="1">
      <c r="A393" s="8" t="s">
        <v>132</v>
      </c>
      <c r="B393" s="8" t="s">
        <v>677</v>
      </c>
      <c r="C393" s="8" t="s">
        <v>191</v>
      </c>
      <c r="D393" s="8" t="s">
        <v>680</v>
      </c>
      <c r="E393" s="18">
        <v>2765.13</v>
      </c>
      <c r="F393" s="2">
        <f t="shared" si="60"/>
        <v>4349549.49</v>
      </c>
      <c r="G393" s="63">
        <v>810524.18</v>
      </c>
      <c r="H393" s="46">
        <v>220285</v>
      </c>
      <c r="I393" s="42">
        <f t="shared" si="63"/>
        <v>165213.75</v>
      </c>
      <c r="J393" s="46">
        <v>252632</v>
      </c>
      <c r="K393" s="46">
        <v>120355</v>
      </c>
      <c r="L393" s="46">
        <v>607385</v>
      </c>
      <c r="M393" s="46">
        <v>318885</v>
      </c>
      <c r="N393" s="2">
        <f t="shared" si="64"/>
        <v>2274994.9300000002</v>
      </c>
      <c r="O393" s="4">
        <f t="shared" si="65"/>
        <v>2074555</v>
      </c>
      <c r="P393" s="51">
        <v>1284</v>
      </c>
      <c r="Q393" s="51">
        <v>51</v>
      </c>
      <c r="R393" s="4">
        <f t="shared" si="66"/>
        <v>91023</v>
      </c>
      <c r="S393" s="6">
        <f t="shared" si="67"/>
        <v>201743.8848</v>
      </c>
      <c r="T393" s="62">
        <v>49085714</v>
      </c>
      <c r="U393" s="6">
        <f t="shared" si="68"/>
        <v>49085.714</v>
      </c>
      <c r="V393" s="6">
        <f t="shared" si="69"/>
        <v>152658.17079999999</v>
      </c>
      <c r="W393" s="4">
        <f t="shared" si="61"/>
        <v>3053163</v>
      </c>
      <c r="X393" s="20">
        <f t="shared" si="62"/>
        <v>5218741</v>
      </c>
      <c r="Y393" s="21">
        <v>0</v>
      </c>
      <c r="Z393" s="19">
        <v>0</v>
      </c>
      <c r="AA393" s="4">
        <f>ROUND(X393+Z393,0)</f>
        <v>5218741</v>
      </c>
      <c r="AB393" s="21"/>
      <c r="AC393" s="21"/>
      <c r="AD393" s="21"/>
      <c r="AE393" s="21"/>
      <c r="AF393" s="21"/>
      <c r="AG393" s="26">
        <v>0</v>
      </c>
      <c r="AH393" s="26"/>
      <c r="AI393" s="26">
        <v>0</v>
      </c>
      <c r="AJ393" s="36">
        <f>SUM(AA393-AB393-AC393-AD393-AE393-AF393+AG393-AH393+AI393)</f>
        <v>5218741</v>
      </c>
      <c r="AK393" s="38" t="str">
        <f>IF(O393&gt;0," ",1)</f>
        <v xml:space="preserve"> </v>
      </c>
      <c r="AL393" s="38" t="str">
        <f>IF(W393&gt;0," ",1)</f>
        <v xml:space="preserve"> </v>
      </c>
    </row>
    <row r="394" spans="1:38" ht="17.100000000000001" customHeight="1">
      <c r="A394" s="8" t="s">
        <v>135</v>
      </c>
      <c r="B394" s="8" t="s">
        <v>681</v>
      </c>
      <c r="C394" s="8" t="s">
        <v>136</v>
      </c>
      <c r="D394" s="8" t="s">
        <v>682</v>
      </c>
      <c r="E394" s="18">
        <v>284.12</v>
      </c>
      <c r="F394" s="2">
        <f t="shared" si="60"/>
        <v>446920.76</v>
      </c>
      <c r="G394" s="63">
        <v>86977.29</v>
      </c>
      <c r="H394" s="46">
        <v>50511</v>
      </c>
      <c r="I394" s="42">
        <f t="shared" si="63"/>
        <v>37883.25</v>
      </c>
      <c r="J394" s="46">
        <v>26332</v>
      </c>
      <c r="K394" s="46">
        <v>0</v>
      </c>
      <c r="L394" s="46">
        <v>0</v>
      </c>
      <c r="M394" s="46">
        <v>4426</v>
      </c>
      <c r="N394" s="2">
        <f t="shared" si="64"/>
        <v>155618.53999999998</v>
      </c>
      <c r="O394" s="4">
        <f t="shared" si="65"/>
        <v>291302</v>
      </c>
      <c r="P394" s="51">
        <v>149</v>
      </c>
      <c r="Q394" s="51">
        <v>33</v>
      </c>
      <c r="R394" s="4">
        <f t="shared" si="66"/>
        <v>6835</v>
      </c>
      <c r="S394" s="6">
        <f t="shared" si="67"/>
        <v>20729.395199999999</v>
      </c>
      <c r="T394" s="62">
        <v>5438029</v>
      </c>
      <c r="U394" s="6">
        <f t="shared" si="68"/>
        <v>5438.0290000000005</v>
      </c>
      <c r="V394" s="6">
        <f t="shared" si="69"/>
        <v>15291.366199999999</v>
      </c>
      <c r="W394" s="4">
        <f t="shared" si="61"/>
        <v>305827</v>
      </c>
      <c r="X394" s="20">
        <f t="shared" si="62"/>
        <v>603964</v>
      </c>
      <c r="Y394" s="21">
        <v>0</v>
      </c>
      <c r="Z394" s="19">
        <v>0</v>
      </c>
      <c r="AA394" s="4">
        <f>ROUND(X394+Z394,0)</f>
        <v>603964</v>
      </c>
      <c r="AB394" s="21"/>
      <c r="AC394" s="21"/>
      <c r="AD394" s="21"/>
      <c r="AE394" s="21"/>
      <c r="AF394" s="21"/>
      <c r="AG394" s="26">
        <v>0</v>
      </c>
      <c r="AH394" s="26"/>
      <c r="AI394" s="26">
        <v>0</v>
      </c>
      <c r="AJ394" s="36">
        <f>SUM(AA394-AB394-AC394-AD394-AE394-AF394+AG394-AH394+AI394)</f>
        <v>603964</v>
      </c>
      <c r="AK394" s="38" t="str">
        <f>IF(O394&gt;0," ",1)</f>
        <v xml:space="preserve"> </v>
      </c>
      <c r="AL394" s="38" t="str">
        <f>IF(W394&gt;0," ",1)</f>
        <v xml:space="preserve"> </v>
      </c>
    </row>
    <row r="395" spans="1:38" ht="17.100000000000001" customHeight="1">
      <c r="A395" s="8" t="s">
        <v>135</v>
      </c>
      <c r="B395" s="8" t="s">
        <v>681</v>
      </c>
      <c r="C395" s="8" t="s">
        <v>96</v>
      </c>
      <c r="D395" s="8" t="s">
        <v>683</v>
      </c>
      <c r="E395" s="18">
        <v>764.2</v>
      </c>
      <c r="F395" s="2">
        <f t="shared" si="60"/>
        <v>1202086.6000000001</v>
      </c>
      <c r="G395" s="63">
        <v>357654.31</v>
      </c>
      <c r="H395" s="46">
        <v>139631</v>
      </c>
      <c r="I395" s="42">
        <f t="shared" si="63"/>
        <v>104723.25</v>
      </c>
      <c r="J395" s="46">
        <v>72920</v>
      </c>
      <c r="K395" s="46">
        <v>33622</v>
      </c>
      <c r="L395" s="46">
        <v>175584</v>
      </c>
      <c r="M395" s="46">
        <v>87662</v>
      </c>
      <c r="N395" s="2">
        <f t="shared" si="64"/>
        <v>832165.56</v>
      </c>
      <c r="O395" s="4">
        <f t="shared" si="65"/>
        <v>369921</v>
      </c>
      <c r="P395" s="51">
        <v>389</v>
      </c>
      <c r="Q395" s="51">
        <v>64</v>
      </c>
      <c r="R395" s="4">
        <f t="shared" si="66"/>
        <v>34605</v>
      </c>
      <c r="S395" s="6">
        <f t="shared" si="67"/>
        <v>55756.031999999999</v>
      </c>
      <c r="T395" s="62">
        <v>21352496</v>
      </c>
      <c r="U395" s="6">
        <f t="shared" si="68"/>
        <v>21352.495999999999</v>
      </c>
      <c r="V395" s="6">
        <f t="shared" si="69"/>
        <v>34403.536</v>
      </c>
      <c r="W395" s="4">
        <f t="shared" si="61"/>
        <v>688071</v>
      </c>
      <c r="X395" s="20">
        <f t="shared" si="62"/>
        <v>1092597</v>
      </c>
      <c r="Y395" s="21">
        <v>0</v>
      </c>
      <c r="Z395" s="19">
        <v>0</v>
      </c>
      <c r="AA395" s="4">
        <f>ROUND(X395+Z395,0)</f>
        <v>1092597</v>
      </c>
      <c r="AB395" s="21"/>
      <c r="AC395" s="21"/>
      <c r="AD395" s="21"/>
      <c r="AE395" s="21"/>
      <c r="AF395" s="21"/>
      <c r="AG395" s="26">
        <v>0</v>
      </c>
      <c r="AH395" s="26"/>
      <c r="AI395" s="26">
        <v>0</v>
      </c>
      <c r="AJ395" s="36">
        <f>SUM(AA395-AB395-AC395-AD395-AE395-AF395+AG395-AH395+AI395)</f>
        <v>1092597</v>
      </c>
      <c r="AK395" s="38" t="str">
        <f>IF(O395&gt;0," ",1)</f>
        <v xml:space="preserve"> </v>
      </c>
      <c r="AL395" s="38" t="str">
        <f>IF(W395&gt;0," ",1)</f>
        <v xml:space="preserve"> </v>
      </c>
    </row>
    <row r="396" spans="1:38" ht="17.100000000000001" customHeight="1">
      <c r="A396" s="8" t="s">
        <v>135</v>
      </c>
      <c r="B396" s="8" t="s">
        <v>681</v>
      </c>
      <c r="C396" s="8" t="s">
        <v>13</v>
      </c>
      <c r="D396" s="8" t="s">
        <v>684</v>
      </c>
      <c r="E396" s="18">
        <v>10088.479999999998</v>
      </c>
      <c r="F396" s="2">
        <f t="shared" si="60"/>
        <v>15869179.039999997</v>
      </c>
      <c r="G396" s="63">
        <v>6257198.7800000003</v>
      </c>
      <c r="H396" s="46">
        <v>1837679</v>
      </c>
      <c r="I396" s="42">
        <f t="shared" si="63"/>
        <v>1378259.25</v>
      </c>
      <c r="J396" s="46">
        <v>959831</v>
      </c>
      <c r="K396" s="46">
        <v>443097</v>
      </c>
      <c r="L396" s="46">
        <v>2285045</v>
      </c>
      <c r="M396" s="46">
        <v>177655</v>
      </c>
      <c r="N396" s="2">
        <f t="shared" si="64"/>
        <v>11501086.030000001</v>
      </c>
      <c r="O396" s="4">
        <f t="shared" si="65"/>
        <v>4368093</v>
      </c>
      <c r="P396" s="51">
        <v>3653</v>
      </c>
      <c r="Q396" s="51">
        <v>33</v>
      </c>
      <c r="R396" s="4">
        <f t="shared" si="66"/>
        <v>167563</v>
      </c>
      <c r="S396" s="6">
        <f t="shared" si="67"/>
        <v>736055.50080000004</v>
      </c>
      <c r="T396" s="62">
        <v>390089460</v>
      </c>
      <c r="U396" s="6">
        <f t="shared" si="68"/>
        <v>390089.46</v>
      </c>
      <c r="V396" s="6">
        <f t="shared" si="69"/>
        <v>345966.04080000002</v>
      </c>
      <c r="W396" s="4">
        <f t="shared" si="61"/>
        <v>6919321</v>
      </c>
      <c r="X396" s="20">
        <f t="shared" si="62"/>
        <v>11454977</v>
      </c>
      <c r="Y396" s="21">
        <v>0</v>
      </c>
      <c r="Z396" s="19">
        <v>0</v>
      </c>
      <c r="AA396" s="4">
        <f>ROUND(X396+Z396,0)</f>
        <v>11454977</v>
      </c>
      <c r="AB396" s="21"/>
      <c r="AC396" s="21"/>
      <c r="AD396" s="21"/>
      <c r="AE396" s="21"/>
      <c r="AF396" s="21"/>
      <c r="AG396" s="26">
        <v>0</v>
      </c>
      <c r="AH396" s="26"/>
      <c r="AI396" s="26">
        <v>0</v>
      </c>
      <c r="AJ396" s="36">
        <f>SUM(AA396-AB396-AC396-AD396-AE396-AF396+AG396-AH396+AI396)</f>
        <v>11454977</v>
      </c>
      <c r="AK396" s="38" t="str">
        <f>IF(O396&gt;0," ",1)</f>
        <v xml:space="preserve"> </v>
      </c>
      <c r="AL396" s="38" t="str">
        <f>IF(W396&gt;0," ",1)</f>
        <v xml:space="preserve"> </v>
      </c>
    </row>
    <row r="397" spans="1:38" ht="17.100000000000001" customHeight="1">
      <c r="A397" s="8" t="s">
        <v>135</v>
      </c>
      <c r="B397" s="8" t="s">
        <v>681</v>
      </c>
      <c r="C397" s="8" t="s">
        <v>28</v>
      </c>
      <c r="D397" s="8" t="s">
        <v>685</v>
      </c>
      <c r="E397" s="18">
        <v>2287.91</v>
      </c>
      <c r="F397" s="2">
        <f t="shared" si="60"/>
        <v>3598882.4299999997</v>
      </c>
      <c r="G397" s="63">
        <v>953387.02</v>
      </c>
      <c r="H397" s="46">
        <v>449892</v>
      </c>
      <c r="I397" s="42">
        <f t="shared" si="63"/>
        <v>337419</v>
      </c>
      <c r="J397" s="46">
        <v>235009</v>
      </c>
      <c r="K397" s="46">
        <v>108477</v>
      </c>
      <c r="L397" s="46">
        <v>555051</v>
      </c>
      <c r="M397" s="46">
        <v>178970</v>
      </c>
      <c r="N397" s="2">
        <f t="shared" si="64"/>
        <v>2368313.02</v>
      </c>
      <c r="O397" s="4">
        <f t="shared" si="65"/>
        <v>1230569</v>
      </c>
      <c r="P397" s="51">
        <v>1163</v>
      </c>
      <c r="Q397" s="51">
        <v>55</v>
      </c>
      <c r="R397" s="4">
        <f t="shared" si="66"/>
        <v>88911</v>
      </c>
      <c r="S397" s="6">
        <f t="shared" si="67"/>
        <v>166925.9136</v>
      </c>
      <c r="T397" s="62">
        <v>58089776</v>
      </c>
      <c r="U397" s="6">
        <f t="shared" si="68"/>
        <v>58089.775999999998</v>
      </c>
      <c r="V397" s="6">
        <f t="shared" si="69"/>
        <v>108836.1376</v>
      </c>
      <c r="W397" s="4">
        <f t="shared" si="61"/>
        <v>2176723</v>
      </c>
      <c r="X397" s="20">
        <f t="shared" si="62"/>
        <v>3496203</v>
      </c>
      <c r="Y397" s="21">
        <v>0</v>
      </c>
      <c r="Z397" s="19">
        <v>0</v>
      </c>
      <c r="AA397" s="4">
        <f>ROUND(X397+Z397,0)</f>
        <v>3496203</v>
      </c>
      <c r="AB397" s="21"/>
      <c r="AC397" s="21"/>
      <c r="AD397" s="21"/>
      <c r="AE397" s="21"/>
      <c r="AF397" s="21"/>
      <c r="AG397" s="26">
        <v>0</v>
      </c>
      <c r="AH397" s="26"/>
      <c r="AI397" s="26">
        <v>0</v>
      </c>
      <c r="AJ397" s="36">
        <f>SUM(AA397-AB397-AC397-AD397-AE397-AF397+AG397-AH397+AI397)</f>
        <v>3496203</v>
      </c>
      <c r="AK397" s="38" t="str">
        <f>IF(O397&gt;0," ",1)</f>
        <v xml:space="preserve"> </v>
      </c>
      <c r="AL397" s="38" t="str">
        <f>IF(W397&gt;0," ",1)</f>
        <v xml:space="preserve"> </v>
      </c>
    </row>
    <row r="398" spans="1:38" ht="17.100000000000001" customHeight="1">
      <c r="A398" s="8" t="s">
        <v>135</v>
      </c>
      <c r="B398" s="8" t="s">
        <v>681</v>
      </c>
      <c r="C398" s="8" t="s">
        <v>163</v>
      </c>
      <c r="D398" s="8" t="s">
        <v>686</v>
      </c>
      <c r="E398" s="18">
        <v>3045.33</v>
      </c>
      <c r="F398" s="2">
        <f t="shared" si="60"/>
        <v>4790304.09</v>
      </c>
      <c r="G398" s="63">
        <v>4653623.13</v>
      </c>
      <c r="H398" s="46">
        <v>535972</v>
      </c>
      <c r="I398" s="42">
        <f t="shared" si="63"/>
        <v>401979</v>
      </c>
      <c r="J398" s="46">
        <v>279838</v>
      </c>
      <c r="K398" s="46">
        <v>129247</v>
      </c>
      <c r="L398" s="46">
        <v>685002</v>
      </c>
      <c r="M398" s="46">
        <v>65469</v>
      </c>
      <c r="N398" s="2">
        <f t="shared" si="64"/>
        <v>6215158.1299999999</v>
      </c>
      <c r="O398" s="4">
        <f t="shared" si="65"/>
        <v>0</v>
      </c>
      <c r="P398" s="51">
        <v>1362</v>
      </c>
      <c r="Q398" s="51">
        <v>33</v>
      </c>
      <c r="R398" s="4">
        <f t="shared" si="66"/>
        <v>62475</v>
      </c>
      <c r="S398" s="6">
        <f t="shared" si="67"/>
        <v>222187.27679999999</v>
      </c>
      <c r="T398" s="62">
        <v>302505046</v>
      </c>
      <c r="U398" s="6">
        <f t="shared" si="68"/>
        <v>302505.04599999997</v>
      </c>
      <c r="V398" s="6">
        <f t="shared" si="69"/>
        <v>0</v>
      </c>
      <c r="W398" s="4">
        <f t="shared" si="61"/>
        <v>0</v>
      </c>
      <c r="X398" s="20">
        <f t="shared" si="62"/>
        <v>62475</v>
      </c>
      <c r="Y398" s="21">
        <v>0</v>
      </c>
      <c r="Z398" s="19">
        <v>0</v>
      </c>
      <c r="AA398" s="4">
        <f>ROUND(X398+Z398,0)</f>
        <v>62475</v>
      </c>
      <c r="AB398" s="21"/>
      <c r="AC398" s="21"/>
      <c r="AD398" s="21"/>
      <c r="AE398" s="21"/>
      <c r="AF398" s="21"/>
      <c r="AG398" s="26">
        <v>0</v>
      </c>
      <c r="AH398" s="26"/>
      <c r="AI398" s="26">
        <v>0</v>
      </c>
      <c r="AJ398" s="36">
        <f>SUM(AA398-AB398-AC398-AD398-AE398-AF398+AG398-AH398+AI398)</f>
        <v>62475</v>
      </c>
      <c r="AK398" s="38">
        <f>IF(O398&gt;0," ",1)</f>
        <v>1</v>
      </c>
      <c r="AL398" s="38">
        <f>IF(W398&gt;0," ",1)</f>
        <v>1</v>
      </c>
    </row>
    <row r="399" spans="1:38" ht="17.100000000000001" customHeight="1">
      <c r="A399" s="8" t="s">
        <v>135</v>
      </c>
      <c r="B399" s="8" t="s">
        <v>681</v>
      </c>
      <c r="C399" s="8" t="s">
        <v>128</v>
      </c>
      <c r="D399" s="8" t="s">
        <v>687</v>
      </c>
      <c r="E399" s="18">
        <v>576.53</v>
      </c>
      <c r="F399" s="2">
        <f t="shared" si="60"/>
        <v>906881.69</v>
      </c>
      <c r="G399" s="63">
        <v>368471.85000000003</v>
      </c>
      <c r="H399" s="46">
        <v>106123</v>
      </c>
      <c r="I399" s="42">
        <f t="shared" si="63"/>
        <v>79592.25</v>
      </c>
      <c r="J399" s="46">
        <v>55441</v>
      </c>
      <c r="K399" s="46">
        <v>25531</v>
      </c>
      <c r="L399" s="46">
        <v>132529</v>
      </c>
      <c r="M399" s="46">
        <v>46055</v>
      </c>
      <c r="N399" s="2">
        <f t="shared" si="64"/>
        <v>707620.10000000009</v>
      </c>
      <c r="O399" s="4">
        <f t="shared" si="65"/>
        <v>199262</v>
      </c>
      <c r="P399" s="51">
        <v>239</v>
      </c>
      <c r="Q399" s="51">
        <v>77</v>
      </c>
      <c r="R399" s="4">
        <f>ROUND(SUM(P399*Q399*1.39),0)</f>
        <v>25580</v>
      </c>
      <c r="S399" s="6">
        <f t="shared" si="67"/>
        <v>42063.628799999999</v>
      </c>
      <c r="T399" s="62">
        <v>22433122</v>
      </c>
      <c r="U399" s="6">
        <f t="shared" si="68"/>
        <v>22433.121999999999</v>
      </c>
      <c r="V399" s="6">
        <f t="shared" si="69"/>
        <v>19630.506799999999</v>
      </c>
      <c r="W399" s="4">
        <f t="shared" si="61"/>
        <v>392610</v>
      </c>
      <c r="X399" s="20">
        <f t="shared" si="62"/>
        <v>617452</v>
      </c>
      <c r="Y399" s="21">
        <v>0</v>
      </c>
      <c r="Z399" s="19">
        <v>0</v>
      </c>
      <c r="AA399" s="4">
        <f>ROUND(X399+Z399,0)</f>
        <v>617452</v>
      </c>
      <c r="AB399" s="21"/>
      <c r="AC399" s="21"/>
      <c r="AD399" s="21"/>
      <c r="AE399" s="21"/>
      <c r="AF399" s="21"/>
      <c r="AG399" s="26">
        <v>0</v>
      </c>
      <c r="AH399" s="26"/>
      <c r="AI399" s="26">
        <v>0</v>
      </c>
      <c r="AJ399" s="36">
        <f>SUM(AA399-AB399-AC399-AD399-AE399-AF399+AG399-AH399+AI399)</f>
        <v>617452</v>
      </c>
      <c r="AK399" s="38" t="str">
        <f>IF(O399&gt;0," ",1)</f>
        <v xml:space="preserve"> </v>
      </c>
      <c r="AL399" s="38" t="str">
        <f>IF(W399&gt;0," ",1)</f>
        <v xml:space="preserve"> </v>
      </c>
    </row>
    <row r="400" spans="1:38" ht="17.100000000000001" customHeight="1">
      <c r="A400" s="8" t="s">
        <v>135</v>
      </c>
      <c r="B400" s="8" t="s">
        <v>681</v>
      </c>
      <c r="C400" s="8" t="s">
        <v>166</v>
      </c>
      <c r="D400" s="8" t="s">
        <v>688</v>
      </c>
      <c r="E400" s="18">
        <v>694.88</v>
      </c>
      <c r="F400" s="2">
        <f t="shared" si="60"/>
        <v>1093046.24</v>
      </c>
      <c r="G400" s="63">
        <v>362507.06</v>
      </c>
      <c r="H400" s="46">
        <v>126356</v>
      </c>
      <c r="I400" s="42">
        <f t="shared" si="63"/>
        <v>94767</v>
      </c>
      <c r="J400" s="46">
        <v>65887</v>
      </c>
      <c r="K400" s="46">
        <v>30521</v>
      </c>
      <c r="L400" s="46">
        <v>167011</v>
      </c>
      <c r="M400" s="46">
        <v>133577</v>
      </c>
      <c r="N400" s="2">
        <f t="shared" si="64"/>
        <v>854270.06</v>
      </c>
      <c r="O400" s="4">
        <f t="shared" si="65"/>
        <v>238776</v>
      </c>
      <c r="P400" s="51">
        <v>226</v>
      </c>
      <c r="Q400" s="51">
        <v>88</v>
      </c>
      <c r="R400" s="4">
        <f t="shared" si="66"/>
        <v>27644</v>
      </c>
      <c r="S400" s="6">
        <f t="shared" si="67"/>
        <v>50698.444799999997</v>
      </c>
      <c r="T400" s="62">
        <v>21573481</v>
      </c>
      <c r="U400" s="6">
        <f t="shared" si="68"/>
        <v>21573.481</v>
      </c>
      <c r="V400" s="6">
        <f t="shared" si="69"/>
        <v>29124.963799999998</v>
      </c>
      <c r="W400" s="4">
        <f t="shared" si="61"/>
        <v>582499</v>
      </c>
      <c r="X400" s="20">
        <f t="shared" si="62"/>
        <v>848919</v>
      </c>
      <c r="Y400" s="21">
        <v>0</v>
      </c>
      <c r="Z400" s="19">
        <v>0</v>
      </c>
      <c r="AA400" s="4">
        <f>ROUND(X400+Z400,0)</f>
        <v>848919</v>
      </c>
      <c r="AB400" s="21"/>
      <c r="AC400" s="21"/>
      <c r="AD400" s="21"/>
      <c r="AE400" s="21"/>
      <c r="AF400" s="21"/>
      <c r="AG400" s="26">
        <v>0</v>
      </c>
      <c r="AH400" s="26"/>
      <c r="AI400" s="26">
        <v>0</v>
      </c>
      <c r="AJ400" s="36">
        <f>SUM(AA400-AB400-AC400-AD400-AE400-AF400+AG400-AH400+AI400)</f>
        <v>848919</v>
      </c>
      <c r="AK400" s="38" t="str">
        <f>IF(O400&gt;0," ",1)</f>
        <v xml:space="preserve"> </v>
      </c>
      <c r="AL400" s="38" t="str">
        <f>IF(W400&gt;0," ",1)</f>
        <v xml:space="preserve"> </v>
      </c>
    </row>
    <row r="401" spans="1:38" ht="17.100000000000001" customHeight="1">
      <c r="A401" s="8" t="s">
        <v>111</v>
      </c>
      <c r="B401" s="8" t="s">
        <v>689</v>
      </c>
      <c r="C401" s="8" t="s">
        <v>202</v>
      </c>
      <c r="D401" s="8" t="s">
        <v>690</v>
      </c>
      <c r="E401" s="18">
        <v>722.02</v>
      </c>
      <c r="F401" s="2">
        <f t="shared" si="60"/>
        <v>1135737.46</v>
      </c>
      <c r="G401" s="63">
        <v>422313.41</v>
      </c>
      <c r="H401" s="46">
        <v>80407</v>
      </c>
      <c r="I401" s="42">
        <f t="shared" si="63"/>
        <v>60305.25</v>
      </c>
      <c r="J401" s="46">
        <v>63649</v>
      </c>
      <c r="K401" s="46">
        <v>0</v>
      </c>
      <c r="L401" s="46">
        <v>0</v>
      </c>
      <c r="M401" s="46">
        <v>4242</v>
      </c>
      <c r="N401" s="2">
        <f t="shared" si="64"/>
        <v>550509.65999999992</v>
      </c>
      <c r="O401" s="4">
        <f t="shared" si="65"/>
        <v>585228</v>
      </c>
      <c r="P401" s="51">
        <v>0</v>
      </c>
      <c r="Q401" s="51">
        <v>0</v>
      </c>
      <c r="R401" s="4">
        <f t="shared" si="66"/>
        <v>0</v>
      </c>
      <c r="S401" s="6">
        <f t="shared" si="67"/>
        <v>52678.5792</v>
      </c>
      <c r="T401" s="62">
        <v>26510572</v>
      </c>
      <c r="U401" s="6">
        <f t="shared" si="68"/>
        <v>26510.572</v>
      </c>
      <c r="V401" s="6">
        <f t="shared" si="69"/>
        <v>26168.0072</v>
      </c>
      <c r="W401" s="4">
        <f t="shared" si="61"/>
        <v>523360</v>
      </c>
      <c r="X401" s="20">
        <f t="shared" si="62"/>
        <v>1108588</v>
      </c>
      <c r="Y401" s="21">
        <v>0</v>
      </c>
      <c r="Z401" s="19">
        <v>0</v>
      </c>
      <c r="AA401" s="4">
        <f>ROUND(X401+Z401,0)</f>
        <v>1108588</v>
      </c>
      <c r="AB401" s="21"/>
      <c r="AC401" s="21"/>
      <c r="AD401" s="21"/>
      <c r="AE401" s="21"/>
      <c r="AF401" s="21"/>
      <c r="AG401" s="26">
        <v>0</v>
      </c>
      <c r="AH401" s="26"/>
      <c r="AI401" s="26">
        <v>0</v>
      </c>
      <c r="AJ401" s="36">
        <f>SUM(AA401-AB401-AC401-AD401-AE401-AF401+AG401-AH401+AI401)</f>
        <v>1108588</v>
      </c>
      <c r="AK401" s="38" t="str">
        <f>IF(O401&gt;0," ",1)</f>
        <v xml:space="preserve"> </v>
      </c>
      <c r="AL401" s="38" t="str">
        <f>IF(W401&gt;0," ",1)</f>
        <v xml:space="preserve"> </v>
      </c>
    </row>
    <row r="402" spans="1:38" ht="17.100000000000001" customHeight="1">
      <c r="A402" s="8" t="s">
        <v>111</v>
      </c>
      <c r="B402" s="8" t="s">
        <v>689</v>
      </c>
      <c r="C402" s="8" t="s">
        <v>41</v>
      </c>
      <c r="D402" s="8" t="s">
        <v>691</v>
      </c>
      <c r="E402" s="18">
        <v>704.69</v>
      </c>
      <c r="F402" s="2">
        <f t="shared" si="60"/>
        <v>1108477.3700000001</v>
      </c>
      <c r="G402" s="63">
        <v>349895.38</v>
      </c>
      <c r="H402" s="46">
        <v>86675</v>
      </c>
      <c r="I402" s="42">
        <f t="shared" si="63"/>
        <v>65006.25</v>
      </c>
      <c r="J402" s="46">
        <v>68506</v>
      </c>
      <c r="K402" s="46">
        <v>0</v>
      </c>
      <c r="L402" s="46">
        <v>0</v>
      </c>
      <c r="M402" s="46">
        <v>9931</v>
      </c>
      <c r="N402" s="2">
        <f t="shared" si="64"/>
        <v>493338.63</v>
      </c>
      <c r="O402" s="4">
        <f t="shared" si="65"/>
        <v>615139</v>
      </c>
      <c r="P402" s="51">
        <v>434</v>
      </c>
      <c r="Q402" s="51">
        <v>33</v>
      </c>
      <c r="R402" s="4">
        <f t="shared" si="66"/>
        <v>19908</v>
      </c>
      <c r="S402" s="6">
        <f t="shared" si="67"/>
        <v>51414.182399999998</v>
      </c>
      <c r="T402" s="62">
        <v>21585156</v>
      </c>
      <c r="U402" s="6">
        <f t="shared" si="68"/>
        <v>21585.155999999999</v>
      </c>
      <c r="V402" s="6">
        <f t="shared" si="69"/>
        <v>29829.026399999999</v>
      </c>
      <c r="W402" s="4">
        <f t="shared" si="61"/>
        <v>596581</v>
      </c>
      <c r="X402" s="20">
        <f t="shared" si="62"/>
        <v>1231628</v>
      </c>
      <c r="Y402" s="21">
        <v>0</v>
      </c>
      <c r="Z402" s="19">
        <v>0</v>
      </c>
      <c r="AA402" s="4">
        <f>ROUND(X402+Z402,0)</f>
        <v>1231628</v>
      </c>
      <c r="AB402" s="21"/>
      <c r="AC402" s="21"/>
      <c r="AD402" s="21"/>
      <c r="AE402" s="21"/>
      <c r="AF402" s="21"/>
      <c r="AG402" s="26">
        <v>0</v>
      </c>
      <c r="AH402" s="26"/>
      <c r="AI402" s="26">
        <v>0</v>
      </c>
      <c r="AJ402" s="36">
        <f>SUM(AA402-AB402-AC402-AD402-AE402-AF402+AG402-AH402+AI402)</f>
        <v>1231628</v>
      </c>
      <c r="AK402" s="38" t="str">
        <f>IF(O402&gt;0," ",1)</f>
        <v xml:space="preserve"> </v>
      </c>
      <c r="AL402" s="38" t="str">
        <f>IF(W402&gt;0," ",1)</f>
        <v xml:space="preserve"> </v>
      </c>
    </row>
    <row r="403" spans="1:38" ht="17.100000000000001" customHeight="1">
      <c r="A403" s="8" t="s">
        <v>111</v>
      </c>
      <c r="B403" s="8" t="s">
        <v>689</v>
      </c>
      <c r="C403" s="8" t="s">
        <v>67</v>
      </c>
      <c r="D403" s="8" t="s">
        <v>692</v>
      </c>
      <c r="E403" s="18">
        <v>320.25</v>
      </c>
      <c r="F403" s="2">
        <f t="shared" si="60"/>
        <v>503753.25</v>
      </c>
      <c r="G403" s="63">
        <v>186797.5</v>
      </c>
      <c r="H403" s="46">
        <v>31711</v>
      </c>
      <c r="I403" s="42">
        <f t="shared" si="63"/>
        <v>23783.25</v>
      </c>
      <c r="J403" s="46">
        <v>24905</v>
      </c>
      <c r="K403" s="46">
        <v>0</v>
      </c>
      <c r="L403" s="46">
        <v>0</v>
      </c>
      <c r="M403" s="46">
        <v>17194</v>
      </c>
      <c r="N403" s="2">
        <f t="shared" si="64"/>
        <v>252679.75</v>
      </c>
      <c r="O403" s="4">
        <f t="shared" si="65"/>
        <v>251074</v>
      </c>
      <c r="P403" s="51">
        <v>133</v>
      </c>
      <c r="Q403" s="51">
        <v>81</v>
      </c>
      <c r="R403" s="4">
        <f t="shared" si="66"/>
        <v>14974</v>
      </c>
      <c r="S403" s="6">
        <f t="shared" si="67"/>
        <v>23365.439999999999</v>
      </c>
      <c r="T403" s="62">
        <v>10174156</v>
      </c>
      <c r="U403" s="6">
        <f t="shared" si="68"/>
        <v>10174.156000000001</v>
      </c>
      <c r="V403" s="6">
        <f t="shared" si="69"/>
        <v>13191.283999999998</v>
      </c>
      <c r="W403" s="4">
        <f t="shared" si="61"/>
        <v>263826</v>
      </c>
      <c r="X403" s="20">
        <f t="shared" si="62"/>
        <v>529874</v>
      </c>
      <c r="Y403" s="21">
        <v>0</v>
      </c>
      <c r="Z403" s="19">
        <v>0</v>
      </c>
      <c r="AA403" s="4">
        <f>ROUND(X403+Z403,0)</f>
        <v>529874</v>
      </c>
      <c r="AB403" s="21"/>
      <c r="AC403" s="21"/>
      <c r="AD403" s="21"/>
      <c r="AE403" s="21"/>
      <c r="AF403" s="21"/>
      <c r="AG403" s="26">
        <v>0</v>
      </c>
      <c r="AH403" s="26"/>
      <c r="AI403" s="26">
        <v>0</v>
      </c>
      <c r="AJ403" s="36">
        <f>SUM(AA403-AB403-AC403-AD403-AE403-AF403+AG403-AH403+AI403)</f>
        <v>529874</v>
      </c>
      <c r="AK403" s="38" t="str">
        <f>IF(O403&gt;0," ",1)</f>
        <v xml:space="preserve"> </v>
      </c>
      <c r="AL403" s="38" t="str">
        <f>IF(W403&gt;0," ",1)</f>
        <v xml:space="preserve"> </v>
      </c>
    </row>
    <row r="404" spans="1:38" ht="17.100000000000001" customHeight="1">
      <c r="A404" s="8" t="s">
        <v>111</v>
      </c>
      <c r="B404" s="8" t="s">
        <v>689</v>
      </c>
      <c r="C404" s="8" t="s">
        <v>105</v>
      </c>
      <c r="D404" s="8" t="s">
        <v>693</v>
      </c>
      <c r="E404" s="18">
        <v>285.92</v>
      </c>
      <c r="F404" s="2">
        <f t="shared" si="60"/>
        <v>449752.16000000003</v>
      </c>
      <c r="G404" s="63">
        <v>213744.41</v>
      </c>
      <c r="H404" s="46">
        <v>25925</v>
      </c>
      <c r="I404" s="42">
        <f t="shared" si="63"/>
        <v>19443.75</v>
      </c>
      <c r="J404" s="46">
        <v>20468</v>
      </c>
      <c r="K404" s="46">
        <v>0</v>
      </c>
      <c r="L404" s="46">
        <v>0</v>
      </c>
      <c r="M404" s="46">
        <v>11277</v>
      </c>
      <c r="N404" s="2">
        <f t="shared" si="64"/>
        <v>264933.16000000003</v>
      </c>
      <c r="O404" s="4">
        <f t="shared" si="65"/>
        <v>184819</v>
      </c>
      <c r="P404" s="51">
        <v>109</v>
      </c>
      <c r="Q404" s="51">
        <v>92</v>
      </c>
      <c r="R404" s="4">
        <f t="shared" si="66"/>
        <v>13939</v>
      </c>
      <c r="S404" s="6">
        <f t="shared" si="67"/>
        <v>20860.7232</v>
      </c>
      <c r="T404" s="62">
        <v>12647598</v>
      </c>
      <c r="U404" s="6">
        <f t="shared" si="68"/>
        <v>12647.598</v>
      </c>
      <c r="V404" s="6">
        <f t="shared" si="69"/>
        <v>8213.1252000000004</v>
      </c>
      <c r="W404" s="4">
        <f t="shared" si="61"/>
        <v>164263</v>
      </c>
      <c r="X404" s="20">
        <f t="shared" si="62"/>
        <v>363021</v>
      </c>
      <c r="Y404" s="21">
        <v>0</v>
      </c>
      <c r="Z404" s="19">
        <v>0</v>
      </c>
      <c r="AA404" s="4">
        <f>ROUND(X404+Z404,0)</f>
        <v>363021</v>
      </c>
      <c r="AB404" s="21"/>
      <c r="AC404" s="21"/>
      <c r="AD404" s="21"/>
      <c r="AE404" s="21"/>
      <c r="AF404" s="21"/>
      <c r="AG404" s="26">
        <v>0</v>
      </c>
      <c r="AH404" s="26"/>
      <c r="AI404" s="26">
        <v>0</v>
      </c>
      <c r="AJ404" s="36">
        <f>SUM(AA404-AB404-AC404-AD404-AE404-AF404+AG404-AH404+AI404)</f>
        <v>363021</v>
      </c>
      <c r="AK404" s="38" t="str">
        <f>IF(O404&gt;0," ",1)</f>
        <v xml:space="preserve"> </v>
      </c>
      <c r="AL404" s="38" t="str">
        <f>IF(W404&gt;0," ",1)</f>
        <v xml:space="preserve"> </v>
      </c>
    </row>
    <row r="405" spans="1:38" ht="17.100000000000001" customHeight="1">
      <c r="A405" s="45" t="s">
        <v>111</v>
      </c>
      <c r="B405" s="45" t="s">
        <v>689</v>
      </c>
      <c r="C405" s="45" t="s">
        <v>882</v>
      </c>
      <c r="D405" s="45" t="s">
        <v>924</v>
      </c>
      <c r="E405" s="18">
        <v>134.91000000000003</v>
      </c>
      <c r="F405" s="2">
        <f t="shared" si="60"/>
        <v>212213.43000000005</v>
      </c>
      <c r="G405" s="63">
        <v>0</v>
      </c>
      <c r="H405" s="46">
        <v>0</v>
      </c>
      <c r="I405" s="2">
        <f t="shared" si="63"/>
        <v>0</v>
      </c>
      <c r="J405" s="46">
        <v>0</v>
      </c>
      <c r="K405" s="46">
        <v>0</v>
      </c>
      <c r="L405" s="46">
        <v>0</v>
      </c>
      <c r="M405" s="46">
        <v>0</v>
      </c>
      <c r="N405" s="2">
        <f t="shared" si="64"/>
        <v>0</v>
      </c>
      <c r="O405" s="4">
        <f t="shared" si="65"/>
        <v>212213</v>
      </c>
      <c r="P405" s="51">
        <v>0</v>
      </c>
      <c r="Q405" s="51">
        <v>0</v>
      </c>
      <c r="R405" s="4">
        <f t="shared" si="66"/>
        <v>0</v>
      </c>
      <c r="S405" s="6">
        <f t="shared" si="67"/>
        <v>9843.0336000000007</v>
      </c>
      <c r="T405" s="62">
        <v>0</v>
      </c>
      <c r="U405" s="6">
        <f t="shared" si="68"/>
        <v>0</v>
      </c>
      <c r="V405" s="6">
        <f t="shared" si="69"/>
        <v>9843.0336000000007</v>
      </c>
      <c r="W405" s="4">
        <f t="shared" si="61"/>
        <v>196861</v>
      </c>
      <c r="X405" s="20">
        <f t="shared" si="62"/>
        <v>409074</v>
      </c>
      <c r="Y405" s="21">
        <v>0</v>
      </c>
      <c r="Z405" s="19">
        <v>0</v>
      </c>
      <c r="AA405" s="4">
        <f>ROUND(X405+Z405,0)</f>
        <v>409074</v>
      </c>
      <c r="AB405" s="21"/>
      <c r="AC405" s="21"/>
      <c r="AD405" s="21"/>
      <c r="AE405" s="21"/>
      <c r="AF405" s="21"/>
      <c r="AG405" s="26">
        <v>0</v>
      </c>
      <c r="AH405" s="26"/>
      <c r="AI405" s="26">
        <v>0</v>
      </c>
      <c r="AJ405" s="36">
        <f>SUM(AA405-AB405-AC405-AD405-AE405-AF405+AG405-AH405+AI405)</f>
        <v>409074</v>
      </c>
      <c r="AK405" s="38" t="str">
        <f>IF(O405&gt;0," ",1)</f>
        <v xml:space="preserve"> </v>
      </c>
      <c r="AL405" s="38" t="str">
        <f>IF(W405&gt;0," ",1)</f>
        <v xml:space="preserve"> </v>
      </c>
    </row>
    <row r="406" spans="1:38" ht="17.100000000000001" customHeight="1">
      <c r="A406" s="8" t="s">
        <v>111</v>
      </c>
      <c r="B406" s="8" t="s">
        <v>689</v>
      </c>
      <c r="C406" s="8" t="s">
        <v>51</v>
      </c>
      <c r="D406" s="8" t="s">
        <v>694</v>
      </c>
      <c r="E406" s="18">
        <v>1355.48</v>
      </c>
      <c r="F406" s="2">
        <f t="shared" si="60"/>
        <v>2132170.04</v>
      </c>
      <c r="G406" s="63">
        <v>279127.09999999998</v>
      </c>
      <c r="H406" s="46">
        <v>152258</v>
      </c>
      <c r="I406" s="42">
        <f t="shared" si="63"/>
        <v>114193.5</v>
      </c>
      <c r="J406" s="46">
        <v>119769</v>
      </c>
      <c r="K406" s="46">
        <v>168769</v>
      </c>
      <c r="L406" s="46">
        <v>293219</v>
      </c>
      <c r="M406" s="46">
        <v>51823</v>
      </c>
      <c r="N406" s="2">
        <f t="shared" si="64"/>
        <v>1026900.6</v>
      </c>
      <c r="O406" s="4">
        <f t="shared" si="65"/>
        <v>1105269</v>
      </c>
      <c r="P406" s="51">
        <v>678</v>
      </c>
      <c r="Q406" s="51">
        <v>59</v>
      </c>
      <c r="R406" s="4">
        <f t="shared" si="66"/>
        <v>55603</v>
      </c>
      <c r="S406" s="6">
        <f t="shared" si="67"/>
        <v>98895.820800000001</v>
      </c>
      <c r="T406" s="62">
        <v>17381938</v>
      </c>
      <c r="U406" s="6">
        <f t="shared" si="68"/>
        <v>17381.937999999998</v>
      </c>
      <c r="V406" s="6">
        <f t="shared" si="69"/>
        <v>81513.882800000007</v>
      </c>
      <c r="W406" s="4">
        <f t="shared" si="61"/>
        <v>1630278</v>
      </c>
      <c r="X406" s="20">
        <f t="shared" si="62"/>
        <v>2791150</v>
      </c>
      <c r="Y406" s="21">
        <v>0</v>
      </c>
      <c r="Z406" s="19">
        <v>0</v>
      </c>
      <c r="AA406" s="4">
        <f>ROUND(X406+Z406,0)</f>
        <v>2791150</v>
      </c>
      <c r="AB406" s="21"/>
      <c r="AC406" s="21"/>
      <c r="AD406" s="21"/>
      <c r="AE406" s="21"/>
      <c r="AF406" s="21"/>
      <c r="AG406" s="26">
        <v>0</v>
      </c>
      <c r="AH406" s="26"/>
      <c r="AI406" s="26">
        <v>0</v>
      </c>
      <c r="AJ406" s="36">
        <f>SUM(AA406-AB406-AC406-AD406-AE406-AF406+AG406-AH406+AI406)</f>
        <v>2791150</v>
      </c>
      <c r="AK406" s="38" t="str">
        <f>IF(O406&gt;0," ",1)</f>
        <v xml:space="preserve"> </v>
      </c>
      <c r="AL406" s="38" t="str">
        <f>IF(W406&gt;0," ",1)</f>
        <v xml:space="preserve"> </v>
      </c>
    </row>
    <row r="407" spans="1:38" ht="17.100000000000001" customHeight="1">
      <c r="A407" s="8" t="s">
        <v>111</v>
      </c>
      <c r="B407" s="8" t="s">
        <v>689</v>
      </c>
      <c r="C407" s="8" t="s">
        <v>190</v>
      </c>
      <c r="D407" s="8" t="s">
        <v>695</v>
      </c>
      <c r="E407" s="18">
        <v>860.99</v>
      </c>
      <c r="F407" s="2">
        <f t="shared" si="60"/>
        <v>1354337.27</v>
      </c>
      <c r="G407" s="63">
        <v>537824.77</v>
      </c>
      <c r="H407" s="46">
        <v>90074</v>
      </c>
      <c r="I407" s="42">
        <f t="shared" si="63"/>
        <v>67555.5</v>
      </c>
      <c r="J407" s="46">
        <v>71159</v>
      </c>
      <c r="K407" s="46">
        <v>100101</v>
      </c>
      <c r="L407" s="46">
        <v>165370</v>
      </c>
      <c r="M407" s="46">
        <v>74851</v>
      </c>
      <c r="N407" s="2">
        <f t="shared" si="64"/>
        <v>1016861.27</v>
      </c>
      <c r="O407" s="4">
        <f t="shared" si="65"/>
        <v>337476</v>
      </c>
      <c r="P407" s="51">
        <v>412</v>
      </c>
      <c r="Q407" s="51">
        <v>66</v>
      </c>
      <c r="R407" s="4">
        <f t="shared" si="66"/>
        <v>37797</v>
      </c>
      <c r="S407" s="6">
        <f t="shared" si="67"/>
        <v>62817.830399999999</v>
      </c>
      <c r="T407" s="62">
        <v>34475947</v>
      </c>
      <c r="U407" s="6">
        <f t="shared" si="68"/>
        <v>34475.947</v>
      </c>
      <c r="V407" s="6">
        <f t="shared" si="69"/>
        <v>28341.883399999999</v>
      </c>
      <c r="W407" s="4">
        <f t="shared" si="61"/>
        <v>566838</v>
      </c>
      <c r="X407" s="20">
        <f t="shared" si="62"/>
        <v>942111</v>
      </c>
      <c r="Y407" s="21">
        <v>0</v>
      </c>
      <c r="Z407" s="19">
        <v>0</v>
      </c>
      <c r="AA407" s="4">
        <f>ROUND(X407+Z407,0)</f>
        <v>942111</v>
      </c>
      <c r="AB407" s="21"/>
      <c r="AC407" s="21"/>
      <c r="AD407" s="21"/>
      <c r="AE407" s="21"/>
      <c r="AF407" s="21"/>
      <c r="AG407" s="26">
        <v>0</v>
      </c>
      <c r="AH407" s="26"/>
      <c r="AI407" s="26">
        <v>0</v>
      </c>
      <c r="AJ407" s="36">
        <f>SUM(AA407-AB407-AC407-AD407-AE407-AF407+AG407-AH407+AI407)</f>
        <v>942111</v>
      </c>
      <c r="AK407" s="38" t="str">
        <f>IF(O407&gt;0," ",1)</f>
        <v xml:space="preserve"> </v>
      </c>
      <c r="AL407" s="38" t="str">
        <f>IF(W407&gt;0," ",1)</f>
        <v xml:space="preserve"> </v>
      </c>
    </row>
    <row r="408" spans="1:38" ht="17.100000000000001" customHeight="1">
      <c r="A408" s="8" t="s">
        <v>111</v>
      </c>
      <c r="B408" s="8" t="s">
        <v>689</v>
      </c>
      <c r="C408" s="8" t="s">
        <v>208</v>
      </c>
      <c r="D408" s="8" t="s">
        <v>696</v>
      </c>
      <c r="E408" s="18">
        <v>676.72</v>
      </c>
      <c r="F408" s="2">
        <f t="shared" si="60"/>
        <v>1064480.56</v>
      </c>
      <c r="G408" s="63">
        <v>227489.59</v>
      </c>
      <c r="H408" s="46">
        <v>69149</v>
      </c>
      <c r="I408" s="42">
        <f t="shared" si="63"/>
        <v>51861.75</v>
      </c>
      <c r="J408" s="46">
        <v>54366</v>
      </c>
      <c r="K408" s="46">
        <v>76628</v>
      </c>
      <c r="L408" s="46">
        <v>137026</v>
      </c>
      <c r="M408" s="46">
        <v>72207</v>
      </c>
      <c r="N408" s="2">
        <f t="shared" si="64"/>
        <v>619578.34</v>
      </c>
      <c r="O408" s="4">
        <f t="shared" si="65"/>
        <v>444902</v>
      </c>
      <c r="P408" s="51">
        <v>202</v>
      </c>
      <c r="Q408" s="51">
        <v>95</v>
      </c>
      <c r="R408" s="4">
        <f t="shared" si="66"/>
        <v>26674</v>
      </c>
      <c r="S408" s="6">
        <f t="shared" si="67"/>
        <v>49373.491199999997</v>
      </c>
      <c r="T408" s="62">
        <v>13589581</v>
      </c>
      <c r="U408" s="6">
        <f t="shared" si="68"/>
        <v>13589.581</v>
      </c>
      <c r="V408" s="6">
        <f t="shared" si="69"/>
        <v>35783.910199999998</v>
      </c>
      <c r="W408" s="4">
        <f t="shared" si="61"/>
        <v>715678</v>
      </c>
      <c r="X408" s="20">
        <f t="shared" si="62"/>
        <v>1187254</v>
      </c>
      <c r="Y408" s="21">
        <v>0</v>
      </c>
      <c r="Z408" s="19">
        <v>0</v>
      </c>
      <c r="AA408" s="4">
        <f>ROUND(X408+Z408,0)</f>
        <v>1187254</v>
      </c>
      <c r="AB408" s="21"/>
      <c r="AC408" s="21"/>
      <c r="AD408" s="21"/>
      <c r="AE408" s="21"/>
      <c r="AF408" s="21"/>
      <c r="AG408" s="26">
        <v>0</v>
      </c>
      <c r="AH408" s="26"/>
      <c r="AI408" s="26">
        <v>0</v>
      </c>
      <c r="AJ408" s="36">
        <f>SUM(AA408-AB408-AC408-AD408-AE408-AF408+AG408-AH408+AI408)</f>
        <v>1187254</v>
      </c>
      <c r="AK408" s="38" t="str">
        <f>IF(O408&gt;0," ",1)</f>
        <v xml:space="preserve"> </v>
      </c>
      <c r="AL408" s="38" t="str">
        <f>IF(W408&gt;0," ",1)</f>
        <v xml:space="preserve"> </v>
      </c>
    </row>
    <row r="409" spans="1:38" ht="17.100000000000001" customHeight="1">
      <c r="A409" s="8" t="s">
        <v>111</v>
      </c>
      <c r="B409" s="8" t="s">
        <v>689</v>
      </c>
      <c r="C409" s="8" t="s">
        <v>38</v>
      </c>
      <c r="D409" s="8" t="s">
        <v>697</v>
      </c>
      <c r="E409" s="18">
        <v>702.72</v>
      </c>
      <c r="F409" s="2">
        <f t="shared" si="60"/>
        <v>1105378.56</v>
      </c>
      <c r="G409" s="63">
        <v>1038215.42</v>
      </c>
      <c r="H409" s="46">
        <v>61579</v>
      </c>
      <c r="I409" s="42">
        <f t="shared" si="63"/>
        <v>46184.25</v>
      </c>
      <c r="J409" s="46">
        <v>48470</v>
      </c>
      <c r="K409" s="46">
        <v>68195</v>
      </c>
      <c r="L409" s="46">
        <v>118141</v>
      </c>
      <c r="M409" s="46">
        <v>105096</v>
      </c>
      <c r="N409" s="2">
        <f t="shared" si="64"/>
        <v>1424301.67</v>
      </c>
      <c r="O409" s="4">
        <f t="shared" si="65"/>
        <v>0</v>
      </c>
      <c r="P409" s="51">
        <v>276</v>
      </c>
      <c r="Q409" s="51">
        <v>95</v>
      </c>
      <c r="R409" s="4">
        <f t="shared" si="66"/>
        <v>36446</v>
      </c>
      <c r="S409" s="6">
        <f t="shared" si="67"/>
        <v>51270.451200000003</v>
      </c>
      <c r="T409" s="62">
        <v>63042354</v>
      </c>
      <c r="U409" s="6">
        <f t="shared" si="68"/>
        <v>63042.353999999999</v>
      </c>
      <c r="V409" s="6">
        <f t="shared" si="69"/>
        <v>0</v>
      </c>
      <c r="W409" s="4">
        <f t="shared" si="61"/>
        <v>0</v>
      </c>
      <c r="X409" s="20">
        <f t="shared" si="62"/>
        <v>36446</v>
      </c>
      <c r="Y409" s="21">
        <v>0</v>
      </c>
      <c r="Z409" s="19">
        <v>0</v>
      </c>
      <c r="AA409" s="4">
        <f>ROUND(X409+Z409,0)</f>
        <v>36446</v>
      </c>
      <c r="AB409" s="21"/>
      <c r="AC409" s="21"/>
      <c r="AD409" s="21"/>
      <c r="AE409" s="21"/>
      <c r="AF409" s="21"/>
      <c r="AG409" s="26">
        <v>0</v>
      </c>
      <c r="AH409" s="26"/>
      <c r="AI409" s="26">
        <v>0</v>
      </c>
      <c r="AJ409" s="36">
        <f>SUM(AA409-AB409-AC409-AD409-AE409-AF409+AG409-AH409+AI409)</f>
        <v>36446</v>
      </c>
      <c r="AK409" s="38">
        <f>IF(O409&gt;0," ",1)</f>
        <v>1</v>
      </c>
      <c r="AL409" s="38">
        <f>IF(W409&gt;0," ",1)</f>
        <v>1</v>
      </c>
    </row>
    <row r="410" spans="1:38" ht="17.100000000000001" customHeight="1">
      <c r="A410" s="8" t="s">
        <v>111</v>
      </c>
      <c r="B410" s="8" t="s">
        <v>689</v>
      </c>
      <c r="C410" s="8" t="s">
        <v>237</v>
      </c>
      <c r="D410" s="8" t="s">
        <v>698</v>
      </c>
      <c r="E410" s="18">
        <v>851.23</v>
      </c>
      <c r="F410" s="2">
        <f t="shared" si="60"/>
        <v>1338984.79</v>
      </c>
      <c r="G410" s="63">
        <v>228518.34</v>
      </c>
      <c r="H410" s="46">
        <v>93200</v>
      </c>
      <c r="I410" s="42">
        <f t="shared" si="63"/>
        <v>69900</v>
      </c>
      <c r="J410" s="46">
        <v>73288</v>
      </c>
      <c r="K410" s="46">
        <v>103202</v>
      </c>
      <c r="L410" s="46">
        <v>177790</v>
      </c>
      <c r="M410" s="46">
        <v>51875</v>
      </c>
      <c r="N410" s="2">
        <f t="shared" si="64"/>
        <v>704573.34</v>
      </c>
      <c r="O410" s="4">
        <f t="shared" si="65"/>
        <v>634411</v>
      </c>
      <c r="P410" s="51">
        <v>245</v>
      </c>
      <c r="Q410" s="51">
        <v>88</v>
      </c>
      <c r="R410" s="4">
        <f t="shared" si="66"/>
        <v>29968</v>
      </c>
      <c r="S410" s="6">
        <f t="shared" si="67"/>
        <v>62105.7408</v>
      </c>
      <c r="T410" s="62">
        <v>14268426</v>
      </c>
      <c r="U410" s="6">
        <f t="shared" si="68"/>
        <v>14268.425999999999</v>
      </c>
      <c r="V410" s="6">
        <f t="shared" si="69"/>
        <v>47837.3148</v>
      </c>
      <c r="W410" s="4">
        <f t="shared" si="61"/>
        <v>956746</v>
      </c>
      <c r="X410" s="20">
        <f t="shared" si="62"/>
        <v>1621125</v>
      </c>
      <c r="Y410" s="21">
        <v>0</v>
      </c>
      <c r="Z410" s="19">
        <v>0</v>
      </c>
      <c r="AA410" s="4">
        <f>ROUND(X410+Z410,0)</f>
        <v>1621125</v>
      </c>
      <c r="AB410" s="21"/>
      <c r="AC410" s="21"/>
      <c r="AD410" s="21"/>
      <c r="AE410" s="21"/>
      <c r="AF410" s="21"/>
      <c r="AG410" s="26">
        <v>0</v>
      </c>
      <c r="AH410" s="26"/>
      <c r="AI410" s="26">
        <v>0</v>
      </c>
      <c r="AJ410" s="36">
        <f>SUM(AA410-AB410-AC410-AD410-AE410-AF410+AG410-AH410+AI410)</f>
        <v>1621125</v>
      </c>
      <c r="AK410" s="38" t="str">
        <f>IF(O410&gt;0," ",1)</f>
        <v xml:space="preserve"> </v>
      </c>
      <c r="AL410" s="38" t="str">
        <f>IF(W410&gt;0," ",1)</f>
        <v xml:space="preserve"> </v>
      </c>
    </row>
    <row r="411" spans="1:38" ht="17.100000000000001" customHeight="1">
      <c r="A411" s="8" t="s">
        <v>111</v>
      </c>
      <c r="B411" s="8" t="s">
        <v>689</v>
      </c>
      <c r="C411" s="8" t="s">
        <v>209</v>
      </c>
      <c r="D411" s="8" t="s">
        <v>699</v>
      </c>
      <c r="E411" s="18">
        <v>453.99999999999994</v>
      </c>
      <c r="F411" s="2">
        <f t="shared" si="60"/>
        <v>714141.99999999988</v>
      </c>
      <c r="G411" s="63">
        <v>298366.59999999998</v>
      </c>
      <c r="H411" s="46">
        <v>43533</v>
      </c>
      <c r="I411" s="42">
        <f t="shared" si="63"/>
        <v>32649.75</v>
      </c>
      <c r="J411" s="46">
        <v>34252</v>
      </c>
      <c r="K411" s="46">
        <v>48196</v>
      </c>
      <c r="L411" s="46">
        <v>90236</v>
      </c>
      <c r="M411" s="46">
        <v>73678</v>
      </c>
      <c r="N411" s="2">
        <f t="shared" si="64"/>
        <v>577378.35</v>
      </c>
      <c r="O411" s="4">
        <f t="shared" si="65"/>
        <v>136764</v>
      </c>
      <c r="P411" s="51">
        <v>217</v>
      </c>
      <c r="Q411" s="51">
        <v>92</v>
      </c>
      <c r="R411" s="4">
        <f t="shared" si="66"/>
        <v>27750</v>
      </c>
      <c r="S411" s="6">
        <f t="shared" si="67"/>
        <v>33123.839999999997</v>
      </c>
      <c r="T411" s="62">
        <v>17246624</v>
      </c>
      <c r="U411" s="6">
        <f t="shared" si="68"/>
        <v>17246.624</v>
      </c>
      <c r="V411" s="6">
        <f t="shared" si="69"/>
        <v>15877.215999999997</v>
      </c>
      <c r="W411" s="4">
        <f t="shared" si="61"/>
        <v>317544</v>
      </c>
      <c r="X411" s="20">
        <f t="shared" si="62"/>
        <v>482058</v>
      </c>
      <c r="Y411" s="21">
        <v>0</v>
      </c>
      <c r="Z411" s="19">
        <v>0</v>
      </c>
      <c r="AA411" s="4">
        <f>ROUND(X411+Z411,0)</f>
        <v>482058</v>
      </c>
      <c r="AB411" s="21"/>
      <c r="AC411" s="21"/>
      <c r="AD411" s="21"/>
      <c r="AE411" s="21"/>
      <c r="AF411" s="21"/>
      <c r="AG411" s="26">
        <v>0</v>
      </c>
      <c r="AH411" s="26"/>
      <c r="AI411" s="26">
        <v>0</v>
      </c>
      <c r="AJ411" s="36">
        <f>SUM(AA411-AB411-AC411-AD411-AE411-AF411+AG411-AH411+AI411)</f>
        <v>482058</v>
      </c>
      <c r="AK411" s="38" t="str">
        <f>IF(O411&gt;0," ",1)</f>
        <v xml:space="preserve"> </v>
      </c>
      <c r="AL411" s="38" t="str">
        <f>IF(W411&gt;0," ",1)</f>
        <v xml:space="preserve"> </v>
      </c>
    </row>
    <row r="412" spans="1:38" ht="17.100000000000001" customHeight="1">
      <c r="A412" s="8" t="s">
        <v>111</v>
      </c>
      <c r="B412" s="8" t="s">
        <v>689</v>
      </c>
      <c r="C412" s="8" t="s">
        <v>7</v>
      </c>
      <c r="D412" s="8" t="s">
        <v>700</v>
      </c>
      <c r="E412" s="18">
        <v>809.38</v>
      </c>
      <c r="F412" s="2">
        <f t="shared" si="60"/>
        <v>1273154.74</v>
      </c>
      <c r="G412" s="63">
        <v>349425.46</v>
      </c>
      <c r="H412" s="46">
        <v>92228</v>
      </c>
      <c r="I412" s="42">
        <f t="shared" si="63"/>
        <v>69171</v>
      </c>
      <c r="J412" s="46">
        <v>73015</v>
      </c>
      <c r="K412" s="46">
        <v>102740</v>
      </c>
      <c r="L412" s="46">
        <v>175696</v>
      </c>
      <c r="M412" s="46">
        <v>70181</v>
      </c>
      <c r="N412" s="2">
        <f t="shared" si="64"/>
        <v>840228.46</v>
      </c>
      <c r="O412" s="4">
        <f t="shared" si="65"/>
        <v>432926</v>
      </c>
      <c r="P412" s="51">
        <v>349</v>
      </c>
      <c r="Q412" s="51">
        <v>84</v>
      </c>
      <c r="R412" s="4">
        <f t="shared" si="66"/>
        <v>40749</v>
      </c>
      <c r="S412" s="6">
        <f t="shared" si="67"/>
        <v>59052.364800000003</v>
      </c>
      <c r="T412" s="62">
        <v>20682087</v>
      </c>
      <c r="U412" s="6">
        <f t="shared" si="68"/>
        <v>20682.087</v>
      </c>
      <c r="V412" s="6">
        <f t="shared" si="69"/>
        <v>38370.277800000003</v>
      </c>
      <c r="W412" s="4">
        <f t="shared" si="61"/>
        <v>767406</v>
      </c>
      <c r="X412" s="20">
        <f t="shared" si="62"/>
        <v>1241081</v>
      </c>
      <c r="Y412" s="21">
        <v>0</v>
      </c>
      <c r="Z412" s="19">
        <v>0</v>
      </c>
      <c r="AA412" s="4">
        <f>ROUND(X412+Z412,0)</f>
        <v>1241081</v>
      </c>
      <c r="AB412" s="21"/>
      <c r="AC412" s="21"/>
      <c r="AD412" s="21"/>
      <c r="AE412" s="21"/>
      <c r="AF412" s="21"/>
      <c r="AG412" s="26">
        <v>0</v>
      </c>
      <c r="AH412" s="26"/>
      <c r="AI412" s="26">
        <v>0</v>
      </c>
      <c r="AJ412" s="36">
        <f>SUM(AA412-AB412-AC412-AD412-AE412-AF412+AG412-AH412+AI412)</f>
        <v>1241081</v>
      </c>
      <c r="AK412" s="38" t="str">
        <f>IF(O412&gt;0," ",1)</f>
        <v xml:space="preserve"> </v>
      </c>
      <c r="AL412" s="38" t="str">
        <f>IF(W412&gt;0," ",1)</f>
        <v xml:space="preserve"> </v>
      </c>
    </row>
    <row r="413" spans="1:38" ht="17.100000000000001" customHeight="1">
      <c r="A413" s="8" t="s">
        <v>111</v>
      </c>
      <c r="B413" s="8" t="s">
        <v>689</v>
      </c>
      <c r="C413" s="8" t="s">
        <v>238</v>
      </c>
      <c r="D413" s="8" t="s">
        <v>701</v>
      </c>
      <c r="E413" s="18">
        <v>772.45</v>
      </c>
      <c r="F413" s="2">
        <f t="shared" si="60"/>
        <v>1215063.8500000001</v>
      </c>
      <c r="G413" s="63">
        <v>176104.98</v>
      </c>
      <c r="H413" s="46">
        <v>71831</v>
      </c>
      <c r="I413" s="42">
        <f t="shared" si="63"/>
        <v>53873.25</v>
      </c>
      <c r="J413" s="46">
        <v>56803</v>
      </c>
      <c r="K413" s="46">
        <v>80068</v>
      </c>
      <c r="L413" s="46">
        <v>141960</v>
      </c>
      <c r="M413" s="46">
        <v>31441</v>
      </c>
      <c r="N413" s="2">
        <f t="shared" si="64"/>
        <v>540250.23</v>
      </c>
      <c r="O413" s="4">
        <f t="shared" si="65"/>
        <v>674814</v>
      </c>
      <c r="P413" s="51">
        <v>365</v>
      </c>
      <c r="Q413" s="51">
        <v>81</v>
      </c>
      <c r="R413" s="4">
        <f t="shared" si="66"/>
        <v>41095</v>
      </c>
      <c r="S413" s="6">
        <f t="shared" si="67"/>
        <v>56357.951999999997</v>
      </c>
      <c r="T413" s="62">
        <v>10608734</v>
      </c>
      <c r="U413" s="6">
        <f t="shared" si="68"/>
        <v>10608.734</v>
      </c>
      <c r="V413" s="6">
        <f t="shared" si="69"/>
        <v>45749.217999999993</v>
      </c>
      <c r="W413" s="4">
        <f t="shared" si="61"/>
        <v>914984</v>
      </c>
      <c r="X413" s="20">
        <f t="shared" si="62"/>
        <v>1630893</v>
      </c>
      <c r="Y413" s="21">
        <v>0</v>
      </c>
      <c r="Z413" s="19">
        <v>0</v>
      </c>
      <c r="AA413" s="4">
        <f>ROUND(X413+Z413,0)</f>
        <v>1630893</v>
      </c>
      <c r="AB413" s="21"/>
      <c r="AC413" s="21"/>
      <c r="AD413" s="21"/>
      <c r="AE413" s="21"/>
      <c r="AF413" s="21"/>
      <c r="AG413" s="26">
        <v>0</v>
      </c>
      <c r="AH413" s="26"/>
      <c r="AI413" s="26">
        <v>0</v>
      </c>
      <c r="AJ413" s="36">
        <f>SUM(AA413-AB413-AC413-AD413-AE413-AF413+AG413-AH413+AI413)</f>
        <v>1630893</v>
      </c>
      <c r="AK413" s="38" t="str">
        <f>IF(O413&gt;0," ",1)</f>
        <v xml:space="preserve"> </v>
      </c>
      <c r="AL413" s="38" t="str">
        <f>IF(W413&gt;0," ",1)</f>
        <v xml:space="preserve"> </v>
      </c>
    </row>
    <row r="414" spans="1:38" ht="17.100000000000001" customHeight="1">
      <c r="A414" s="8" t="s">
        <v>111</v>
      </c>
      <c r="B414" s="8" t="s">
        <v>689</v>
      </c>
      <c r="C414" s="8" t="s">
        <v>8</v>
      </c>
      <c r="D414" s="8" t="s">
        <v>702</v>
      </c>
      <c r="E414" s="18">
        <v>286.85000000000002</v>
      </c>
      <c r="F414" s="2">
        <f t="shared" si="60"/>
        <v>451215.05000000005</v>
      </c>
      <c r="G414" s="63">
        <v>82873.37</v>
      </c>
      <c r="H414" s="46">
        <v>30716</v>
      </c>
      <c r="I414" s="42">
        <f t="shared" si="63"/>
        <v>23037</v>
      </c>
      <c r="J414" s="46">
        <v>24418</v>
      </c>
      <c r="K414" s="46">
        <v>34208</v>
      </c>
      <c r="L414" s="46">
        <v>57419</v>
      </c>
      <c r="M414" s="46">
        <v>31602</v>
      </c>
      <c r="N414" s="2">
        <f t="shared" si="64"/>
        <v>253557.37</v>
      </c>
      <c r="O414" s="4">
        <f t="shared" si="65"/>
        <v>197658</v>
      </c>
      <c r="P414" s="51">
        <v>121</v>
      </c>
      <c r="Q414" s="51">
        <v>95</v>
      </c>
      <c r="R414" s="4">
        <f t="shared" si="66"/>
        <v>15978</v>
      </c>
      <c r="S414" s="6">
        <f t="shared" si="67"/>
        <v>20928.576000000001</v>
      </c>
      <c r="T414" s="62">
        <v>5021484</v>
      </c>
      <c r="U414" s="6">
        <f t="shared" si="68"/>
        <v>5021.4840000000004</v>
      </c>
      <c r="V414" s="6">
        <f t="shared" si="69"/>
        <v>15907.092000000001</v>
      </c>
      <c r="W414" s="4">
        <f t="shared" si="61"/>
        <v>318142</v>
      </c>
      <c r="X414" s="20">
        <f t="shared" si="62"/>
        <v>531778</v>
      </c>
      <c r="Y414" s="21">
        <v>0</v>
      </c>
      <c r="Z414" s="19">
        <v>0</v>
      </c>
      <c r="AA414" s="4">
        <f>ROUND(X414+Z414,0)</f>
        <v>531778</v>
      </c>
      <c r="AB414" s="21"/>
      <c r="AC414" s="21"/>
      <c r="AD414" s="21"/>
      <c r="AE414" s="21"/>
      <c r="AF414" s="21"/>
      <c r="AG414" s="26">
        <v>0</v>
      </c>
      <c r="AH414" s="26"/>
      <c r="AI414" s="26">
        <v>0</v>
      </c>
      <c r="AJ414" s="36">
        <f>SUM(AA414-AB414-AC414-AD414-AE414-AF414+AG414-AH414+AI414)</f>
        <v>531778</v>
      </c>
      <c r="AK414" s="38" t="str">
        <f>IF(O414&gt;0," ",1)</f>
        <v xml:space="preserve"> </v>
      </c>
      <c r="AL414" s="38" t="str">
        <f>IF(W414&gt;0," ",1)</f>
        <v xml:space="preserve"> </v>
      </c>
    </row>
    <row r="415" spans="1:38" ht="17.100000000000001" customHeight="1">
      <c r="A415" s="8" t="s">
        <v>111</v>
      </c>
      <c r="B415" s="8" t="s">
        <v>689</v>
      </c>
      <c r="C415" s="8" t="s">
        <v>95</v>
      </c>
      <c r="D415" s="8" t="s">
        <v>703</v>
      </c>
      <c r="E415" s="18">
        <v>4972.2700000000004</v>
      </c>
      <c r="F415" s="2">
        <f t="shared" si="60"/>
        <v>7821380.7100000009</v>
      </c>
      <c r="G415" s="63">
        <v>1469395.91</v>
      </c>
      <c r="H415" s="46">
        <v>589834</v>
      </c>
      <c r="I415" s="42">
        <f t="shared" si="63"/>
        <v>442375.5</v>
      </c>
      <c r="J415" s="46">
        <v>464029</v>
      </c>
      <c r="K415" s="46">
        <v>653650</v>
      </c>
      <c r="L415" s="46">
        <v>1120661</v>
      </c>
      <c r="M415" s="46">
        <v>4338</v>
      </c>
      <c r="N415" s="2">
        <f t="shared" si="64"/>
        <v>4154449.41</v>
      </c>
      <c r="O415" s="4">
        <f t="shared" si="65"/>
        <v>3666931</v>
      </c>
      <c r="P415" s="51">
        <v>2119</v>
      </c>
      <c r="Q415" s="51">
        <v>33</v>
      </c>
      <c r="R415" s="4">
        <f t="shared" si="66"/>
        <v>97199</v>
      </c>
      <c r="S415" s="6">
        <f t="shared" si="67"/>
        <v>362776.81920000003</v>
      </c>
      <c r="T415" s="62">
        <v>93235781</v>
      </c>
      <c r="U415" s="6">
        <f t="shared" si="68"/>
        <v>93235.781000000003</v>
      </c>
      <c r="V415" s="6">
        <f t="shared" si="69"/>
        <v>269541.03820000001</v>
      </c>
      <c r="W415" s="4">
        <f t="shared" si="61"/>
        <v>5390821</v>
      </c>
      <c r="X415" s="20">
        <f t="shared" si="62"/>
        <v>9154951</v>
      </c>
      <c r="Y415" s="21">
        <v>0</v>
      </c>
      <c r="Z415" s="19">
        <v>0</v>
      </c>
      <c r="AA415" s="4">
        <f>ROUND(X415+Z415,0)</f>
        <v>9154951</v>
      </c>
      <c r="AB415" s="21"/>
      <c r="AC415" s="21"/>
      <c r="AD415" s="21"/>
      <c r="AE415" s="21"/>
      <c r="AF415" s="21"/>
      <c r="AG415" s="26">
        <v>0</v>
      </c>
      <c r="AH415" s="26"/>
      <c r="AI415" s="26">
        <v>0</v>
      </c>
      <c r="AJ415" s="36">
        <f>SUM(AA415-AB415-AC415-AD415-AE415-AF415+AG415-AH415+AI415)</f>
        <v>9154951</v>
      </c>
      <c r="AK415" s="38" t="str">
        <f>IF(O415&gt;0," ",1)</f>
        <v xml:space="preserve"> </v>
      </c>
      <c r="AL415" s="38" t="str">
        <f>IF(W415&gt;0," ",1)</f>
        <v xml:space="preserve"> </v>
      </c>
    </row>
    <row r="416" spans="1:38" ht="17.100000000000001" customHeight="1">
      <c r="A416" s="8" t="s">
        <v>12</v>
      </c>
      <c r="B416" s="8" t="s">
        <v>704</v>
      </c>
      <c r="C416" s="8" t="s">
        <v>51</v>
      </c>
      <c r="D416" s="8" t="s">
        <v>705</v>
      </c>
      <c r="E416" s="18">
        <v>850.64</v>
      </c>
      <c r="F416" s="2">
        <f t="shared" si="60"/>
        <v>1338056.72</v>
      </c>
      <c r="G416" s="63">
        <v>381841.42</v>
      </c>
      <c r="H416" s="46">
        <v>77258</v>
      </c>
      <c r="I416" s="42">
        <f t="shared" si="63"/>
        <v>57943.5</v>
      </c>
      <c r="J416" s="46">
        <v>77331</v>
      </c>
      <c r="K416" s="46">
        <v>35514</v>
      </c>
      <c r="L416" s="46">
        <v>181894</v>
      </c>
      <c r="M416" s="46">
        <v>69858</v>
      </c>
      <c r="N416" s="2">
        <f t="shared" si="64"/>
        <v>804381.91999999993</v>
      </c>
      <c r="O416" s="4">
        <f t="shared" si="65"/>
        <v>533675</v>
      </c>
      <c r="P416" s="51">
        <v>305</v>
      </c>
      <c r="Q416" s="51">
        <v>86</v>
      </c>
      <c r="R416" s="4">
        <f t="shared" si="66"/>
        <v>36460</v>
      </c>
      <c r="S416" s="6">
        <f t="shared" si="67"/>
        <v>62062.6944</v>
      </c>
      <c r="T416" s="62">
        <v>23851923</v>
      </c>
      <c r="U416" s="6">
        <f t="shared" si="68"/>
        <v>23851.922999999999</v>
      </c>
      <c r="V416" s="6">
        <f t="shared" si="69"/>
        <v>38210.771399999998</v>
      </c>
      <c r="W416" s="4">
        <f t="shared" si="61"/>
        <v>764215</v>
      </c>
      <c r="X416" s="20">
        <f t="shared" si="62"/>
        <v>1334350</v>
      </c>
      <c r="Y416" s="21">
        <v>0</v>
      </c>
      <c r="Z416" s="19">
        <v>0</v>
      </c>
      <c r="AA416" s="4">
        <f>ROUND(X416+Z416,0)</f>
        <v>1334350</v>
      </c>
      <c r="AB416" s="21"/>
      <c r="AC416" s="21"/>
      <c r="AD416" s="21"/>
      <c r="AE416" s="21"/>
      <c r="AF416" s="21"/>
      <c r="AG416" s="26">
        <v>0</v>
      </c>
      <c r="AH416" s="26"/>
      <c r="AI416" s="26">
        <v>0</v>
      </c>
      <c r="AJ416" s="36">
        <f>SUM(AA416-AB416-AC416-AD416-AE416-AF416+AG416-AH416+AI416)</f>
        <v>1334350</v>
      </c>
      <c r="AK416" s="38" t="str">
        <f>IF(O416&gt;0," ",1)</f>
        <v xml:space="preserve"> </v>
      </c>
      <c r="AL416" s="38" t="str">
        <f>IF(W416&gt;0," ",1)</f>
        <v xml:space="preserve"> </v>
      </c>
    </row>
    <row r="417" spans="1:38" ht="17.100000000000001" customHeight="1">
      <c r="A417" s="8" t="s">
        <v>12</v>
      </c>
      <c r="B417" s="8" t="s">
        <v>704</v>
      </c>
      <c r="C417" s="8" t="s">
        <v>93</v>
      </c>
      <c r="D417" s="8" t="s">
        <v>706</v>
      </c>
      <c r="E417" s="18">
        <v>1009.7700000000001</v>
      </c>
      <c r="F417" s="2">
        <f t="shared" si="60"/>
        <v>1588368.2100000002</v>
      </c>
      <c r="G417" s="63">
        <v>300424.27</v>
      </c>
      <c r="H417" s="46">
        <v>86280</v>
      </c>
      <c r="I417" s="42">
        <f t="shared" si="63"/>
        <v>64710</v>
      </c>
      <c r="J417" s="46">
        <v>86294</v>
      </c>
      <c r="K417" s="46">
        <v>39598</v>
      </c>
      <c r="L417" s="46">
        <v>204834</v>
      </c>
      <c r="M417" s="46">
        <v>114122</v>
      </c>
      <c r="N417" s="2">
        <f t="shared" si="64"/>
        <v>809982.27</v>
      </c>
      <c r="O417" s="4">
        <f t="shared" si="65"/>
        <v>778386</v>
      </c>
      <c r="P417" s="51">
        <v>543</v>
      </c>
      <c r="Q417" s="51">
        <v>68</v>
      </c>
      <c r="R417" s="4">
        <f t="shared" si="66"/>
        <v>51324</v>
      </c>
      <c r="S417" s="6">
        <f t="shared" si="67"/>
        <v>73672.819199999998</v>
      </c>
      <c r="T417" s="62">
        <v>17517450</v>
      </c>
      <c r="U417" s="6">
        <f t="shared" si="68"/>
        <v>17517.45</v>
      </c>
      <c r="V417" s="6">
        <f t="shared" si="69"/>
        <v>56155.369200000001</v>
      </c>
      <c r="W417" s="4">
        <f t="shared" si="61"/>
        <v>1123107</v>
      </c>
      <c r="X417" s="20">
        <f t="shared" si="62"/>
        <v>1952817</v>
      </c>
      <c r="Y417" s="21">
        <v>0</v>
      </c>
      <c r="Z417" s="19">
        <v>0</v>
      </c>
      <c r="AA417" s="4">
        <f>ROUND(X417+Z417,0)</f>
        <v>1952817</v>
      </c>
      <c r="AB417" s="21"/>
      <c r="AC417" s="21"/>
      <c r="AD417" s="21"/>
      <c r="AE417" s="21"/>
      <c r="AF417" s="21"/>
      <c r="AG417" s="26">
        <v>0</v>
      </c>
      <c r="AH417" s="26"/>
      <c r="AI417" s="26">
        <v>0</v>
      </c>
      <c r="AJ417" s="36">
        <f>SUM(AA417-AB417-AC417-AD417-AE417-AF417+AG417-AH417+AI417)</f>
        <v>1952817</v>
      </c>
      <c r="AK417" s="38" t="str">
        <f>IF(O417&gt;0," ",1)</f>
        <v xml:space="preserve"> </v>
      </c>
      <c r="AL417" s="38" t="str">
        <f>IF(W417&gt;0," ",1)</f>
        <v xml:space="preserve"> </v>
      </c>
    </row>
    <row r="418" spans="1:38" ht="17.100000000000001" customHeight="1">
      <c r="A418" s="8" t="s">
        <v>12</v>
      </c>
      <c r="B418" s="8" t="s">
        <v>704</v>
      </c>
      <c r="C418" s="8" t="s">
        <v>13</v>
      </c>
      <c r="D418" s="8" t="s">
        <v>707</v>
      </c>
      <c r="E418" s="18">
        <v>3190.82</v>
      </c>
      <c r="F418" s="2">
        <f t="shared" si="60"/>
        <v>5019159.8600000003</v>
      </c>
      <c r="G418" s="63">
        <v>830845.06</v>
      </c>
      <c r="H418" s="46">
        <v>277048</v>
      </c>
      <c r="I418" s="42">
        <f t="shared" si="63"/>
        <v>207786</v>
      </c>
      <c r="J418" s="46">
        <v>276619</v>
      </c>
      <c r="K418" s="46">
        <v>127207</v>
      </c>
      <c r="L418" s="46">
        <v>658804</v>
      </c>
      <c r="M418" s="46">
        <v>109853</v>
      </c>
      <c r="N418" s="2">
        <f t="shared" si="64"/>
        <v>2211114.06</v>
      </c>
      <c r="O418" s="4">
        <f t="shared" si="65"/>
        <v>2808046</v>
      </c>
      <c r="P418" s="51">
        <v>1726</v>
      </c>
      <c r="Q418" s="51">
        <v>33</v>
      </c>
      <c r="R418" s="4">
        <f t="shared" si="66"/>
        <v>79172</v>
      </c>
      <c r="S418" s="6">
        <f t="shared" si="67"/>
        <v>232802.22719999999</v>
      </c>
      <c r="T418" s="62">
        <v>53225180</v>
      </c>
      <c r="U418" s="6">
        <f t="shared" si="68"/>
        <v>53225.18</v>
      </c>
      <c r="V418" s="6">
        <f t="shared" si="69"/>
        <v>179577.0472</v>
      </c>
      <c r="W418" s="4">
        <f t="shared" si="61"/>
        <v>3591541</v>
      </c>
      <c r="X418" s="20">
        <f t="shared" si="62"/>
        <v>6478759</v>
      </c>
      <c r="Y418" s="21">
        <v>0</v>
      </c>
      <c r="Z418" s="19">
        <v>0</v>
      </c>
      <c r="AA418" s="4">
        <f>ROUND(X418+Z418,0)</f>
        <v>6478759</v>
      </c>
      <c r="AB418" s="21"/>
      <c r="AC418" s="21"/>
      <c r="AD418" s="21"/>
      <c r="AE418" s="21"/>
      <c r="AF418" s="21"/>
      <c r="AG418" s="26">
        <v>0</v>
      </c>
      <c r="AH418" s="26"/>
      <c r="AI418" s="26">
        <v>0</v>
      </c>
      <c r="AJ418" s="36">
        <f>SUM(AA418-AB418-AC418-AD418-AE418-AF418+AG418-AH418+AI418)</f>
        <v>6478759</v>
      </c>
      <c r="AK418" s="38" t="str">
        <f>IF(O418&gt;0," ",1)</f>
        <v xml:space="preserve"> </v>
      </c>
      <c r="AL418" s="38" t="str">
        <f>IF(W418&gt;0," ",1)</f>
        <v xml:space="preserve"> </v>
      </c>
    </row>
    <row r="419" spans="1:38" ht="17.100000000000001" customHeight="1">
      <c r="A419" s="8" t="s">
        <v>12</v>
      </c>
      <c r="B419" s="8" t="s">
        <v>704</v>
      </c>
      <c r="C419" s="8" t="s">
        <v>87</v>
      </c>
      <c r="D419" s="8" t="s">
        <v>708</v>
      </c>
      <c r="E419" s="18">
        <v>4619.3599999999997</v>
      </c>
      <c r="F419" s="2">
        <f t="shared" si="60"/>
        <v>7266253.2799999993</v>
      </c>
      <c r="G419" s="63">
        <v>1487389.66</v>
      </c>
      <c r="H419" s="46">
        <v>409302</v>
      </c>
      <c r="I419" s="42">
        <f t="shared" si="63"/>
        <v>306976.5</v>
      </c>
      <c r="J419" s="46">
        <v>407723</v>
      </c>
      <c r="K419" s="46">
        <v>187949</v>
      </c>
      <c r="L419" s="46">
        <v>977902</v>
      </c>
      <c r="M419" s="46">
        <v>11872</v>
      </c>
      <c r="N419" s="2">
        <f t="shared" si="64"/>
        <v>3379812.16</v>
      </c>
      <c r="O419" s="4">
        <f t="shared" si="65"/>
        <v>3886441</v>
      </c>
      <c r="P419" s="51">
        <v>2062</v>
      </c>
      <c r="Q419" s="51">
        <v>33</v>
      </c>
      <c r="R419" s="4">
        <f t="shared" si="66"/>
        <v>94584</v>
      </c>
      <c r="S419" s="6">
        <f t="shared" si="67"/>
        <v>337028.50559999997</v>
      </c>
      <c r="T419" s="62">
        <v>96583744</v>
      </c>
      <c r="U419" s="6">
        <f t="shared" si="68"/>
        <v>96583.744000000006</v>
      </c>
      <c r="V419" s="6">
        <f t="shared" si="69"/>
        <v>240444.76159999997</v>
      </c>
      <c r="W419" s="4">
        <f t="shared" si="61"/>
        <v>4808895</v>
      </c>
      <c r="X419" s="20">
        <f t="shared" si="62"/>
        <v>8789920</v>
      </c>
      <c r="Y419" s="21">
        <v>0</v>
      </c>
      <c r="Z419" s="19">
        <v>0</v>
      </c>
      <c r="AA419" s="4">
        <f>ROUND(X419+Z419,0)</f>
        <v>8789920</v>
      </c>
      <c r="AB419" s="21"/>
      <c r="AC419" s="21"/>
      <c r="AD419" s="21"/>
      <c r="AE419" s="21"/>
      <c r="AF419" s="21"/>
      <c r="AG419" s="26">
        <v>0</v>
      </c>
      <c r="AH419" s="26"/>
      <c r="AI419" s="26">
        <v>0</v>
      </c>
      <c r="AJ419" s="36">
        <f>SUM(AA419-AB419-AC419-AD419-AE419-AF419+AG419-AH419+AI419)</f>
        <v>8789920</v>
      </c>
      <c r="AK419" s="38" t="str">
        <f>IF(O419&gt;0," ",1)</f>
        <v xml:space="preserve"> </v>
      </c>
      <c r="AL419" s="38" t="str">
        <f>IF(W419&gt;0," ",1)</f>
        <v xml:space="preserve"> </v>
      </c>
    </row>
    <row r="420" spans="1:38" ht="17.100000000000001" customHeight="1">
      <c r="A420" s="8" t="s">
        <v>12</v>
      </c>
      <c r="B420" s="8" t="s">
        <v>704</v>
      </c>
      <c r="C420" s="8" t="s">
        <v>46</v>
      </c>
      <c r="D420" s="8" t="s">
        <v>709</v>
      </c>
      <c r="E420" s="18">
        <v>1470</v>
      </c>
      <c r="F420" s="2">
        <f t="shared" si="60"/>
        <v>2312310</v>
      </c>
      <c r="G420" s="63">
        <v>402945.75</v>
      </c>
      <c r="H420" s="46">
        <v>135374</v>
      </c>
      <c r="I420" s="42">
        <f t="shared" si="63"/>
        <v>101530.5</v>
      </c>
      <c r="J420" s="46">
        <v>135450</v>
      </c>
      <c r="K420" s="46">
        <v>62227</v>
      </c>
      <c r="L420" s="46">
        <v>314721</v>
      </c>
      <c r="M420" s="46">
        <v>51939</v>
      </c>
      <c r="N420" s="2">
        <f t="shared" si="64"/>
        <v>1068813.25</v>
      </c>
      <c r="O420" s="4">
        <f t="shared" si="65"/>
        <v>1243497</v>
      </c>
      <c r="P420" s="51">
        <v>788</v>
      </c>
      <c r="Q420" s="51">
        <v>33</v>
      </c>
      <c r="R420" s="4">
        <f t="shared" si="66"/>
        <v>36146</v>
      </c>
      <c r="S420" s="6">
        <f t="shared" si="67"/>
        <v>107251.2</v>
      </c>
      <c r="T420" s="62">
        <v>25121306</v>
      </c>
      <c r="U420" s="6">
        <f t="shared" si="68"/>
        <v>25121.306</v>
      </c>
      <c r="V420" s="6">
        <f t="shared" si="69"/>
        <v>82129.894</v>
      </c>
      <c r="W420" s="4">
        <f t="shared" si="61"/>
        <v>1642598</v>
      </c>
      <c r="X420" s="20">
        <f t="shared" si="62"/>
        <v>2922241</v>
      </c>
      <c r="Y420" s="21">
        <v>0</v>
      </c>
      <c r="Z420" s="19">
        <v>0</v>
      </c>
      <c r="AA420" s="4">
        <f>ROUND(X420+Z420,0)</f>
        <v>2922241</v>
      </c>
      <c r="AB420" s="21"/>
      <c r="AC420" s="21"/>
      <c r="AD420" s="21"/>
      <c r="AE420" s="21"/>
      <c r="AF420" s="21"/>
      <c r="AG420" s="26">
        <v>0</v>
      </c>
      <c r="AH420" s="26"/>
      <c r="AI420" s="26">
        <v>0</v>
      </c>
      <c r="AJ420" s="36">
        <f>SUM(AA420-AB420-AC420-AD420-AE420-AF420+AG420-AH420+AI420)</f>
        <v>2922241</v>
      </c>
      <c r="AK420" s="38" t="str">
        <f>IF(O420&gt;0," ",1)</f>
        <v xml:space="preserve"> </v>
      </c>
      <c r="AL420" s="38" t="str">
        <f>IF(W420&gt;0," ",1)</f>
        <v xml:space="preserve"> </v>
      </c>
    </row>
    <row r="421" spans="1:38" ht="17.100000000000001" customHeight="1">
      <c r="A421" s="8" t="s">
        <v>12</v>
      </c>
      <c r="B421" s="8" t="s">
        <v>704</v>
      </c>
      <c r="C421" s="8" t="s">
        <v>238</v>
      </c>
      <c r="D421" s="8" t="s">
        <v>710</v>
      </c>
      <c r="E421" s="18">
        <v>935.33</v>
      </c>
      <c r="F421" s="2">
        <f t="shared" si="60"/>
        <v>1471274.09</v>
      </c>
      <c r="G421" s="63">
        <v>585609.16</v>
      </c>
      <c r="H421" s="46">
        <v>74595</v>
      </c>
      <c r="I421" s="42">
        <f t="shared" si="63"/>
        <v>55946.25</v>
      </c>
      <c r="J421" s="46">
        <v>74797</v>
      </c>
      <c r="K421" s="46">
        <v>34312</v>
      </c>
      <c r="L421" s="46">
        <v>178647</v>
      </c>
      <c r="M421" s="46">
        <v>113165</v>
      </c>
      <c r="N421" s="2">
        <f t="shared" si="64"/>
        <v>1042476.41</v>
      </c>
      <c r="O421" s="4">
        <f t="shared" si="65"/>
        <v>428798</v>
      </c>
      <c r="P421" s="51">
        <v>380</v>
      </c>
      <c r="Q421" s="51">
        <v>86</v>
      </c>
      <c r="R421" s="4">
        <f t="shared" si="66"/>
        <v>45425</v>
      </c>
      <c r="S421" s="6">
        <f t="shared" si="67"/>
        <v>68241.676800000001</v>
      </c>
      <c r="T421" s="62">
        <v>34832267</v>
      </c>
      <c r="U421" s="6">
        <f t="shared" si="68"/>
        <v>34832.267</v>
      </c>
      <c r="V421" s="6">
        <f t="shared" si="69"/>
        <v>33409.409800000001</v>
      </c>
      <c r="W421" s="4">
        <f t="shared" si="61"/>
        <v>668188</v>
      </c>
      <c r="X421" s="20">
        <f t="shared" si="62"/>
        <v>1142411</v>
      </c>
      <c r="Y421" s="21">
        <v>0</v>
      </c>
      <c r="Z421" s="19">
        <v>0</v>
      </c>
      <c r="AA421" s="4">
        <f>ROUND(X421+Z421,0)</f>
        <v>1142411</v>
      </c>
      <c r="AB421" s="21"/>
      <c r="AC421" s="21"/>
      <c r="AD421" s="21"/>
      <c r="AE421" s="21"/>
      <c r="AF421" s="21"/>
      <c r="AG421" s="26">
        <v>0</v>
      </c>
      <c r="AH421" s="26"/>
      <c r="AI421" s="26">
        <v>0</v>
      </c>
      <c r="AJ421" s="36">
        <f>SUM(AA421-AB421-AC421-AD421-AE421-AF421+AG421-AH421+AI421)</f>
        <v>1142411</v>
      </c>
      <c r="AK421" s="38" t="str">
        <f>IF(O421&gt;0," ",1)</f>
        <v xml:space="preserve"> </v>
      </c>
      <c r="AL421" s="38" t="str">
        <f>IF(W421&gt;0," ",1)</f>
        <v xml:space="preserve"> </v>
      </c>
    </row>
    <row r="422" spans="1:38" ht="17.100000000000001" customHeight="1">
      <c r="A422" s="8" t="s">
        <v>12</v>
      </c>
      <c r="B422" s="8" t="s">
        <v>704</v>
      </c>
      <c r="C422" s="8" t="s">
        <v>64</v>
      </c>
      <c r="D422" s="8" t="s">
        <v>711</v>
      </c>
      <c r="E422" s="18">
        <v>593.84</v>
      </c>
      <c r="F422" s="2">
        <f t="shared" si="60"/>
        <v>934110.32000000007</v>
      </c>
      <c r="G422" s="63">
        <v>247712.89</v>
      </c>
      <c r="H422" s="46">
        <v>50478</v>
      </c>
      <c r="I422" s="42">
        <f t="shared" si="63"/>
        <v>37858.5</v>
      </c>
      <c r="J422" s="46">
        <v>50055</v>
      </c>
      <c r="K422" s="46">
        <v>23129</v>
      </c>
      <c r="L422" s="46">
        <v>121628</v>
      </c>
      <c r="M422" s="46">
        <v>58447</v>
      </c>
      <c r="N422" s="2">
        <f t="shared" si="64"/>
        <v>538830.39</v>
      </c>
      <c r="O422" s="4">
        <f t="shared" si="65"/>
        <v>395280</v>
      </c>
      <c r="P422" s="51">
        <v>162</v>
      </c>
      <c r="Q422" s="51">
        <v>95</v>
      </c>
      <c r="R422" s="4">
        <f t="shared" si="66"/>
        <v>21392</v>
      </c>
      <c r="S422" s="6">
        <f t="shared" si="67"/>
        <v>43326.566400000003</v>
      </c>
      <c r="T422" s="62">
        <v>14469596</v>
      </c>
      <c r="U422" s="6">
        <f t="shared" si="68"/>
        <v>14469.596</v>
      </c>
      <c r="V422" s="6">
        <f t="shared" si="69"/>
        <v>28856.970400000006</v>
      </c>
      <c r="W422" s="4">
        <f t="shared" si="61"/>
        <v>577139</v>
      </c>
      <c r="X422" s="20">
        <f t="shared" si="62"/>
        <v>993811</v>
      </c>
      <c r="Y422" s="21">
        <v>0</v>
      </c>
      <c r="Z422" s="19">
        <v>0</v>
      </c>
      <c r="AA422" s="4">
        <f>ROUND(X422+Z422,0)</f>
        <v>993811</v>
      </c>
      <c r="AB422" s="21"/>
      <c r="AC422" s="21"/>
      <c r="AD422" s="21"/>
      <c r="AE422" s="21"/>
      <c r="AF422" s="21"/>
      <c r="AG422" s="26">
        <v>0</v>
      </c>
      <c r="AH422" s="26"/>
      <c r="AI422" s="26">
        <v>0</v>
      </c>
      <c r="AJ422" s="36">
        <f>SUM(AA422-AB422-AC422-AD422-AE422-AF422+AG422-AH422+AI422)</f>
        <v>993811</v>
      </c>
      <c r="AK422" s="38" t="str">
        <f>IF(O422&gt;0," ",1)</f>
        <v xml:space="preserve"> </v>
      </c>
      <c r="AL422" s="38" t="str">
        <f>IF(W422&gt;0," ",1)</f>
        <v xml:space="preserve"> </v>
      </c>
    </row>
    <row r="423" spans="1:38" ht="17.100000000000001" customHeight="1">
      <c r="A423" s="8" t="s">
        <v>112</v>
      </c>
      <c r="B423" s="8" t="s">
        <v>113</v>
      </c>
      <c r="C423" s="8" t="s">
        <v>109</v>
      </c>
      <c r="D423" s="8" t="s">
        <v>712</v>
      </c>
      <c r="E423" s="18">
        <v>945.48</v>
      </c>
      <c r="F423" s="2">
        <f t="shared" si="60"/>
        <v>1487240.04</v>
      </c>
      <c r="G423" s="63">
        <v>570615.16</v>
      </c>
      <c r="H423" s="46">
        <v>70901</v>
      </c>
      <c r="I423" s="42">
        <f t="shared" si="63"/>
        <v>53175.75</v>
      </c>
      <c r="J423" s="46">
        <v>93087</v>
      </c>
      <c r="K423" s="46">
        <v>0</v>
      </c>
      <c r="L423" s="46">
        <v>0</v>
      </c>
      <c r="M423" s="46">
        <v>51591</v>
      </c>
      <c r="N423" s="2">
        <f t="shared" si="64"/>
        <v>768468.91</v>
      </c>
      <c r="O423" s="4">
        <f t="shared" si="65"/>
        <v>718771</v>
      </c>
      <c r="P423" s="51">
        <v>559</v>
      </c>
      <c r="Q423" s="51">
        <v>33</v>
      </c>
      <c r="R423" s="4">
        <f t="shared" si="66"/>
        <v>25641</v>
      </c>
      <c r="S423" s="6">
        <f t="shared" si="67"/>
        <v>68982.220799999996</v>
      </c>
      <c r="T423" s="62">
        <v>37540471</v>
      </c>
      <c r="U423" s="6">
        <f t="shared" si="68"/>
        <v>37540.470999999998</v>
      </c>
      <c r="V423" s="6">
        <f t="shared" si="69"/>
        <v>31441.749799999998</v>
      </c>
      <c r="W423" s="4">
        <f t="shared" si="61"/>
        <v>628835</v>
      </c>
      <c r="X423" s="20">
        <f t="shared" si="62"/>
        <v>1373247</v>
      </c>
      <c r="Y423" s="21">
        <v>0</v>
      </c>
      <c r="Z423" s="19">
        <v>0</v>
      </c>
      <c r="AA423" s="4">
        <f>ROUND(X423+Z423,0)</f>
        <v>1373247</v>
      </c>
      <c r="AB423" s="21"/>
      <c r="AC423" s="21"/>
      <c r="AD423" s="21"/>
      <c r="AE423" s="21"/>
      <c r="AF423" s="21"/>
      <c r="AG423" s="26">
        <v>0</v>
      </c>
      <c r="AH423" s="26"/>
      <c r="AI423" s="26">
        <v>0</v>
      </c>
      <c r="AJ423" s="36">
        <f>SUM(AA423-AB423-AC423-AD423-AE423-AF423+AG423-AH423+AI423)</f>
        <v>1373247</v>
      </c>
      <c r="AK423" s="38" t="str">
        <f>IF(O423&gt;0," ",1)</f>
        <v xml:space="preserve"> </v>
      </c>
      <c r="AL423" s="38" t="str">
        <f>IF(W423&gt;0," ",1)</f>
        <v xml:space="preserve"> </v>
      </c>
    </row>
    <row r="424" spans="1:38" ht="17.100000000000001" customHeight="1">
      <c r="A424" s="8" t="s">
        <v>112</v>
      </c>
      <c r="B424" s="8" t="s">
        <v>113</v>
      </c>
      <c r="C424" s="8" t="s">
        <v>142</v>
      </c>
      <c r="D424" s="8" t="s">
        <v>412</v>
      </c>
      <c r="E424" s="18">
        <v>778.56999999999994</v>
      </c>
      <c r="F424" s="2">
        <f t="shared" si="60"/>
        <v>1224690.6099999999</v>
      </c>
      <c r="G424" s="63">
        <v>624231.43000000005</v>
      </c>
      <c r="H424" s="46">
        <v>54383</v>
      </c>
      <c r="I424" s="42">
        <f t="shared" si="63"/>
        <v>40787.25</v>
      </c>
      <c r="J424" s="46">
        <v>71400</v>
      </c>
      <c r="K424" s="46">
        <v>0</v>
      </c>
      <c r="L424" s="46">
        <v>0</v>
      </c>
      <c r="M424" s="46">
        <v>6561</v>
      </c>
      <c r="N424" s="2">
        <f t="shared" si="64"/>
        <v>742979.68</v>
      </c>
      <c r="O424" s="4">
        <f t="shared" si="65"/>
        <v>481711</v>
      </c>
      <c r="P424" s="51">
        <v>408</v>
      </c>
      <c r="Q424" s="51">
        <v>33</v>
      </c>
      <c r="R424" s="4">
        <f t="shared" si="66"/>
        <v>18715</v>
      </c>
      <c r="S424" s="6">
        <f t="shared" si="67"/>
        <v>56804.467199999999</v>
      </c>
      <c r="T424" s="62">
        <v>40325028</v>
      </c>
      <c r="U424" s="6">
        <f t="shared" si="68"/>
        <v>40325.027999999998</v>
      </c>
      <c r="V424" s="6">
        <f t="shared" si="69"/>
        <v>16479.439200000001</v>
      </c>
      <c r="W424" s="4">
        <f t="shared" si="61"/>
        <v>329589</v>
      </c>
      <c r="X424" s="20">
        <f t="shared" si="62"/>
        <v>830015</v>
      </c>
      <c r="Y424" s="21">
        <v>0</v>
      </c>
      <c r="Z424" s="19">
        <v>0</v>
      </c>
      <c r="AA424" s="4">
        <f>ROUND(X424+Z424,0)</f>
        <v>830015</v>
      </c>
      <c r="AB424" s="21"/>
      <c r="AC424" s="21"/>
      <c r="AD424" s="21"/>
      <c r="AE424" s="21"/>
      <c r="AF424" s="21"/>
      <c r="AG424" s="26">
        <v>0</v>
      </c>
      <c r="AH424" s="26"/>
      <c r="AI424" s="26">
        <v>0</v>
      </c>
      <c r="AJ424" s="36">
        <f>SUM(AA424-AB424-AC424-AD424-AE424-AF424+AG424-AH424+AI424)</f>
        <v>830015</v>
      </c>
      <c r="AK424" s="38" t="str">
        <f>IF(O424&gt;0," ",1)</f>
        <v xml:space="preserve"> </v>
      </c>
      <c r="AL424" s="38" t="str">
        <f>IF(W424&gt;0," ",1)</f>
        <v xml:space="preserve"> </v>
      </c>
    </row>
    <row r="425" spans="1:38" ht="17.100000000000001" customHeight="1">
      <c r="A425" s="8" t="s">
        <v>112</v>
      </c>
      <c r="B425" s="8" t="s">
        <v>113</v>
      </c>
      <c r="C425" s="8" t="s">
        <v>41</v>
      </c>
      <c r="D425" s="8" t="s">
        <v>713</v>
      </c>
      <c r="E425" s="18">
        <v>512.57000000000005</v>
      </c>
      <c r="F425" s="2">
        <f t="shared" si="60"/>
        <v>806272.6100000001</v>
      </c>
      <c r="G425" s="63">
        <v>53036.04</v>
      </c>
      <c r="H425" s="46">
        <v>33319</v>
      </c>
      <c r="I425" s="42">
        <f t="shared" si="63"/>
        <v>24989.25</v>
      </c>
      <c r="J425" s="46">
        <v>43745</v>
      </c>
      <c r="K425" s="46">
        <v>0</v>
      </c>
      <c r="L425" s="46">
        <v>0</v>
      </c>
      <c r="M425" s="46">
        <v>203</v>
      </c>
      <c r="N425" s="2">
        <f t="shared" si="64"/>
        <v>121973.29000000001</v>
      </c>
      <c r="O425" s="4">
        <f t="shared" si="65"/>
        <v>684299</v>
      </c>
      <c r="P425" s="51">
        <v>0</v>
      </c>
      <c r="Q425" s="51">
        <v>0</v>
      </c>
      <c r="R425" s="4">
        <f t="shared" si="66"/>
        <v>0</v>
      </c>
      <c r="S425" s="6">
        <f t="shared" si="67"/>
        <v>37397.107199999999</v>
      </c>
      <c r="T425" s="62">
        <v>3423889</v>
      </c>
      <c r="U425" s="6">
        <f t="shared" si="68"/>
        <v>3423.8890000000001</v>
      </c>
      <c r="V425" s="6">
        <f t="shared" si="69"/>
        <v>33973.218199999996</v>
      </c>
      <c r="W425" s="4">
        <f t="shared" si="61"/>
        <v>679464</v>
      </c>
      <c r="X425" s="20">
        <f t="shared" si="62"/>
        <v>1363763</v>
      </c>
      <c r="Y425" s="21">
        <v>0</v>
      </c>
      <c r="Z425" s="19">
        <v>0</v>
      </c>
      <c r="AA425" s="4">
        <f>ROUND(X425+Z425,0)</f>
        <v>1363763</v>
      </c>
      <c r="AB425" s="21"/>
      <c r="AC425" s="21"/>
      <c r="AD425" s="21"/>
      <c r="AE425" s="21"/>
      <c r="AF425" s="21"/>
      <c r="AG425" s="26">
        <v>0</v>
      </c>
      <c r="AH425" s="26"/>
      <c r="AI425" s="26">
        <v>0</v>
      </c>
      <c r="AJ425" s="36">
        <f>SUM(AA425-AB425-AC425-AD425-AE425-AF425+AG425-AH425+AI425)</f>
        <v>1363763</v>
      </c>
      <c r="AK425" s="38" t="str">
        <f>IF(O425&gt;0," ",1)</f>
        <v xml:space="preserve"> </v>
      </c>
      <c r="AL425" s="38" t="str">
        <f>IF(W425&gt;0," ",1)</f>
        <v xml:space="preserve"> </v>
      </c>
    </row>
    <row r="426" spans="1:38" ht="17.100000000000001" customHeight="1">
      <c r="A426" s="8" t="s">
        <v>112</v>
      </c>
      <c r="B426" s="8" t="s">
        <v>113</v>
      </c>
      <c r="C426" s="8" t="s">
        <v>206</v>
      </c>
      <c r="D426" s="8" t="s">
        <v>714</v>
      </c>
      <c r="E426" s="18">
        <v>607.20000000000005</v>
      </c>
      <c r="F426" s="2">
        <f t="shared" si="60"/>
        <v>955125.60000000009</v>
      </c>
      <c r="G426" s="63">
        <v>155451.01999999999</v>
      </c>
      <c r="H426" s="46">
        <v>47020</v>
      </c>
      <c r="I426" s="42">
        <f t="shared" si="63"/>
        <v>35265</v>
      </c>
      <c r="J426" s="46">
        <v>61733</v>
      </c>
      <c r="K426" s="46">
        <v>0</v>
      </c>
      <c r="L426" s="46">
        <v>0</v>
      </c>
      <c r="M426" s="46">
        <v>12546</v>
      </c>
      <c r="N426" s="2">
        <f t="shared" si="64"/>
        <v>264995.02</v>
      </c>
      <c r="O426" s="4">
        <f t="shared" si="65"/>
        <v>690131</v>
      </c>
      <c r="P426" s="51">
        <v>279</v>
      </c>
      <c r="Q426" s="51">
        <v>33</v>
      </c>
      <c r="R426" s="4">
        <f t="shared" si="66"/>
        <v>12798</v>
      </c>
      <c r="S426" s="6">
        <f t="shared" si="67"/>
        <v>44301.311999999998</v>
      </c>
      <c r="T426" s="62">
        <v>9857389</v>
      </c>
      <c r="U426" s="6">
        <f t="shared" si="68"/>
        <v>9857.3889999999992</v>
      </c>
      <c r="V426" s="6">
        <f t="shared" si="69"/>
        <v>34443.922999999995</v>
      </c>
      <c r="W426" s="4">
        <f t="shared" si="61"/>
        <v>688878</v>
      </c>
      <c r="X426" s="20">
        <f t="shared" si="62"/>
        <v>1391807</v>
      </c>
      <c r="Y426" s="21">
        <v>0</v>
      </c>
      <c r="Z426" s="19">
        <v>0</v>
      </c>
      <c r="AA426" s="4">
        <f>ROUND(X426+Z426,0)</f>
        <v>1391807</v>
      </c>
      <c r="AB426" s="21"/>
      <c r="AC426" s="21"/>
      <c r="AD426" s="21"/>
      <c r="AE426" s="21"/>
      <c r="AF426" s="21"/>
      <c r="AG426" s="26">
        <v>0</v>
      </c>
      <c r="AH426" s="26"/>
      <c r="AI426" s="26">
        <v>0</v>
      </c>
      <c r="AJ426" s="36">
        <f>SUM(AA426-AB426-AC426-AD426-AE426-AF426+AG426-AH426+AI426)</f>
        <v>1391807</v>
      </c>
      <c r="AK426" s="38" t="str">
        <f>IF(O426&gt;0," ",1)</f>
        <v xml:space="preserve"> </v>
      </c>
      <c r="AL426" s="38" t="str">
        <f>IF(W426&gt;0," ",1)</f>
        <v xml:space="preserve"> </v>
      </c>
    </row>
    <row r="427" spans="1:38" ht="17.100000000000001" customHeight="1">
      <c r="A427" s="8" t="s">
        <v>112</v>
      </c>
      <c r="B427" s="8" t="s">
        <v>113</v>
      </c>
      <c r="C427" s="8" t="s">
        <v>51</v>
      </c>
      <c r="D427" s="8" t="s">
        <v>715</v>
      </c>
      <c r="E427" s="18">
        <v>2931.52</v>
      </c>
      <c r="F427" s="2">
        <f t="shared" si="60"/>
        <v>4611280.96</v>
      </c>
      <c r="G427" s="63">
        <v>762314.44</v>
      </c>
      <c r="H427" s="46">
        <v>215746</v>
      </c>
      <c r="I427" s="42">
        <f t="shared" si="63"/>
        <v>161809.5</v>
      </c>
      <c r="J427" s="46">
        <v>283602</v>
      </c>
      <c r="K427" s="46">
        <v>46597</v>
      </c>
      <c r="L427" s="46">
        <v>681593</v>
      </c>
      <c r="M427" s="46">
        <v>67937</v>
      </c>
      <c r="N427" s="2">
        <f t="shared" si="64"/>
        <v>2003852.94</v>
      </c>
      <c r="O427" s="4">
        <f t="shared" si="65"/>
        <v>2607428</v>
      </c>
      <c r="P427" s="51">
        <v>1199</v>
      </c>
      <c r="Q427" s="51">
        <v>33</v>
      </c>
      <c r="R427" s="4">
        <f t="shared" si="66"/>
        <v>54998</v>
      </c>
      <c r="S427" s="6">
        <f t="shared" si="67"/>
        <v>213883.6992</v>
      </c>
      <c r="T427" s="62">
        <v>48050902</v>
      </c>
      <c r="U427" s="6">
        <f t="shared" si="68"/>
        <v>48050.902000000002</v>
      </c>
      <c r="V427" s="6">
        <f t="shared" si="69"/>
        <v>165832.7972</v>
      </c>
      <c r="W427" s="4">
        <f t="shared" si="61"/>
        <v>3316656</v>
      </c>
      <c r="X427" s="20">
        <f t="shared" si="62"/>
        <v>5979082</v>
      </c>
      <c r="Y427" s="21">
        <v>0</v>
      </c>
      <c r="Z427" s="19">
        <v>0</v>
      </c>
      <c r="AA427" s="4">
        <f>ROUND(X427+Z427,0)</f>
        <v>5979082</v>
      </c>
      <c r="AB427" s="21"/>
      <c r="AC427" s="21"/>
      <c r="AD427" s="21"/>
      <c r="AE427" s="21"/>
      <c r="AF427" s="21"/>
      <c r="AG427" s="26">
        <v>0</v>
      </c>
      <c r="AH427" s="26"/>
      <c r="AI427" s="26">
        <v>0</v>
      </c>
      <c r="AJ427" s="36">
        <f>SUM(AA427-AB427-AC427-AD427-AE427-AF427+AG427-AH427+AI427)</f>
        <v>5979082</v>
      </c>
      <c r="AK427" s="38" t="str">
        <f>IF(O427&gt;0," ",1)</f>
        <v xml:space="preserve"> </v>
      </c>
      <c r="AL427" s="38" t="str">
        <f>IF(W427&gt;0," ",1)</f>
        <v xml:space="preserve"> </v>
      </c>
    </row>
    <row r="428" spans="1:38" ht="17.100000000000001" customHeight="1">
      <c r="A428" s="8" t="s">
        <v>112</v>
      </c>
      <c r="B428" s="8" t="s">
        <v>113</v>
      </c>
      <c r="C428" s="8" t="s">
        <v>190</v>
      </c>
      <c r="D428" s="8" t="s">
        <v>716</v>
      </c>
      <c r="E428" s="18">
        <v>1242.17</v>
      </c>
      <c r="F428" s="2">
        <f t="shared" si="60"/>
        <v>1953933.4100000001</v>
      </c>
      <c r="G428" s="63">
        <v>251508.53</v>
      </c>
      <c r="H428" s="46">
        <v>91192</v>
      </c>
      <c r="I428" s="42">
        <f t="shared" si="63"/>
        <v>68394</v>
      </c>
      <c r="J428" s="46">
        <v>119727</v>
      </c>
      <c r="K428" s="46">
        <v>19640</v>
      </c>
      <c r="L428" s="46">
        <v>279658</v>
      </c>
      <c r="M428" s="46">
        <v>38599</v>
      </c>
      <c r="N428" s="2">
        <f t="shared" si="64"/>
        <v>777526.53</v>
      </c>
      <c r="O428" s="4">
        <f t="shared" si="65"/>
        <v>1176407</v>
      </c>
      <c r="P428" s="51">
        <v>622</v>
      </c>
      <c r="Q428" s="51">
        <v>33</v>
      </c>
      <c r="R428" s="4">
        <f t="shared" si="66"/>
        <v>28531</v>
      </c>
      <c r="S428" s="6">
        <f t="shared" si="67"/>
        <v>90628.723199999993</v>
      </c>
      <c r="T428" s="62">
        <v>15898137</v>
      </c>
      <c r="U428" s="6">
        <f t="shared" si="68"/>
        <v>15898.137000000001</v>
      </c>
      <c r="V428" s="6">
        <f t="shared" si="69"/>
        <v>74730.586199999991</v>
      </c>
      <c r="W428" s="4">
        <f t="shared" si="61"/>
        <v>1494612</v>
      </c>
      <c r="X428" s="20">
        <f t="shared" si="62"/>
        <v>2699550</v>
      </c>
      <c r="Y428" s="21">
        <v>0</v>
      </c>
      <c r="Z428" s="19">
        <v>0</v>
      </c>
      <c r="AA428" s="4">
        <f>ROUND(X428+Z428,0)</f>
        <v>2699550</v>
      </c>
      <c r="AB428" s="21"/>
      <c r="AC428" s="21"/>
      <c r="AD428" s="21"/>
      <c r="AE428" s="21"/>
      <c r="AF428" s="21"/>
      <c r="AG428" s="26">
        <v>0</v>
      </c>
      <c r="AH428" s="26"/>
      <c r="AI428" s="26">
        <v>0</v>
      </c>
      <c r="AJ428" s="36">
        <f>SUM(AA428-AB428-AC428-AD428-AE428-AF428+AG428-AH428+AI428)</f>
        <v>2699550</v>
      </c>
      <c r="AK428" s="38" t="str">
        <f>IF(O428&gt;0," ",1)</f>
        <v xml:space="preserve"> </v>
      </c>
      <c r="AL428" s="38" t="str">
        <f>IF(W428&gt;0," ",1)</f>
        <v xml:space="preserve"> </v>
      </c>
    </row>
    <row r="429" spans="1:38" ht="17.100000000000001" customHeight="1">
      <c r="A429" s="8" t="s">
        <v>112</v>
      </c>
      <c r="B429" s="8" t="s">
        <v>113</v>
      </c>
      <c r="C429" s="8" t="s">
        <v>96</v>
      </c>
      <c r="D429" s="8" t="s">
        <v>717</v>
      </c>
      <c r="E429" s="18">
        <v>2062.13</v>
      </c>
      <c r="F429" s="2">
        <f t="shared" si="60"/>
        <v>3243730.49</v>
      </c>
      <c r="G429" s="63">
        <v>417680.58</v>
      </c>
      <c r="H429" s="46">
        <v>159128</v>
      </c>
      <c r="I429" s="42">
        <f t="shared" si="63"/>
        <v>119346</v>
      </c>
      <c r="J429" s="46">
        <v>209195</v>
      </c>
      <c r="K429" s="46">
        <v>34342</v>
      </c>
      <c r="L429" s="46">
        <v>491835</v>
      </c>
      <c r="M429" s="46">
        <v>63102</v>
      </c>
      <c r="N429" s="2">
        <f t="shared" si="64"/>
        <v>1335500.58</v>
      </c>
      <c r="O429" s="4">
        <f t="shared" si="65"/>
        <v>1908230</v>
      </c>
      <c r="P429" s="51">
        <v>1174</v>
      </c>
      <c r="Q429" s="51">
        <v>33</v>
      </c>
      <c r="R429" s="4">
        <f t="shared" si="66"/>
        <v>53851</v>
      </c>
      <c r="S429" s="6">
        <f t="shared" si="67"/>
        <v>150453.0048</v>
      </c>
      <c r="T429" s="62">
        <v>26485769</v>
      </c>
      <c r="U429" s="6">
        <f t="shared" si="68"/>
        <v>26485.769</v>
      </c>
      <c r="V429" s="6">
        <f t="shared" si="69"/>
        <v>123967.23579999999</v>
      </c>
      <c r="W429" s="4">
        <f t="shared" si="61"/>
        <v>2479345</v>
      </c>
      <c r="X429" s="20">
        <f t="shared" si="62"/>
        <v>4441426</v>
      </c>
      <c r="Y429" s="21">
        <v>0</v>
      </c>
      <c r="Z429" s="19">
        <v>0</v>
      </c>
      <c r="AA429" s="4">
        <f>ROUND(X429+Z429,0)</f>
        <v>4441426</v>
      </c>
      <c r="AB429" s="21"/>
      <c r="AC429" s="21"/>
      <c r="AD429" s="21"/>
      <c r="AE429" s="21"/>
      <c r="AF429" s="21"/>
      <c r="AG429" s="26">
        <v>0</v>
      </c>
      <c r="AH429" s="26"/>
      <c r="AI429" s="26">
        <v>0</v>
      </c>
      <c r="AJ429" s="36">
        <f>SUM(AA429-AB429-AC429-AD429-AE429-AF429+AG429-AH429+AI429)</f>
        <v>4441426</v>
      </c>
      <c r="AK429" s="38" t="str">
        <f>IF(O429&gt;0," ",1)</f>
        <v xml:space="preserve"> </v>
      </c>
      <c r="AL429" s="38" t="str">
        <f>IF(W429&gt;0," ",1)</f>
        <v xml:space="preserve"> </v>
      </c>
    </row>
    <row r="430" spans="1:38" ht="17.100000000000001" customHeight="1">
      <c r="A430" s="8" t="s">
        <v>112</v>
      </c>
      <c r="B430" s="8" t="s">
        <v>113</v>
      </c>
      <c r="C430" s="8" t="s">
        <v>207</v>
      </c>
      <c r="D430" s="8" t="s">
        <v>718</v>
      </c>
      <c r="E430" s="18">
        <v>490.51</v>
      </c>
      <c r="F430" s="2">
        <f t="shared" si="60"/>
        <v>771572.23</v>
      </c>
      <c r="G430" s="63">
        <v>144071.6</v>
      </c>
      <c r="H430" s="46">
        <v>33608</v>
      </c>
      <c r="I430" s="42">
        <f t="shared" si="63"/>
        <v>25206</v>
      </c>
      <c r="J430" s="46">
        <v>44518</v>
      </c>
      <c r="K430" s="46">
        <v>7309</v>
      </c>
      <c r="L430" s="46">
        <v>109032</v>
      </c>
      <c r="M430" s="46">
        <v>71497</v>
      </c>
      <c r="N430" s="2">
        <f t="shared" si="64"/>
        <v>401633.6</v>
      </c>
      <c r="O430" s="4">
        <f t="shared" si="65"/>
        <v>369939</v>
      </c>
      <c r="P430" s="51">
        <v>257</v>
      </c>
      <c r="Q430" s="51">
        <v>75</v>
      </c>
      <c r="R430" s="4">
        <f t="shared" si="66"/>
        <v>26792</v>
      </c>
      <c r="S430" s="6">
        <f t="shared" si="67"/>
        <v>35787.609600000003</v>
      </c>
      <c r="T430" s="62">
        <v>9038369</v>
      </c>
      <c r="U430" s="6">
        <f t="shared" si="68"/>
        <v>9038.3690000000006</v>
      </c>
      <c r="V430" s="6">
        <f t="shared" si="69"/>
        <v>26749.240600000005</v>
      </c>
      <c r="W430" s="4">
        <f t="shared" si="61"/>
        <v>534985</v>
      </c>
      <c r="X430" s="20">
        <f t="shared" si="62"/>
        <v>931716</v>
      </c>
      <c r="Y430" s="21">
        <v>0</v>
      </c>
      <c r="Z430" s="19">
        <v>0</v>
      </c>
      <c r="AA430" s="4">
        <f>ROUND(X430+Z430,0)</f>
        <v>931716</v>
      </c>
      <c r="AB430" s="21"/>
      <c r="AC430" s="21"/>
      <c r="AD430" s="21"/>
      <c r="AE430" s="21"/>
      <c r="AF430" s="21"/>
      <c r="AG430" s="26">
        <v>0</v>
      </c>
      <c r="AH430" s="26"/>
      <c r="AI430" s="26">
        <v>0</v>
      </c>
      <c r="AJ430" s="36">
        <f>SUM(AA430-AB430-AC430-AD430-AE430-AF430+AG430-AH430+AI430)</f>
        <v>931716</v>
      </c>
      <c r="AK430" s="38" t="str">
        <f>IF(O430&gt;0," ",1)</f>
        <v xml:space="preserve"> </v>
      </c>
      <c r="AL430" s="38" t="str">
        <f>IF(W430&gt;0," ",1)</f>
        <v xml:space="preserve"> </v>
      </c>
    </row>
    <row r="431" spans="1:38" ht="17.100000000000001" customHeight="1">
      <c r="A431" s="8" t="s">
        <v>112</v>
      </c>
      <c r="B431" s="8" t="s">
        <v>113</v>
      </c>
      <c r="C431" s="8" t="s">
        <v>222</v>
      </c>
      <c r="D431" s="8" t="s">
        <v>719</v>
      </c>
      <c r="E431" s="18">
        <v>482.51</v>
      </c>
      <c r="F431" s="2">
        <f t="shared" si="60"/>
        <v>758988.23</v>
      </c>
      <c r="G431" s="63">
        <v>108806.7</v>
      </c>
      <c r="H431" s="46">
        <v>29751</v>
      </c>
      <c r="I431" s="42">
        <f t="shared" si="63"/>
        <v>22313.25</v>
      </c>
      <c r="J431" s="46">
        <v>39060</v>
      </c>
      <c r="K431" s="46">
        <v>6399</v>
      </c>
      <c r="L431" s="46">
        <v>94035</v>
      </c>
      <c r="M431" s="46">
        <v>33996</v>
      </c>
      <c r="N431" s="2">
        <f t="shared" si="64"/>
        <v>304609.95</v>
      </c>
      <c r="O431" s="4">
        <f t="shared" si="65"/>
        <v>454378</v>
      </c>
      <c r="P431" s="51">
        <v>190</v>
      </c>
      <c r="Q431" s="51">
        <v>55</v>
      </c>
      <c r="R431" s="4">
        <f t="shared" si="66"/>
        <v>14526</v>
      </c>
      <c r="S431" s="6">
        <f t="shared" si="67"/>
        <v>35203.929600000003</v>
      </c>
      <c r="T431" s="62">
        <v>6851807</v>
      </c>
      <c r="U431" s="6">
        <f t="shared" si="68"/>
        <v>6851.8069999999998</v>
      </c>
      <c r="V431" s="6">
        <f t="shared" si="69"/>
        <v>28352.122600000002</v>
      </c>
      <c r="W431" s="4">
        <f t="shared" si="61"/>
        <v>567042</v>
      </c>
      <c r="X431" s="20">
        <f t="shared" si="62"/>
        <v>1035946</v>
      </c>
      <c r="Y431" s="21">
        <v>0</v>
      </c>
      <c r="Z431" s="19">
        <v>0</v>
      </c>
      <c r="AA431" s="4">
        <f>ROUND(X431+Z431,0)</f>
        <v>1035946</v>
      </c>
      <c r="AB431" s="21"/>
      <c r="AC431" s="21"/>
      <c r="AD431" s="21"/>
      <c r="AE431" s="21"/>
      <c r="AF431" s="21"/>
      <c r="AG431" s="26">
        <v>0</v>
      </c>
      <c r="AH431" s="26"/>
      <c r="AI431" s="26">
        <v>0</v>
      </c>
      <c r="AJ431" s="36">
        <f>SUM(AA431-AB431-AC431-AD431-AE431-AF431+AG431-AH431+AI431)</f>
        <v>1035946</v>
      </c>
      <c r="AK431" s="38" t="str">
        <f>IF(O431&gt;0," ",1)</f>
        <v xml:space="preserve"> </v>
      </c>
      <c r="AL431" s="38" t="str">
        <f>IF(W431&gt;0," ",1)</f>
        <v xml:space="preserve"> </v>
      </c>
    </row>
    <row r="432" spans="1:38" ht="17.100000000000001" customHeight="1">
      <c r="A432" s="8" t="s">
        <v>112</v>
      </c>
      <c r="B432" s="8" t="s">
        <v>113</v>
      </c>
      <c r="C432" s="8" t="s">
        <v>231</v>
      </c>
      <c r="D432" s="8" t="s">
        <v>720</v>
      </c>
      <c r="E432" s="18">
        <v>3446.3</v>
      </c>
      <c r="F432" s="2">
        <f t="shared" si="60"/>
        <v>5421029.9000000004</v>
      </c>
      <c r="G432" s="63">
        <v>480064.23</v>
      </c>
      <c r="H432" s="46">
        <v>258692</v>
      </c>
      <c r="I432" s="42">
        <f t="shared" si="63"/>
        <v>194019</v>
      </c>
      <c r="J432" s="46">
        <v>339996</v>
      </c>
      <c r="K432" s="46">
        <v>55949</v>
      </c>
      <c r="L432" s="46">
        <v>814918</v>
      </c>
      <c r="M432" s="46">
        <v>108541</v>
      </c>
      <c r="N432" s="2">
        <f t="shared" si="64"/>
        <v>1993487.23</v>
      </c>
      <c r="O432" s="4">
        <f t="shared" si="65"/>
        <v>3427543</v>
      </c>
      <c r="P432" s="51">
        <v>1640</v>
      </c>
      <c r="Q432" s="51">
        <v>33</v>
      </c>
      <c r="R432" s="4">
        <f t="shared" si="66"/>
        <v>75227</v>
      </c>
      <c r="S432" s="6">
        <f t="shared" si="67"/>
        <v>251442.04800000001</v>
      </c>
      <c r="T432" s="62">
        <v>30557876</v>
      </c>
      <c r="U432" s="6">
        <f t="shared" si="68"/>
        <v>30557.876</v>
      </c>
      <c r="V432" s="6">
        <f t="shared" si="69"/>
        <v>220884.17200000002</v>
      </c>
      <c r="W432" s="4">
        <f t="shared" si="61"/>
        <v>4417683</v>
      </c>
      <c r="X432" s="20">
        <f t="shared" si="62"/>
        <v>7920453</v>
      </c>
      <c r="Y432" s="21">
        <v>0</v>
      </c>
      <c r="Z432" s="19">
        <v>0</v>
      </c>
      <c r="AA432" s="4">
        <f>ROUND(X432+Z432,0)</f>
        <v>7920453</v>
      </c>
      <c r="AB432" s="21"/>
      <c r="AC432" s="21"/>
      <c r="AD432" s="21"/>
      <c r="AE432" s="21"/>
      <c r="AF432" s="21"/>
      <c r="AG432" s="26">
        <v>0</v>
      </c>
      <c r="AH432" s="26"/>
      <c r="AI432" s="26">
        <v>0</v>
      </c>
      <c r="AJ432" s="36">
        <f>SUM(AA432-AB432-AC432-AD432-AE432-AF432+AG432-AH432+AI432)</f>
        <v>7920453</v>
      </c>
      <c r="AK432" s="38" t="str">
        <f>IF(O432&gt;0," ",1)</f>
        <v xml:space="preserve"> </v>
      </c>
      <c r="AL432" s="38" t="str">
        <f>IF(W432&gt;0," ",1)</f>
        <v xml:space="preserve"> </v>
      </c>
    </row>
    <row r="433" spans="1:38" ht="17.100000000000001" customHeight="1">
      <c r="A433" s="8" t="s">
        <v>112</v>
      </c>
      <c r="B433" s="8" t="s">
        <v>113</v>
      </c>
      <c r="C433" s="8" t="s">
        <v>77</v>
      </c>
      <c r="D433" s="8" t="s">
        <v>721</v>
      </c>
      <c r="E433" s="18">
        <v>6743.59</v>
      </c>
      <c r="F433" s="2">
        <f t="shared" si="60"/>
        <v>10607667.07</v>
      </c>
      <c r="G433" s="63">
        <v>1690954.01</v>
      </c>
      <c r="H433" s="46">
        <v>445457</v>
      </c>
      <c r="I433" s="42">
        <f t="shared" si="63"/>
        <v>334092.75</v>
      </c>
      <c r="J433" s="46">
        <v>585416</v>
      </c>
      <c r="K433" s="46">
        <v>96401</v>
      </c>
      <c r="L433" s="46">
        <v>1427161</v>
      </c>
      <c r="M433" s="46">
        <v>1332</v>
      </c>
      <c r="N433" s="2">
        <f t="shared" si="64"/>
        <v>4135356.76</v>
      </c>
      <c r="O433" s="4">
        <f t="shared" si="65"/>
        <v>6472310</v>
      </c>
      <c r="P433" s="51">
        <v>2324</v>
      </c>
      <c r="Q433" s="51">
        <v>33</v>
      </c>
      <c r="R433" s="4">
        <f t="shared" si="66"/>
        <v>106602</v>
      </c>
      <c r="S433" s="6">
        <f t="shared" si="67"/>
        <v>492012.32640000002</v>
      </c>
      <c r="T433" s="62">
        <v>110447682</v>
      </c>
      <c r="U433" s="6">
        <f t="shared" si="68"/>
        <v>110447.682</v>
      </c>
      <c r="V433" s="6">
        <f t="shared" si="69"/>
        <v>381564.64439999999</v>
      </c>
      <c r="W433" s="4">
        <f t="shared" si="61"/>
        <v>7631293</v>
      </c>
      <c r="X433" s="20">
        <f t="shared" si="62"/>
        <v>14210205</v>
      </c>
      <c r="Y433" s="21">
        <v>0</v>
      </c>
      <c r="Z433" s="19">
        <v>0</v>
      </c>
      <c r="AA433" s="4">
        <f>ROUND(X433+Z433,0)</f>
        <v>14210205</v>
      </c>
      <c r="AB433" s="21"/>
      <c r="AC433" s="21"/>
      <c r="AD433" s="21"/>
      <c r="AE433" s="21"/>
      <c r="AF433" s="21"/>
      <c r="AG433" s="26">
        <v>0</v>
      </c>
      <c r="AH433" s="26"/>
      <c r="AI433" s="26">
        <v>0</v>
      </c>
      <c r="AJ433" s="36">
        <f>SUM(AA433-AB433-AC433-AD433-AE433-AF433+AG433-AH433+AI433)</f>
        <v>14210205</v>
      </c>
      <c r="AK433" s="38" t="str">
        <f>IF(O433&gt;0," ",1)</f>
        <v xml:space="preserve"> </v>
      </c>
      <c r="AL433" s="38" t="str">
        <f>IF(W433&gt;0," ",1)</f>
        <v xml:space="preserve"> </v>
      </c>
    </row>
    <row r="434" spans="1:38" ht="17.100000000000001" customHeight="1">
      <c r="A434" s="8" t="s">
        <v>112</v>
      </c>
      <c r="B434" s="8" t="s">
        <v>113</v>
      </c>
      <c r="C434" s="8" t="s">
        <v>22</v>
      </c>
      <c r="D434" s="8" t="s">
        <v>722</v>
      </c>
      <c r="E434" s="18">
        <v>527.87</v>
      </c>
      <c r="F434" s="2">
        <f t="shared" si="60"/>
        <v>830339.51</v>
      </c>
      <c r="G434" s="63">
        <v>86089.46</v>
      </c>
      <c r="H434" s="46">
        <v>29887</v>
      </c>
      <c r="I434" s="42">
        <f t="shared" si="63"/>
        <v>22415.25</v>
      </c>
      <c r="J434" s="46">
        <v>39275</v>
      </c>
      <c r="K434" s="46">
        <v>6472</v>
      </c>
      <c r="L434" s="46">
        <v>95193</v>
      </c>
      <c r="M434" s="46">
        <v>28537</v>
      </c>
      <c r="N434" s="2">
        <f t="shared" si="64"/>
        <v>277981.71000000002</v>
      </c>
      <c r="O434" s="4">
        <f t="shared" si="65"/>
        <v>552358</v>
      </c>
      <c r="P434" s="51">
        <v>242</v>
      </c>
      <c r="Q434" s="51">
        <v>68</v>
      </c>
      <c r="R434" s="4">
        <f t="shared" si="66"/>
        <v>22874</v>
      </c>
      <c r="S434" s="6">
        <f t="shared" si="67"/>
        <v>38513.395199999999</v>
      </c>
      <c r="T434" s="62">
        <v>5323631</v>
      </c>
      <c r="U434" s="6">
        <f t="shared" si="68"/>
        <v>5323.6310000000003</v>
      </c>
      <c r="V434" s="6">
        <f t="shared" si="69"/>
        <v>33189.764199999998</v>
      </c>
      <c r="W434" s="4">
        <f t="shared" si="61"/>
        <v>663795</v>
      </c>
      <c r="X434" s="20">
        <f t="shared" si="62"/>
        <v>1239027</v>
      </c>
      <c r="Y434" s="21">
        <v>0</v>
      </c>
      <c r="Z434" s="19">
        <v>0</v>
      </c>
      <c r="AA434" s="4">
        <f>ROUND(X434+Z434,0)</f>
        <v>1239027</v>
      </c>
      <c r="AB434" s="21"/>
      <c r="AC434" s="21"/>
      <c r="AD434" s="21"/>
      <c r="AE434" s="21"/>
      <c r="AF434" s="21"/>
      <c r="AG434" s="26">
        <v>0</v>
      </c>
      <c r="AH434" s="26"/>
      <c r="AI434" s="26">
        <v>0</v>
      </c>
      <c r="AJ434" s="36">
        <f>SUM(AA434-AB434-AC434-AD434-AE434-AF434+AG434-AH434+AI434)</f>
        <v>1239027</v>
      </c>
      <c r="AK434" s="38" t="str">
        <f>IF(O434&gt;0," ",1)</f>
        <v xml:space="preserve"> </v>
      </c>
      <c r="AL434" s="38" t="str">
        <f>IF(W434&gt;0," ",1)</f>
        <v xml:space="preserve"> </v>
      </c>
    </row>
    <row r="435" spans="1:38" ht="17.100000000000001" customHeight="1">
      <c r="A435" s="8" t="s">
        <v>112</v>
      </c>
      <c r="B435" s="8" t="s">
        <v>113</v>
      </c>
      <c r="C435" s="8" t="s">
        <v>23</v>
      </c>
      <c r="D435" s="8" t="s">
        <v>723</v>
      </c>
      <c r="E435" s="18">
        <v>305.45999999999998</v>
      </c>
      <c r="F435" s="2">
        <f t="shared" si="60"/>
        <v>480488.57999999996</v>
      </c>
      <c r="G435" s="63">
        <v>144108.38</v>
      </c>
      <c r="H435" s="46">
        <v>20615</v>
      </c>
      <c r="I435" s="42">
        <f t="shared" si="63"/>
        <v>15461.25</v>
      </c>
      <c r="J435" s="46">
        <v>27087</v>
      </c>
      <c r="K435" s="46">
        <v>4468</v>
      </c>
      <c r="L435" s="46">
        <v>71524</v>
      </c>
      <c r="M435" s="46">
        <v>67030</v>
      </c>
      <c r="N435" s="2">
        <f t="shared" si="64"/>
        <v>329678.63</v>
      </c>
      <c r="O435" s="4">
        <f t="shared" si="65"/>
        <v>150810</v>
      </c>
      <c r="P435" s="51">
        <v>95</v>
      </c>
      <c r="Q435" s="51">
        <v>119</v>
      </c>
      <c r="R435" s="4">
        <f t="shared" si="66"/>
        <v>15714</v>
      </c>
      <c r="S435" s="6">
        <f t="shared" si="67"/>
        <v>22286.3616</v>
      </c>
      <c r="T435" s="62">
        <v>8912083</v>
      </c>
      <c r="U435" s="6">
        <f t="shared" si="68"/>
        <v>8912.0830000000005</v>
      </c>
      <c r="V435" s="6">
        <f t="shared" si="69"/>
        <v>13374.2786</v>
      </c>
      <c r="W435" s="4">
        <f t="shared" si="61"/>
        <v>267486</v>
      </c>
      <c r="X435" s="20">
        <f t="shared" si="62"/>
        <v>434010</v>
      </c>
      <c r="Y435" s="21">
        <v>0</v>
      </c>
      <c r="Z435" s="19">
        <v>0</v>
      </c>
      <c r="AA435" s="4">
        <f>ROUND(X435+Z435,0)</f>
        <v>434010</v>
      </c>
      <c r="AB435" s="21"/>
      <c r="AC435" s="21"/>
      <c r="AD435" s="21"/>
      <c r="AE435" s="21"/>
      <c r="AF435" s="21"/>
      <c r="AG435" s="26">
        <v>0</v>
      </c>
      <c r="AH435" s="26"/>
      <c r="AI435" s="26">
        <v>0</v>
      </c>
      <c r="AJ435" s="36">
        <f>SUM(AA435-AB435-AC435-AD435-AE435-AF435+AG435-AH435+AI435)</f>
        <v>434010</v>
      </c>
      <c r="AK435" s="38" t="str">
        <f>IF(O435&gt;0," ",1)</f>
        <v xml:space="preserve"> </v>
      </c>
      <c r="AL435" s="38" t="str">
        <f>IF(W435&gt;0," ",1)</f>
        <v xml:space="preserve"> </v>
      </c>
    </row>
    <row r="436" spans="1:38" ht="17.100000000000001" customHeight="1">
      <c r="A436" s="8" t="s">
        <v>112</v>
      </c>
      <c r="B436" s="8" t="s">
        <v>113</v>
      </c>
      <c r="C436" s="8" t="s">
        <v>24</v>
      </c>
      <c r="D436" s="8" t="s">
        <v>724</v>
      </c>
      <c r="E436" s="18">
        <v>566.55000000000007</v>
      </c>
      <c r="F436" s="2">
        <f t="shared" si="60"/>
        <v>891183.15000000014</v>
      </c>
      <c r="G436" s="63">
        <v>121513.25</v>
      </c>
      <c r="H436" s="46">
        <v>37376</v>
      </c>
      <c r="I436" s="42">
        <f t="shared" si="63"/>
        <v>28032</v>
      </c>
      <c r="J436" s="46">
        <v>49116</v>
      </c>
      <c r="K436" s="46">
        <v>8092</v>
      </c>
      <c r="L436" s="46">
        <v>123806</v>
      </c>
      <c r="M436" s="46">
        <v>67203</v>
      </c>
      <c r="N436" s="2">
        <f t="shared" si="64"/>
        <v>397762.25</v>
      </c>
      <c r="O436" s="4">
        <f t="shared" si="65"/>
        <v>493421</v>
      </c>
      <c r="P436" s="51">
        <v>183</v>
      </c>
      <c r="Q436" s="51">
        <v>79</v>
      </c>
      <c r="R436" s="4">
        <f t="shared" si="66"/>
        <v>20095</v>
      </c>
      <c r="S436" s="6">
        <f t="shared" si="67"/>
        <v>41335.487999999998</v>
      </c>
      <c r="T436" s="62">
        <v>7403149</v>
      </c>
      <c r="U436" s="6">
        <f t="shared" si="68"/>
        <v>7403.1490000000003</v>
      </c>
      <c r="V436" s="6">
        <f t="shared" si="69"/>
        <v>33932.339</v>
      </c>
      <c r="W436" s="4">
        <f t="shared" si="61"/>
        <v>678647</v>
      </c>
      <c r="X436" s="20">
        <f t="shared" si="62"/>
        <v>1192163</v>
      </c>
      <c r="Y436" s="21">
        <v>0</v>
      </c>
      <c r="Z436" s="19">
        <v>0</v>
      </c>
      <c r="AA436" s="4">
        <f>ROUND(X436+Z436,0)</f>
        <v>1192163</v>
      </c>
      <c r="AB436" s="21"/>
      <c r="AC436" s="21"/>
      <c r="AD436" s="21"/>
      <c r="AE436" s="21"/>
      <c r="AF436" s="21"/>
      <c r="AG436" s="26">
        <v>0</v>
      </c>
      <c r="AH436" s="26"/>
      <c r="AI436" s="26">
        <v>0</v>
      </c>
      <c r="AJ436" s="36">
        <f>SUM(AA436-AB436-AC436-AD436-AE436-AF436+AG436-AH436+AI436)</f>
        <v>1192163</v>
      </c>
      <c r="AK436" s="38" t="str">
        <f>IF(O436&gt;0," ",1)</f>
        <v xml:space="preserve"> </v>
      </c>
      <c r="AL436" s="38" t="str">
        <f>IF(W436&gt;0," ",1)</f>
        <v xml:space="preserve"> </v>
      </c>
    </row>
    <row r="437" spans="1:38" ht="17.100000000000001" customHeight="1">
      <c r="A437" s="8" t="s">
        <v>116</v>
      </c>
      <c r="B437" s="8" t="s">
        <v>725</v>
      </c>
      <c r="C437" s="8" t="s">
        <v>134</v>
      </c>
      <c r="D437" s="8" t="s">
        <v>726</v>
      </c>
      <c r="E437" s="18">
        <v>153.33000000000001</v>
      </c>
      <c r="F437" s="2">
        <f t="shared" si="60"/>
        <v>241188.09000000003</v>
      </c>
      <c r="G437" s="63">
        <v>46670.45</v>
      </c>
      <c r="H437" s="46">
        <v>7136</v>
      </c>
      <c r="I437" s="42">
        <f t="shared" si="63"/>
        <v>5352</v>
      </c>
      <c r="J437" s="46">
        <v>11997</v>
      </c>
      <c r="K437" s="46">
        <v>0</v>
      </c>
      <c r="L437" s="46">
        <v>0</v>
      </c>
      <c r="M437" s="46">
        <v>14376</v>
      </c>
      <c r="N437" s="2">
        <f t="shared" si="64"/>
        <v>78395.45</v>
      </c>
      <c r="O437" s="4">
        <f t="shared" si="65"/>
        <v>162793</v>
      </c>
      <c r="P437" s="51">
        <v>51</v>
      </c>
      <c r="Q437" s="51">
        <v>139</v>
      </c>
      <c r="R437" s="4">
        <f t="shared" si="66"/>
        <v>9854</v>
      </c>
      <c r="S437" s="6">
        <f t="shared" si="67"/>
        <v>11186.9568</v>
      </c>
      <c r="T437" s="62">
        <v>2933739</v>
      </c>
      <c r="U437" s="6">
        <f t="shared" si="68"/>
        <v>2933.739</v>
      </c>
      <c r="V437" s="6">
        <f t="shared" si="69"/>
        <v>8253.2178000000004</v>
      </c>
      <c r="W437" s="4">
        <f t="shared" si="61"/>
        <v>165064</v>
      </c>
      <c r="X437" s="20">
        <f t="shared" si="62"/>
        <v>337711</v>
      </c>
      <c r="Y437" s="21">
        <v>0</v>
      </c>
      <c r="Z437" s="19">
        <v>0</v>
      </c>
      <c r="AA437" s="4">
        <f>ROUND(X437+Z437,0)</f>
        <v>337711</v>
      </c>
      <c r="AB437" s="21"/>
      <c r="AC437" s="21"/>
      <c r="AD437" s="21"/>
      <c r="AE437" s="21"/>
      <c r="AF437" s="21"/>
      <c r="AG437" s="26">
        <v>0</v>
      </c>
      <c r="AH437" s="26"/>
      <c r="AI437" s="26">
        <v>0</v>
      </c>
      <c r="AJ437" s="36">
        <f>SUM(AA437-AB437-AC437-AD437-AE437-AF437+AG437-AH437+AI437)</f>
        <v>337711</v>
      </c>
      <c r="AK437" s="38" t="str">
        <f>IF(O437&gt;0," ",1)</f>
        <v xml:space="preserve"> </v>
      </c>
      <c r="AL437" s="38" t="str">
        <f>IF(W437&gt;0," ",1)</f>
        <v xml:space="preserve"> </v>
      </c>
    </row>
    <row r="438" spans="1:38" ht="17.100000000000001" customHeight="1">
      <c r="A438" s="8" t="s">
        <v>116</v>
      </c>
      <c r="B438" s="8" t="s">
        <v>725</v>
      </c>
      <c r="C438" s="8" t="s">
        <v>25</v>
      </c>
      <c r="D438" s="8" t="s">
        <v>727</v>
      </c>
      <c r="E438" s="18">
        <v>186.75</v>
      </c>
      <c r="F438" s="2">
        <f t="shared" si="60"/>
        <v>293757.75</v>
      </c>
      <c r="G438" s="63">
        <v>60308.91</v>
      </c>
      <c r="H438" s="46">
        <v>8475</v>
      </c>
      <c r="I438" s="42">
        <f t="shared" si="63"/>
        <v>6356.25</v>
      </c>
      <c r="J438" s="46">
        <v>14281</v>
      </c>
      <c r="K438" s="46">
        <v>0</v>
      </c>
      <c r="L438" s="46">
        <v>0</v>
      </c>
      <c r="M438" s="46">
        <v>23178</v>
      </c>
      <c r="N438" s="2">
        <f t="shared" si="64"/>
        <v>104124.16</v>
      </c>
      <c r="O438" s="4">
        <f t="shared" si="65"/>
        <v>189634</v>
      </c>
      <c r="P438" s="51">
        <v>81</v>
      </c>
      <c r="Q438" s="51">
        <v>95</v>
      </c>
      <c r="R438" s="4">
        <f t="shared" si="66"/>
        <v>10696</v>
      </c>
      <c r="S438" s="6">
        <f t="shared" si="67"/>
        <v>13625.28</v>
      </c>
      <c r="T438" s="62">
        <v>3714941</v>
      </c>
      <c r="U438" s="6">
        <f t="shared" si="68"/>
        <v>3714.9409999999998</v>
      </c>
      <c r="V438" s="6">
        <f t="shared" si="69"/>
        <v>9910.3389999999999</v>
      </c>
      <c r="W438" s="4">
        <f t="shared" si="61"/>
        <v>198207</v>
      </c>
      <c r="X438" s="20">
        <f t="shared" si="62"/>
        <v>398537</v>
      </c>
      <c r="Y438" s="21">
        <v>0</v>
      </c>
      <c r="Z438" s="19">
        <v>0</v>
      </c>
      <c r="AA438" s="4">
        <f>ROUND(X438+Z438,0)</f>
        <v>398537</v>
      </c>
      <c r="AB438" s="21"/>
      <c r="AC438" s="21"/>
      <c r="AD438" s="21"/>
      <c r="AE438" s="21"/>
      <c r="AF438" s="21"/>
      <c r="AG438" s="26">
        <v>0</v>
      </c>
      <c r="AH438" s="26"/>
      <c r="AI438" s="26">
        <v>0</v>
      </c>
      <c r="AJ438" s="36">
        <f>SUM(AA438-AB438-AC438-AD438-AE438-AF438+AG438-AH438+AI438)</f>
        <v>398537</v>
      </c>
      <c r="AK438" s="38" t="str">
        <f>IF(O438&gt;0," ",1)</f>
        <v xml:space="preserve"> </v>
      </c>
      <c r="AL438" s="38" t="str">
        <f>IF(W438&gt;0," ",1)</f>
        <v xml:space="preserve"> </v>
      </c>
    </row>
    <row r="439" spans="1:38" ht="17.100000000000001" customHeight="1">
      <c r="A439" s="8" t="s">
        <v>116</v>
      </c>
      <c r="B439" s="8" t="s">
        <v>725</v>
      </c>
      <c r="C439" s="8" t="s">
        <v>212</v>
      </c>
      <c r="D439" s="8" t="s">
        <v>728</v>
      </c>
      <c r="E439" s="18">
        <v>166.39</v>
      </c>
      <c r="F439" s="2">
        <f t="shared" si="60"/>
        <v>261731.46999999997</v>
      </c>
      <c r="G439" s="63">
        <v>65205.41</v>
      </c>
      <c r="H439" s="46">
        <v>5044</v>
      </c>
      <c r="I439" s="42">
        <f t="shared" si="63"/>
        <v>3783</v>
      </c>
      <c r="J439" s="46">
        <v>8516</v>
      </c>
      <c r="K439" s="46">
        <v>0</v>
      </c>
      <c r="L439" s="46">
        <v>0</v>
      </c>
      <c r="M439" s="46">
        <v>16014</v>
      </c>
      <c r="N439" s="2">
        <f t="shared" si="64"/>
        <v>93518.41</v>
      </c>
      <c r="O439" s="4">
        <f t="shared" si="65"/>
        <v>168213</v>
      </c>
      <c r="P439" s="51">
        <v>40</v>
      </c>
      <c r="Q439" s="51">
        <v>167</v>
      </c>
      <c r="R439" s="4">
        <f t="shared" si="66"/>
        <v>9285</v>
      </c>
      <c r="S439" s="6">
        <f t="shared" si="67"/>
        <v>12139.814399999999</v>
      </c>
      <c r="T439" s="62">
        <v>4082994</v>
      </c>
      <c r="U439" s="6">
        <f t="shared" si="68"/>
        <v>4082.9940000000001</v>
      </c>
      <c r="V439" s="6">
        <f t="shared" si="69"/>
        <v>8056.8203999999987</v>
      </c>
      <c r="W439" s="4">
        <f t="shared" si="61"/>
        <v>161136</v>
      </c>
      <c r="X439" s="20">
        <f t="shared" si="62"/>
        <v>338634</v>
      </c>
      <c r="Y439" s="21">
        <v>0</v>
      </c>
      <c r="Z439" s="19">
        <v>0</v>
      </c>
      <c r="AA439" s="4">
        <f>ROUND(X439+Z439,0)</f>
        <v>338634</v>
      </c>
      <c r="AB439" s="21"/>
      <c r="AC439" s="21"/>
      <c r="AD439" s="21"/>
      <c r="AE439" s="21"/>
      <c r="AF439" s="21"/>
      <c r="AG439" s="26">
        <v>0</v>
      </c>
      <c r="AH439" s="26"/>
      <c r="AI439" s="26">
        <v>0</v>
      </c>
      <c r="AJ439" s="36">
        <f>SUM(AA439-AB439-AC439-AD439-AE439-AF439+AG439-AH439+AI439)</f>
        <v>338634</v>
      </c>
      <c r="AK439" s="38" t="str">
        <f>IF(O439&gt;0," ",1)</f>
        <v xml:space="preserve"> </v>
      </c>
      <c r="AL439" s="38" t="str">
        <f>IF(W439&gt;0," ",1)</f>
        <v xml:space="preserve"> </v>
      </c>
    </row>
    <row r="440" spans="1:38" ht="17.100000000000001" customHeight="1">
      <c r="A440" s="8" t="s">
        <v>116</v>
      </c>
      <c r="B440" s="8" t="s">
        <v>725</v>
      </c>
      <c r="C440" s="8" t="s">
        <v>51</v>
      </c>
      <c r="D440" s="8" t="s">
        <v>729</v>
      </c>
      <c r="E440" s="18">
        <v>1028.94</v>
      </c>
      <c r="F440" s="2">
        <f t="shared" si="60"/>
        <v>1618522.62</v>
      </c>
      <c r="G440" s="63">
        <v>116723.28</v>
      </c>
      <c r="H440" s="46">
        <v>46122</v>
      </c>
      <c r="I440" s="42">
        <f t="shared" si="63"/>
        <v>34591.5</v>
      </c>
      <c r="J440" s="46">
        <v>77754</v>
      </c>
      <c r="K440" s="46">
        <v>6545</v>
      </c>
      <c r="L440" s="46">
        <v>182991</v>
      </c>
      <c r="M440" s="46">
        <v>83041</v>
      </c>
      <c r="N440" s="2">
        <f t="shared" si="64"/>
        <v>501645.78</v>
      </c>
      <c r="O440" s="4">
        <f t="shared" si="65"/>
        <v>1116877</v>
      </c>
      <c r="P440" s="51">
        <v>436</v>
      </c>
      <c r="Q440" s="51">
        <v>88</v>
      </c>
      <c r="R440" s="4">
        <f t="shared" si="66"/>
        <v>53332</v>
      </c>
      <c r="S440" s="6">
        <f t="shared" si="67"/>
        <v>75071.462400000004</v>
      </c>
      <c r="T440" s="62">
        <v>6977386</v>
      </c>
      <c r="U440" s="6">
        <f t="shared" si="68"/>
        <v>6977.3860000000004</v>
      </c>
      <c r="V440" s="6">
        <f t="shared" si="69"/>
        <v>68094.076400000005</v>
      </c>
      <c r="W440" s="4">
        <f t="shared" si="61"/>
        <v>1361882</v>
      </c>
      <c r="X440" s="20">
        <f t="shared" si="62"/>
        <v>2532091</v>
      </c>
      <c r="Y440" s="21">
        <v>0</v>
      </c>
      <c r="Z440" s="19">
        <v>0</v>
      </c>
      <c r="AA440" s="4">
        <f>ROUND(X440+Z440,0)</f>
        <v>2532091</v>
      </c>
      <c r="AB440" s="21"/>
      <c r="AC440" s="21"/>
      <c r="AD440" s="21"/>
      <c r="AE440" s="21"/>
      <c r="AF440" s="21"/>
      <c r="AG440" s="26">
        <v>0</v>
      </c>
      <c r="AH440" s="26"/>
      <c r="AI440" s="26">
        <v>0</v>
      </c>
      <c r="AJ440" s="36">
        <f>SUM(AA440-AB440-AC440-AD440-AE440-AF440+AG440-AH440+AI440)</f>
        <v>2532091</v>
      </c>
      <c r="AK440" s="38" t="str">
        <f>IF(O440&gt;0," ",1)</f>
        <v xml:space="preserve"> </v>
      </c>
      <c r="AL440" s="38" t="str">
        <f>IF(W440&gt;0," ",1)</f>
        <v xml:space="preserve"> </v>
      </c>
    </row>
    <row r="441" spans="1:38" ht="17.100000000000001" customHeight="1">
      <c r="A441" s="8" t="s">
        <v>116</v>
      </c>
      <c r="B441" s="8" t="s">
        <v>725</v>
      </c>
      <c r="C441" s="8" t="s">
        <v>114</v>
      </c>
      <c r="D441" s="8" t="s">
        <v>730</v>
      </c>
      <c r="E441" s="18">
        <v>788.98</v>
      </c>
      <c r="F441" s="2">
        <f t="shared" si="60"/>
        <v>1241065.54</v>
      </c>
      <c r="G441" s="63">
        <v>131848.82999999999</v>
      </c>
      <c r="H441" s="46">
        <v>27209</v>
      </c>
      <c r="I441" s="42">
        <f t="shared" si="63"/>
        <v>20406.75</v>
      </c>
      <c r="J441" s="46">
        <v>45854</v>
      </c>
      <c r="K441" s="46">
        <v>3858</v>
      </c>
      <c r="L441" s="46">
        <v>110802</v>
      </c>
      <c r="M441" s="46">
        <v>15256</v>
      </c>
      <c r="N441" s="2">
        <f t="shared" si="64"/>
        <v>328025.57999999996</v>
      </c>
      <c r="O441" s="4">
        <f t="shared" si="65"/>
        <v>913040</v>
      </c>
      <c r="P441" s="51">
        <v>283</v>
      </c>
      <c r="Q441" s="51">
        <v>139</v>
      </c>
      <c r="R441" s="4">
        <f t="shared" si="66"/>
        <v>54678</v>
      </c>
      <c r="S441" s="6">
        <f t="shared" si="67"/>
        <v>57563.980799999998</v>
      </c>
      <c r="T441" s="62">
        <v>8435877</v>
      </c>
      <c r="U441" s="6">
        <f t="shared" si="68"/>
        <v>8435.8770000000004</v>
      </c>
      <c r="V441" s="6">
        <f t="shared" si="69"/>
        <v>49128.103799999997</v>
      </c>
      <c r="W441" s="4">
        <f t="shared" si="61"/>
        <v>982562</v>
      </c>
      <c r="X441" s="20">
        <f t="shared" si="62"/>
        <v>1950280</v>
      </c>
      <c r="Y441" s="21">
        <v>0</v>
      </c>
      <c r="Z441" s="19">
        <v>0</v>
      </c>
      <c r="AA441" s="4">
        <f>ROUND(X441+Z441,0)</f>
        <v>1950280</v>
      </c>
      <c r="AB441" s="21"/>
      <c r="AC441" s="21"/>
      <c r="AD441" s="21"/>
      <c r="AE441" s="21"/>
      <c r="AF441" s="21"/>
      <c r="AG441" s="26">
        <v>0</v>
      </c>
      <c r="AH441" s="26"/>
      <c r="AI441" s="26">
        <v>0</v>
      </c>
      <c r="AJ441" s="36">
        <f>SUM(AA441-AB441-AC441-AD441-AE441-AF441+AG441-AH441+AI441)</f>
        <v>1950280</v>
      </c>
      <c r="AK441" s="38" t="str">
        <f>IF(O441&gt;0," ",1)</f>
        <v xml:space="preserve"> </v>
      </c>
      <c r="AL441" s="38" t="str">
        <f>IF(W441&gt;0," ",1)</f>
        <v xml:space="preserve"> </v>
      </c>
    </row>
    <row r="442" spans="1:38" ht="17.100000000000001" customHeight="1">
      <c r="A442" s="8" t="s">
        <v>116</v>
      </c>
      <c r="B442" s="8" t="s">
        <v>725</v>
      </c>
      <c r="C442" s="8" t="s">
        <v>197</v>
      </c>
      <c r="D442" s="8" t="s">
        <v>731</v>
      </c>
      <c r="E442" s="18">
        <v>1728.3</v>
      </c>
      <c r="F442" s="2">
        <f t="shared" si="60"/>
        <v>2718615.9</v>
      </c>
      <c r="G442" s="63">
        <v>356092.74</v>
      </c>
      <c r="H442" s="46">
        <v>90913</v>
      </c>
      <c r="I442" s="42">
        <f t="shared" si="63"/>
        <v>68184.75</v>
      </c>
      <c r="J442" s="46">
        <v>152807</v>
      </c>
      <c r="K442" s="46">
        <v>12923</v>
      </c>
      <c r="L442" s="46">
        <v>369722</v>
      </c>
      <c r="M442" s="46">
        <v>121424</v>
      </c>
      <c r="N442" s="2">
        <f t="shared" si="64"/>
        <v>1081153.49</v>
      </c>
      <c r="O442" s="4">
        <f t="shared" si="65"/>
        <v>1637462</v>
      </c>
      <c r="P442" s="51">
        <v>907</v>
      </c>
      <c r="Q442" s="51">
        <v>77</v>
      </c>
      <c r="R442" s="4">
        <f t="shared" si="66"/>
        <v>97076</v>
      </c>
      <c r="S442" s="6">
        <f t="shared" si="67"/>
        <v>126096.768</v>
      </c>
      <c r="T442" s="62">
        <v>22269715</v>
      </c>
      <c r="U442" s="6">
        <f t="shared" si="68"/>
        <v>22269.715</v>
      </c>
      <c r="V442" s="6">
        <f t="shared" si="69"/>
        <v>103827.053</v>
      </c>
      <c r="W442" s="4">
        <f t="shared" si="61"/>
        <v>2076541</v>
      </c>
      <c r="X442" s="20">
        <f t="shared" si="62"/>
        <v>3811079</v>
      </c>
      <c r="Y442" s="21">
        <v>0</v>
      </c>
      <c r="Z442" s="19">
        <v>0</v>
      </c>
      <c r="AA442" s="4">
        <f>ROUND(X442+Z442,0)</f>
        <v>3811079</v>
      </c>
      <c r="AB442" s="21"/>
      <c r="AC442" s="21"/>
      <c r="AD442" s="21"/>
      <c r="AE442" s="21"/>
      <c r="AF442" s="21"/>
      <c r="AG442" s="26">
        <v>0</v>
      </c>
      <c r="AH442" s="26"/>
      <c r="AI442" s="26">
        <v>0</v>
      </c>
      <c r="AJ442" s="36">
        <f>SUM(AA442-AB442-AC442-AD442-AE442-AF442+AG442-AH442+AI442)</f>
        <v>3811079</v>
      </c>
      <c r="AK442" s="38" t="str">
        <f>IF(O442&gt;0," ",1)</f>
        <v xml:space="preserve"> </v>
      </c>
      <c r="AL442" s="38" t="str">
        <f>IF(W442&gt;0," ",1)</f>
        <v xml:space="preserve"> </v>
      </c>
    </row>
    <row r="443" spans="1:38" ht="17.100000000000001" customHeight="1">
      <c r="A443" s="8" t="s">
        <v>116</v>
      </c>
      <c r="B443" s="8" t="s">
        <v>725</v>
      </c>
      <c r="C443" s="8" t="s">
        <v>48</v>
      </c>
      <c r="D443" s="8" t="s">
        <v>732</v>
      </c>
      <c r="E443" s="18">
        <v>399.67</v>
      </c>
      <c r="F443" s="2">
        <f t="shared" si="60"/>
        <v>628680.91</v>
      </c>
      <c r="G443" s="63">
        <v>62469.02</v>
      </c>
      <c r="H443" s="46">
        <v>19157</v>
      </c>
      <c r="I443" s="42">
        <f t="shared" si="63"/>
        <v>14367.75</v>
      </c>
      <c r="J443" s="46">
        <v>32306</v>
      </c>
      <c r="K443" s="46">
        <v>2728</v>
      </c>
      <c r="L443" s="46">
        <v>76626</v>
      </c>
      <c r="M443" s="46">
        <v>24856</v>
      </c>
      <c r="N443" s="2">
        <f t="shared" si="64"/>
        <v>213352.77</v>
      </c>
      <c r="O443" s="4">
        <f t="shared" si="65"/>
        <v>415328</v>
      </c>
      <c r="P443" s="51">
        <v>179</v>
      </c>
      <c r="Q443" s="51">
        <v>92</v>
      </c>
      <c r="R443" s="4">
        <f t="shared" si="66"/>
        <v>22891</v>
      </c>
      <c r="S443" s="6">
        <f t="shared" si="67"/>
        <v>29159.923200000001</v>
      </c>
      <c r="T443" s="62">
        <v>3776845</v>
      </c>
      <c r="U443" s="6">
        <f t="shared" si="68"/>
        <v>3776.8449999999998</v>
      </c>
      <c r="V443" s="6">
        <f t="shared" si="69"/>
        <v>25383.0782</v>
      </c>
      <c r="W443" s="4">
        <f t="shared" si="61"/>
        <v>507662</v>
      </c>
      <c r="X443" s="20">
        <f t="shared" si="62"/>
        <v>945881</v>
      </c>
      <c r="Y443" s="21">
        <v>0</v>
      </c>
      <c r="Z443" s="19">
        <v>0</v>
      </c>
      <c r="AA443" s="4">
        <f>ROUND(X443+Z443,0)</f>
        <v>945881</v>
      </c>
      <c r="AB443" s="21"/>
      <c r="AC443" s="21"/>
      <c r="AD443" s="21"/>
      <c r="AE443" s="21">
        <v>5381</v>
      </c>
      <c r="AF443" s="21"/>
      <c r="AG443" s="26">
        <v>0</v>
      </c>
      <c r="AH443" s="26"/>
      <c r="AI443" s="26">
        <v>0</v>
      </c>
      <c r="AJ443" s="36">
        <f>SUM(AA443-AB443-AC443-AD443-AE443-AF443+AG443-AH443+AI443)</f>
        <v>940500</v>
      </c>
      <c r="AK443" s="38" t="str">
        <f>IF(O443&gt;0," ",1)</f>
        <v xml:space="preserve"> </v>
      </c>
      <c r="AL443" s="38" t="str">
        <f>IF(W443&gt;0," ",1)</f>
        <v xml:space="preserve"> </v>
      </c>
    </row>
    <row r="444" spans="1:38" ht="17.100000000000001" customHeight="1">
      <c r="A444" s="8" t="s">
        <v>220</v>
      </c>
      <c r="B444" s="8" t="s">
        <v>733</v>
      </c>
      <c r="C444" s="8" t="s">
        <v>96</v>
      </c>
      <c r="D444" s="8" t="s">
        <v>734</v>
      </c>
      <c r="E444" s="18">
        <v>506.66</v>
      </c>
      <c r="F444" s="2">
        <f t="shared" si="60"/>
        <v>796976.18</v>
      </c>
      <c r="G444" s="63">
        <v>567982.80999999994</v>
      </c>
      <c r="H444" s="46">
        <v>245825</v>
      </c>
      <c r="I444" s="42">
        <f t="shared" si="63"/>
        <v>184368.75</v>
      </c>
      <c r="J444" s="46">
        <v>35916</v>
      </c>
      <c r="K444" s="46">
        <v>483859</v>
      </c>
      <c r="L444" s="46">
        <v>84729</v>
      </c>
      <c r="M444" s="46">
        <v>128128</v>
      </c>
      <c r="N444" s="2">
        <f t="shared" si="64"/>
        <v>1484983.56</v>
      </c>
      <c r="O444" s="4">
        <f t="shared" si="65"/>
        <v>0</v>
      </c>
      <c r="P444" s="51">
        <v>99</v>
      </c>
      <c r="Q444" s="51">
        <v>165</v>
      </c>
      <c r="R444" s="4">
        <f t="shared" si="66"/>
        <v>22706</v>
      </c>
      <c r="S444" s="6">
        <f t="shared" si="67"/>
        <v>36965.9136</v>
      </c>
      <c r="T444" s="62">
        <v>34179587</v>
      </c>
      <c r="U444" s="6">
        <f t="shared" si="68"/>
        <v>34179.587</v>
      </c>
      <c r="V444" s="6">
        <f t="shared" si="69"/>
        <v>2786.3266000000003</v>
      </c>
      <c r="W444" s="4">
        <f t="shared" si="61"/>
        <v>55727</v>
      </c>
      <c r="X444" s="20">
        <f t="shared" si="62"/>
        <v>78433</v>
      </c>
      <c r="Y444" s="21">
        <v>0</v>
      </c>
      <c r="Z444" s="19">
        <v>0</v>
      </c>
      <c r="AA444" s="4">
        <f>ROUND(X444+Z444,0)</f>
        <v>78433</v>
      </c>
      <c r="AB444" s="21"/>
      <c r="AC444" s="21"/>
      <c r="AD444" s="21"/>
      <c r="AE444" s="21"/>
      <c r="AF444" s="21"/>
      <c r="AG444" s="26">
        <v>0</v>
      </c>
      <c r="AH444" s="26"/>
      <c r="AI444" s="26">
        <v>0</v>
      </c>
      <c r="AJ444" s="36">
        <f>SUM(AA444-AB444-AC444-AD444-AE444-AF444+AG444-AH444+AI444)</f>
        <v>78433</v>
      </c>
      <c r="AK444" s="38">
        <f>IF(O444&gt;0," ",1)</f>
        <v>1</v>
      </c>
      <c r="AL444" s="38" t="str">
        <f>IF(W444&gt;0," ",1)</f>
        <v xml:space="preserve"> </v>
      </c>
    </row>
    <row r="445" spans="1:38" ht="17.100000000000001" customHeight="1">
      <c r="A445" s="8" t="s">
        <v>220</v>
      </c>
      <c r="B445" s="8" t="s">
        <v>733</v>
      </c>
      <c r="C445" s="8" t="s">
        <v>191</v>
      </c>
      <c r="D445" s="8" t="s">
        <v>735</v>
      </c>
      <c r="E445" s="18">
        <v>282.92999999999995</v>
      </c>
      <c r="F445" s="2">
        <f t="shared" si="60"/>
        <v>445048.8899999999</v>
      </c>
      <c r="G445" s="63">
        <v>632130.77</v>
      </c>
      <c r="H445" s="46">
        <v>132718</v>
      </c>
      <c r="I445" s="42">
        <f t="shared" si="63"/>
        <v>99538.5</v>
      </c>
      <c r="J445" s="46">
        <v>18964</v>
      </c>
      <c r="K445" s="46">
        <v>258787</v>
      </c>
      <c r="L445" s="46">
        <v>48918</v>
      </c>
      <c r="M445" s="46">
        <v>109736</v>
      </c>
      <c r="N445" s="2">
        <f t="shared" si="64"/>
        <v>1168074.27</v>
      </c>
      <c r="O445" s="4">
        <f t="shared" si="65"/>
        <v>0</v>
      </c>
      <c r="P445" s="51">
        <v>75</v>
      </c>
      <c r="Q445" s="51">
        <v>167</v>
      </c>
      <c r="R445" s="4">
        <f t="shared" si="66"/>
        <v>17410</v>
      </c>
      <c r="S445" s="6">
        <f t="shared" si="67"/>
        <v>20642.572800000002</v>
      </c>
      <c r="T445" s="62">
        <v>36988342</v>
      </c>
      <c r="U445" s="6">
        <f t="shared" si="68"/>
        <v>36988.341999999997</v>
      </c>
      <c r="V445" s="6">
        <f t="shared" si="69"/>
        <v>0</v>
      </c>
      <c r="W445" s="4">
        <f t="shared" si="61"/>
        <v>0</v>
      </c>
      <c r="X445" s="20">
        <f t="shared" si="62"/>
        <v>17410</v>
      </c>
      <c r="Y445" s="21">
        <v>0</v>
      </c>
      <c r="Z445" s="19">
        <v>0</v>
      </c>
      <c r="AA445" s="4">
        <f>ROUND(X445+Z445,0)</f>
        <v>17410</v>
      </c>
      <c r="AB445" s="21"/>
      <c r="AC445" s="21"/>
      <c r="AD445" s="21"/>
      <c r="AE445" s="21"/>
      <c r="AF445" s="21"/>
      <c r="AG445" s="26">
        <v>0</v>
      </c>
      <c r="AH445" s="26"/>
      <c r="AI445" s="26">
        <v>0</v>
      </c>
      <c r="AJ445" s="36">
        <f>SUM(AA445-AB445-AC445-AD445-AE445-AF445+AG445-AH445+AI445)</f>
        <v>17410</v>
      </c>
      <c r="AK445" s="38">
        <f>IF(O445&gt;0," ",1)</f>
        <v>1</v>
      </c>
      <c r="AL445" s="38">
        <f>IF(W445&gt;0," ",1)</f>
        <v>1</v>
      </c>
    </row>
    <row r="446" spans="1:38" ht="17.100000000000001" customHeight="1">
      <c r="A446" s="8" t="s">
        <v>220</v>
      </c>
      <c r="B446" s="8" t="s">
        <v>733</v>
      </c>
      <c r="C446" s="8" t="s">
        <v>56</v>
      </c>
      <c r="D446" s="8" t="s">
        <v>736</v>
      </c>
      <c r="E446" s="18">
        <v>747.06</v>
      </c>
      <c r="F446" s="2">
        <f t="shared" si="60"/>
        <v>1175125.3799999999</v>
      </c>
      <c r="G446" s="63">
        <v>1086036.97</v>
      </c>
      <c r="H446" s="46">
        <v>382056</v>
      </c>
      <c r="I446" s="42">
        <f t="shared" si="63"/>
        <v>286542</v>
      </c>
      <c r="J446" s="46">
        <v>55413</v>
      </c>
      <c r="K446" s="46">
        <v>749671</v>
      </c>
      <c r="L446" s="46">
        <v>134668</v>
      </c>
      <c r="M446" s="46">
        <v>95520</v>
      </c>
      <c r="N446" s="2">
        <f t="shared" si="64"/>
        <v>2407850.9699999997</v>
      </c>
      <c r="O446" s="4">
        <f t="shared" si="65"/>
        <v>0</v>
      </c>
      <c r="P446" s="51">
        <v>193</v>
      </c>
      <c r="Q446" s="51">
        <v>150</v>
      </c>
      <c r="R446" s="4">
        <f t="shared" si="66"/>
        <v>40241</v>
      </c>
      <c r="S446" s="6">
        <f t="shared" si="67"/>
        <v>54505.497600000002</v>
      </c>
      <c r="T446" s="62">
        <v>64110801</v>
      </c>
      <c r="U446" s="6">
        <f t="shared" si="68"/>
        <v>64110.800999999999</v>
      </c>
      <c r="V446" s="6">
        <f t="shared" si="69"/>
        <v>0</v>
      </c>
      <c r="W446" s="4">
        <f t="shared" si="61"/>
        <v>0</v>
      </c>
      <c r="X446" s="20">
        <f t="shared" si="62"/>
        <v>40241</v>
      </c>
      <c r="Y446" s="21">
        <v>0</v>
      </c>
      <c r="Z446" s="19">
        <v>0</v>
      </c>
      <c r="AA446" s="4">
        <f>ROUND(X446+Z446,0)</f>
        <v>40241</v>
      </c>
      <c r="AB446" s="21"/>
      <c r="AC446" s="21"/>
      <c r="AD446" s="21"/>
      <c r="AE446" s="21"/>
      <c r="AF446" s="21"/>
      <c r="AG446" s="26">
        <v>0</v>
      </c>
      <c r="AH446" s="26"/>
      <c r="AI446" s="26">
        <v>0</v>
      </c>
      <c r="AJ446" s="36">
        <f>SUM(AA446-AB446-AC446-AD446-AE446-AF446+AG446-AH446+AI446)</f>
        <v>40241</v>
      </c>
      <c r="AK446" s="38">
        <f>IF(O446&gt;0," ",1)</f>
        <v>1</v>
      </c>
      <c r="AL446" s="38">
        <f>IF(W446&gt;0," ",1)</f>
        <v>1</v>
      </c>
    </row>
    <row r="447" spans="1:38" ht="17.100000000000001" customHeight="1">
      <c r="A447" s="8" t="s">
        <v>220</v>
      </c>
      <c r="B447" s="8" t="s">
        <v>733</v>
      </c>
      <c r="C447" s="8" t="s">
        <v>86</v>
      </c>
      <c r="D447" s="8" t="s">
        <v>737</v>
      </c>
      <c r="E447" s="18">
        <v>272.06</v>
      </c>
      <c r="F447" s="2">
        <f t="shared" si="60"/>
        <v>427950.38</v>
      </c>
      <c r="G447" s="63">
        <v>1077504.58</v>
      </c>
      <c r="H447" s="46">
        <v>162901</v>
      </c>
      <c r="I447" s="42">
        <f t="shared" si="63"/>
        <v>122175.75</v>
      </c>
      <c r="J447" s="46">
        <v>21342</v>
      </c>
      <c r="K447" s="46">
        <v>287062</v>
      </c>
      <c r="L447" s="46">
        <v>49702</v>
      </c>
      <c r="M447" s="46">
        <v>87307</v>
      </c>
      <c r="N447" s="2">
        <f t="shared" si="64"/>
        <v>1645093.33</v>
      </c>
      <c r="O447" s="4">
        <f t="shared" si="65"/>
        <v>0</v>
      </c>
      <c r="P447" s="51">
        <v>96</v>
      </c>
      <c r="Q447" s="51">
        <v>141</v>
      </c>
      <c r="R447" s="4">
        <f t="shared" si="66"/>
        <v>18815</v>
      </c>
      <c r="S447" s="6">
        <f t="shared" si="67"/>
        <v>19849.497599999999</v>
      </c>
      <c r="T447" s="62">
        <v>65340403</v>
      </c>
      <c r="U447" s="6">
        <f t="shared" si="68"/>
        <v>65340.402999999998</v>
      </c>
      <c r="V447" s="6">
        <f t="shared" si="69"/>
        <v>0</v>
      </c>
      <c r="W447" s="4">
        <f t="shared" si="61"/>
        <v>0</v>
      </c>
      <c r="X447" s="20">
        <f t="shared" si="62"/>
        <v>18815</v>
      </c>
      <c r="Y447" s="21">
        <v>0</v>
      </c>
      <c r="Z447" s="19">
        <v>0</v>
      </c>
      <c r="AA447" s="4">
        <f>ROUND(X447+Z447,0)</f>
        <v>18815</v>
      </c>
      <c r="AB447" s="21"/>
      <c r="AC447" s="21">
        <v>18815</v>
      </c>
      <c r="AD447" s="21"/>
      <c r="AE447" s="21"/>
      <c r="AF447" s="21"/>
      <c r="AG447" s="26">
        <v>0</v>
      </c>
      <c r="AH447" s="26"/>
      <c r="AI447" s="26">
        <v>0</v>
      </c>
      <c r="AJ447" s="36">
        <f>SUM(AA447-AB447-AC447-AD447-AE447-AF447+AG447-AH447+AI447)</f>
        <v>0</v>
      </c>
      <c r="AK447" s="38">
        <f>IF(O447&gt;0," ",1)</f>
        <v>1</v>
      </c>
      <c r="AL447" s="38">
        <f>IF(W447&gt;0," ",1)</f>
        <v>1</v>
      </c>
    </row>
    <row r="448" spans="1:38" ht="17.100000000000001" customHeight="1">
      <c r="A448" s="8" t="s">
        <v>220</v>
      </c>
      <c r="B448" s="8" t="s">
        <v>733</v>
      </c>
      <c r="C448" s="8" t="s">
        <v>125</v>
      </c>
      <c r="D448" s="8" t="s">
        <v>738</v>
      </c>
      <c r="E448" s="18">
        <v>522.70000000000005</v>
      </c>
      <c r="F448" s="2">
        <f t="shared" si="60"/>
        <v>822207.10000000009</v>
      </c>
      <c r="G448" s="63">
        <v>962372.21000000008</v>
      </c>
      <c r="H448" s="46">
        <v>263391</v>
      </c>
      <c r="I448" s="42">
        <f t="shared" si="63"/>
        <v>197543.25</v>
      </c>
      <c r="J448" s="46">
        <v>38008</v>
      </c>
      <c r="K448" s="46">
        <v>515712</v>
      </c>
      <c r="L448" s="46">
        <v>94173</v>
      </c>
      <c r="M448" s="46">
        <v>77871</v>
      </c>
      <c r="N448" s="2">
        <f t="shared" si="64"/>
        <v>1885679.46</v>
      </c>
      <c r="O448" s="4">
        <f t="shared" si="65"/>
        <v>0</v>
      </c>
      <c r="P448" s="51">
        <v>104</v>
      </c>
      <c r="Q448" s="51">
        <v>152</v>
      </c>
      <c r="R448" s="4">
        <f t="shared" si="66"/>
        <v>21973</v>
      </c>
      <c r="S448" s="6">
        <f t="shared" si="67"/>
        <v>38136.192000000003</v>
      </c>
      <c r="T448" s="62">
        <v>58890817</v>
      </c>
      <c r="U448" s="6">
        <f t="shared" si="68"/>
        <v>58890.817000000003</v>
      </c>
      <c r="V448" s="6">
        <f t="shared" si="69"/>
        <v>0</v>
      </c>
      <c r="W448" s="4">
        <f t="shared" si="61"/>
        <v>0</v>
      </c>
      <c r="X448" s="20">
        <f t="shared" si="62"/>
        <v>21973</v>
      </c>
      <c r="Y448" s="21">
        <v>0</v>
      </c>
      <c r="Z448" s="19">
        <v>0</v>
      </c>
      <c r="AA448" s="4">
        <f>ROUND(X448+Z448,0)</f>
        <v>21973</v>
      </c>
      <c r="AB448" s="21"/>
      <c r="AC448" s="21"/>
      <c r="AD448" s="21"/>
      <c r="AE448" s="21"/>
      <c r="AF448" s="21"/>
      <c r="AG448" s="26">
        <v>0</v>
      </c>
      <c r="AH448" s="26"/>
      <c r="AI448" s="26">
        <v>0</v>
      </c>
      <c r="AJ448" s="36">
        <f>SUM(AA448-AB448-AC448-AD448-AE448-AF448+AG448-AH448+AI448)</f>
        <v>21973</v>
      </c>
      <c r="AK448" s="38">
        <f>IF(O448&gt;0," ",1)</f>
        <v>1</v>
      </c>
      <c r="AL448" s="38">
        <f>IF(W448&gt;0," ",1)</f>
        <v>1</v>
      </c>
    </row>
    <row r="449" spans="1:38" ht="17.100000000000001" customHeight="1">
      <c r="A449" s="8" t="s">
        <v>162</v>
      </c>
      <c r="B449" s="8" t="s">
        <v>739</v>
      </c>
      <c r="C449" s="8" t="s">
        <v>202</v>
      </c>
      <c r="D449" s="8" t="s">
        <v>740</v>
      </c>
      <c r="E449" s="18">
        <v>808.95</v>
      </c>
      <c r="F449" s="2">
        <f t="shared" si="60"/>
        <v>1272478.3500000001</v>
      </c>
      <c r="G449" s="63">
        <v>508127.94</v>
      </c>
      <c r="H449" s="46">
        <v>112199</v>
      </c>
      <c r="I449" s="42">
        <f t="shared" si="63"/>
        <v>84149.25</v>
      </c>
      <c r="J449" s="46">
        <v>80007</v>
      </c>
      <c r="K449" s="46">
        <v>0</v>
      </c>
      <c r="L449" s="46">
        <v>0</v>
      </c>
      <c r="M449" s="46">
        <v>30869</v>
      </c>
      <c r="N449" s="2">
        <f t="shared" si="64"/>
        <v>703153.19</v>
      </c>
      <c r="O449" s="4">
        <f t="shared" si="65"/>
        <v>569325</v>
      </c>
      <c r="P449" s="51">
        <v>407</v>
      </c>
      <c r="Q449" s="51">
        <v>33</v>
      </c>
      <c r="R449" s="4">
        <f t="shared" si="66"/>
        <v>18669</v>
      </c>
      <c r="S449" s="6">
        <f t="shared" si="67"/>
        <v>59020.991999999998</v>
      </c>
      <c r="T449" s="62">
        <v>30833006</v>
      </c>
      <c r="U449" s="6">
        <f t="shared" si="68"/>
        <v>30833.006000000001</v>
      </c>
      <c r="V449" s="6">
        <f t="shared" si="69"/>
        <v>28187.985999999997</v>
      </c>
      <c r="W449" s="4">
        <f t="shared" si="61"/>
        <v>563760</v>
      </c>
      <c r="X449" s="20">
        <f t="shared" si="62"/>
        <v>1151754</v>
      </c>
      <c r="Y449" s="21">
        <v>0</v>
      </c>
      <c r="Z449" s="19">
        <v>0</v>
      </c>
      <c r="AA449" s="4">
        <f>ROUND(X449+Z449,0)</f>
        <v>1151754</v>
      </c>
      <c r="AB449" s="21"/>
      <c r="AC449" s="21"/>
      <c r="AD449" s="21"/>
      <c r="AE449" s="21"/>
      <c r="AF449" s="21"/>
      <c r="AG449" s="26">
        <v>0</v>
      </c>
      <c r="AH449" s="26"/>
      <c r="AI449" s="26">
        <v>0</v>
      </c>
      <c r="AJ449" s="36">
        <f>SUM(AA449-AB449-AC449-AD449-AE449-AF449+AG449-AH449+AI449)</f>
        <v>1151754</v>
      </c>
      <c r="AK449" s="38" t="str">
        <f>IF(O449&gt;0," ",1)</f>
        <v xml:space="preserve"> </v>
      </c>
      <c r="AL449" s="38" t="str">
        <f>IF(W449&gt;0," ",1)</f>
        <v xml:space="preserve"> </v>
      </c>
    </row>
    <row r="450" spans="1:38" ht="17.100000000000001" customHeight="1">
      <c r="A450" s="8" t="s">
        <v>162</v>
      </c>
      <c r="B450" s="8" t="s">
        <v>739</v>
      </c>
      <c r="C450" s="8" t="s">
        <v>51</v>
      </c>
      <c r="D450" s="8" t="s">
        <v>741</v>
      </c>
      <c r="E450" s="18">
        <v>6036.46</v>
      </c>
      <c r="F450" s="2">
        <f t="shared" si="60"/>
        <v>9495351.5800000001</v>
      </c>
      <c r="G450" s="63">
        <v>2542864.5</v>
      </c>
      <c r="H450" s="46">
        <v>859827</v>
      </c>
      <c r="I450" s="42">
        <f t="shared" si="63"/>
        <v>644870.25</v>
      </c>
      <c r="J450" s="46">
        <v>612067</v>
      </c>
      <c r="K450" s="46">
        <v>3410</v>
      </c>
      <c r="L450" s="46">
        <v>1472922</v>
      </c>
      <c r="M450" s="46">
        <v>23474</v>
      </c>
      <c r="N450" s="2">
        <f t="shared" si="64"/>
        <v>5299607.75</v>
      </c>
      <c r="O450" s="4">
        <f t="shared" si="65"/>
        <v>4195744</v>
      </c>
      <c r="P450" s="51">
        <v>2615</v>
      </c>
      <c r="Q450" s="51">
        <v>33</v>
      </c>
      <c r="R450" s="4">
        <f t="shared" si="66"/>
        <v>119950</v>
      </c>
      <c r="S450" s="6">
        <f t="shared" si="67"/>
        <v>440420.12160000001</v>
      </c>
      <c r="T450" s="62">
        <v>159227583</v>
      </c>
      <c r="U450" s="6">
        <f t="shared" si="68"/>
        <v>159227.58300000001</v>
      </c>
      <c r="V450" s="6">
        <f t="shared" si="69"/>
        <v>281192.53859999997</v>
      </c>
      <c r="W450" s="4">
        <f t="shared" si="61"/>
        <v>5623851</v>
      </c>
      <c r="X450" s="20">
        <f t="shared" si="62"/>
        <v>9939545</v>
      </c>
      <c r="Y450" s="21">
        <v>0</v>
      </c>
      <c r="Z450" s="19">
        <v>0</v>
      </c>
      <c r="AA450" s="4">
        <f>ROUND(X450+Z450,0)</f>
        <v>9939545</v>
      </c>
      <c r="AB450" s="21"/>
      <c r="AC450" s="21"/>
      <c r="AD450" s="21"/>
      <c r="AE450" s="21"/>
      <c r="AF450" s="21"/>
      <c r="AG450" s="26">
        <v>0</v>
      </c>
      <c r="AH450" s="26"/>
      <c r="AI450" s="26">
        <v>0</v>
      </c>
      <c r="AJ450" s="36">
        <f>SUM(AA450-AB450-AC450-AD450-AE450-AF450+AG450-AH450+AI450)</f>
        <v>9939545</v>
      </c>
      <c r="AK450" s="38" t="str">
        <f>IF(O450&gt;0," ",1)</f>
        <v xml:space="preserve"> </v>
      </c>
      <c r="AL450" s="38" t="str">
        <f>IF(W450&gt;0," ",1)</f>
        <v xml:space="preserve"> </v>
      </c>
    </row>
    <row r="451" spans="1:38" ht="17.100000000000001" customHeight="1">
      <c r="A451" s="8" t="s">
        <v>162</v>
      </c>
      <c r="B451" s="8" t="s">
        <v>739</v>
      </c>
      <c r="C451" s="8" t="s">
        <v>190</v>
      </c>
      <c r="D451" s="8" t="s">
        <v>742</v>
      </c>
      <c r="E451" s="18">
        <v>3528.34</v>
      </c>
      <c r="F451" s="2">
        <f t="shared" si="60"/>
        <v>5550078.8200000003</v>
      </c>
      <c r="G451" s="63">
        <v>2629603.5299999998</v>
      </c>
      <c r="H451" s="46">
        <v>446469</v>
      </c>
      <c r="I451" s="42">
        <f t="shared" si="63"/>
        <v>334851.75</v>
      </c>
      <c r="J451" s="46">
        <v>317853</v>
      </c>
      <c r="K451" s="46">
        <v>1770</v>
      </c>
      <c r="L451" s="46">
        <v>778212</v>
      </c>
      <c r="M451" s="46">
        <v>19043</v>
      </c>
      <c r="N451" s="2">
        <f t="shared" si="64"/>
        <v>4081333.28</v>
      </c>
      <c r="O451" s="4">
        <f t="shared" si="65"/>
        <v>1468746</v>
      </c>
      <c r="P451" s="51">
        <v>1718</v>
      </c>
      <c r="Q451" s="51">
        <v>33</v>
      </c>
      <c r="R451" s="4">
        <f t="shared" si="66"/>
        <v>78805</v>
      </c>
      <c r="S451" s="6">
        <f t="shared" si="67"/>
        <v>257427.68640000001</v>
      </c>
      <c r="T451" s="62">
        <v>169649249</v>
      </c>
      <c r="U451" s="6">
        <f t="shared" si="68"/>
        <v>169649.24900000001</v>
      </c>
      <c r="V451" s="6">
        <f t="shared" si="69"/>
        <v>87778.437399999995</v>
      </c>
      <c r="W451" s="4">
        <f t="shared" si="61"/>
        <v>1755569</v>
      </c>
      <c r="X451" s="20">
        <f t="shared" si="62"/>
        <v>3303120</v>
      </c>
      <c r="Y451" s="21">
        <v>0</v>
      </c>
      <c r="Z451" s="19">
        <v>0</v>
      </c>
      <c r="AA451" s="4">
        <f>ROUND(X451+Z451,0)</f>
        <v>3303120</v>
      </c>
      <c r="AB451" s="21"/>
      <c r="AC451" s="21"/>
      <c r="AD451" s="21"/>
      <c r="AE451" s="21"/>
      <c r="AF451" s="21"/>
      <c r="AG451" s="26">
        <v>0</v>
      </c>
      <c r="AH451" s="26"/>
      <c r="AI451" s="26">
        <v>0</v>
      </c>
      <c r="AJ451" s="36">
        <f>SUM(AA451-AB451-AC451-AD451-AE451-AF451+AG451-AH451+AI451)</f>
        <v>3303120</v>
      </c>
      <c r="AK451" s="38" t="str">
        <f>IF(O451&gt;0," ",1)</f>
        <v xml:space="preserve"> </v>
      </c>
      <c r="AL451" s="38" t="str">
        <f>IF(W451&gt;0," ",1)</f>
        <v xml:space="preserve"> </v>
      </c>
    </row>
    <row r="452" spans="1:38" ht="17.100000000000001" customHeight="1">
      <c r="A452" s="8" t="s">
        <v>162</v>
      </c>
      <c r="B452" s="8" t="s">
        <v>739</v>
      </c>
      <c r="C452" s="8" t="s">
        <v>96</v>
      </c>
      <c r="D452" s="8" t="s">
        <v>743</v>
      </c>
      <c r="E452" s="18">
        <v>1544.84</v>
      </c>
      <c r="F452" s="2">
        <f t="shared" ref="F452:F515" si="70">SUM(E452*$F$3)</f>
        <v>2430033.3199999998</v>
      </c>
      <c r="G452" s="63">
        <v>444098.5</v>
      </c>
      <c r="H452" s="46">
        <v>198244</v>
      </c>
      <c r="I452" s="42">
        <f t="shared" si="63"/>
        <v>148683</v>
      </c>
      <c r="J452" s="46">
        <v>141265</v>
      </c>
      <c r="K452" s="46">
        <v>785</v>
      </c>
      <c r="L452" s="46">
        <v>343696</v>
      </c>
      <c r="M452" s="46">
        <v>73436</v>
      </c>
      <c r="N452" s="2">
        <f t="shared" si="64"/>
        <v>1151963.5</v>
      </c>
      <c r="O452" s="4">
        <f t="shared" si="65"/>
        <v>1278070</v>
      </c>
      <c r="P452" s="51">
        <v>522</v>
      </c>
      <c r="Q452" s="51">
        <v>75</v>
      </c>
      <c r="R452" s="4">
        <f t="shared" si="66"/>
        <v>54419</v>
      </c>
      <c r="S452" s="6">
        <f t="shared" si="67"/>
        <v>112711.5264</v>
      </c>
      <c r="T452" s="62">
        <v>26845345</v>
      </c>
      <c r="U452" s="6">
        <f t="shared" si="68"/>
        <v>26845.345000000001</v>
      </c>
      <c r="V452" s="6">
        <f t="shared" si="69"/>
        <v>85866.181400000001</v>
      </c>
      <c r="W452" s="4">
        <f t="shared" ref="W452:W515" si="71">IF(V452&gt;0,ROUND(SUM(V452*$W$3),0),0)</f>
        <v>1717324</v>
      </c>
      <c r="X452" s="20">
        <f t="shared" ref="X452:X515" si="72">SUM(O452+R452+W452)</f>
        <v>3049813</v>
      </c>
      <c r="Y452" s="21">
        <v>0</v>
      </c>
      <c r="Z452" s="19">
        <v>0</v>
      </c>
      <c r="AA452" s="4">
        <f>ROUND(X452+Z452,0)</f>
        <v>3049813</v>
      </c>
      <c r="AB452" s="21"/>
      <c r="AC452" s="21"/>
      <c r="AD452" s="21"/>
      <c r="AE452" s="21"/>
      <c r="AF452" s="21"/>
      <c r="AG452" s="26">
        <v>0</v>
      </c>
      <c r="AH452" s="26"/>
      <c r="AI452" s="26">
        <v>0</v>
      </c>
      <c r="AJ452" s="36">
        <f>SUM(AA452-AB452-AC452-AD452-AE452-AF452+AG452-AH452+AI452)</f>
        <v>3049813</v>
      </c>
      <c r="AK452" s="38" t="str">
        <f>IF(O452&gt;0," ",1)</f>
        <v xml:space="preserve"> </v>
      </c>
      <c r="AL452" s="38" t="str">
        <f>IF(W452&gt;0," ",1)</f>
        <v xml:space="preserve"> </v>
      </c>
    </row>
    <row r="453" spans="1:38" ht="17.100000000000001" customHeight="1">
      <c r="A453" s="8" t="s">
        <v>162</v>
      </c>
      <c r="B453" s="8" t="s">
        <v>739</v>
      </c>
      <c r="C453" s="8" t="s">
        <v>207</v>
      </c>
      <c r="D453" s="8" t="s">
        <v>744</v>
      </c>
      <c r="E453" s="18">
        <v>2717.93</v>
      </c>
      <c r="F453" s="2">
        <f t="shared" si="70"/>
        <v>4275303.8899999997</v>
      </c>
      <c r="G453" s="63">
        <v>1972861.47</v>
      </c>
      <c r="H453" s="46">
        <v>387979</v>
      </c>
      <c r="I453" s="42">
        <f t="shared" ref="I453:I516" si="73">ROUND(H453*0.75,2)</f>
        <v>290984.25</v>
      </c>
      <c r="J453" s="46">
        <v>276270</v>
      </c>
      <c r="K453" s="46">
        <v>1538</v>
      </c>
      <c r="L453" s="46">
        <v>654444</v>
      </c>
      <c r="M453" s="46">
        <v>102868</v>
      </c>
      <c r="N453" s="2">
        <f t="shared" ref="N453:N516" si="74">SUM(G453+I453+J453+K453+L453+M453)</f>
        <v>3298965.7199999997</v>
      </c>
      <c r="O453" s="4">
        <f t="shared" ref="O453:O516" si="75">IF(F453&gt;N453,ROUND(SUM(F453-N453),0),0)</f>
        <v>976338</v>
      </c>
      <c r="P453" s="51">
        <v>1336</v>
      </c>
      <c r="Q453" s="51">
        <v>48</v>
      </c>
      <c r="R453" s="4">
        <f t="shared" ref="R453:R516" si="76">ROUND(SUM(P453*Q453*1.39),0)</f>
        <v>89138</v>
      </c>
      <c r="S453" s="6">
        <f t="shared" ref="S453:S516" si="77">ROUND(SUM(E453*$S$3),4)</f>
        <v>198300.1728</v>
      </c>
      <c r="T453" s="62">
        <v>128274478</v>
      </c>
      <c r="U453" s="6">
        <f t="shared" ref="U453:U516" si="78">ROUND(T453/1000,4)</f>
        <v>128274.478</v>
      </c>
      <c r="V453" s="6">
        <f t="shared" ref="V453:V516" si="79">IF(S453-U453&lt;0,0,S453-U453)</f>
        <v>70025.694799999997</v>
      </c>
      <c r="W453" s="4">
        <f t="shared" si="71"/>
        <v>1400514</v>
      </c>
      <c r="X453" s="20">
        <f t="shared" si="72"/>
        <v>2465990</v>
      </c>
      <c r="Y453" s="21">
        <v>0</v>
      </c>
      <c r="Z453" s="19">
        <v>0</v>
      </c>
      <c r="AA453" s="4">
        <f>ROUND(X453+Z453,0)</f>
        <v>2465990</v>
      </c>
      <c r="AB453" s="21"/>
      <c r="AC453" s="21"/>
      <c r="AD453" s="21"/>
      <c r="AE453" s="21"/>
      <c r="AF453" s="21"/>
      <c r="AG453" s="26">
        <v>0</v>
      </c>
      <c r="AH453" s="26"/>
      <c r="AI453" s="26">
        <v>0</v>
      </c>
      <c r="AJ453" s="36">
        <f>SUM(AA453-AB453-AC453-AD453-AE453-AF453+AG453-AH453+AI453)</f>
        <v>2465990</v>
      </c>
      <c r="AK453" s="38" t="str">
        <f>IF(O453&gt;0," ",1)</f>
        <v xml:space="preserve"> </v>
      </c>
      <c r="AL453" s="38" t="str">
        <f>IF(W453&gt;0," ",1)</f>
        <v xml:space="preserve"> </v>
      </c>
    </row>
    <row r="454" spans="1:38" ht="17.100000000000001" customHeight="1">
      <c r="A454" s="8" t="s">
        <v>162</v>
      </c>
      <c r="B454" s="8" t="s">
        <v>739</v>
      </c>
      <c r="C454" s="8" t="s">
        <v>222</v>
      </c>
      <c r="D454" s="8" t="s">
        <v>745</v>
      </c>
      <c r="E454" s="18">
        <v>2137.88</v>
      </c>
      <c r="F454" s="2">
        <f t="shared" si="70"/>
        <v>3362885.24</v>
      </c>
      <c r="G454" s="63">
        <v>665302.44999999995</v>
      </c>
      <c r="H454" s="46">
        <v>295536</v>
      </c>
      <c r="I454" s="42">
        <f t="shared" si="73"/>
        <v>221652</v>
      </c>
      <c r="J454" s="46">
        <v>210362</v>
      </c>
      <c r="K454" s="46">
        <v>1172</v>
      </c>
      <c r="L454" s="46">
        <v>500680</v>
      </c>
      <c r="M454" s="46">
        <v>36277</v>
      </c>
      <c r="N454" s="2">
        <f t="shared" si="74"/>
        <v>1635445.45</v>
      </c>
      <c r="O454" s="4">
        <f t="shared" si="75"/>
        <v>1727440</v>
      </c>
      <c r="P454" s="51">
        <v>887</v>
      </c>
      <c r="Q454" s="51">
        <v>40</v>
      </c>
      <c r="R454" s="4">
        <f t="shared" si="76"/>
        <v>49317</v>
      </c>
      <c r="S454" s="6">
        <f t="shared" si="77"/>
        <v>155979.7248</v>
      </c>
      <c r="T454" s="62">
        <v>40696653</v>
      </c>
      <c r="U454" s="6">
        <f t="shared" si="78"/>
        <v>40696.652999999998</v>
      </c>
      <c r="V454" s="6">
        <f t="shared" si="79"/>
        <v>115283.07180000001</v>
      </c>
      <c r="W454" s="4">
        <f t="shared" si="71"/>
        <v>2305661</v>
      </c>
      <c r="X454" s="20">
        <f t="shared" si="72"/>
        <v>4082418</v>
      </c>
      <c r="Y454" s="21">
        <v>0</v>
      </c>
      <c r="Z454" s="19">
        <v>0</v>
      </c>
      <c r="AA454" s="4">
        <f>ROUND(X454+Z454,0)</f>
        <v>4082418</v>
      </c>
      <c r="AB454" s="21"/>
      <c r="AC454" s="21"/>
      <c r="AD454" s="21"/>
      <c r="AE454" s="21"/>
      <c r="AF454" s="21"/>
      <c r="AG454" s="26">
        <v>0</v>
      </c>
      <c r="AH454" s="26"/>
      <c r="AI454" s="26">
        <v>0</v>
      </c>
      <c r="AJ454" s="36">
        <f>SUM(AA454-AB454-AC454-AD454-AE454-AF454+AG454-AH454+AI454)</f>
        <v>4082418</v>
      </c>
      <c r="AK454" s="38" t="str">
        <f>IF(O454&gt;0," ",1)</f>
        <v xml:space="preserve"> </v>
      </c>
      <c r="AL454" s="38" t="str">
        <f>IF(W454&gt;0," ",1)</f>
        <v xml:space="preserve"> </v>
      </c>
    </row>
    <row r="455" spans="1:38" ht="17.100000000000001" customHeight="1">
      <c r="A455" s="8" t="s">
        <v>162</v>
      </c>
      <c r="B455" s="8" t="s">
        <v>739</v>
      </c>
      <c r="C455" s="8" t="s">
        <v>191</v>
      </c>
      <c r="D455" s="8" t="s">
        <v>746</v>
      </c>
      <c r="E455" s="18">
        <v>2007.66</v>
      </c>
      <c r="F455" s="2">
        <f t="shared" si="70"/>
        <v>3158049.18</v>
      </c>
      <c r="G455" s="63">
        <v>629320.13</v>
      </c>
      <c r="H455" s="46">
        <v>293676</v>
      </c>
      <c r="I455" s="42">
        <f t="shared" si="73"/>
        <v>220257</v>
      </c>
      <c r="J455" s="46">
        <v>209123</v>
      </c>
      <c r="K455" s="46">
        <v>1164</v>
      </c>
      <c r="L455" s="46">
        <v>494783</v>
      </c>
      <c r="M455" s="46">
        <v>54032</v>
      </c>
      <c r="N455" s="2">
        <f t="shared" si="74"/>
        <v>1608679.13</v>
      </c>
      <c r="O455" s="4">
        <f t="shared" si="75"/>
        <v>1549370</v>
      </c>
      <c r="P455" s="51">
        <v>1040</v>
      </c>
      <c r="Q455" s="51">
        <v>33</v>
      </c>
      <c r="R455" s="4">
        <f t="shared" si="76"/>
        <v>47705</v>
      </c>
      <c r="S455" s="6">
        <f t="shared" si="77"/>
        <v>146478.87359999999</v>
      </c>
      <c r="T455" s="62">
        <v>37706419</v>
      </c>
      <c r="U455" s="6">
        <f t="shared" si="78"/>
        <v>37706.419000000002</v>
      </c>
      <c r="V455" s="6">
        <f t="shared" si="79"/>
        <v>108772.4546</v>
      </c>
      <c r="W455" s="4">
        <f t="shared" si="71"/>
        <v>2175449</v>
      </c>
      <c r="X455" s="20">
        <f t="shared" si="72"/>
        <v>3772524</v>
      </c>
      <c r="Y455" s="21">
        <v>0</v>
      </c>
      <c r="Z455" s="19">
        <v>0</v>
      </c>
      <c r="AA455" s="4">
        <f>ROUND(X455+Z455,0)</f>
        <v>3772524</v>
      </c>
      <c r="AB455" s="21"/>
      <c r="AC455" s="21"/>
      <c r="AD455" s="21"/>
      <c r="AE455" s="21"/>
      <c r="AF455" s="21"/>
      <c r="AG455" s="26">
        <v>0</v>
      </c>
      <c r="AH455" s="26"/>
      <c r="AI455" s="26">
        <v>0</v>
      </c>
      <c r="AJ455" s="36">
        <f>SUM(AA455-AB455-AC455-AD455-AE455-AF455+AG455-AH455+AI455)</f>
        <v>3772524</v>
      </c>
      <c r="AK455" s="38" t="str">
        <f>IF(O455&gt;0," ",1)</f>
        <v xml:space="preserve"> </v>
      </c>
      <c r="AL455" s="38" t="str">
        <f>IF(W455&gt;0," ",1)</f>
        <v xml:space="preserve"> </v>
      </c>
    </row>
    <row r="456" spans="1:38" ht="17.100000000000001" customHeight="1">
      <c r="A456" s="8" t="s">
        <v>162</v>
      </c>
      <c r="B456" s="8" t="s">
        <v>739</v>
      </c>
      <c r="C456" s="8" t="s">
        <v>56</v>
      </c>
      <c r="D456" s="8" t="s">
        <v>747</v>
      </c>
      <c r="E456" s="18">
        <v>838.12</v>
      </c>
      <c r="F456" s="2">
        <f t="shared" si="70"/>
        <v>1318362.76</v>
      </c>
      <c r="G456" s="63">
        <v>186422.3</v>
      </c>
      <c r="H456" s="46">
        <v>112507</v>
      </c>
      <c r="I456" s="42">
        <f t="shared" si="73"/>
        <v>84380.25</v>
      </c>
      <c r="J456" s="46">
        <v>79997</v>
      </c>
      <c r="K456" s="46">
        <v>447</v>
      </c>
      <c r="L456" s="46">
        <v>195369</v>
      </c>
      <c r="M456" s="46">
        <v>27781</v>
      </c>
      <c r="N456" s="2">
        <f t="shared" si="74"/>
        <v>574396.55000000005</v>
      </c>
      <c r="O456" s="4">
        <f t="shared" si="75"/>
        <v>743966</v>
      </c>
      <c r="P456" s="51">
        <v>481</v>
      </c>
      <c r="Q456" s="51">
        <v>33</v>
      </c>
      <c r="R456" s="4">
        <f t="shared" si="76"/>
        <v>22063</v>
      </c>
      <c r="S456" s="6">
        <f t="shared" si="77"/>
        <v>61149.235200000003</v>
      </c>
      <c r="T456" s="62">
        <v>11353368</v>
      </c>
      <c r="U456" s="6">
        <f t="shared" si="78"/>
        <v>11353.368</v>
      </c>
      <c r="V456" s="6">
        <f t="shared" si="79"/>
        <v>49795.867200000001</v>
      </c>
      <c r="W456" s="4">
        <f t="shared" si="71"/>
        <v>995917</v>
      </c>
      <c r="X456" s="20">
        <f t="shared" si="72"/>
        <v>1761946</v>
      </c>
      <c r="Y456" s="21">
        <v>0</v>
      </c>
      <c r="Z456" s="19">
        <v>0</v>
      </c>
      <c r="AA456" s="4">
        <f>ROUND(X456+Z456,0)</f>
        <v>1761946</v>
      </c>
      <c r="AB456" s="21"/>
      <c r="AC456" s="21"/>
      <c r="AD456" s="21"/>
      <c r="AE456" s="21"/>
      <c r="AF456" s="21"/>
      <c r="AG456" s="26">
        <v>0</v>
      </c>
      <c r="AH456" s="26"/>
      <c r="AI456" s="26">
        <v>0</v>
      </c>
      <c r="AJ456" s="36">
        <f>SUM(AA456-AB456-AC456-AD456-AE456-AF456+AG456-AH456+AI456)</f>
        <v>1761946</v>
      </c>
      <c r="AK456" s="38" t="str">
        <f>IF(O456&gt;0," ",1)</f>
        <v xml:space="preserve"> </v>
      </c>
      <c r="AL456" s="38" t="str">
        <f>IF(W456&gt;0," ",1)</f>
        <v xml:space="preserve"> </v>
      </c>
    </row>
    <row r="457" spans="1:38" ht="17.100000000000001" customHeight="1">
      <c r="A457" s="8" t="s">
        <v>162</v>
      </c>
      <c r="B457" s="8" t="s">
        <v>739</v>
      </c>
      <c r="C457" s="8" t="s">
        <v>29</v>
      </c>
      <c r="D457" s="8" t="s">
        <v>748</v>
      </c>
      <c r="E457" s="18">
        <v>1989.0499999999997</v>
      </c>
      <c r="F457" s="2">
        <f t="shared" si="70"/>
        <v>3128775.6499999994</v>
      </c>
      <c r="G457" s="63">
        <v>1874150.1</v>
      </c>
      <c r="H457" s="46">
        <v>273693</v>
      </c>
      <c r="I457" s="42">
        <f t="shared" si="73"/>
        <v>205269.75</v>
      </c>
      <c r="J457" s="46">
        <v>194972</v>
      </c>
      <c r="K457" s="46">
        <v>1085</v>
      </c>
      <c r="L457" s="46">
        <v>443618</v>
      </c>
      <c r="M457" s="46">
        <v>15301</v>
      </c>
      <c r="N457" s="2">
        <f t="shared" si="74"/>
        <v>2734395.85</v>
      </c>
      <c r="O457" s="4">
        <f t="shared" si="75"/>
        <v>394380</v>
      </c>
      <c r="P457" s="51">
        <v>1085</v>
      </c>
      <c r="Q457" s="51">
        <v>33</v>
      </c>
      <c r="R457" s="4">
        <f t="shared" si="76"/>
        <v>49769</v>
      </c>
      <c r="S457" s="6">
        <f t="shared" si="77"/>
        <v>145121.08799999999</v>
      </c>
      <c r="T457" s="62">
        <v>119754000</v>
      </c>
      <c r="U457" s="6">
        <f t="shared" si="78"/>
        <v>119754</v>
      </c>
      <c r="V457" s="6">
        <f t="shared" si="79"/>
        <v>25367.087999999989</v>
      </c>
      <c r="W457" s="4">
        <f t="shared" si="71"/>
        <v>507342</v>
      </c>
      <c r="X457" s="20">
        <f t="shared" si="72"/>
        <v>951491</v>
      </c>
      <c r="Y457" s="21">
        <v>0</v>
      </c>
      <c r="Z457" s="19">
        <v>0</v>
      </c>
      <c r="AA457" s="4">
        <f>ROUND(X457+Z457,0)</f>
        <v>951491</v>
      </c>
      <c r="AB457" s="21"/>
      <c r="AC457" s="21"/>
      <c r="AD457" s="21"/>
      <c r="AE457" s="21"/>
      <c r="AF457" s="21"/>
      <c r="AG457" s="26">
        <v>0</v>
      </c>
      <c r="AH457" s="26"/>
      <c r="AI457" s="26">
        <v>0</v>
      </c>
      <c r="AJ457" s="36">
        <f>SUM(AA457-AB457-AC457-AD457-AE457-AF457+AG457-AH457+AI457)</f>
        <v>951491</v>
      </c>
      <c r="AK457" s="38" t="str">
        <f>IF(O457&gt;0," ",1)</f>
        <v xml:space="preserve"> </v>
      </c>
      <c r="AL457" s="38" t="str">
        <f>IF(W457&gt;0," ",1)</f>
        <v xml:space="preserve"> </v>
      </c>
    </row>
    <row r="458" spans="1:38" ht="17.100000000000001" customHeight="1">
      <c r="A458" s="8" t="s">
        <v>234</v>
      </c>
      <c r="B458" s="8" t="s">
        <v>749</v>
      </c>
      <c r="C458" s="8" t="s">
        <v>235</v>
      </c>
      <c r="D458" s="8" t="s">
        <v>750</v>
      </c>
      <c r="E458" s="18">
        <v>343.87</v>
      </c>
      <c r="F458" s="2">
        <f t="shared" si="70"/>
        <v>540907.51</v>
      </c>
      <c r="G458" s="63">
        <v>34604.300000000003</v>
      </c>
      <c r="H458" s="46">
        <v>25307</v>
      </c>
      <c r="I458" s="42">
        <f t="shared" si="73"/>
        <v>18980.25</v>
      </c>
      <c r="J458" s="46">
        <v>27030</v>
      </c>
      <c r="K458" s="46">
        <v>0</v>
      </c>
      <c r="L458" s="46">
        <v>0</v>
      </c>
      <c r="M458" s="46">
        <v>4976</v>
      </c>
      <c r="N458" s="2">
        <f t="shared" si="74"/>
        <v>85590.55</v>
      </c>
      <c r="O458" s="4">
        <f t="shared" si="75"/>
        <v>455317</v>
      </c>
      <c r="P458" s="51">
        <v>165</v>
      </c>
      <c r="Q458" s="51">
        <v>33</v>
      </c>
      <c r="R458" s="4">
        <f t="shared" si="76"/>
        <v>7569</v>
      </c>
      <c r="S458" s="6">
        <f t="shared" si="77"/>
        <v>25088.7552</v>
      </c>
      <c r="T458" s="62">
        <v>1905523</v>
      </c>
      <c r="U458" s="6">
        <f t="shared" si="78"/>
        <v>1905.5229999999999</v>
      </c>
      <c r="V458" s="6">
        <f t="shared" si="79"/>
        <v>23183.232199999999</v>
      </c>
      <c r="W458" s="4">
        <f t="shared" si="71"/>
        <v>463665</v>
      </c>
      <c r="X458" s="20">
        <f t="shared" si="72"/>
        <v>926551</v>
      </c>
      <c r="Y458" s="21">
        <v>0</v>
      </c>
      <c r="Z458" s="19">
        <v>0</v>
      </c>
      <c r="AA458" s="4">
        <f>ROUND(X458+Z458,0)</f>
        <v>926551</v>
      </c>
      <c r="AB458" s="21"/>
      <c r="AC458" s="21"/>
      <c r="AD458" s="21"/>
      <c r="AE458" s="21"/>
      <c r="AF458" s="21"/>
      <c r="AG458" s="26">
        <v>0</v>
      </c>
      <c r="AH458" s="26"/>
      <c r="AI458" s="26">
        <v>0</v>
      </c>
      <c r="AJ458" s="36">
        <f>SUM(AA458-AB458-AC458-AD458-AE458-AF458+AG458-AH458+AI458)</f>
        <v>926551</v>
      </c>
      <c r="AK458" s="38" t="str">
        <f>IF(O458&gt;0," ",1)</f>
        <v xml:space="preserve"> </v>
      </c>
      <c r="AL458" s="38" t="str">
        <f>IF(W458&gt;0," ",1)</f>
        <v xml:space="preserve"> </v>
      </c>
    </row>
    <row r="459" spans="1:38" ht="17.100000000000001" customHeight="1">
      <c r="A459" s="8" t="s">
        <v>234</v>
      </c>
      <c r="B459" s="8" t="s">
        <v>749</v>
      </c>
      <c r="C459" s="8" t="s">
        <v>51</v>
      </c>
      <c r="D459" s="8" t="s">
        <v>751</v>
      </c>
      <c r="E459" s="18">
        <v>2738.96</v>
      </c>
      <c r="F459" s="2">
        <f t="shared" si="70"/>
        <v>4308384.08</v>
      </c>
      <c r="G459" s="63">
        <v>793900.71</v>
      </c>
      <c r="H459" s="46">
        <v>251394</v>
      </c>
      <c r="I459" s="42">
        <f t="shared" si="73"/>
        <v>188545.5</v>
      </c>
      <c r="J459" s="46">
        <v>268356</v>
      </c>
      <c r="K459" s="46">
        <v>251197</v>
      </c>
      <c r="L459" s="46">
        <v>646321</v>
      </c>
      <c r="M459" s="46">
        <v>14473</v>
      </c>
      <c r="N459" s="2">
        <f t="shared" si="74"/>
        <v>2162793.21</v>
      </c>
      <c r="O459" s="4">
        <f t="shared" si="75"/>
        <v>2145591</v>
      </c>
      <c r="P459" s="51">
        <v>911</v>
      </c>
      <c r="Q459" s="51">
        <v>33</v>
      </c>
      <c r="R459" s="4">
        <f t="shared" si="76"/>
        <v>41788</v>
      </c>
      <c r="S459" s="6">
        <f t="shared" si="77"/>
        <v>199834.52160000001</v>
      </c>
      <c r="T459" s="62">
        <v>49097137</v>
      </c>
      <c r="U459" s="6">
        <f t="shared" si="78"/>
        <v>49097.137000000002</v>
      </c>
      <c r="V459" s="6">
        <f t="shared" si="79"/>
        <v>150737.38459999999</v>
      </c>
      <c r="W459" s="4">
        <f t="shared" si="71"/>
        <v>3014748</v>
      </c>
      <c r="X459" s="20">
        <f t="shared" si="72"/>
        <v>5202127</v>
      </c>
      <c r="Y459" s="21">
        <v>0</v>
      </c>
      <c r="Z459" s="19">
        <v>0</v>
      </c>
      <c r="AA459" s="4">
        <f>ROUND(X459+Z459,0)</f>
        <v>5202127</v>
      </c>
      <c r="AB459" s="21"/>
      <c r="AC459" s="21"/>
      <c r="AD459" s="21"/>
      <c r="AE459" s="21"/>
      <c r="AF459" s="21"/>
      <c r="AG459" s="26">
        <v>0</v>
      </c>
      <c r="AH459" s="26"/>
      <c r="AI459" s="26">
        <v>0</v>
      </c>
      <c r="AJ459" s="36">
        <f>SUM(AA459-AB459-AC459-AD459-AE459-AF459+AG459-AH459+AI459)</f>
        <v>5202127</v>
      </c>
      <c r="AK459" s="38" t="str">
        <f>IF(O459&gt;0," ",1)</f>
        <v xml:space="preserve"> </v>
      </c>
      <c r="AL459" s="38" t="str">
        <f>IF(W459&gt;0," ",1)</f>
        <v xml:space="preserve"> </v>
      </c>
    </row>
    <row r="460" spans="1:38" ht="17.100000000000001" customHeight="1">
      <c r="A460" s="8" t="s">
        <v>234</v>
      </c>
      <c r="B460" s="8" t="s">
        <v>749</v>
      </c>
      <c r="C460" s="8" t="s">
        <v>190</v>
      </c>
      <c r="D460" s="8" t="s">
        <v>752</v>
      </c>
      <c r="E460" s="18">
        <v>1208.4000000000001</v>
      </c>
      <c r="F460" s="2">
        <f t="shared" si="70"/>
        <v>1900813.2000000002</v>
      </c>
      <c r="G460" s="63">
        <v>246780.99</v>
      </c>
      <c r="H460" s="46">
        <v>100007</v>
      </c>
      <c r="I460" s="42">
        <f t="shared" si="73"/>
        <v>75005.25</v>
      </c>
      <c r="J460" s="46">
        <v>105680</v>
      </c>
      <c r="K460" s="46">
        <v>99678</v>
      </c>
      <c r="L460" s="46">
        <v>273574</v>
      </c>
      <c r="M460" s="46">
        <v>6908</v>
      </c>
      <c r="N460" s="2">
        <f t="shared" si="74"/>
        <v>807626.23999999999</v>
      </c>
      <c r="O460" s="4">
        <f t="shared" si="75"/>
        <v>1093187</v>
      </c>
      <c r="P460" s="51">
        <v>205</v>
      </c>
      <c r="Q460" s="51">
        <v>57</v>
      </c>
      <c r="R460" s="4">
        <f t="shared" si="76"/>
        <v>16242</v>
      </c>
      <c r="S460" s="6">
        <f t="shared" si="77"/>
        <v>88164.864000000001</v>
      </c>
      <c r="T460" s="62">
        <v>14511032</v>
      </c>
      <c r="U460" s="6">
        <f t="shared" si="78"/>
        <v>14511.031999999999</v>
      </c>
      <c r="V460" s="6">
        <f t="shared" si="79"/>
        <v>73653.831999999995</v>
      </c>
      <c r="W460" s="4">
        <f t="shared" si="71"/>
        <v>1473077</v>
      </c>
      <c r="X460" s="20">
        <f t="shared" si="72"/>
        <v>2582506</v>
      </c>
      <c r="Y460" s="21">
        <v>0</v>
      </c>
      <c r="Z460" s="19">
        <v>0</v>
      </c>
      <c r="AA460" s="4">
        <f>ROUND(X460+Z460,0)</f>
        <v>2582506</v>
      </c>
      <c r="AB460" s="21"/>
      <c r="AC460" s="21"/>
      <c r="AD460" s="21"/>
      <c r="AE460" s="21"/>
      <c r="AF460" s="21"/>
      <c r="AG460" s="26">
        <v>0</v>
      </c>
      <c r="AH460" s="26"/>
      <c r="AI460" s="26">
        <v>0</v>
      </c>
      <c r="AJ460" s="36">
        <f>SUM(AA460-AB460-AC460-AD460-AE460-AF460+AG460-AH460+AI460)</f>
        <v>2582506</v>
      </c>
      <c r="AK460" s="38" t="str">
        <f>IF(O460&gt;0," ",1)</f>
        <v xml:space="preserve"> </v>
      </c>
      <c r="AL460" s="38" t="str">
        <f>IF(W460&gt;0," ",1)</f>
        <v xml:space="preserve"> </v>
      </c>
    </row>
    <row r="461" spans="1:38" ht="17.100000000000001" customHeight="1">
      <c r="A461" s="8" t="s">
        <v>234</v>
      </c>
      <c r="B461" s="8" t="s">
        <v>749</v>
      </c>
      <c r="C461" s="8" t="s">
        <v>96</v>
      </c>
      <c r="D461" s="8" t="s">
        <v>753</v>
      </c>
      <c r="E461" s="18">
        <v>487.49</v>
      </c>
      <c r="F461" s="2">
        <f t="shared" si="70"/>
        <v>766821.77</v>
      </c>
      <c r="G461" s="63">
        <v>171067.41</v>
      </c>
      <c r="H461" s="46">
        <v>39594</v>
      </c>
      <c r="I461" s="42">
        <f t="shared" si="73"/>
        <v>29695.5</v>
      </c>
      <c r="J461" s="46">
        <v>42241</v>
      </c>
      <c r="K461" s="46">
        <v>39623</v>
      </c>
      <c r="L461" s="46">
        <v>106243</v>
      </c>
      <c r="M461" s="46">
        <v>26589</v>
      </c>
      <c r="N461" s="2">
        <f t="shared" si="74"/>
        <v>415458.91000000003</v>
      </c>
      <c r="O461" s="4">
        <f t="shared" si="75"/>
        <v>351363</v>
      </c>
      <c r="P461" s="51">
        <v>239</v>
      </c>
      <c r="Q461" s="51">
        <v>66</v>
      </c>
      <c r="R461" s="4">
        <f t="shared" si="76"/>
        <v>21926</v>
      </c>
      <c r="S461" s="6">
        <f t="shared" si="77"/>
        <v>35567.270400000001</v>
      </c>
      <c r="T461" s="62">
        <v>9736335</v>
      </c>
      <c r="U461" s="6">
        <f t="shared" si="78"/>
        <v>9736.3349999999991</v>
      </c>
      <c r="V461" s="6">
        <f t="shared" si="79"/>
        <v>25830.935400000002</v>
      </c>
      <c r="W461" s="4">
        <f t="shared" si="71"/>
        <v>516619</v>
      </c>
      <c r="X461" s="20">
        <f t="shared" si="72"/>
        <v>889908</v>
      </c>
      <c r="Y461" s="21">
        <v>0</v>
      </c>
      <c r="Z461" s="19">
        <v>0</v>
      </c>
      <c r="AA461" s="4">
        <f>ROUND(X461+Z461,0)</f>
        <v>889908</v>
      </c>
      <c r="AB461" s="21"/>
      <c r="AC461" s="21"/>
      <c r="AD461" s="21"/>
      <c r="AE461" s="21"/>
      <c r="AF461" s="21"/>
      <c r="AG461" s="26">
        <v>0</v>
      </c>
      <c r="AH461" s="26"/>
      <c r="AI461" s="26">
        <v>0</v>
      </c>
      <c r="AJ461" s="36">
        <f>SUM(AA461-AB461-AC461-AD461-AE461-AF461+AG461-AH461+AI461)</f>
        <v>889908</v>
      </c>
      <c r="AK461" s="38" t="str">
        <f>IF(O461&gt;0," ",1)</f>
        <v xml:space="preserve"> </v>
      </c>
      <c r="AL461" s="38" t="str">
        <f>IF(W461&gt;0," ",1)</f>
        <v xml:space="preserve"> </v>
      </c>
    </row>
    <row r="462" spans="1:38" ht="17.100000000000001" customHeight="1">
      <c r="A462" s="8" t="s">
        <v>234</v>
      </c>
      <c r="B462" s="8" t="s">
        <v>749</v>
      </c>
      <c r="C462" s="8" t="s">
        <v>207</v>
      </c>
      <c r="D462" s="8" t="s">
        <v>754</v>
      </c>
      <c r="E462" s="18">
        <v>1120.68</v>
      </c>
      <c r="F462" s="2">
        <f t="shared" si="70"/>
        <v>1762829.6400000001</v>
      </c>
      <c r="G462" s="63">
        <v>726873.76</v>
      </c>
      <c r="H462" s="46">
        <v>102459</v>
      </c>
      <c r="I462" s="42">
        <f t="shared" si="73"/>
        <v>76844.25</v>
      </c>
      <c r="J462" s="46">
        <v>109443</v>
      </c>
      <c r="K462" s="46">
        <v>102335</v>
      </c>
      <c r="L462" s="46">
        <v>266851</v>
      </c>
      <c r="M462" s="46">
        <v>56952</v>
      </c>
      <c r="N462" s="2">
        <f t="shared" si="74"/>
        <v>1339299.01</v>
      </c>
      <c r="O462" s="4">
        <f t="shared" si="75"/>
        <v>423531</v>
      </c>
      <c r="P462" s="51">
        <v>414</v>
      </c>
      <c r="Q462" s="51">
        <v>79</v>
      </c>
      <c r="R462" s="4">
        <f t="shared" si="76"/>
        <v>45461</v>
      </c>
      <c r="S462" s="6">
        <f t="shared" si="77"/>
        <v>81764.8128</v>
      </c>
      <c r="T462" s="62">
        <v>46764824</v>
      </c>
      <c r="U462" s="6">
        <f t="shared" si="78"/>
        <v>46764.824000000001</v>
      </c>
      <c r="V462" s="6">
        <f t="shared" si="79"/>
        <v>34999.988799999999</v>
      </c>
      <c r="W462" s="4">
        <f t="shared" si="71"/>
        <v>700000</v>
      </c>
      <c r="X462" s="20">
        <f t="shared" si="72"/>
        <v>1168992</v>
      </c>
      <c r="Y462" s="21">
        <v>0</v>
      </c>
      <c r="Z462" s="19">
        <v>0</v>
      </c>
      <c r="AA462" s="4">
        <f>ROUND(X462+Z462,0)</f>
        <v>1168992</v>
      </c>
      <c r="AB462" s="21"/>
      <c r="AC462" s="21"/>
      <c r="AD462" s="21"/>
      <c r="AE462" s="21"/>
      <c r="AF462" s="21"/>
      <c r="AG462" s="26">
        <v>0</v>
      </c>
      <c r="AH462" s="26"/>
      <c r="AI462" s="26">
        <v>0</v>
      </c>
      <c r="AJ462" s="36">
        <f>SUM(AA462-AB462-AC462-AD462-AE462-AF462+AG462-AH462+AI462)</f>
        <v>1168992</v>
      </c>
      <c r="AK462" s="38" t="str">
        <f>IF(O462&gt;0," ",1)</f>
        <v xml:space="preserve"> </v>
      </c>
      <c r="AL462" s="38" t="str">
        <f>IF(W462&gt;0," ",1)</f>
        <v xml:space="preserve"> </v>
      </c>
    </row>
    <row r="463" spans="1:38" ht="17.100000000000001" customHeight="1">
      <c r="A463" s="8" t="s">
        <v>234</v>
      </c>
      <c r="B463" s="8" t="s">
        <v>749</v>
      </c>
      <c r="C463" s="8" t="s">
        <v>191</v>
      </c>
      <c r="D463" s="8" t="s">
        <v>755</v>
      </c>
      <c r="E463" s="18">
        <v>511.49</v>
      </c>
      <c r="F463" s="2">
        <f t="shared" si="70"/>
        <v>804573.77</v>
      </c>
      <c r="G463" s="63">
        <v>125350.33</v>
      </c>
      <c r="H463" s="46">
        <v>43389</v>
      </c>
      <c r="I463" s="42">
        <f t="shared" si="73"/>
        <v>32541.75</v>
      </c>
      <c r="J463" s="46">
        <v>46427</v>
      </c>
      <c r="K463" s="46">
        <v>43308</v>
      </c>
      <c r="L463" s="46">
        <v>111324</v>
      </c>
      <c r="M463" s="46">
        <v>28276</v>
      </c>
      <c r="N463" s="2">
        <f t="shared" si="74"/>
        <v>387227.08</v>
      </c>
      <c r="O463" s="4">
        <f t="shared" si="75"/>
        <v>417347</v>
      </c>
      <c r="P463" s="51">
        <v>286</v>
      </c>
      <c r="Q463" s="51">
        <v>66</v>
      </c>
      <c r="R463" s="4">
        <f t="shared" si="76"/>
        <v>26238</v>
      </c>
      <c r="S463" s="6">
        <f t="shared" si="77"/>
        <v>37318.310400000002</v>
      </c>
      <c r="T463" s="62">
        <v>7126227</v>
      </c>
      <c r="U463" s="6">
        <f t="shared" si="78"/>
        <v>7126.2269999999999</v>
      </c>
      <c r="V463" s="6">
        <f t="shared" si="79"/>
        <v>30192.083400000003</v>
      </c>
      <c r="W463" s="4">
        <f t="shared" si="71"/>
        <v>603842</v>
      </c>
      <c r="X463" s="20">
        <f t="shared" si="72"/>
        <v>1047427</v>
      </c>
      <c r="Y463" s="21">
        <v>0</v>
      </c>
      <c r="Z463" s="19">
        <v>0</v>
      </c>
      <c r="AA463" s="4">
        <f>ROUND(X463+Z463,0)</f>
        <v>1047427</v>
      </c>
      <c r="AB463" s="21"/>
      <c r="AC463" s="21"/>
      <c r="AD463" s="21"/>
      <c r="AE463" s="21"/>
      <c r="AF463" s="21"/>
      <c r="AG463" s="26">
        <v>0</v>
      </c>
      <c r="AH463" s="26"/>
      <c r="AI463" s="26">
        <v>0</v>
      </c>
      <c r="AJ463" s="36">
        <f>SUM(AA463-AB463-AC463-AD463-AE463-AF463+AG463-AH463+AI463)</f>
        <v>1047427</v>
      </c>
      <c r="AK463" s="38" t="str">
        <f>IF(O463&gt;0," ",1)</f>
        <v xml:space="preserve"> </v>
      </c>
      <c r="AL463" s="38" t="str">
        <f>IF(W463&gt;0," ",1)</f>
        <v xml:space="preserve"> </v>
      </c>
    </row>
    <row r="464" spans="1:38" ht="17.100000000000001" customHeight="1">
      <c r="A464" s="8" t="s">
        <v>234</v>
      </c>
      <c r="B464" s="8" t="s">
        <v>749</v>
      </c>
      <c r="C464" s="8" t="s">
        <v>56</v>
      </c>
      <c r="D464" s="8" t="s">
        <v>756</v>
      </c>
      <c r="E464" s="18">
        <v>541.93000000000006</v>
      </c>
      <c r="F464" s="2">
        <f t="shared" si="70"/>
        <v>852455.89000000013</v>
      </c>
      <c r="G464" s="63">
        <v>119295.69</v>
      </c>
      <c r="H464" s="46">
        <v>42981</v>
      </c>
      <c r="I464" s="42">
        <f t="shared" si="73"/>
        <v>32235.75</v>
      </c>
      <c r="J464" s="46">
        <v>44499</v>
      </c>
      <c r="K464" s="46">
        <v>41683</v>
      </c>
      <c r="L464" s="46">
        <v>107423</v>
      </c>
      <c r="M464" s="46">
        <v>26088</v>
      </c>
      <c r="N464" s="2">
        <f t="shared" si="74"/>
        <v>371224.44</v>
      </c>
      <c r="O464" s="4">
        <f t="shared" si="75"/>
        <v>481231</v>
      </c>
      <c r="P464" s="51">
        <v>302</v>
      </c>
      <c r="Q464" s="51">
        <v>33</v>
      </c>
      <c r="R464" s="4">
        <f t="shared" si="76"/>
        <v>13853</v>
      </c>
      <c r="S464" s="6">
        <f t="shared" si="77"/>
        <v>39539.212800000001</v>
      </c>
      <c r="T464" s="62">
        <v>6508221</v>
      </c>
      <c r="U464" s="6">
        <f t="shared" si="78"/>
        <v>6508.2209999999995</v>
      </c>
      <c r="V464" s="6">
        <f t="shared" si="79"/>
        <v>33030.991800000003</v>
      </c>
      <c r="W464" s="4">
        <f t="shared" si="71"/>
        <v>660620</v>
      </c>
      <c r="X464" s="20">
        <f t="shared" si="72"/>
        <v>1155704</v>
      </c>
      <c r="Y464" s="21">
        <v>0</v>
      </c>
      <c r="Z464" s="19">
        <v>0</v>
      </c>
      <c r="AA464" s="4">
        <f>ROUND(X464+Z464,0)</f>
        <v>1155704</v>
      </c>
      <c r="AB464" s="21"/>
      <c r="AC464" s="21"/>
      <c r="AD464" s="21"/>
      <c r="AE464" s="21">
        <v>1114</v>
      </c>
      <c r="AF464" s="21"/>
      <c r="AG464" s="26">
        <v>0</v>
      </c>
      <c r="AH464" s="26"/>
      <c r="AI464" s="26">
        <v>0</v>
      </c>
      <c r="AJ464" s="36">
        <f>SUM(AA464-AB464-AC464-AD464-AE464-AF464+AG464-AH464+AI464)</f>
        <v>1154590</v>
      </c>
      <c r="AK464" s="38" t="str">
        <f>IF(O464&gt;0," ",1)</f>
        <v xml:space="preserve"> </v>
      </c>
      <c r="AL464" s="38" t="str">
        <f>IF(W464&gt;0," ",1)</f>
        <v xml:space="preserve"> </v>
      </c>
    </row>
    <row r="465" spans="1:38" ht="17.100000000000001" customHeight="1">
      <c r="A465" s="8" t="s">
        <v>234</v>
      </c>
      <c r="B465" s="8" t="s">
        <v>749</v>
      </c>
      <c r="C465" s="8" t="s">
        <v>114</v>
      </c>
      <c r="D465" s="8" t="s">
        <v>757</v>
      </c>
      <c r="E465" s="18">
        <v>386.18</v>
      </c>
      <c r="F465" s="2">
        <f t="shared" si="70"/>
        <v>607461.14</v>
      </c>
      <c r="G465" s="63">
        <v>110059.48</v>
      </c>
      <c r="H465" s="46">
        <v>30984</v>
      </c>
      <c r="I465" s="42">
        <f t="shared" si="73"/>
        <v>23238</v>
      </c>
      <c r="J465" s="46">
        <v>33094</v>
      </c>
      <c r="K465" s="46">
        <v>30998</v>
      </c>
      <c r="L465" s="46">
        <v>81110</v>
      </c>
      <c r="M465" s="46">
        <v>42718</v>
      </c>
      <c r="N465" s="2">
        <f t="shared" si="74"/>
        <v>321217.48</v>
      </c>
      <c r="O465" s="4">
        <f t="shared" si="75"/>
        <v>286244</v>
      </c>
      <c r="P465" s="51">
        <v>165</v>
      </c>
      <c r="Q465" s="51">
        <v>86</v>
      </c>
      <c r="R465" s="4">
        <f t="shared" si="76"/>
        <v>19724</v>
      </c>
      <c r="S465" s="6">
        <f t="shared" si="77"/>
        <v>28175.692800000001</v>
      </c>
      <c r="T465" s="62">
        <v>6158978</v>
      </c>
      <c r="U465" s="6">
        <f t="shared" si="78"/>
        <v>6158.9780000000001</v>
      </c>
      <c r="V465" s="6">
        <f t="shared" si="79"/>
        <v>22016.714800000002</v>
      </c>
      <c r="W465" s="4">
        <f t="shared" si="71"/>
        <v>440334</v>
      </c>
      <c r="X465" s="20">
        <f t="shared" si="72"/>
        <v>746302</v>
      </c>
      <c r="Y465" s="21">
        <v>0</v>
      </c>
      <c r="Z465" s="19">
        <v>0</v>
      </c>
      <c r="AA465" s="4">
        <f>ROUND(X465+Z465,0)</f>
        <v>746302</v>
      </c>
      <c r="AB465" s="21"/>
      <c r="AC465" s="21"/>
      <c r="AD465" s="21"/>
      <c r="AE465" s="21"/>
      <c r="AF465" s="21"/>
      <c r="AG465" s="26">
        <v>0</v>
      </c>
      <c r="AH465" s="26"/>
      <c r="AI465" s="26">
        <v>0</v>
      </c>
      <c r="AJ465" s="36">
        <f>SUM(AA465-AB465-AC465-AD465-AE465-AF465+AG465-AH465+AI465)</f>
        <v>746302</v>
      </c>
      <c r="AK465" s="38" t="str">
        <f>IF(O465&gt;0," ",1)</f>
        <v xml:space="preserve"> </v>
      </c>
      <c r="AL465" s="38" t="str">
        <f>IF(W465&gt;0," ",1)</f>
        <v xml:space="preserve"> </v>
      </c>
    </row>
    <row r="466" spans="1:38" ht="17.100000000000001" customHeight="1">
      <c r="A466" s="8" t="s">
        <v>234</v>
      </c>
      <c r="B466" s="8" t="s">
        <v>749</v>
      </c>
      <c r="C466" s="8" t="s">
        <v>38</v>
      </c>
      <c r="D466" s="8" t="s">
        <v>758</v>
      </c>
      <c r="E466" s="18">
        <v>667.79</v>
      </c>
      <c r="F466" s="2">
        <f t="shared" si="70"/>
        <v>1050433.67</v>
      </c>
      <c r="G466" s="63">
        <v>270874.09000000003</v>
      </c>
      <c r="H466" s="46">
        <v>61776</v>
      </c>
      <c r="I466" s="42">
        <f t="shared" si="73"/>
        <v>46332</v>
      </c>
      <c r="J466" s="46">
        <v>66003</v>
      </c>
      <c r="K466" s="46">
        <v>61659</v>
      </c>
      <c r="L466" s="46">
        <v>157503</v>
      </c>
      <c r="M466" s="46">
        <v>81278</v>
      </c>
      <c r="N466" s="2">
        <f t="shared" si="74"/>
        <v>683649.09000000008</v>
      </c>
      <c r="O466" s="4">
        <f t="shared" si="75"/>
        <v>366785</v>
      </c>
      <c r="P466" s="51">
        <v>386</v>
      </c>
      <c r="Q466" s="51">
        <v>70</v>
      </c>
      <c r="R466" s="4">
        <f t="shared" si="76"/>
        <v>37558</v>
      </c>
      <c r="S466" s="6">
        <f t="shared" si="77"/>
        <v>48721.958400000003</v>
      </c>
      <c r="T466" s="62">
        <v>14214080</v>
      </c>
      <c r="U466" s="6">
        <f t="shared" si="78"/>
        <v>14214.08</v>
      </c>
      <c r="V466" s="6">
        <f t="shared" si="79"/>
        <v>34507.878400000001</v>
      </c>
      <c r="W466" s="4">
        <f t="shared" si="71"/>
        <v>690158</v>
      </c>
      <c r="X466" s="20">
        <f t="shared" si="72"/>
        <v>1094501</v>
      </c>
      <c r="Y466" s="21">
        <v>0</v>
      </c>
      <c r="Z466" s="19">
        <v>0</v>
      </c>
      <c r="AA466" s="4">
        <f>ROUND(X466+Z466,0)</f>
        <v>1094501</v>
      </c>
      <c r="AB466" s="21"/>
      <c r="AC466" s="21"/>
      <c r="AD466" s="21"/>
      <c r="AE466" s="21"/>
      <c r="AF466" s="21"/>
      <c r="AG466" s="26">
        <v>0</v>
      </c>
      <c r="AH466" s="26"/>
      <c r="AI466" s="26">
        <v>0</v>
      </c>
      <c r="AJ466" s="36">
        <f>SUM(AA466-AB466-AC466-AD466-AE466-AF466+AG466-AH466+AI466)</f>
        <v>1094501</v>
      </c>
      <c r="AK466" s="38" t="str">
        <f>IF(O466&gt;0," ",1)</f>
        <v xml:space="preserve"> </v>
      </c>
      <c r="AL466" s="38" t="str">
        <f>IF(W466&gt;0," ",1)</f>
        <v xml:space="preserve"> </v>
      </c>
    </row>
    <row r="467" spans="1:38" ht="17.100000000000001" customHeight="1">
      <c r="A467" s="8" t="s">
        <v>234</v>
      </c>
      <c r="B467" s="8" t="s">
        <v>749</v>
      </c>
      <c r="C467" s="8" t="s">
        <v>86</v>
      </c>
      <c r="D467" s="8" t="s">
        <v>759</v>
      </c>
      <c r="E467" s="18">
        <v>453.42</v>
      </c>
      <c r="F467" s="2">
        <f t="shared" si="70"/>
        <v>713229.66</v>
      </c>
      <c r="G467" s="63">
        <v>396278.71</v>
      </c>
      <c r="H467" s="46">
        <v>34913</v>
      </c>
      <c r="I467" s="42">
        <f t="shared" si="73"/>
        <v>26184.75</v>
      </c>
      <c r="J467" s="46">
        <v>37324</v>
      </c>
      <c r="K467" s="46">
        <v>34860</v>
      </c>
      <c r="L467" s="46">
        <v>93337</v>
      </c>
      <c r="M467" s="46">
        <v>70315</v>
      </c>
      <c r="N467" s="2">
        <f t="shared" si="74"/>
        <v>658299.46</v>
      </c>
      <c r="O467" s="4">
        <f t="shared" si="75"/>
        <v>54930</v>
      </c>
      <c r="P467" s="51">
        <v>193</v>
      </c>
      <c r="Q467" s="51">
        <v>88</v>
      </c>
      <c r="R467" s="4">
        <f t="shared" si="76"/>
        <v>23608</v>
      </c>
      <c r="S467" s="6">
        <f t="shared" si="77"/>
        <v>33081.523200000003</v>
      </c>
      <c r="T467" s="62">
        <v>21982349</v>
      </c>
      <c r="U467" s="6">
        <f t="shared" si="78"/>
        <v>21982.348999999998</v>
      </c>
      <c r="V467" s="6">
        <f t="shared" si="79"/>
        <v>11099.174200000005</v>
      </c>
      <c r="W467" s="4">
        <f t="shared" si="71"/>
        <v>221983</v>
      </c>
      <c r="X467" s="20">
        <f t="shared" si="72"/>
        <v>300521</v>
      </c>
      <c r="Y467" s="21">
        <v>0</v>
      </c>
      <c r="Z467" s="19">
        <v>0</v>
      </c>
      <c r="AA467" s="4">
        <f>ROUND(X467+Z467,0)</f>
        <v>300521</v>
      </c>
      <c r="AB467" s="21"/>
      <c r="AC467" s="21"/>
      <c r="AD467" s="21"/>
      <c r="AE467" s="21"/>
      <c r="AF467" s="21"/>
      <c r="AG467" s="26">
        <v>0</v>
      </c>
      <c r="AH467" s="26"/>
      <c r="AI467" s="26">
        <v>0</v>
      </c>
      <c r="AJ467" s="36">
        <f>SUM(AA467-AB467-AC467-AD467-AE467-AF467+AG467-AH467+AI467)</f>
        <v>300521</v>
      </c>
      <c r="AK467" s="38" t="str">
        <f>IF(O467&gt;0," ",1)</f>
        <v xml:space="preserve"> </v>
      </c>
      <c r="AL467" s="38" t="str">
        <f>IF(W467&gt;0," ",1)</f>
        <v xml:space="preserve"> </v>
      </c>
    </row>
    <row r="468" spans="1:38" ht="17.100000000000001" customHeight="1">
      <c r="A468" s="8" t="s">
        <v>140</v>
      </c>
      <c r="B468" s="8" t="s">
        <v>760</v>
      </c>
      <c r="C468" s="8" t="s">
        <v>204</v>
      </c>
      <c r="D468" s="8" t="s">
        <v>761</v>
      </c>
      <c r="E468" s="18">
        <v>602.80000000000007</v>
      </c>
      <c r="F468" s="2">
        <f t="shared" si="70"/>
        <v>948204.40000000014</v>
      </c>
      <c r="G468" s="63">
        <v>143890.57</v>
      </c>
      <c r="H468" s="46">
        <v>26535</v>
      </c>
      <c r="I468" s="42">
        <f t="shared" si="73"/>
        <v>19901.25</v>
      </c>
      <c r="J468" s="46">
        <v>44521</v>
      </c>
      <c r="K468" s="46">
        <v>0</v>
      </c>
      <c r="L468" s="46">
        <v>0</v>
      </c>
      <c r="M468" s="46">
        <v>13059</v>
      </c>
      <c r="N468" s="2">
        <f t="shared" si="74"/>
        <v>221371.82</v>
      </c>
      <c r="O468" s="4">
        <f t="shared" si="75"/>
        <v>726833</v>
      </c>
      <c r="P468" s="51">
        <v>211</v>
      </c>
      <c r="Q468" s="51">
        <v>55</v>
      </c>
      <c r="R468" s="4">
        <f t="shared" si="76"/>
        <v>16131</v>
      </c>
      <c r="S468" s="6">
        <f t="shared" si="77"/>
        <v>43980.288</v>
      </c>
      <c r="T468" s="62">
        <v>8464151</v>
      </c>
      <c r="U468" s="6">
        <f t="shared" si="78"/>
        <v>8464.1509999999998</v>
      </c>
      <c r="V468" s="6">
        <f t="shared" si="79"/>
        <v>35516.137000000002</v>
      </c>
      <c r="W468" s="4">
        <f t="shared" si="71"/>
        <v>710323</v>
      </c>
      <c r="X468" s="20">
        <f t="shared" si="72"/>
        <v>1453287</v>
      </c>
      <c r="Y468" s="21">
        <v>0</v>
      </c>
      <c r="Z468" s="19">
        <v>0</v>
      </c>
      <c r="AA468" s="4">
        <f>ROUND(X468+Z468,0)</f>
        <v>1453287</v>
      </c>
      <c r="AB468" s="21"/>
      <c r="AC468" s="21"/>
      <c r="AD468" s="21"/>
      <c r="AE468" s="21"/>
      <c r="AF468" s="21"/>
      <c r="AG468" s="26">
        <v>0</v>
      </c>
      <c r="AH468" s="26"/>
      <c r="AI468" s="26">
        <v>0</v>
      </c>
      <c r="AJ468" s="36">
        <f>SUM(AA468-AB468-AC468-AD468-AE468-AF468+AG468-AH468+AI468)</f>
        <v>1453287</v>
      </c>
      <c r="AK468" s="38" t="str">
        <f>IF(O468&gt;0," ",1)</f>
        <v xml:space="preserve"> </v>
      </c>
      <c r="AL468" s="38" t="str">
        <f>IF(W468&gt;0," ",1)</f>
        <v xml:space="preserve"> </v>
      </c>
    </row>
    <row r="469" spans="1:38" ht="17.100000000000001" customHeight="1">
      <c r="A469" s="8" t="s">
        <v>140</v>
      </c>
      <c r="B469" s="8" t="s">
        <v>760</v>
      </c>
      <c r="C469" s="8" t="s">
        <v>106</v>
      </c>
      <c r="D469" s="8" t="s">
        <v>762</v>
      </c>
      <c r="E469" s="18">
        <v>250.14</v>
      </c>
      <c r="F469" s="2">
        <f t="shared" si="70"/>
        <v>393470.22</v>
      </c>
      <c r="G469" s="63">
        <v>53498.18</v>
      </c>
      <c r="H469" s="46">
        <v>11878</v>
      </c>
      <c r="I469" s="42">
        <f t="shared" si="73"/>
        <v>8908.5</v>
      </c>
      <c r="J469" s="46">
        <v>19912</v>
      </c>
      <c r="K469" s="46">
        <v>0</v>
      </c>
      <c r="L469" s="46">
        <v>0</v>
      </c>
      <c r="M469" s="46">
        <v>25667</v>
      </c>
      <c r="N469" s="2">
        <f t="shared" si="74"/>
        <v>107985.68</v>
      </c>
      <c r="O469" s="4">
        <f t="shared" si="75"/>
        <v>285485</v>
      </c>
      <c r="P469" s="51">
        <v>78</v>
      </c>
      <c r="Q469" s="51">
        <v>79</v>
      </c>
      <c r="R469" s="4">
        <f t="shared" si="76"/>
        <v>8565</v>
      </c>
      <c r="S469" s="6">
        <f t="shared" si="77"/>
        <v>18250.214400000001</v>
      </c>
      <c r="T469" s="62">
        <v>3381680</v>
      </c>
      <c r="U469" s="6">
        <f t="shared" si="78"/>
        <v>3381.68</v>
      </c>
      <c r="V469" s="6">
        <f t="shared" si="79"/>
        <v>14868.5344</v>
      </c>
      <c r="W469" s="4">
        <f t="shared" si="71"/>
        <v>297371</v>
      </c>
      <c r="X469" s="20">
        <f t="shared" si="72"/>
        <v>591421</v>
      </c>
      <c r="Y469" s="21">
        <v>0</v>
      </c>
      <c r="Z469" s="19">
        <v>0</v>
      </c>
      <c r="AA469" s="4">
        <f>ROUND(X469+Z469,0)</f>
        <v>591421</v>
      </c>
      <c r="AB469" s="21"/>
      <c r="AC469" s="21"/>
      <c r="AD469" s="21"/>
      <c r="AE469" s="21"/>
      <c r="AF469" s="21"/>
      <c r="AG469" s="26">
        <v>0</v>
      </c>
      <c r="AH469" s="26"/>
      <c r="AI469" s="26">
        <v>0</v>
      </c>
      <c r="AJ469" s="36">
        <f>SUM(AA469-AB469-AC469-AD469-AE469-AF469+AG469-AH469+AI469)</f>
        <v>591421</v>
      </c>
      <c r="AK469" s="38" t="str">
        <f>IF(O469&gt;0," ",1)</f>
        <v xml:space="preserve"> </v>
      </c>
      <c r="AL469" s="38" t="str">
        <f>IF(W469&gt;0," ",1)</f>
        <v xml:space="preserve"> </v>
      </c>
    </row>
    <row r="470" spans="1:38" ht="17.100000000000001" customHeight="1">
      <c r="A470" s="8" t="s">
        <v>140</v>
      </c>
      <c r="B470" s="8" t="s">
        <v>760</v>
      </c>
      <c r="C470" s="8" t="s">
        <v>141</v>
      </c>
      <c r="D470" s="8" t="s">
        <v>763</v>
      </c>
      <c r="E470" s="18">
        <v>687.54</v>
      </c>
      <c r="F470" s="2">
        <f t="shared" si="70"/>
        <v>1081500.42</v>
      </c>
      <c r="G470" s="63">
        <v>66967.960000000006</v>
      </c>
      <c r="H470" s="46">
        <v>37227</v>
      </c>
      <c r="I470" s="42">
        <f t="shared" si="73"/>
        <v>27920.25</v>
      </c>
      <c r="J470" s="46">
        <v>62458</v>
      </c>
      <c r="K470" s="46">
        <v>0</v>
      </c>
      <c r="L470" s="46">
        <v>0</v>
      </c>
      <c r="M470" s="46">
        <v>44791</v>
      </c>
      <c r="N470" s="2">
        <f t="shared" si="74"/>
        <v>202137.21000000002</v>
      </c>
      <c r="O470" s="4">
        <f t="shared" si="75"/>
        <v>879363</v>
      </c>
      <c r="P470" s="51">
        <v>303</v>
      </c>
      <c r="Q470" s="51">
        <v>55</v>
      </c>
      <c r="R470" s="4">
        <f t="shared" si="76"/>
        <v>23164</v>
      </c>
      <c r="S470" s="6">
        <f t="shared" si="77"/>
        <v>50162.918400000002</v>
      </c>
      <c r="T470" s="62">
        <v>3957917</v>
      </c>
      <c r="U470" s="6">
        <f t="shared" si="78"/>
        <v>3957.9169999999999</v>
      </c>
      <c r="V470" s="6">
        <f t="shared" si="79"/>
        <v>46205.001400000001</v>
      </c>
      <c r="W470" s="4">
        <f t="shared" si="71"/>
        <v>924100</v>
      </c>
      <c r="X470" s="20">
        <f t="shared" si="72"/>
        <v>1826627</v>
      </c>
      <c r="Y470" s="21">
        <v>0</v>
      </c>
      <c r="Z470" s="19">
        <v>0</v>
      </c>
      <c r="AA470" s="4">
        <f>ROUND(X470+Z470,0)</f>
        <v>1826627</v>
      </c>
      <c r="AB470" s="21"/>
      <c r="AC470" s="21"/>
      <c r="AD470" s="21"/>
      <c r="AE470" s="21"/>
      <c r="AF470" s="21"/>
      <c r="AG470" s="26">
        <v>0</v>
      </c>
      <c r="AH470" s="26"/>
      <c r="AI470" s="26">
        <v>0</v>
      </c>
      <c r="AJ470" s="36">
        <f>SUM(AA470-AB470-AC470-AD470-AE470-AF470+AG470-AH470+AI470)</f>
        <v>1826627</v>
      </c>
      <c r="AK470" s="38" t="str">
        <f>IF(O470&gt;0," ",1)</f>
        <v xml:space="preserve"> </v>
      </c>
      <c r="AL470" s="38" t="str">
        <f>IF(W470&gt;0," ",1)</f>
        <v xml:space="preserve"> </v>
      </c>
    </row>
    <row r="471" spans="1:38" ht="17.100000000000001" customHeight="1">
      <c r="A471" s="8" t="s">
        <v>140</v>
      </c>
      <c r="B471" s="8" t="s">
        <v>760</v>
      </c>
      <c r="C471" s="8" t="s">
        <v>203</v>
      </c>
      <c r="D471" s="8" t="s">
        <v>764</v>
      </c>
      <c r="E471" s="18">
        <v>365.37</v>
      </c>
      <c r="F471" s="2">
        <f t="shared" si="70"/>
        <v>574727.01</v>
      </c>
      <c r="G471" s="63">
        <v>34038.230000000003</v>
      </c>
      <c r="H471" s="46">
        <v>18484</v>
      </c>
      <c r="I471" s="42">
        <f t="shared" si="73"/>
        <v>13863</v>
      </c>
      <c r="J471" s="46">
        <v>30999</v>
      </c>
      <c r="K471" s="46">
        <v>0</v>
      </c>
      <c r="L471" s="46">
        <v>0</v>
      </c>
      <c r="M471" s="46">
        <v>20962</v>
      </c>
      <c r="N471" s="2">
        <f t="shared" si="74"/>
        <v>99862.23000000001</v>
      </c>
      <c r="O471" s="4">
        <f t="shared" si="75"/>
        <v>474865</v>
      </c>
      <c r="P471" s="51">
        <v>171</v>
      </c>
      <c r="Q471" s="51">
        <v>81</v>
      </c>
      <c r="R471" s="4">
        <f t="shared" si="76"/>
        <v>19253</v>
      </c>
      <c r="S471" s="6">
        <f t="shared" si="77"/>
        <v>26657.395199999999</v>
      </c>
      <c r="T471" s="62">
        <v>2070006</v>
      </c>
      <c r="U471" s="6">
        <f t="shared" si="78"/>
        <v>2070.0059999999999</v>
      </c>
      <c r="V471" s="6">
        <f t="shared" si="79"/>
        <v>24587.389199999998</v>
      </c>
      <c r="W471" s="4">
        <f t="shared" si="71"/>
        <v>491748</v>
      </c>
      <c r="X471" s="20">
        <f t="shared" si="72"/>
        <v>985866</v>
      </c>
      <c r="Y471" s="21">
        <v>0</v>
      </c>
      <c r="Z471" s="19">
        <v>0</v>
      </c>
      <c r="AA471" s="4">
        <f>ROUND(X471+Z471,0)</f>
        <v>985866</v>
      </c>
      <c r="AB471" s="21"/>
      <c r="AC471" s="21"/>
      <c r="AD471" s="21"/>
      <c r="AE471" s="21"/>
      <c r="AF471" s="21"/>
      <c r="AG471" s="26">
        <v>0</v>
      </c>
      <c r="AH471" s="26"/>
      <c r="AI471" s="26">
        <v>0</v>
      </c>
      <c r="AJ471" s="36">
        <f>SUM(AA471-AB471-AC471-AD471-AE471-AF471+AG471-AH471+AI471)</f>
        <v>985866</v>
      </c>
      <c r="AK471" s="38" t="str">
        <f>IF(O471&gt;0," ",1)</f>
        <v xml:space="preserve"> </v>
      </c>
      <c r="AL471" s="38" t="str">
        <f>IF(W471&gt;0," ",1)</f>
        <v xml:space="preserve"> </v>
      </c>
    </row>
    <row r="472" spans="1:38" ht="17.100000000000001" customHeight="1">
      <c r="A472" s="8" t="s">
        <v>140</v>
      </c>
      <c r="B472" s="8" t="s">
        <v>760</v>
      </c>
      <c r="C472" s="8" t="s">
        <v>176</v>
      </c>
      <c r="D472" s="8" t="s">
        <v>765</v>
      </c>
      <c r="E472" s="18">
        <v>576.70000000000005</v>
      </c>
      <c r="F472" s="2">
        <f t="shared" si="70"/>
        <v>907149.10000000009</v>
      </c>
      <c r="G472" s="63">
        <v>19466.78</v>
      </c>
      <c r="H472" s="46">
        <v>32374</v>
      </c>
      <c r="I472" s="42">
        <f t="shared" si="73"/>
        <v>24280.5</v>
      </c>
      <c r="J472" s="46">
        <v>54259</v>
      </c>
      <c r="K472" s="46">
        <v>0</v>
      </c>
      <c r="L472" s="46">
        <v>0</v>
      </c>
      <c r="M472" s="46">
        <v>477</v>
      </c>
      <c r="N472" s="2">
        <f t="shared" si="74"/>
        <v>98483.28</v>
      </c>
      <c r="O472" s="4">
        <f t="shared" si="75"/>
        <v>808666</v>
      </c>
      <c r="P472" s="51">
        <v>0</v>
      </c>
      <c r="Q472" s="51">
        <v>0</v>
      </c>
      <c r="R472" s="4">
        <f t="shared" si="76"/>
        <v>0</v>
      </c>
      <c r="S472" s="6">
        <f t="shared" si="77"/>
        <v>42076.031999999999</v>
      </c>
      <c r="T472" s="62">
        <v>1293474</v>
      </c>
      <c r="U472" s="6">
        <f t="shared" si="78"/>
        <v>1293.4739999999999</v>
      </c>
      <c r="V472" s="6">
        <f t="shared" si="79"/>
        <v>40782.557999999997</v>
      </c>
      <c r="W472" s="4">
        <f t="shared" si="71"/>
        <v>815651</v>
      </c>
      <c r="X472" s="20">
        <f t="shared" si="72"/>
        <v>1624317</v>
      </c>
      <c r="Y472" s="21">
        <v>0</v>
      </c>
      <c r="Z472" s="19">
        <v>0</v>
      </c>
      <c r="AA472" s="4">
        <f>ROUND(X472+Z472,0)</f>
        <v>1624317</v>
      </c>
      <c r="AB472" s="21"/>
      <c r="AC472" s="21"/>
      <c r="AD472" s="21"/>
      <c r="AE472" s="21"/>
      <c r="AF472" s="21"/>
      <c r="AG472" s="26">
        <v>0</v>
      </c>
      <c r="AH472" s="26"/>
      <c r="AI472" s="26">
        <v>0</v>
      </c>
      <c r="AJ472" s="36">
        <f>SUM(AA472-AB472-AC472-AD472-AE472-AF472+AG472-AH472+AI472)</f>
        <v>1624317</v>
      </c>
      <c r="AK472" s="38" t="str">
        <f>IF(O472&gt;0," ",1)</f>
        <v xml:space="preserve"> </v>
      </c>
      <c r="AL472" s="38" t="str">
        <f>IF(W472&gt;0," ",1)</f>
        <v xml:space="preserve"> </v>
      </c>
    </row>
    <row r="473" spans="1:38" ht="17.100000000000001" customHeight="1">
      <c r="A473" s="8" t="s">
        <v>140</v>
      </c>
      <c r="B473" s="8" t="s">
        <v>760</v>
      </c>
      <c r="C473" s="8" t="s">
        <v>51</v>
      </c>
      <c r="D473" s="8" t="s">
        <v>766</v>
      </c>
      <c r="E473" s="18">
        <v>3327.76</v>
      </c>
      <c r="F473" s="2">
        <f t="shared" si="70"/>
        <v>5234566.4800000004</v>
      </c>
      <c r="G473" s="63">
        <v>950107.22</v>
      </c>
      <c r="H473" s="46">
        <v>181198</v>
      </c>
      <c r="I473" s="42">
        <f t="shared" si="73"/>
        <v>135898.5</v>
      </c>
      <c r="J473" s="46">
        <v>303878</v>
      </c>
      <c r="K473" s="46">
        <v>4644</v>
      </c>
      <c r="L473" s="46">
        <v>730886</v>
      </c>
      <c r="M473" s="46">
        <v>70518</v>
      </c>
      <c r="N473" s="2">
        <f t="shared" si="74"/>
        <v>2195931.7199999997</v>
      </c>
      <c r="O473" s="4">
        <f t="shared" si="75"/>
        <v>3038635</v>
      </c>
      <c r="P473" s="51">
        <v>1495</v>
      </c>
      <c r="Q473" s="51">
        <v>53</v>
      </c>
      <c r="R473" s="4">
        <f t="shared" si="76"/>
        <v>110137</v>
      </c>
      <c r="S473" s="6">
        <f t="shared" si="77"/>
        <v>242793.36960000001</v>
      </c>
      <c r="T473" s="62">
        <v>59123038</v>
      </c>
      <c r="U473" s="6">
        <f t="shared" si="78"/>
        <v>59123.038</v>
      </c>
      <c r="V473" s="6">
        <f t="shared" si="79"/>
        <v>183670.3316</v>
      </c>
      <c r="W473" s="4">
        <f t="shared" si="71"/>
        <v>3673407</v>
      </c>
      <c r="X473" s="20">
        <f t="shared" si="72"/>
        <v>6822179</v>
      </c>
      <c r="Y473" s="21">
        <v>0</v>
      </c>
      <c r="Z473" s="19">
        <v>0</v>
      </c>
      <c r="AA473" s="4">
        <f>ROUND(X473+Z473,0)</f>
        <v>6822179</v>
      </c>
      <c r="AB473" s="21"/>
      <c r="AC473" s="21"/>
      <c r="AD473" s="21"/>
      <c r="AE473" s="21"/>
      <c r="AF473" s="21"/>
      <c r="AG473" s="26">
        <v>0</v>
      </c>
      <c r="AH473" s="26"/>
      <c r="AI473" s="26">
        <v>0</v>
      </c>
      <c r="AJ473" s="36">
        <f>SUM(AA473-AB473-AC473-AD473-AE473-AF473+AG473-AH473+AI473)</f>
        <v>6822179</v>
      </c>
      <c r="AK473" s="38" t="str">
        <f>IF(O473&gt;0," ",1)</f>
        <v xml:space="preserve"> </v>
      </c>
      <c r="AL473" s="38" t="str">
        <f>IF(W473&gt;0," ",1)</f>
        <v xml:space="preserve"> </v>
      </c>
    </row>
    <row r="474" spans="1:38" ht="17.100000000000001" customHeight="1">
      <c r="A474" s="8" t="s">
        <v>140</v>
      </c>
      <c r="B474" s="8" t="s">
        <v>760</v>
      </c>
      <c r="C474" s="8" t="s">
        <v>190</v>
      </c>
      <c r="D474" s="8" t="s">
        <v>767</v>
      </c>
      <c r="E474" s="18">
        <v>1525.0500000000002</v>
      </c>
      <c r="F474" s="2">
        <f t="shared" si="70"/>
        <v>2398903.6500000004</v>
      </c>
      <c r="G474" s="63">
        <v>349925.99</v>
      </c>
      <c r="H474" s="46">
        <v>88063</v>
      </c>
      <c r="I474" s="42">
        <f t="shared" si="73"/>
        <v>66047.25</v>
      </c>
      <c r="J474" s="46">
        <v>147574</v>
      </c>
      <c r="K474" s="46">
        <v>2265</v>
      </c>
      <c r="L474" s="46">
        <v>359507</v>
      </c>
      <c r="M474" s="46">
        <v>92609</v>
      </c>
      <c r="N474" s="2">
        <f t="shared" si="74"/>
        <v>1017928.24</v>
      </c>
      <c r="O474" s="4">
        <f t="shared" si="75"/>
        <v>1380975</v>
      </c>
      <c r="P474" s="51">
        <v>848</v>
      </c>
      <c r="Q474" s="51">
        <v>55</v>
      </c>
      <c r="R474" s="4">
        <f t="shared" si="76"/>
        <v>64830</v>
      </c>
      <c r="S474" s="6">
        <f t="shared" si="77"/>
        <v>111267.648</v>
      </c>
      <c r="T474" s="62">
        <v>21547167</v>
      </c>
      <c r="U474" s="6">
        <f t="shared" si="78"/>
        <v>21547.167000000001</v>
      </c>
      <c r="V474" s="6">
        <f t="shared" si="79"/>
        <v>89720.481</v>
      </c>
      <c r="W474" s="4">
        <f t="shared" si="71"/>
        <v>1794410</v>
      </c>
      <c r="X474" s="20">
        <f t="shared" si="72"/>
        <v>3240215</v>
      </c>
      <c r="Y474" s="21">
        <v>0</v>
      </c>
      <c r="Z474" s="19">
        <v>0</v>
      </c>
      <c r="AA474" s="4">
        <f>ROUND(X474+Z474,0)</f>
        <v>3240215</v>
      </c>
      <c r="AB474" s="21"/>
      <c r="AC474" s="21"/>
      <c r="AD474" s="21"/>
      <c r="AE474" s="21"/>
      <c r="AF474" s="21"/>
      <c r="AG474" s="26">
        <v>0</v>
      </c>
      <c r="AH474" s="26"/>
      <c r="AI474" s="26">
        <v>0</v>
      </c>
      <c r="AJ474" s="36">
        <f>SUM(AA474-AB474-AC474-AD474-AE474-AF474+AG474-AH474+AI474)</f>
        <v>3240215</v>
      </c>
      <c r="AK474" s="38" t="str">
        <f>IF(O474&gt;0," ",1)</f>
        <v xml:space="preserve"> </v>
      </c>
      <c r="AL474" s="38" t="str">
        <f>IF(W474&gt;0," ",1)</f>
        <v xml:space="preserve"> </v>
      </c>
    </row>
    <row r="475" spans="1:38" ht="17.100000000000001" customHeight="1">
      <c r="A475" s="8" t="s">
        <v>140</v>
      </c>
      <c r="B475" s="8" t="s">
        <v>760</v>
      </c>
      <c r="C475" s="8" t="s">
        <v>96</v>
      </c>
      <c r="D475" s="8" t="s">
        <v>768</v>
      </c>
      <c r="E475" s="18">
        <v>2460.9499999999998</v>
      </c>
      <c r="F475" s="2">
        <f t="shared" si="70"/>
        <v>3871074.3499999996</v>
      </c>
      <c r="G475" s="63">
        <v>499269.71</v>
      </c>
      <c r="H475" s="46">
        <v>139722</v>
      </c>
      <c r="I475" s="42">
        <f t="shared" si="73"/>
        <v>104791.5</v>
      </c>
      <c r="J475" s="46">
        <v>234279</v>
      </c>
      <c r="K475" s="46">
        <v>3584</v>
      </c>
      <c r="L475" s="46">
        <v>564985</v>
      </c>
      <c r="M475" s="46">
        <v>45794</v>
      </c>
      <c r="N475" s="2">
        <f t="shared" si="74"/>
        <v>1452703.21</v>
      </c>
      <c r="O475" s="4">
        <f t="shared" si="75"/>
        <v>2418371</v>
      </c>
      <c r="P475" s="51">
        <v>947</v>
      </c>
      <c r="Q475" s="51">
        <v>55</v>
      </c>
      <c r="R475" s="4">
        <f t="shared" si="76"/>
        <v>72398</v>
      </c>
      <c r="S475" s="6">
        <f t="shared" si="77"/>
        <v>179550.91200000001</v>
      </c>
      <c r="T475" s="62">
        <v>30499066</v>
      </c>
      <c r="U475" s="6">
        <f t="shared" si="78"/>
        <v>30499.065999999999</v>
      </c>
      <c r="V475" s="6">
        <f t="shared" si="79"/>
        <v>149051.84600000002</v>
      </c>
      <c r="W475" s="4">
        <f t="shared" si="71"/>
        <v>2981037</v>
      </c>
      <c r="X475" s="20">
        <f t="shared" si="72"/>
        <v>5471806</v>
      </c>
      <c r="Y475" s="21">
        <v>0</v>
      </c>
      <c r="Z475" s="19">
        <v>0</v>
      </c>
      <c r="AA475" s="4">
        <f>ROUND(X475+Z475,0)</f>
        <v>5471806</v>
      </c>
      <c r="AB475" s="21"/>
      <c r="AC475" s="21"/>
      <c r="AD475" s="21"/>
      <c r="AE475" s="21"/>
      <c r="AF475" s="21"/>
      <c r="AG475" s="26">
        <v>0</v>
      </c>
      <c r="AH475" s="26"/>
      <c r="AI475" s="26">
        <v>0</v>
      </c>
      <c r="AJ475" s="36">
        <f>SUM(AA475-AB475-AC475-AD475-AE475-AF475+AG475-AH475+AI475)</f>
        <v>5471806</v>
      </c>
      <c r="AK475" s="38" t="str">
        <f>IF(O475&gt;0," ",1)</f>
        <v xml:space="preserve"> </v>
      </c>
      <c r="AL475" s="38" t="str">
        <f>IF(W475&gt;0," ",1)</f>
        <v xml:space="preserve"> </v>
      </c>
    </row>
    <row r="476" spans="1:38" ht="17.100000000000001" customHeight="1">
      <c r="A476" s="8" t="s">
        <v>140</v>
      </c>
      <c r="B476" s="8" t="s">
        <v>760</v>
      </c>
      <c r="C476" s="8" t="s">
        <v>207</v>
      </c>
      <c r="D476" s="8" t="s">
        <v>769</v>
      </c>
      <c r="E476" s="18">
        <v>768.68</v>
      </c>
      <c r="F476" s="2">
        <f t="shared" si="70"/>
        <v>1209133.6399999999</v>
      </c>
      <c r="G476" s="63">
        <v>105578.16</v>
      </c>
      <c r="H476" s="46">
        <v>39932</v>
      </c>
      <c r="I476" s="42">
        <f t="shared" si="73"/>
        <v>29949</v>
      </c>
      <c r="J476" s="46">
        <v>66975</v>
      </c>
      <c r="K476" s="46">
        <v>1023</v>
      </c>
      <c r="L476" s="46">
        <v>155191</v>
      </c>
      <c r="M476" s="46">
        <v>24026</v>
      </c>
      <c r="N476" s="2">
        <f t="shared" si="74"/>
        <v>382742.16000000003</v>
      </c>
      <c r="O476" s="4">
        <f t="shared" si="75"/>
        <v>826391</v>
      </c>
      <c r="P476" s="51">
        <v>324</v>
      </c>
      <c r="Q476" s="51">
        <v>55</v>
      </c>
      <c r="R476" s="4">
        <f t="shared" si="76"/>
        <v>24770</v>
      </c>
      <c r="S476" s="6">
        <f t="shared" si="77"/>
        <v>56082.892800000001</v>
      </c>
      <c r="T476" s="62">
        <v>6375493</v>
      </c>
      <c r="U476" s="6">
        <f t="shared" si="78"/>
        <v>6375.4930000000004</v>
      </c>
      <c r="V476" s="6">
        <f t="shared" si="79"/>
        <v>49707.399799999999</v>
      </c>
      <c r="W476" s="4">
        <f t="shared" si="71"/>
        <v>994148</v>
      </c>
      <c r="X476" s="20">
        <f t="shared" si="72"/>
        <v>1845309</v>
      </c>
      <c r="Y476" s="21">
        <v>0</v>
      </c>
      <c r="Z476" s="19">
        <v>0</v>
      </c>
      <c r="AA476" s="4">
        <f>ROUND(X476+Z476,0)</f>
        <v>1845309</v>
      </c>
      <c r="AB476" s="21"/>
      <c r="AC476" s="21"/>
      <c r="AD476" s="21"/>
      <c r="AE476" s="21"/>
      <c r="AF476" s="21"/>
      <c r="AG476" s="26">
        <v>0</v>
      </c>
      <c r="AH476" s="26"/>
      <c r="AI476" s="26">
        <v>0</v>
      </c>
      <c r="AJ476" s="36">
        <f>SUM(AA476-AB476-AC476-AD476-AE476-AF476+AG476-AH476+AI476)</f>
        <v>1845309</v>
      </c>
      <c r="AK476" s="38" t="str">
        <f>IF(O476&gt;0," ",1)</f>
        <v xml:space="preserve"> </v>
      </c>
      <c r="AL476" s="38" t="str">
        <f>IF(W476&gt;0," ",1)</f>
        <v xml:space="preserve"> </v>
      </c>
    </row>
    <row r="477" spans="1:38" ht="17.100000000000001" customHeight="1">
      <c r="A477" s="8" t="s">
        <v>140</v>
      </c>
      <c r="B477" s="8" t="s">
        <v>760</v>
      </c>
      <c r="C477" s="8" t="s">
        <v>222</v>
      </c>
      <c r="D477" s="8" t="s">
        <v>770</v>
      </c>
      <c r="E477" s="18">
        <v>1721.74</v>
      </c>
      <c r="F477" s="2">
        <f t="shared" si="70"/>
        <v>2708297.02</v>
      </c>
      <c r="G477" s="63">
        <v>376650.4</v>
      </c>
      <c r="H477" s="46">
        <v>94419</v>
      </c>
      <c r="I477" s="42">
        <f t="shared" si="73"/>
        <v>70814.25</v>
      </c>
      <c r="J477" s="46">
        <v>158270</v>
      </c>
      <c r="K477" s="46">
        <v>2425</v>
      </c>
      <c r="L477" s="46">
        <v>389597</v>
      </c>
      <c r="M477" s="46">
        <v>39092</v>
      </c>
      <c r="N477" s="2">
        <f t="shared" si="74"/>
        <v>1036848.65</v>
      </c>
      <c r="O477" s="4">
        <f t="shared" si="75"/>
        <v>1671448</v>
      </c>
      <c r="P477" s="51">
        <v>861</v>
      </c>
      <c r="Q477" s="51">
        <v>33</v>
      </c>
      <c r="R477" s="4">
        <f t="shared" si="76"/>
        <v>39494</v>
      </c>
      <c r="S477" s="6">
        <f t="shared" si="77"/>
        <v>125618.1504</v>
      </c>
      <c r="T477" s="62">
        <v>23644093</v>
      </c>
      <c r="U477" s="6">
        <f t="shared" si="78"/>
        <v>23644.093000000001</v>
      </c>
      <c r="V477" s="6">
        <f t="shared" si="79"/>
        <v>101974.05739999999</v>
      </c>
      <c r="W477" s="4">
        <f t="shared" si="71"/>
        <v>2039481</v>
      </c>
      <c r="X477" s="20">
        <f t="shared" si="72"/>
        <v>3750423</v>
      </c>
      <c r="Y477" s="21">
        <v>0</v>
      </c>
      <c r="Z477" s="19">
        <v>0</v>
      </c>
      <c r="AA477" s="4">
        <f>ROUND(X477+Z477,0)</f>
        <v>3750423</v>
      </c>
      <c r="AB477" s="21"/>
      <c r="AC477" s="21"/>
      <c r="AD477" s="21"/>
      <c r="AE477" s="21"/>
      <c r="AF477" s="21"/>
      <c r="AG477" s="26">
        <v>0</v>
      </c>
      <c r="AH477" s="26"/>
      <c r="AI477" s="26">
        <v>0</v>
      </c>
      <c r="AJ477" s="36">
        <f>SUM(AA477-AB477-AC477-AD477-AE477-AF477+AG477-AH477+AI477)</f>
        <v>3750423</v>
      </c>
      <c r="AK477" s="38" t="str">
        <f>IF(O477&gt;0," ",1)</f>
        <v xml:space="preserve"> </v>
      </c>
      <c r="AL477" s="38" t="str">
        <f>IF(W477&gt;0," ",1)</f>
        <v xml:space="preserve"> </v>
      </c>
    </row>
    <row r="478" spans="1:38" ht="17.100000000000001" customHeight="1">
      <c r="A478" s="8" t="s">
        <v>140</v>
      </c>
      <c r="B478" s="8" t="s">
        <v>760</v>
      </c>
      <c r="C478" s="8" t="s">
        <v>191</v>
      </c>
      <c r="D478" s="8" t="s">
        <v>771</v>
      </c>
      <c r="E478" s="18">
        <v>863.33000000000015</v>
      </c>
      <c r="F478" s="2">
        <f t="shared" si="70"/>
        <v>1358018.0900000003</v>
      </c>
      <c r="G478" s="63">
        <v>295493.26</v>
      </c>
      <c r="H478" s="46">
        <v>41390</v>
      </c>
      <c r="I478" s="42">
        <f t="shared" si="73"/>
        <v>31042.5</v>
      </c>
      <c r="J478" s="46">
        <v>69375</v>
      </c>
      <c r="K478" s="46">
        <v>1063</v>
      </c>
      <c r="L478" s="46">
        <v>172867</v>
      </c>
      <c r="M478" s="46">
        <v>75905</v>
      </c>
      <c r="N478" s="2">
        <f t="shared" si="74"/>
        <v>645745.76</v>
      </c>
      <c r="O478" s="4">
        <f t="shared" si="75"/>
        <v>712272</v>
      </c>
      <c r="P478" s="51">
        <v>449</v>
      </c>
      <c r="Q478" s="51">
        <v>55</v>
      </c>
      <c r="R478" s="4">
        <f t="shared" si="76"/>
        <v>34326</v>
      </c>
      <c r="S478" s="6">
        <f t="shared" si="77"/>
        <v>62988.556799999998</v>
      </c>
      <c r="T478" s="62">
        <v>18632136</v>
      </c>
      <c r="U478" s="6">
        <f t="shared" si="78"/>
        <v>18632.135999999999</v>
      </c>
      <c r="V478" s="6">
        <f t="shared" si="79"/>
        <v>44356.4208</v>
      </c>
      <c r="W478" s="4">
        <f t="shared" si="71"/>
        <v>887128</v>
      </c>
      <c r="X478" s="20">
        <f t="shared" si="72"/>
        <v>1633726</v>
      </c>
      <c r="Y478" s="21">
        <v>0</v>
      </c>
      <c r="Z478" s="19">
        <v>0</v>
      </c>
      <c r="AA478" s="4">
        <f>ROUND(X478+Z478,0)</f>
        <v>1633726</v>
      </c>
      <c r="AB478" s="21"/>
      <c r="AC478" s="21"/>
      <c r="AD478" s="21"/>
      <c r="AE478" s="21"/>
      <c r="AF478" s="21"/>
      <c r="AG478" s="26">
        <v>0</v>
      </c>
      <c r="AH478" s="26"/>
      <c r="AI478" s="26">
        <v>0</v>
      </c>
      <c r="AJ478" s="36">
        <f>SUM(AA478-AB478-AC478-AD478-AE478-AF478+AG478-AH478+AI478)</f>
        <v>1633726</v>
      </c>
      <c r="AK478" s="38" t="str">
        <f>IF(O478&gt;0," ",1)</f>
        <v xml:space="preserve"> </v>
      </c>
      <c r="AL478" s="38" t="str">
        <f>IF(W478&gt;0," ",1)</f>
        <v xml:space="preserve"> </v>
      </c>
    </row>
    <row r="479" spans="1:38" ht="17.100000000000001" customHeight="1">
      <c r="A479" s="8" t="s">
        <v>140</v>
      </c>
      <c r="B479" s="8" t="s">
        <v>760</v>
      </c>
      <c r="C479" s="8" t="s">
        <v>56</v>
      </c>
      <c r="D479" s="8" t="s">
        <v>772</v>
      </c>
      <c r="E479" s="18">
        <v>785.82</v>
      </c>
      <c r="F479" s="2">
        <f t="shared" si="70"/>
        <v>1236094.8600000001</v>
      </c>
      <c r="G479" s="63">
        <v>156227.54</v>
      </c>
      <c r="H479" s="46">
        <v>46569</v>
      </c>
      <c r="I479" s="42">
        <f t="shared" si="73"/>
        <v>34926.75</v>
      </c>
      <c r="J479" s="46">
        <v>78062</v>
      </c>
      <c r="K479" s="46">
        <v>1196</v>
      </c>
      <c r="L479" s="46">
        <v>185905</v>
      </c>
      <c r="M479" s="46">
        <v>25825</v>
      </c>
      <c r="N479" s="2">
        <f t="shared" si="74"/>
        <v>482142.29000000004</v>
      </c>
      <c r="O479" s="4">
        <f t="shared" si="75"/>
        <v>753953</v>
      </c>
      <c r="P479" s="51">
        <v>451</v>
      </c>
      <c r="Q479" s="51">
        <v>35</v>
      </c>
      <c r="R479" s="4">
        <f t="shared" si="76"/>
        <v>21941</v>
      </c>
      <c r="S479" s="6">
        <f t="shared" si="77"/>
        <v>57333.427199999998</v>
      </c>
      <c r="T479" s="62">
        <v>9271664</v>
      </c>
      <c r="U479" s="6">
        <f t="shared" si="78"/>
        <v>9271.6640000000007</v>
      </c>
      <c r="V479" s="6">
        <f t="shared" si="79"/>
        <v>48061.763200000001</v>
      </c>
      <c r="W479" s="4">
        <f t="shared" si="71"/>
        <v>961235</v>
      </c>
      <c r="X479" s="20">
        <f t="shared" si="72"/>
        <v>1737129</v>
      </c>
      <c r="Y479" s="21">
        <v>0</v>
      </c>
      <c r="Z479" s="19">
        <v>0</v>
      </c>
      <c r="AA479" s="4">
        <f>ROUND(X479+Z479,0)</f>
        <v>1737129</v>
      </c>
      <c r="AB479" s="21"/>
      <c r="AC479" s="21"/>
      <c r="AD479" s="21"/>
      <c r="AE479" s="21"/>
      <c r="AF479" s="21"/>
      <c r="AG479" s="26">
        <v>0</v>
      </c>
      <c r="AH479" s="26"/>
      <c r="AI479" s="26">
        <v>0</v>
      </c>
      <c r="AJ479" s="36">
        <f>SUM(AA479-AB479-AC479-AD479-AE479-AF479+AG479-AH479+AI479)</f>
        <v>1737129</v>
      </c>
      <c r="AK479" s="38" t="str">
        <f>IF(O479&gt;0," ",1)</f>
        <v xml:space="preserve"> </v>
      </c>
      <c r="AL479" s="38" t="str">
        <f>IF(W479&gt;0," ",1)</f>
        <v xml:space="preserve"> </v>
      </c>
    </row>
    <row r="480" spans="1:38" ht="17.100000000000001" customHeight="1">
      <c r="A480" s="8" t="s">
        <v>107</v>
      </c>
      <c r="B480" s="8" t="s">
        <v>773</v>
      </c>
      <c r="C480" s="8" t="s">
        <v>108</v>
      </c>
      <c r="D480" s="8" t="s">
        <v>774</v>
      </c>
      <c r="E480" s="18">
        <v>254.97</v>
      </c>
      <c r="F480" s="2">
        <f t="shared" si="70"/>
        <v>401067.81</v>
      </c>
      <c r="G480" s="63">
        <v>68910.12</v>
      </c>
      <c r="H480" s="46">
        <v>25294</v>
      </c>
      <c r="I480" s="42">
        <f t="shared" si="73"/>
        <v>18970.5</v>
      </c>
      <c r="J480" s="46">
        <v>21477</v>
      </c>
      <c r="K480" s="46">
        <v>0</v>
      </c>
      <c r="L480" s="46">
        <v>0</v>
      </c>
      <c r="M480" s="46">
        <v>45896</v>
      </c>
      <c r="N480" s="2">
        <f t="shared" si="74"/>
        <v>155253.62</v>
      </c>
      <c r="O480" s="4">
        <f t="shared" si="75"/>
        <v>245814</v>
      </c>
      <c r="P480" s="51">
        <v>136</v>
      </c>
      <c r="Q480" s="51">
        <v>75</v>
      </c>
      <c r="R480" s="4">
        <f t="shared" si="76"/>
        <v>14178</v>
      </c>
      <c r="S480" s="6">
        <f t="shared" si="77"/>
        <v>18602.611199999999</v>
      </c>
      <c r="T480" s="62">
        <v>4249225</v>
      </c>
      <c r="U480" s="6">
        <f t="shared" si="78"/>
        <v>4249.2250000000004</v>
      </c>
      <c r="V480" s="6">
        <f t="shared" si="79"/>
        <v>14353.386199999999</v>
      </c>
      <c r="W480" s="4">
        <f t="shared" si="71"/>
        <v>287068</v>
      </c>
      <c r="X480" s="20">
        <f t="shared" si="72"/>
        <v>547060</v>
      </c>
      <c r="Y480" s="21">
        <v>0</v>
      </c>
      <c r="Z480" s="19">
        <v>0</v>
      </c>
      <c r="AA480" s="4">
        <f>ROUND(X480+Z480,0)</f>
        <v>547060</v>
      </c>
      <c r="AB480" s="21"/>
      <c r="AC480" s="21"/>
      <c r="AD480" s="21"/>
      <c r="AE480" s="21"/>
      <c r="AF480" s="21"/>
      <c r="AG480" s="26">
        <v>0</v>
      </c>
      <c r="AH480" s="26"/>
      <c r="AI480" s="26">
        <v>0</v>
      </c>
      <c r="AJ480" s="36">
        <f>SUM(AA480-AB480-AC480-AD480-AE480-AF480+AG480-AH480+AI480)</f>
        <v>547060</v>
      </c>
      <c r="AK480" s="38" t="str">
        <f>IF(O480&gt;0," ",1)</f>
        <v xml:space="preserve"> </v>
      </c>
      <c r="AL480" s="38" t="str">
        <f>IF(W480&gt;0," ",1)</f>
        <v xml:space="preserve"> </v>
      </c>
    </row>
    <row r="481" spans="1:38" ht="17.100000000000001" customHeight="1">
      <c r="A481" s="8" t="s">
        <v>107</v>
      </c>
      <c r="B481" s="8" t="s">
        <v>773</v>
      </c>
      <c r="C481" s="8" t="s">
        <v>51</v>
      </c>
      <c r="D481" s="8" t="s">
        <v>775</v>
      </c>
      <c r="E481" s="18">
        <v>5620.71</v>
      </c>
      <c r="F481" s="2">
        <f t="shared" si="70"/>
        <v>8841376.8300000001</v>
      </c>
      <c r="G481" s="63">
        <v>2486058.15</v>
      </c>
      <c r="H481" s="46">
        <v>655346</v>
      </c>
      <c r="I481" s="42">
        <f t="shared" si="73"/>
        <v>491509.5</v>
      </c>
      <c r="J481" s="46">
        <v>554545</v>
      </c>
      <c r="K481" s="46">
        <v>1715726</v>
      </c>
      <c r="L481" s="46">
        <v>1366488</v>
      </c>
      <c r="M481" s="46">
        <v>79465</v>
      </c>
      <c r="N481" s="2">
        <f t="shared" si="74"/>
        <v>6693791.6500000004</v>
      </c>
      <c r="O481" s="4">
        <f t="shared" si="75"/>
        <v>2147585</v>
      </c>
      <c r="P481" s="51">
        <v>1845</v>
      </c>
      <c r="Q481" s="51">
        <v>33</v>
      </c>
      <c r="R481" s="4">
        <f t="shared" si="76"/>
        <v>84630</v>
      </c>
      <c r="S481" s="6">
        <f t="shared" si="77"/>
        <v>410087.00160000002</v>
      </c>
      <c r="T481" s="62">
        <v>158146193</v>
      </c>
      <c r="U481" s="6">
        <f t="shared" si="78"/>
        <v>158146.193</v>
      </c>
      <c r="V481" s="6">
        <f t="shared" si="79"/>
        <v>251940.80860000002</v>
      </c>
      <c r="W481" s="4">
        <f t="shared" si="71"/>
        <v>5038816</v>
      </c>
      <c r="X481" s="20">
        <f t="shared" si="72"/>
        <v>7271031</v>
      </c>
      <c r="Y481" s="21">
        <v>0</v>
      </c>
      <c r="Z481" s="19">
        <v>0</v>
      </c>
      <c r="AA481" s="4">
        <f>ROUND(X481+Z481,0)</f>
        <v>7271031</v>
      </c>
      <c r="AB481" s="21"/>
      <c r="AC481" s="21"/>
      <c r="AD481" s="21"/>
      <c r="AE481" s="21"/>
      <c r="AF481" s="21"/>
      <c r="AG481" s="26">
        <v>0</v>
      </c>
      <c r="AH481" s="26"/>
      <c r="AI481" s="26">
        <v>0</v>
      </c>
      <c r="AJ481" s="36">
        <f>SUM(AA481-AB481-AC481-AD481-AE481-AF481+AG481-AH481+AI481)</f>
        <v>7271031</v>
      </c>
      <c r="AK481" s="38" t="str">
        <f>IF(O481&gt;0," ",1)</f>
        <v xml:space="preserve"> </v>
      </c>
      <c r="AL481" s="38" t="str">
        <f>IF(W481&gt;0," ",1)</f>
        <v xml:space="preserve"> </v>
      </c>
    </row>
    <row r="482" spans="1:38" ht="17.100000000000001" customHeight="1">
      <c r="A482" s="8" t="s">
        <v>107</v>
      </c>
      <c r="B482" s="8" t="s">
        <v>773</v>
      </c>
      <c r="C482" s="8" t="s">
        <v>190</v>
      </c>
      <c r="D482" s="8" t="s">
        <v>776</v>
      </c>
      <c r="E482" s="18">
        <v>1618.27</v>
      </c>
      <c r="F482" s="2">
        <f t="shared" si="70"/>
        <v>2545538.71</v>
      </c>
      <c r="G482" s="63">
        <v>533676.72</v>
      </c>
      <c r="H482" s="46">
        <v>188057</v>
      </c>
      <c r="I482" s="42">
        <f t="shared" si="73"/>
        <v>141042.75</v>
      </c>
      <c r="J482" s="46">
        <v>158377</v>
      </c>
      <c r="K482" s="46">
        <v>490283</v>
      </c>
      <c r="L482" s="46">
        <v>387910</v>
      </c>
      <c r="M482" s="46">
        <v>197432</v>
      </c>
      <c r="N482" s="2">
        <f t="shared" si="74"/>
        <v>1908721.47</v>
      </c>
      <c r="O482" s="4">
        <f t="shared" si="75"/>
        <v>636817</v>
      </c>
      <c r="P482" s="51">
        <v>734</v>
      </c>
      <c r="Q482" s="51">
        <v>70</v>
      </c>
      <c r="R482" s="4">
        <f t="shared" si="76"/>
        <v>71418</v>
      </c>
      <c r="S482" s="6">
        <f t="shared" si="77"/>
        <v>118068.9792</v>
      </c>
      <c r="T482" s="62">
        <v>34055774</v>
      </c>
      <c r="U482" s="6">
        <f t="shared" si="78"/>
        <v>34055.773999999998</v>
      </c>
      <c r="V482" s="6">
        <f t="shared" si="79"/>
        <v>84013.205199999997</v>
      </c>
      <c r="W482" s="4">
        <f t="shared" si="71"/>
        <v>1680264</v>
      </c>
      <c r="X482" s="20">
        <f t="shared" si="72"/>
        <v>2388499</v>
      </c>
      <c r="Y482" s="21">
        <v>0</v>
      </c>
      <c r="Z482" s="19">
        <v>0</v>
      </c>
      <c r="AA482" s="4">
        <f>ROUND(X482+Z482,0)</f>
        <v>2388499</v>
      </c>
      <c r="AB482" s="21"/>
      <c r="AC482" s="21"/>
      <c r="AD482" s="21"/>
      <c r="AE482" s="21"/>
      <c r="AF482" s="21"/>
      <c r="AG482" s="26">
        <v>0</v>
      </c>
      <c r="AH482" s="26"/>
      <c r="AI482" s="26">
        <v>0</v>
      </c>
      <c r="AJ482" s="36">
        <f>SUM(AA482-AB482-AC482-AD482-AE482-AF482+AG482-AH482+AI482)</f>
        <v>2388499</v>
      </c>
      <c r="AK482" s="38" t="str">
        <f>IF(O482&gt;0," ",1)</f>
        <v xml:space="preserve"> </v>
      </c>
      <c r="AL482" s="38" t="str">
        <f>IF(W482&gt;0," ",1)</f>
        <v xml:space="preserve"> </v>
      </c>
    </row>
    <row r="483" spans="1:38" ht="17.100000000000001" customHeight="1">
      <c r="A483" s="8" t="s">
        <v>107</v>
      </c>
      <c r="B483" s="8" t="s">
        <v>773</v>
      </c>
      <c r="C483" s="8" t="s">
        <v>96</v>
      </c>
      <c r="D483" s="8" t="s">
        <v>777</v>
      </c>
      <c r="E483" s="18">
        <v>2256.42</v>
      </c>
      <c r="F483" s="2">
        <f t="shared" si="70"/>
        <v>3549348.66</v>
      </c>
      <c r="G483" s="63">
        <v>703046.03</v>
      </c>
      <c r="H483" s="46">
        <v>259965</v>
      </c>
      <c r="I483" s="42">
        <f t="shared" si="73"/>
        <v>194973.75</v>
      </c>
      <c r="J483" s="46">
        <v>218596</v>
      </c>
      <c r="K483" s="46">
        <v>676076</v>
      </c>
      <c r="L483" s="46">
        <v>531816</v>
      </c>
      <c r="M483" s="46">
        <v>52898</v>
      </c>
      <c r="N483" s="2">
        <f t="shared" si="74"/>
        <v>2377405.7800000003</v>
      </c>
      <c r="O483" s="4">
        <f t="shared" si="75"/>
        <v>1171943</v>
      </c>
      <c r="P483" s="51">
        <v>804</v>
      </c>
      <c r="Q483" s="51">
        <v>33</v>
      </c>
      <c r="R483" s="4">
        <f t="shared" si="76"/>
        <v>36879</v>
      </c>
      <c r="S483" s="6">
        <f t="shared" si="77"/>
        <v>164628.4032</v>
      </c>
      <c r="T483" s="62">
        <v>44526400</v>
      </c>
      <c r="U483" s="6">
        <f t="shared" si="78"/>
        <v>44526.400000000001</v>
      </c>
      <c r="V483" s="6">
        <f t="shared" si="79"/>
        <v>120102.00320000001</v>
      </c>
      <c r="W483" s="4">
        <f t="shared" si="71"/>
        <v>2402040</v>
      </c>
      <c r="X483" s="20">
        <f t="shared" si="72"/>
        <v>3610862</v>
      </c>
      <c r="Y483" s="21">
        <v>0</v>
      </c>
      <c r="Z483" s="19">
        <v>0</v>
      </c>
      <c r="AA483" s="4">
        <f>ROUND(X483+Z483,0)</f>
        <v>3610862</v>
      </c>
      <c r="AB483" s="21"/>
      <c r="AC483" s="21"/>
      <c r="AD483" s="21"/>
      <c r="AE483" s="21"/>
      <c r="AF483" s="21"/>
      <c r="AG483" s="26">
        <v>0</v>
      </c>
      <c r="AH483" s="26"/>
      <c r="AI483" s="26">
        <v>0</v>
      </c>
      <c r="AJ483" s="36">
        <f>SUM(AA483-AB483-AC483-AD483-AE483-AF483+AG483-AH483+AI483)</f>
        <v>3610862</v>
      </c>
      <c r="AK483" s="38" t="str">
        <f>IF(O483&gt;0," ",1)</f>
        <v xml:space="preserve"> </v>
      </c>
      <c r="AL483" s="38" t="str">
        <f>IF(W483&gt;0," ",1)</f>
        <v xml:space="preserve"> </v>
      </c>
    </row>
    <row r="484" spans="1:38" ht="17.100000000000001" customHeight="1">
      <c r="A484" s="8" t="s">
        <v>107</v>
      </c>
      <c r="B484" s="8" t="s">
        <v>773</v>
      </c>
      <c r="C484" s="8" t="s">
        <v>86</v>
      </c>
      <c r="D484" s="8" t="s">
        <v>778</v>
      </c>
      <c r="E484" s="18">
        <v>849.81</v>
      </c>
      <c r="F484" s="2">
        <f t="shared" si="70"/>
        <v>1336751.1299999999</v>
      </c>
      <c r="G484" s="63">
        <v>701947.15</v>
      </c>
      <c r="H484" s="46">
        <v>100096</v>
      </c>
      <c r="I484" s="42">
        <f t="shared" si="73"/>
        <v>75072</v>
      </c>
      <c r="J484" s="46">
        <v>73553</v>
      </c>
      <c r="K484" s="46">
        <v>227284</v>
      </c>
      <c r="L484" s="46">
        <v>183072</v>
      </c>
      <c r="M484" s="46">
        <v>280553</v>
      </c>
      <c r="N484" s="2">
        <f t="shared" si="74"/>
        <v>1541481.15</v>
      </c>
      <c r="O484" s="4">
        <f t="shared" si="75"/>
        <v>0</v>
      </c>
      <c r="P484" s="51">
        <v>320</v>
      </c>
      <c r="Q484" s="51">
        <v>90</v>
      </c>
      <c r="R484" s="4">
        <f t="shared" si="76"/>
        <v>40032</v>
      </c>
      <c r="S484" s="6">
        <f t="shared" si="77"/>
        <v>62002.137600000002</v>
      </c>
      <c r="T484" s="62">
        <v>44675217</v>
      </c>
      <c r="U484" s="6">
        <f t="shared" si="78"/>
        <v>44675.216999999997</v>
      </c>
      <c r="V484" s="6">
        <f t="shared" si="79"/>
        <v>17326.920600000005</v>
      </c>
      <c r="W484" s="4">
        <f t="shared" si="71"/>
        <v>346538</v>
      </c>
      <c r="X484" s="20">
        <f t="shared" si="72"/>
        <v>386570</v>
      </c>
      <c r="Y484" s="21">
        <v>0</v>
      </c>
      <c r="Z484" s="19">
        <v>0</v>
      </c>
      <c r="AA484" s="4">
        <f>ROUND(X484+Z484,0)</f>
        <v>386570</v>
      </c>
      <c r="AB484" s="21"/>
      <c r="AC484" s="21"/>
      <c r="AD484" s="21"/>
      <c r="AE484" s="21"/>
      <c r="AF484" s="21"/>
      <c r="AG484" s="26">
        <v>0</v>
      </c>
      <c r="AH484" s="26"/>
      <c r="AI484" s="26">
        <v>0</v>
      </c>
      <c r="AJ484" s="36">
        <f>SUM(AA484-AB484-AC484-AD484-AE484-AF484+AG484-AH484+AI484)</f>
        <v>386570</v>
      </c>
      <c r="AK484" s="38">
        <f>IF(O484&gt;0," ",1)</f>
        <v>1</v>
      </c>
      <c r="AL484" s="38" t="str">
        <f>IF(W484&gt;0," ",1)</f>
        <v xml:space="preserve"> </v>
      </c>
    </row>
    <row r="485" spans="1:38" ht="17.100000000000001" customHeight="1">
      <c r="A485" s="8" t="s">
        <v>107</v>
      </c>
      <c r="B485" s="8" t="s">
        <v>773</v>
      </c>
      <c r="C485" s="8" t="s">
        <v>133</v>
      </c>
      <c r="D485" s="8" t="s">
        <v>779</v>
      </c>
      <c r="E485" s="18">
        <v>828.33</v>
      </c>
      <c r="F485" s="2">
        <f t="shared" si="70"/>
        <v>1302963.0900000001</v>
      </c>
      <c r="G485" s="63">
        <v>226580.39</v>
      </c>
      <c r="H485" s="46">
        <v>91125</v>
      </c>
      <c r="I485" s="42">
        <f t="shared" si="73"/>
        <v>68343.75</v>
      </c>
      <c r="J485" s="46">
        <v>77634</v>
      </c>
      <c r="K485" s="46">
        <v>238955</v>
      </c>
      <c r="L485" s="46">
        <v>186562</v>
      </c>
      <c r="M485" s="46">
        <v>78122</v>
      </c>
      <c r="N485" s="2">
        <f t="shared" si="74"/>
        <v>876197.14</v>
      </c>
      <c r="O485" s="4">
        <f t="shared" si="75"/>
        <v>426766</v>
      </c>
      <c r="P485" s="51">
        <v>503</v>
      </c>
      <c r="Q485" s="51">
        <v>62</v>
      </c>
      <c r="R485" s="4">
        <f t="shared" si="76"/>
        <v>43349</v>
      </c>
      <c r="S485" s="6">
        <f t="shared" si="77"/>
        <v>60434.9568</v>
      </c>
      <c r="T485" s="62">
        <v>13714907</v>
      </c>
      <c r="U485" s="6">
        <f t="shared" si="78"/>
        <v>13714.906999999999</v>
      </c>
      <c r="V485" s="6">
        <f t="shared" si="79"/>
        <v>46720.049800000001</v>
      </c>
      <c r="W485" s="4">
        <f t="shared" si="71"/>
        <v>934401</v>
      </c>
      <c r="X485" s="20">
        <f t="shared" si="72"/>
        <v>1404516</v>
      </c>
      <c r="Y485" s="21">
        <v>0</v>
      </c>
      <c r="Z485" s="19">
        <v>0</v>
      </c>
      <c r="AA485" s="4">
        <f>ROUND(X485+Z485,0)</f>
        <v>1404516</v>
      </c>
      <c r="AB485" s="21"/>
      <c r="AC485" s="21"/>
      <c r="AD485" s="21"/>
      <c r="AE485" s="21"/>
      <c r="AF485" s="21"/>
      <c r="AG485" s="26">
        <v>0</v>
      </c>
      <c r="AH485" s="26"/>
      <c r="AI485" s="26">
        <v>0</v>
      </c>
      <c r="AJ485" s="36">
        <f>SUM(AA485-AB485-AC485-AD485-AE485-AF485+AG485-AH485+AI485)</f>
        <v>1404516</v>
      </c>
      <c r="AK485" s="38" t="str">
        <f>IF(O485&gt;0," ",1)</f>
        <v xml:space="preserve"> </v>
      </c>
      <c r="AL485" s="38" t="str">
        <f>IF(W485&gt;0," ",1)</f>
        <v xml:space="preserve"> </v>
      </c>
    </row>
    <row r="486" spans="1:38" ht="17.100000000000001" customHeight="1">
      <c r="A486" s="8" t="s">
        <v>107</v>
      </c>
      <c r="B486" s="8" t="s">
        <v>773</v>
      </c>
      <c r="C486" s="8" t="s">
        <v>173</v>
      </c>
      <c r="D486" s="8" t="s">
        <v>780</v>
      </c>
      <c r="E486" s="18">
        <v>638.23</v>
      </c>
      <c r="F486" s="2">
        <f t="shared" si="70"/>
        <v>1003935.79</v>
      </c>
      <c r="G486" s="63">
        <v>220230.98</v>
      </c>
      <c r="H486" s="46">
        <v>74502</v>
      </c>
      <c r="I486" s="42">
        <f t="shared" si="73"/>
        <v>55876.5</v>
      </c>
      <c r="J486" s="46">
        <v>63058</v>
      </c>
      <c r="K486" s="46">
        <v>195648</v>
      </c>
      <c r="L486" s="46">
        <v>152289</v>
      </c>
      <c r="M486" s="46">
        <v>86067</v>
      </c>
      <c r="N486" s="2">
        <f t="shared" si="74"/>
        <v>773169.48</v>
      </c>
      <c r="O486" s="4">
        <f t="shared" si="75"/>
        <v>230766</v>
      </c>
      <c r="P486" s="51">
        <v>343</v>
      </c>
      <c r="Q486" s="51">
        <v>70</v>
      </c>
      <c r="R486" s="4">
        <f t="shared" si="76"/>
        <v>33374</v>
      </c>
      <c r="S486" s="6">
        <f t="shared" si="77"/>
        <v>46565.260799999996</v>
      </c>
      <c r="T486" s="62">
        <v>13482968</v>
      </c>
      <c r="U486" s="6">
        <f t="shared" si="78"/>
        <v>13482.968000000001</v>
      </c>
      <c r="V486" s="6">
        <f t="shared" si="79"/>
        <v>33082.292799999996</v>
      </c>
      <c r="W486" s="4">
        <f t="shared" si="71"/>
        <v>661646</v>
      </c>
      <c r="X486" s="20">
        <f t="shared" si="72"/>
        <v>925786</v>
      </c>
      <c r="Y486" s="21">
        <v>0</v>
      </c>
      <c r="Z486" s="19">
        <v>0</v>
      </c>
      <c r="AA486" s="4">
        <f>ROUND(X486+Z486,0)</f>
        <v>925786</v>
      </c>
      <c r="AB486" s="21"/>
      <c r="AC486" s="21"/>
      <c r="AD486" s="21"/>
      <c r="AE486" s="21"/>
      <c r="AF486" s="21"/>
      <c r="AG486" s="26">
        <v>0</v>
      </c>
      <c r="AH486" s="26"/>
      <c r="AI486" s="26">
        <v>0</v>
      </c>
      <c r="AJ486" s="36">
        <f>SUM(AA486-AB486-AC486-AD486-AE486-AF486+AG486-AH486+AI486)</f>
        <v>925786</v>
      </c>
      <c r="AK486" s="38" t="str">
        <f>IF(O486&gt;0," ",1)</f>
        <v xml:space="preserve"> </v>
      </c>
      <c r="AL486" s="38" t="str">
        <f>IF(W486&gt;0," ",1)</f>
        <v xml:space="preserve"> </v>
      </c>
    </row>
    <row r="487" spans="1:38" ht="17.100000000000001" customHeight="1">
      <c r="A487" s="8" t="s">
        <v>107</v>
      </c>
      <c r="B487" s="8" t="s">
        <v>773</v>
      </c>
      <c r="C487" s="8" t="s">
        <v>94</v>
      </c>
      <c r="D487" s="8" t="s">
        <v>781</v>
      </c>
      <c r="E487" s="18">
        <v>683.08</v>
      </c>
      <c r="F487" s="2">
        <f t="shared" si="70"/>
        <v>1074484.8400000001</v>
      </c>
      <c r="G487" s="63">
        <v>1168341.71</v>
      </c>
      <c r="H487" s="46">
        <v>66377</v>
      </c>
      <c r="I487" s="42">
        <f t="shared" si="73"/>
        <v>49782.75</v>
      </c>
      <c r="J487" s="46">
        <v>56227</v>
      </c>
      <c r="K487" s="46">
        <v>173738</v>
      </c>
      <c r="L487" s="46">
        <v>139098</v>
      </c>
      <c r="M487" s="46">
        <v>162729</v>
      </c>
      <c r="N487" s="2">
        <f t="shared" si="74"/>
        <v>1749916.46</v>
      </c>
      <c r="O487" s="4">
        <f t="shared" si="75"/>
        <v>0</v>
      </c>
      <c r="P487" s="51">
        <v>303</v>
      </c>
      <c r="Q487" s="51">
        <v>92</v>
      </c>
      <c r="R487" s="4">
        <f t="shared" si="76"/>
        <v>38748</v>
      </c>
      <c r="S487" s="6">
        <f t="shared" si="77"/>
        <v>49837.516799999998</v>
      </c>
      <c r="T487" s="62">
        <v>73955456</v>
      </c>
      <c r="U487" s="6">
        <f t="shared" si="78"/>
        <v>73955.456000000006</v>
      </c>
      <c r="V487" s="6">
        <f t="shared" si="79"/>
        <v>0</v>
      </c>
      <c r="W487" s="4">
        <f t="shared" si="71"/>
        <v>0</v>
      </c>
      <c r="X487" s="20">
        <f t="shared" si="72"/>
        <v>38748</v>
      </c>
      <c r="Y487" s="21">
        <v>0</v>
      </c>
      <c r="Z487" s="19">
        <v>0</v>
      </c>
      <c r="AA487" s="4">
        <f>ROUND(X487+Z487,0)</f>
        <v>38748</v>
      </c>
      <c r="AB487" s="21"/>
      <c r="AC487" s="21"/>
      <c r="AD487" s="21"/>
      <c r="AE487" s="21"/>
      <c r="AF487" s="21"/>
      <c r="AG487" s="26">
        <v>86375</v>
      </c>
      <c r="AH487" s="26"/>
      <c r="AI487" s="26">
        <v>0</v>
      </c>
      <c r="AJ487" s="36">
        <f>SUM(AA487-AB487-AC487-AD487-AE487-AF487+AG487-AH487+AI487)</f>
        <v>125123</v>
      </c>
      <c r="AK487" s="38">
        <f>IF(O487&gt;0," ",1)</f>
        <v>1</v>
      </c>
      <c r="AL487" s="38">
        <f>IF(W487&gt;0," ",1)</f>
        <v>1</v>
      </c>
    </row>
    <row r="488" spans="1:38" ht="17.100000000000001" customHeight="1">
      <c r="A488" s="8" t="s">
        <v>179</v>
      </c>
      <c r="B488" s="8" t="s">
        <v>782</v>
      </c>
      <c r="C488" s="8" t="s">
        <v>202</v>
      </c>
      <c r="D488" s="8" t="s">
        <v>783</v>
      </c>
      <c r="E488" s="18">
        <v>128.38</v>
      </c>
      <c r="F488" s="2">
        <f t="shared" si="70"/>
        <v>201941.74</v>
      </c>
      <c r="G488" s="63">
        <v>90369.51</v>
      </c>
      <c r="H488" s="46">
        <v>11535</v>
      </c>
      <c r="I488" s="42">
        <f t="shared" si="73"/>
        <v>8651.25</v>
      </c>
      <c r="J488" s="46">
        <v>10795</v>
      </c>
      <c r="K488" s="46">
        <v>0</v>
      </c>
      <c r="L488" s="46">
        <v>0</v>
      </c>
      <c r="M488" s="46">
        <v>19843</v>
      </c>
      <c r="N488" s="2">
        <f t="shared" si="74"/>
        <v>129658.76</v>
      </c>
      <c r="O488" s="4">
        <f t="shared" si="75"/>
        <v>72283</v>
      </c>
      <c r="P488" s="51">
        <v>0</v>
      </c>
      <c r="Q488" s="51">
        <v>0</v>
      </c>
      <c r="R488" s="4">
        <f t="shared" si="76"/>
        <v>0</v>
      </c>
      <c r="S488" s="6">
        <f t="shared" si="77"/>
        <v>9366.6047999999992</v>
      </c>
      <c r="T488" s="62">
        <v>5687194</v>
      </c>
      <c r="U488" s="6">
        <f t="shared" si="78"/>
        <v>5687.1940000000004</v>
      </c>
      <c r="V488" s="6">
        <f t="shared" si="79"/>
        <v>3679.4107999999987</v>
      </c>
      <c r="W488" s="4">
        <f t="shared" si="71"/>
        <v>73588</v>
      </c>
      <c r="X488" s="20">
        <f t="shared" si="72"/>
        <v>145871</v>
      </c>
      <c r="Y488" s="21">
        <v>0</v>
      </c>
      <c r="Z488" s="19">
        <v>0</v>
      </c>
      <c r="AA488" s="4">
        <f>ROUND(X488+Z488,0)</f>
        <v>145871</v>
      </c>
      <c r="AB488" s="21"/>
      <c r="AC488" s="21"/>
      <c r="AD488" s="21"/>
      <c r="AE488" s="21"/>
      <c r="AF488" s="21"/>
      <c r="AG488" s="26">
        <v>0</v>
      </c>
      <c r="AH488" s="26"/>
      <c r="AI488" s="26">
        <v>0</v>
      </c>
      <c r="AJ488" s="36">
        <f>SUM(AA488-AB488-AC488-AD488-AE488-AF488+AG488-AH488+AI488)</f>
        <v>145871</v>
      </c>
      <c r="AK488" s="38" t="str">
        <f>IF(O488&gt;0," ",1)</f>
        <v xml:space="preserve"> </v>
      </c>
      <c r="AL488" s="38" t="str">
        <f>IF(W488&gt;0," ",1)</f>
        <v xml:space="preserve"> </v>
      </c>
    </row>
    <row r="489" spans="1:38" ht="17.100000000000001" customHeight="1">
      <c r="A489" s="8" t="s">
        <v>179</v>
      </c>
      <c r="B489" s="8" t="s">
        <v>782</v>
      </c>
      <c r="C489" s="8" t="s">
        <v>180</v>
      </c>
      <c r="D489" s="8" t="s">
        <v>784</v>
      </c>
      <c r="E489" s="18">
        <v>72.84</v>
      </c>
      <c r="F489" s="2">
        <f t="shared" si="70"/>
        <v>114577.32</v>
      </c>
      <c r="G489" s="63">
        <v>162255.84</v>
      </c>
      <c r="H489" s="46">
        <v>42686</v>
      </c>
      <c r="I489" s="42">
        <f t="shared" si="73"/>
        <v>32014.5</v>
      </c>
      <c r="J489" s="46">
        <v>6334</v>
      </c>
      <c r="K489" s="46">
        <v>0</v>
      </c>
      <c r="L489" s="46">
        <v>0</v>
      </c>
      <c r="M489" s="46">
        <v>53790</v>
      </c>
      <c r="N489" s="2">
        <f t="shared" si="74"/>
        <v>254394.34</v>
      </c>
      <c r="O489" s="4">
        <f t="shared" si="75"/>
        <v>0</v>
      </c>
      <c r="P489" s="51">
        <v>41</v>
      </c>
      <c r="Q489" s="51">
        <v>167</v>
      </c>
      <c r="R489" s="4">
        <f t="shared" si="76"/>
        <v>9517</v>
      </c>
      <c r="S489" s="6">
        <f t="shared" si="77"/>
        <v>5314.4063999999998</v>
      </c>
      <c r="T489" s="62">
        <v>10387698</v>
      </c>
      <c r="U489" s="6">
        <f t="shared" si="78"/>
        <v>10387.698</v>
      </c>
      <c r="V489" s="6">
        <f t="shared" si="79"/>
        <v>0</v>
      </c>
      <c r="W489" s="4">
        <f t="shared" si="71"/>
        <v>0</v>
      </c>
      <c r="X489" s="20">
        <f t="shared" si="72"/>
        <v>9517</v>
      </c>
      <c r="Y489" s="21">
        <v>42096</v>
      </c>
      <c r="Z489" s="21">
        <v>40471</v>
      </c>
      <c r="AA489" s="4">
        <f>ROUND(X489+Z489,0)</f>
        <v>49988</v>
      </c>
      <c r="AB489" s="21"/>
      <c r="AC489" s="21"/>
      <c r="AD489" s="21"/>
      <c r="AE489" s="21"/>
      <c r="AF489" s="21"/>
      <c r="AG489" s="26">
        <v>0</v>
      </c>
      <c r="AH489" s="26"/>
      <c r="AI489" s="26">
        <v>0</v>
      </c>
      <c r="AJ489" s="36">
        <f>SUM(AA489-AB489-AC489-AD489-AE489-AF489+AG489-AH489+AI489)</f>
        <v>49988</v>
      </c>
      <c r="AK489" s="38">
        <f>IF(O489&gt;0," ",1)</f>
        <v>1</v>
      </c>
      <c r="AL489" s="38">
        <f>IF(W489&gt;0," ",1)</f>
        <v>1</v>
      </c>
    </row>
    <row r="490" spans="1:38" ht="17.100000000000001" customHeight="1">
      <c r="A490" s="8" t="s">
        <v>179</v>
      </c>
      <c r="B490" s="8" t="s">
        <v>782</v>
      </c>
      <c r="C490" s="8" t="s">
        <v>51</v>
      </c>
      <c r="D490" s="8" t="s">
        <v>785</v>
      </c>
      <c r="E490" s="18">
        <v>316.66000000000003</v>
      </c>
      <c r="F490" s="2">
        <f t="shared" si="70"/>
        <v>498106.18000000005</v>
      </c>
      <c r="G490" s="63">
        <v>233030.55</v>
      </c>
      <c r="H490" s="46">
        <v>20459</v>
      </c>
      <c r="I490" s="42">
        <f t="shared" si="73"/>
        <v>15344.25</v>
      </c>
      <c r="J490" s="46">
        <v>18796</v>
      </c>
      <c r="K490" s="46">
        <v>30718</v>
      </c>
      <c r="L490" s="46">
        <v>46042</v>
      </c>
      <c r="M490" s="46">
        <v>123972</v>
      </c>
      <c r="N490" s="2">
        <f t="shared" si="74"/>
        <v>467902.8</v>
      </c>
      <c r="O490" s="4">
        <f t="shared" si="75"/>
        <v>30203</v>
      </c>
      <c r="P490" s="51">
        <v>76</v>
      </c>
      <c r="Q490" s="51">
        <v>167</v>
      </c>
      <c r="R490" s="4">
        <f t="shared" si="76"/>
        <v>17642</v>
      </c>
      <c r="S490" s="6">
        <f t="shared" si="77"/>
        <v>23103.513599999998</v>
      </c>
      <c r="T490" s="62">
        <v>14738397</v>
      </c>
      <c r="U490" s="6">
        <f t="shared" si="78"/>
        <v>14738.397000000001</v>
      </c>
      <c r="V490" s="6">
        <f t="shared" si="79"/>
        <v>8365.1165999999976</v>
      </c>
      <c r="W490" s="4">
        <f t="shared" si="71"/>
        <v>167302</v>
      </c>
      <c r="X490" s="20">
        <f t="shared" si="72"/>
        <v>215147</v>
      </c>
      <c r="Y490" s="21">
        <v>0</v>
      </c>
      <c r="Z490" s="19">
        <v>0</v>
      </c>
      <c r="AA490" s="4">
        <f>ROUND(X490+Z490,0)</f>
        <v>215147</v>
      </c>
      <c r="AB490" s="21"/>
      <c r="AC490" s="21"/>
      <c r="AD490" s="21"/>
      <c r="AE490" s="21"/>
      <c r="AF490" s="21"/>
      <c r="AG490" s="26">
        <v>0</v>
      </c>
      <c r="AH490" s="26"/>
      <c r="AI490" s="26">
        <v>0</v>
      </c>
      <c r="AJ490" s="36">
        <f>SUM(AA490-AB490-AC490-AD490-AE490-AF490+AG490-AH490+AI490)</f>
        <v>215147</v>
      </c>
      <c r="AK490" s="38" t="str">
        <f>IF(O490&gt;0," ",1)</f>
        <v xml:space="preserve"> </v>
      </c>
      <c r="AL490" s="38" t="str">
        <f>IF(W490&gt;0," ",1)</f>
        <v xml:space="preserve"> </v>
      </c>
    </row>
    <row r="491" spans="1:38" ht="17.100000000000001" customHeight="1">
      <c r="A491" s="8" t="s">
        <v>179</v>
      </c>
      <c r="B491" s="8" t="s">
        <v>782</v>
      </c>
      <c r="C491" s="8" t="s">
        <v>29</v>
      </c>
      <c r="D491" s="8" t="s">
        <v>786</v>
      </c>
      <c r="E491" s="18">
        <v>5108.01</v>
      </c>
      <c r="F491" s="2">
        <f t="shared" si="70"/>
        <v>8034899.7300000004</v>
      </c>
      <c r="G491" s="63">
        <v>1867625.5</v>
      </c>
      <c r="H491" s="46">
        <v>574979</v>
      </c>
      <c r="I491" s="42">
        <f t="shared" si="73"/>
        <v>431234.25</v>
      </c>
      <c r="J491" s="46">
        <v>461385</v>
      </c>
      <c r="K491" s="46">
        <v>750968</v>
      </c>
      <c r="L491" s="46">
        <v>1068721</v>
      </c>
      <c r="M491" s="46">
        <v>197647</v>
      </c>
      <c r="N491" s="2">
        <f t="shared" si="74"/>
        <v>4777580.75</v>
      </c>
      <c r="O491" s="4">
        <f t="shared" si="75"/>
        <v>3257319</v>
      </c>
      <c r="P491" s="51">
        <v>1179</v>
      </c>
      <c r="Q491" s="51">
        <v>84</v>
      </c>
      <c r="R491" s="4">
        <f t="shared" si="76"/>
        <v>137660</v>
      </c>
      <c r="S491" s="6">
        <f t="shared" si="77"/>
        <v>372680.40960000001</v>
      </c>
      <c r="T491" s="62">
        <v>117682766</v>
      </c>
      <c r="U491" s="6">
        <f t="shared" si="78"/>
        <v>117682.766</v>
      </c>
      <c r="V491" s="6">
        <f t="shared" si="79"/>
        <v>254997.64360000001</v>
      </c>
      <c r="W491" s="4">
        <f t="shared" si="71"/>
        <v>5099953</v>
      </c>
      <c r="X491" s="20">
        <f t="shared" si="72"/>
        <v>8494932</v>
      </c>
      <c r="Y491" s="21">
        <v>0</v>
      </c>
      <c r="Z491" s="19">
        <v>0</v>
      </c>
      <c r="AA491" s="4">
        <f>ROUND(X491+Z491,0)</f>
        <v>8494932</v>
      </c>
      <c r="AB491" s="21"/>
      <c r="AC491" s="21"/>
      <c r="AD491" s="21"/>
      <c r="AE491" s="21"/>
      <c r="AF491" s="21"/>
      <c r="AG491" s="26">
        <v>0</v>
      </c>
      <c r="AH491" s="26"/>
      <c r="AI491" s="26">
        <v>0</v>
      </c>
      <c r="AJ491" s="36">
        <f>SUM(AA491-AB491-AC491-AD491-AE491-AF491+AG491-AH491+AI491)</f>
        <v>8494932</v>
      </c>
      <c r="AK491" s="38" t="str">
        <f>IF(O491&gt;0," ",1)</f>
        <v xml:space="preserve"> </v>
      </c>
      <c r="AL491" s="38" t="str">
        <f>IF(W491&gt;0," ",1)</f>
        <v xml:space="preserve"> </v>
      </c>
    </row>
    <row r="492" spans="1:38" ht="17.100000000000001" customHeight="1">
      <c r="A492" s="8" t="s">
        <v>179</v>
      </c>
      <c r="B492" s="8" t="s">
        <v>782</v>
      </c>
      <c r="C492" s="8" t="s">
        <v>86</v>
      </c>
      <c r="D492" s="8" t="s">
        <v>787</v>
      </c>
      <c r="E492" s="18">
        <v>244.03</v>
      </c>
      <c r="F492" s="2">
        <f t="shared" si="70"/>
        <v>383859.19</v>
      </c>
      <c r="G492" s="63">
        <v>232627.87</v>
      </c>
      <c r="H492" s="46">
        <v>17557</v>
      </c>
      <c r="I492" s="42">
        <f t="shared" si="73"/>
        <v>13167.75</v>
      </c>
      <c r="J492" s="46">
        <v>13861</v>
      </c>
      <c r="K492" s="46">
        <v>22685</v>
      </c>
      <c r="L492" s="46">
        <v>34409</v>
      </c>
      <c r="M492" s="46">
        <v>77145</v>
      </c>
      <c r="N492" s="2">
        <f t="shared" si="74"/>
        <v>393895.62</v>
      </c>
      <c r="O492" s="4">
        <f t="shared" si="75"/>
        <v>0</v>
      </c>
      <c r="P492" s="51">
        <v>28</v>
      </c>
      <c r="Q492" s="51">
        <v>167</v>
      </c>
      <c r="R492" s="4">
        <f t="shared" si="76"/>
        <v>6500</v>
      </c>
      <c r="S492" s="6">
        <f t="shared" si="77"/>
        <v>17804.428800000002</v>
      </c>
      <c r="T492" s="62">
        <v>14359745</v>
      </c>
      <c r="U492" s="6">
        <f t="shared" si="78"/>
        <v>14359.745000000001</v>
      </c>
      <c r="V492" s="6">
        <f t="shared" si="79"/>
        <v>3444.6838000000007</v>
      </c>
      <c r="W492" s="4">
        <f t="shared" si="71"/>
        <v>68894</v>
      </c>
      <c r="X492" s="20">
        <f t="shared" si="72"/>
        <v>75394</v>
      </c>
      <c r="Y492" s="21">
        <v>0</v>
      </c>
      <c r="Z492" s="19">
        <v>0</v>
      </c>
      <c r="AA492" s="4">
        <f>ROUND(X492+Z492,0)</f>
        <v>75394</v>
      </c>
      <c r="AB492" s="21"/>
      <c r="AC492" s="21"/>
      <c r="AD492" s="21"/>
      <c r="AE492" s="21"/>
      <c r="AF492" s="21"/>
      <c r="AG492" s="26">
        <v>0</v>
      </c>
      <c r="AH492" s="26"/>
      <c r="AI492" s="26">
        <v>0</v>
      </c>
      <c r="AJ492" s="36">
        <f>SUM(AA492-AB492-AC492-AD492-AE492-AF492+AG492-AH492+AI492)</f>
        <v>75394</v>
      </c>
      <c r="AK492" s="38">
        <f>IF(O492&gt;0," ",1)</f>
        <v>1</v>
      </c>
      <c r="AL492" s="38" t="str">
        <f>IF(W492&gt;0," ",1)</f>
        <v xml:space="preserve"> </v>
      </c>
    </row>
    <row r="493" spans="1:38" ht="17.100000000000001" customHeight="1">
      <c r="A493" s="8" t="s">
        <v>179</v>
      </c>
      <c r="B493" s="8" t="s">
        <v>782</v>
      </c>
      <c r="C493" s="8" t="s">
        <v>68</v>
      </c>
      <c r="D493" s="8" t="s">
        <v>788</v>
      </c>
      <c r="E493" s="18">
        <v>1229.9000000000001</v>
      </c>
      <c r="F493" s="2">
        <f t="shared" si="70"/>
        <v>1934632.7000000002</v>
      </c>
      <c r="G493" s="63">
        <v>452588.29</v>
      </c>
      <c r="H493" s="46">
        <v>113817</v>
      </c>
      <c r="I493" s="42">
        <f t="shared" si="73"/>
        <v>85362.75</v>
      </c>
      <c r="J493" s="46">
        <v>106253</v>
      </c>
      <c r="K493" s="46">
        <v>172801</v>
      </c>
      <c r="L493" s="46">
        <v>246066</v>
      </c>
      <c r="M493" s="46">
        <v>111881</v>
      </c>
      <c r="N493" s="2">
        <f t="shared" si="74"/>
        <v>1174952.04</v>
      </c>
      <c r="O493" s="4">
        <f t="shared" si="75"/>
        <v>759681</v>
      </c>
      <c r="P493" s="51">
        <v>160</v>
      </c>
      <c r="Q493" s="51">
        <v>136</v>
      </c>
      <c r="R493" s="4">
        <f t="shared" si="76"/>
        <v>30246</v>
      </c>
      <c r="S493" s="6">
        <f t="shared" si="77"/>
        <v>89733.504000000001</v>
      </c>
      <c r="T493" s="62">
        <v>27937549</v>
      </c>
      <c r="U493" s="6">
        <f t="shared" si="78"/>
        <v>27937.548999999999</v>
      </c>
      <c r="V493" s="6">
        <f t="shared" si="79"/>
        <v>61795.955000000002</v>
      </c>
      <c r="W493" s="4">
        <f t="shared" si="71"/>
        <v>1235919</v>
      </c>
      <c r="X493" s="20">
        <f t="shared" si="72"/>
        <v>2025846</v>
      </c>
      <c r="Y493" s="21">
        <v>0</v>
      </c>
      <c r="Z493" s="19">
        <v>0</v>
      </c>
      <c r="AA493" s="4">
        <f>ROUND(X493+Z493,0)</f>
        <v>2025846</v>
      </c>
      <c r="AB493" s="21"/>
      <c r="AC493" s="21"/>
      <c r="AD493" s="21"/>
      <c r="AE493" s="21"/>
      <c r="AF493" s="21"/>
      <c r="AG493" s="26">
        <v>0</v>
      </c>
      <c r="AH493" s="26"/>
      <c r="AI493" s="26">
        <v>0</v>
      </c>
      <c r="AJ493" s="36">
        <f>SUM(AA493-AB493-AC493-AD493-AE493-AF493+AG493-AH493+AI493)</f>
        <v>2025846</v>
      </c>
      <c r="AK493" s="38" t="str">
        <f>IF(O493&gt;0," ",1)</f>
        <v xml:space="preserve"> </v>
      </c>
      <c r="AL493" s="38" t="str">
        <f>IF(W493&gt;0," ",1)</f>
        <v xml:space="preserve"> </v>
      </c>
    </row>
    <row r="494" spans="1:38" ht="17.100000000000001" customHeight="1">
      <c r="A494" s="8" t="s">
        <v>179</v>
      </c>
      <c r="B494" s="8" t="s">
        <v>782</v>
      </c>
      <c r="C494" s="8" t="s">
        <v>61</v>
      </c>
      <c r="D494" s="8" t="s">
        <v>789</v>
      </c>
      <c r="E494" s="18">
        <v>387.36999999999995</v>
      </c>
      <c r="F494" s="2">
        <f t="shared" si="70"/>
        <v>609333.00999999989</v>
      </c>
      <c r="G494" s="63">
        <v>131098.56</v>
      </c>
      <c r="H494" s="46">
        <v>61127</v>
      </c>
      <c r="I494" s="42">
        <f t="shared" si="73"/>
        <v>45845.25</v>
      </c>
      <c r="J494" s="46">
        <v>37112</v>
      </c>
      <c r="K494" s="46">
        <v>60601</v>
      </c>
      <c r="L494" s="46">
        <v>90402</v>
      </c>
      <c r="M494" s="46">
        <v>27671</v>
      </c>
      <c r="N494" s="2">
        <f t="shared" si="74"/>
        <v>392729.81</v>
      </c>
      <c r="O494" s="4">
        <f t="shared" si="75"/>
        <v>216603</v>
      </c>
      <c r="P494" s="51">
        <v>50</v>
      </c>
      <c r="Q494" s="51">
        <v>117</v>
      </c>
      <c r="R494" s="4">
        <f t="shared" si="76"/>
        <v>8132</v>
      </c>
      <c r="S494" s="6">
        <f t="shared" si="77"/>
        <v>28262.515200000002</v>
      </c>
      <c r="T494" s="62">
        <v>8173227</v>
      </c>
      <c r="U494" s="6">
        <f t="shared" si="78"/>
        <v>8173.2269999999999</v>
      </c>
      <c r="V494" s="6">
        <f t="shared" si="79"/>
        <v>20089.288200000003</v>
      </c>
      <c r="W494" s="4">
        <f t="shared" si="71"/>
        <v>401786</v>
      </c>
      <c r="X494" s="20">
        <f t="shared" si="72"/>
        <v>626521</v>
      </c>
      <c r="Y494" s="21">
        <v>0</v>
      </c>
      <c r="Z494" s="19">
        <v>0</v>
      </c>
      <c r="AA494" s="4">
        <f>ROUND(X494+Z494,0)</f>
        <v>626521</v>
      </c>
      <c r="AB494" s="21"/>
      <c r="AC494" s="21"/>
      <c r="AD494" s="21"/>
      <c r="AE494" s="21"/>
      <c r="AF494" s="21"/>
      <c r="AG494" s="26">
        <v>0</v>
      </c>
      <c r="AH494" s="26"/>
      <c r="AI494" s="26">
        <v>0</v>
      </c>
      <c r="AJ494" s="36">
        <f>SUM(AA494-AB494-AC494-AD494-AE494-AF494+AG494-AH494+AI494)</f>
        <v>626521</v>
      </c>
      <c r="AK494" s="38" t="str">
        <f>IF(O494&gt;0," ",1)</f>
        <v xml:space="preserve"> </v>
      </c>
      <c r="AL494" s="38" t="str">
        <f>IF(W494&gt;0," ",1)</f>
        <v xml:space="preserve"> </v>
      </c>
    </row>
    <row r="495" spans="1:38" ht="17.100000000000001" customHeight="1">
      <c r="A495" s="8" t="s">
        <v>179</v>
      </c>
      <c r="B495" s="8" t="s">
        <v>782</v>
      </c>
      <c r="C495" s="8" t="s">
        <v>182</v>
      </c>
      <c r="D495" s="8" t="s">
        <v>790</v>
      </c>
      <c r="E495" s="18">
        <v>398.85</v>
      </c>
      <c r="F495" s="2">
        <f t="shared" si="70"/>
        <v>627391.05000000005</v>
      </c>
      <c r="G495" s="63">
        <v>486100.01</v>
      </c>
      <c r="H495" s="46">
        <v>178754</v>
      </c>
      <c r="I495" s="42">
        <f t="shared" si="73"/>
        <v>134065.5</v>
      </c>
      <c r="J495" s="46">
        <v>36904</v>
      </c>
      <c r="K495" s="46">
        <v>60290</v>
      </c>
      <c r="L495" s="46">
        <v>87879</v>
      </c>
      <c r="M495" s="46">
        <v>69275</v>
      </c>
      <c r="N495" s="2">
        <f t="shared" si="74"/>
        <v>874513.51</v>
      </c>
      <c r="O495" s="4">
        <f t="shared" si="75"/>
        <v>0</v>
      </c>
      <c r="P495" s="51">
        <v>147</v>
      </c>
      <c r="Q495" s="51">
        <v>112</v>
      </c>
      <c r="R495" s="4">
        <f t="shared" si="76"/>
        <v>22885</v>
      </c>
      <c r="S495" s="6">
        <f t="shared" si="77"/>
        <v>29100.096000000001</v>
      </c>
      <c r="T495" s="62">
        <v>31442433</v>
      </c>
      <c r="U495" s="6">
        <f t="shared" si="78"/>
        <v>31442.433000000001</v>
      </c>
      <c r="V495" s="6">
        <f t="shared" si="79"/>
        <v>0</v>
      </c>
      <c r="W495" s="4">
        <f t="shared" si="71"/>
        <v>0</v>
      </c>
      <c r="X495" s="20">
        <f t="shared" si="72"/>
        <v>22885</v>
      </c>
      <c r="Y495" s="21">
        <v>0</v>
      </c>
      <c r="Z495" s="19">
        <v>0</v>
      </c>
      <c r="AA495" s="4">
        <f>ROUND(X495+Z495,0)</f>
        <v>22885</v>
      </c>
      <c r="AB495" s="21"/>
      <c r="AC495" s="21"/>
      <c r="AD495" s="21"/>
      <c r="AE495" s="21">
        <v>1975</v>
      </c>
      <c r="AF495" s="21"/>
      <c r="AG495" s="26">
        <v>0</v>
      </c>
      <c r="AH495" s="26"/>
      <c r="AI495" s="26">
        <v>0</v>
      </c>
      <c r="AJ495" s="36">
        <f>SUM(AA495-AB495-AC495-AD495-AE495-AF495+AG495-AH495+AI495)</f>
        <v>20910</v>
      </c>
      <c r="AK495" s="38">
        <f>IF(O495&gt;0," ",1)</f>
        <v>1</v>
      </c>
      <c r="AL495" s="38">
        <f>IF(W495&gt;0," ",1)</f>
        <v>1</v>
      </c>
    </row>
    <row r="496" spans="1:38" ht="17.100000000000001" customHeight="1">
      <c r="A496" s="8" t="s">
        <v>179</v>
      </c>
      <c r="B496" s="8" t="s">
        <v>782</v>
      </c>
      <c r="C496" s="8" t="s">
        <v>10</v>
      </c>
      <c r="D496" s="8" t="s">
        <v>791</v>
      </c>
      <c r="E496" s="18">
        <v>532.51</v>
      </c>
      <c r="F496" s="2">
        <f t="shared" si="70"/>
        <v>837638.23</v>
      </c>
      <c r="G496" s="63">
        <v>315327.5</v>
      </c>
      <c r="H496" s="46">
        <v>120966</v>
      </c>
      <c r="I496" s="42">
        <f t="shared" si="73"/>
        <v>90724.5</v>
      </c>
      <c r="J496" s="46">
        <v>39425</v>
      </c>
      <c r="K496" s="46">
        <v>64656</v>
      </c>
      <c r="L496" s="46">
        <v>96653</v>
      </c>
      <c r="M496" s="46">
        <v>73370</v>
      </c>
      <c r="N496" s="2">
        <f t="shared" si="74"/>
        <v>680156</v>
      </c>
      <c r="O496" s="4">
        <f t="shared" si="75"/>
        <v>157482</v>
      </c>
      <c r="P496" s="51">
        <v>49</v>
      </c>
      <c r="Q496" s="51">
        <v>167</v>
      </c>
      <c r="R496" s="4">
        <f t="shared" si="76"/>
        <v>11374</v>
      </c>
      <c r="S496" s="6">
        <f t="shared" si="77"/>
        <v>38851.929600000003</v>
      </c>
      <c r="T496" s="62">
        <v>18227023</v>
      </c>
      <c r="U496" s="6">
        <f t="shared" si="78"/>
        <v>18227.023000000001</v>
      </c>
      <c r="V496" s="6">
        <f t="shared" si="79"/>
        <v>20624.906600000002</v>
      </c>
      <c r="W496" s="4">
        <f t="shared" si="71"/>
        <v>412498</v>
      </c>
      <c r="X496" s="20">
        <f t="shared" si="72"/>
        <v>581354</v>
      </c>
      <c r="Y496" s="21">
        <v>0</v>
      </c>
      <c r="Z496" s="19">
        <v>0</v>
      </c>
      <c r="AA496" s="4">
        <f>ROUND(X496+Z496,0)</f>
        <v>581354</v>
      </c>
      <c r="AB496" s="21"/>
      <c r="AC496" s="21"/>
      <c r="AD496" s="21"/>
      <c r="AE496" s="21"/>
      <c r="AF496" s="21"/>
      <c r="AG496" s="26">
        <v>0</v>
      </c>
      <c r="AH496" s="26"/>
      <c r="AI496" s="26">
        <v>0</v>
      </c>
      <c r="AJ496" s="36">
        <f>SUM(AA496-AB496-AC496-AD496-AE496-AF496+AG496-AH496+AI496)</f>
        <v>581354</v>
      </c>
      <c r="AK496" s="38" t="str">
        <f>IF(O496&gt;0," ",1)</f>
        <v xml:space="preserve"> </v>
      </c>
      <c r="AL496" s="38" t="str">
        <f>IF(W496&gt;0," ",1)</f>
        <v xml:space="preserve"> </v>
      </c>
    </row>
    <row r="497" spans="1:38" ht="17.100000000000001" customHeight="1">
      <c r="A497" s="8" t="s">
        <v>144</v>
      </c>
      <c r="B497" s="8" t="s">
        <v>792</v>
      </c>
      <c r="C497" s="8" t="s">
        <v>202</v>
      </c>
      <c r="D497" s="8" t="s">
        <v>794</v>
      </c>
      <c r="E497" s="18">
        <v>127.19</v>
      </c>
      <c r="F497" s="2">
        <f t="shared" si="70"/>
        <v>200069.87</v>
      </c>
      <c r="G497" s="63">
        <v>71942.009999999995</v>
      </c>
      <c r="H497" s="46">
        <v>7367</v>
      </c>
      <c r="I497" s="42">
        <f t="shared" si="73"/>
        <v>5525.25</v>
      </c>
      <c r="J497" s="46">
        <v>9659</v>
      </c>
      <c r="K497" s="46">
        <v>1676</v>
      </c>
      <c r="L497" s="46">
        <v>27467</v>
      </c>
      <c r="M497" s="46">
        <v>32711</v>
      </c>
      <c r="N497" s="2">
        <f t="shared" si="74"/>
        <v>148980.26</v>
      </c>
      <c r="O497" s="4">
        <f t="shared" si="75"/>
        <v>51090</v>
      </c>
      <c r="P497" s="51">
        <v>15</v>
      </c>
      <c r="Q497" s="51">
        <v>167</v>
      </c>
      <c r="R497" s="4">
        <f t="shared" si="76"/>
        <v>3482</v>
      </c>
      <c r="S497" s="6">
        <f t="shared" si="77"/>
        <v>9279.7824000000001</v>
      </c>
      <c r="T497" s="62">
        <v>4410914</v>
      </c>
      <c r="U497" s="6">
        <f t="shared" si="78"/>
        <v>4410.9139999999998</v>
      </c>
      <c r="V497" s="6">
        <f t="shared" si="79"/>
        <v>4868.8684000000003</v>
      </c>
      <c r="W497" s="4">
        <f t="shared" si="71"/>
        <v>97377</v>
      </c>
      <c r="X497" s="20">
        <f t="shared" si="72"/>
        <v>151949</v>
      </c>
      <c r="Y497" s="21">
        <v>0</v>
      </c>
      <c r="Z497" s="19">
        <v>0</v>
      </c>
      <c r="AA497" s="4">
        <f>ROUND(X497+Z497,0)</f>
        <v>151949</v>
      </c>
      <c r="AB497" s="21"/>
      <c r="AC497" s="21"/>
      <c r="AD497" s="21"/>
      <c r="AE497" s="21"/>
      <c r="AF497" s="21"/>
      <c r="AG497" s="26">
        <v>0</v>
      </c>
      <c r="AH497" s="26"/>
      <c r="AI497" s="26">
        <v>0</v>
      </c>
      <c r="AJ497" s="36">
        <f>SUM(AA497-AB497-AC497-AD497-AE497-AF497+AG497-AH497+AI497)</f>
        <v>151949</v>
      </c>
      <c r="AK497" s="38" t="str">
        <f>IF(O497&gt;0," ",1)</f>
        <v xml:space="preserve"> </v>
      </c>
      <c r="AL497" s="38" t="str">
        <f>IF(W497&gt;0," ",1)</f>
        <v xml:space="preserve"> </v>
      </c>
    </row>
    <row r="498" spans="1:38" ht="17.100000000000001" customHeight="1">
      <c r="A498" s="8" t="s">
        <v>144</v>
      </c>
      <c r="B498" s="8" t="s">
        <v>792</v>
      </c>
      <c r="C498" s="8" t="s">
        <v>29</v>
      </c>
      <c r="D498" s="8" t="s">
        <v>793</v>
      </c>
      <c r="E498" s="18">
        <v>518.47</v>
      </c>
      <c r="F498" s="2">
        <f t="shared" si="70"/>
        <v>815553.31</v>
      </c>
      <c r="G498" s="63">
        <v>133663.82999999999</v>
      </c>
      <c r="H498" s="46">
        <v>32491</v>
      </c>
      <c r="I498" s="42">
        <f t="shared" si="73"/>
        <v>24368.25</v>
      </c>
      <c r="J498" s="46">
        <v>42580</v>
      </c>
      <c r="K498" s="46">
        <v>7416</v>
      </c>
      <c r="L498" s="46">
        <v>111788</v>
      </c>
      <c r="M498" s="46">
        <v>62468</v>
      </c>
      <c r="N498" s="2">
        <f t="shared" si="74"/>
        <v>382284.07999999996</v>
      </c>
      <c r="O498" s="4">
        <f t="shared" si="75"/>
        <v>433269</v>
      </c>
      <c r="P498" s="51">
        <v>66</v>
      </c>
      <c r="Q498" s="51">
        <v>156</v>
      </c>
      <c r="R498" s="4">
        <f t="shared" si="76"/>
        <v>14311</v>
      </c>
      <c r="S498" s="6">
        <f t="shared" si="77"/>
        <v>37827.571199999998</v>
      </c>
      <c r="T498" s="62">
        <v>7979930</v>
      </c>
      <c r="U498" s="6">
        <f t="shared" si="78"/>
        <v>7979.93</v>
      </c>
      <c r="V498" s="6">
        <f t="shared" si="79"/>
        <v>29847.641199999998</v>
      </c>
      <c r="W498" s="4">
        <f t="shared" si="71"/>
        <v>596953</v>
      </c>
      <c r="X498" s="20">
        <f t="shared" si="72"/>
        <v>1044533</v>
      </c>
      <c r="Y498" s="21">
        <v>0</v>
      </c>
      <c r="Z498" s="19">
        <v>0</v>
      </c>
      <c r="AA498" s="4">
        <f>ROUND(X498+Z498,0)</f>
        <v>1044533</v>
      </c>
      <c r="AB498" s="21"/>
      <c r="AC498" s="21"/>
      <c r="AD498" s="21"/>
      <c r="AE498" s="21"/>
      <c r="AF498" s="21"/>
      <c r="AG498" s="26">
        <v>0</v>
      </c>
      <c r="AH498" s="26"/>
      <c r="AI498" s="26">
        <v>0</v>
      </c>
      <c r="AJ498" s="36">
        <f>SUM(AA498-AB498-AC498-AD498-AE498-AF498+AG498-AH498+AI498)</f>
        <v>1044533</v>
      </c>
      <c r="AK498" s="38" t="str">
        <f>IF(O498&gt;0," ",1)</f>
        <v xml:space="preserve"> </v>
      </c>
      <c r="AL498" s="38" t="str">
        <f>IF(W498&gt;0," ",1)</f>
        <v xml:space="preserve"> </v>
      </c>
    </row>
    <row r="499" spans="1:38" ht="17.100000000000001" customHeight="1">
      <c r="A499" s="8" t="s">
        <v>144</v>
      </c>
      <c r="B499" s="8" t="s">
        <v>792</v>
      </c>
      <c r="C499" s="8" t="s">
        <v>151</v>
      </c>
      <c r="D499" s="8" t="s">
        <v>795</v>
      </c>
      <c r="E499" s="18">
        <v>1459.6599999999999</v>
      </c>
      <c r="F499" s="2">
        <f t="shared" si="70"/>
        <v>2296045.1799999997</v>
      </c>
      <c r="G499" s="63">
        <v>315972.11</v>
      </c>
      <c r="H499" s="46">
        <v>100064</v>
      </c>
      <c r="I499" s="42">
        <f t="shared" si="73"/>
        <v>75048</v>
      </c>
      <c r="J499" s="46">
        <v>132236</v>
      </c>
      <c r="K499" s="46">
        <v>22790</v>
      </c>
      <c r="L499" s="46">
        <v>331067</v>
      </c>
      <c r="M499" s="46">
        <v>75749</v>
      </c>
      <c r="N499" s="2">
        <f t="shared" si="74"/>
        <v>952862.11</v>
      </c>
      <c r="O499" s="4">
        <f t="shared" si="75"/>
        <v>1343183</v>
      </c>
      <c r="P499" s="51">
        <v>127</v>
      </c>
      <c r="Q499" s="51">
        <v>125</v>
      </c>
      <c r="R499" s="4">
        <f t="shared" si="76"/>
        <v>22066</v>
      </c>
      <c r="S499" s="6">
        <f t="shared" si="77"/>
        <v>106496.7936</v>
      </c>
      <c r="T499" s="62">
        <v>19161438</v>
      </c>
      <c r="U499" s="6">
        <f t="shared" si="78"/>
        <v>19161.437999999998</v>
      </c>
      <c r="V499" s="6">
        <f t="shared" si="79"/>
        <v>87335.35560000001</v>
      </c>
      <c r="W499" s="4">
        <f t="shared" si="71"/>
        <v>1746707</v>
      </c>
      <c r="X499" s="20">
        <f t="shared" si="72"/>
        <v>3111956</v>
      </c>
      <c r="Y499" s="21">
        <v>0</v>
      </c>
      <c r="Z499" s="19">
        <v>0</v>
      </c>
      <c r="AA499" s="4">
        <f>ROUND(X499+Z499,0)</f>
        <v>3111956</v>
      </c>
      <c r="AB499" s="21"/>
      <c r="AC499" s="21"/>
      <c r="AD499" s="21"/>
      <c r="AE499" s="21"/>
      <c r="AF499" s="21"/>
      <c r="AG499" s="26">
        <v>0</v>
      </c>
      <c r="AH499" s="26"/>
      <c r="AI499" s="26">
        <v>0</v>
      </c>
      <c r="AJ499" s="36">
        <f>SUM(AA499-AB499-AC499-AD499-AE499-AF499+AG499-AH499+AI499)</f>
        <v>3111956</v>
      </c>
      <c r="AK499" s="38" t="str">
        <f>IF(O499&gt;0," ",1)</f>
        <v xml:space="preserve"> </v>
      </c>
      <c r="AL499" s="38" t="str">
        <f>IF(W499&gt;0," ",1)</f>
        <v xml:space="preserve"> </v>
      </c>
    </row>
    <row r="500" spans="1:38" ht="17.100000000000001" customHeight="1">
      <c r="A500" s="8" t="s">
        <v>144</v>
      </c>
      <c r="B500" s="8" t="s">
        <v>792</v>
      </c>
      <c r="C500" s="8" t="s">
        <v>152</v>
      </c>
      <c r="D500" s="8" t="s">
        <v>796</v>
      </c>
      <c r="E500" s="18">
        <v>437.92</v>
      </c>
      <c r="F500" s="2">
        <f t="shared" si="70"/>
        <v>688848.16</v>
      </c>
      <c r="G500" s="63">
        <v>106641.36</v>
      </c>
      <c r="H500" s="46">
        <v>28168</v>
      </c>
      <c r="I500" s="42">
        <f t="shared" si="73"/>
        <v>21126</v>
      </c>
      <c r="J500" s="46">
        <v>37180</v>
      </c>
      <c r="K500" s="46">
        <v>6413</v>
      </c>
      <c r="L500" s="46">
        <v>92428</v>
      </c>
      <c r="M500" s="46">
        <v>43860</v>
      </c>
      <c r="N500" s="2">
        <f t="shared" si="74"/>
        <v>307648.36</v>
      </c>
      <c r="O500" s="4">
        <f t="shared" si="75"/>
        <v>381200</v>
      </c>
      <c r="P500" s="51">
        <v>88</v>
      </c>
      <c r="Q500" s="51">
        <v>141</v>
      </c>
      <c r="R500" s="4">
        <f t="shared" si="76"/>
        <v>17247</v>
      </c>
      <c r="S500" s="6">
        <f t="shared" si="77"/>
        <v>31950.643199999999</v>
      </c>
      <c r="T500" s="62">
        <v>6328074</v>
      </c>
      <c r="U500" s="6">
        <f t="shared" si="78"/>
        <v>6328.0739999999996</v>
      </c>
      <c r="V500" s="6">
        <f t="shared" si="79"/>
        <v>25622.569199999998</v>
      </c>
      <c r="W500" s="4">
        <f t="shared" si="71"/>
        <v>512451</v>
      </c>
      <c r="X500" s="20">
        <f t="shared" si="72"/>
        <v>910898</v>
      </c>
      <c r="Y500" s="21">
        <v>0</v>
      </c>
      <c r="Z500" s="19">
        <v>0</v>
      </c>
      <c r="AA500" s="4">
        <f>ROUND(X500+Z500,0)</f>
        <v>910898</v>
      </c>
      <c r="AB500" s="21"/>
      <c r="AC500" s="21"/>
      <c r="AD500" s="21"/>
      <c r="AE500" s="21"/>
      <c r="AF500" s="21"/>
      <c r="AG500" s="26">
        <v>0</v>
      </c>
      <c r="AH500" s="26"/>
      <c r="AI500" s="26">
        <v>0</v>
      </c>
      <c r="AJ500" s="36">
        <f>SUM(AA500-AB500-AC500-AD500-AE500-AF500+AG500-AH500+AI500)</f>
        <v>910898</v>
      </c>
      <c r="AK500" s="38" t="str">
        <f>IF(O500&gt;0," ",1)</f>
        <v xml:space="preserve"> </v>
      </c>
      <c r="AL500" s="38" t="str">
        <f>IF(W500&gt;0," ",1)</f>
        <v xml:space="preserve"> </v>
      </c>
    </row>
    <row r="501" spans="1:38" ht="17.100000000000001" customHeight="1">
      <c r="A501" s="8" t="s">
        <v>183</v>
      </c>
      <c r="B501" s="8" t="s">
        <v>797</v>
      </c>
      <c r="C501" s="8" t="s">
        <v>212</v>
      </c>
      <c r="D501" s="8" t="s">
        <v>798</v>
      </c>
      <c r="E501" s="18">
        <v>593.13</v>
      </c>
      <c r="F501" s="2">
        <f t="shared" si="70"/>
        <v>932993.49</v>
      </c>
      <c r="G501" s="63">
        <v>234853.64</v>
      </c>
      <c r="H501" s="46">
        <v>61178</v>
      </c>
      <c r="I501" s="42">
        <f t="shared" si="73"/>
        <v>45883.5</v>
      </c>
      <c r="J501" s="46">
        <v>45005</v>
      </c>
      <c r="K501" s="46">
        <v>0</v>
      </c>
      <c r="L501" s="46">
        <v>0</v>
      </c>
      <c r="M501" s="46">
        <v>110200</v>
      </c>
      <c r="N501" s="2">
        <f t="shared" si="74"/>
        <v>435942.14</v>
      </c>
      <c r="O501" s="4">
        <f t="shared" si="75"/>
        <v>497051</v>
      </c>
      <c r="P501" s="51">
        <v>262</v>
      </c>
      <c r="Q501" s="51">
        <v>57</v>
      </c>
      <c r="R501" s="4">
        <f t="shared" si="76"/>
        <v>20758</v>
      </c>
      <c r="S501" s="6">
        <f t="shared" si="77"/>
        <v>43274.764799999997</v>
      </c>
      <c r="T501" s="62">
        <v>14609504</v>
      </c>
      <c r="U501" s="6">
        <f t="shared" si="78"/>
        <v>14609.504000000001</v>
      </c>
      <c r="V501" s="6">
        <f t="shared" si="79"/>
        <v>28665.260799999996</v>
      </c>
      <c r="W501" s="4">
        <f t="shared" si="71"/>
        <v>573305</v>
      </c>
      <c r="X501" s="20">
        <f t="shared" si="72"/>
        <v>1091114</v>
      </c>
      <c r="Y501" s="21">
        <v>0</v>
      </c>
      <c r="Z501" s="19">
        <v>0</v>
      </c>
      <c r="AA501" s="4">
        <f>ROUND(X501+Z501,0)</f>
        <v>1091114</v>
      </c>
      <c r="AB501" s="21"/>
      <c r="AC501" s="21"/>
      <c r="AD501" s="21"/>
      <c r="AE501" s="21"/>
      <c r="AF501" s="21"/>
      <c r="AG501" s="26">
        <v>0</v>
      </c>
      <c r="AH501" s="26"/>
      <c r="AI501" s="26">
        <v>0</v>
      </c>
      <c r="AJ501" s="36">
        <f>SUM(AA501-AB501-AC501-AD501-AE501-AF501+AG501-AH501+AI501)</f>
        <v>1091114</v>
      </c>
      <c r="AK501" s="38" t="str">
        <f>IF(O501&gt;0," ",1)</f>
        <v xml:space="preserve"> </v>
      </c>
      <c r="AL501" s="38" t="str">
        <f>IF(W501&gt;0," ",1)</f>
        <v xml:space="preserve"> </v>
      </c>
    </row>
    <row r="502" spans="1:38" ht="17.100000000000001" customHeight="1">
      <c r="A502" s="45" t="s">
        <v>183</v>
      </c>
      <c r="B502" s="45" t="s">
        <v>797</v>
      </c>
      <c r="C502" s="45" t="s">
        <v>898</v>
      </c>
      <c r="D502" s="45" t="s">
        <v>899</v>
      </c>
      <c r="E502" s="18">
        <v>712.25</v>
      </c>
      <c r="F502" s="2">
        <f t="shared" si="70"/>
        <v>1120369.25</v>
      </c>
      <c r="G502" s="63">
        <v>0</v>
      </c>
      <c r="H502" s="46">
        <v>0</v>
      </c>
      <c r="I502" s="42">
        <f t="shared" si="73"/>
        <v>0</v>
      </c>
      <c r="J502" s="46">
        <v>0</v>
      </c>
      <c r="K502" s="46">
        <v>0</v>
      </c>
      <c r="L502" s="46">
        <v>0</v>
      </c>
      <c r="M502" s="46">
        <v>0</v>
      </c>
      <c r="N502" s="2">
        <f t="shared" si="74"/>
        <v>0</v>
      </c>
      <c r="O502" s="4">
        <f t="shared" si="75"/>
        <v>1120369</v>
      </c>
      <c r="P502" s="51">
        <v>0</v>
      </c>
      <c r="Q502" s="51">
        <v>0</v>
      </c>
      <c r="R502" s="4">
        <f t="shared" si="76"/>
        <v>0</v>
      </c>
      <c r="S502" s="6">
        <f t="shared" si="77"/>
        <v>51965.760000000002</v>
      </c>
      <c r="T502" s="62">
        <v>0</v>
      </c>
      <c r="U502" s="6">
        <f t="shared" si="78"/>
        <v>0</v>
      </c>
      <c r="V502" s="6">
        <f t="shared" si="79"/>
        <v>51965.760000000002</v>
      </c>
      <c r="W502" s="4">
        <f t="shared" si="71"/>
        <v>1039315</v>
      </c>
      <c r="X502" s="20">
        <f t="shared" si="72"/>
        <v>2159684</v>
      </c>
      <c r="Y502" s="21">
        <v>0</v>
      </c>
      <c r="Z502" s="19">
        <v>0</v>
      </c>
      <c r="AA502" s="4">
        <f>ROUND(X502+Z502,0)</f>
        <v>2159684</v>
      </c>
      <c r="AB502" s="21"/>
      <c r="AC502" s="21"/>
      <c r="AD502" s="21"/>
      <c r="AE502" s="21"/>
      <c r="AF502" s="21"/>
      <c r="AG502" s="26">
        <v>0</v>
      </c>
      <c r="AH502" s="26"/>
      <c r="AI502" s="26">
        <v>0</v>
      </c>
      <c r="AJ502" s="36">
        <f>SUM(AA502-AB502-AC502-AD502-AE502-AF502+AG502-AH502+AI502)</f>
        <v>2159684</v>
      </c>
      <c r="AK502" s="38" t="str">
        <f>IF(O502&gt;0," ",1)</f>
        <v xml:space="preserve"> </v>
      </c>
      <c r="AL502" s="38" t="str">
        <f>IF(W502&gt;0," ",1)</f>
        <v xml:space="preserve"> </v>
      </c>
    </row>
    <row r="503" spans="1:38" ht="17.100000000000001" customHeight="1">
      <c r="A503" s="45" t="s">
        <v>183</v>
      </c>
      <c r="B503" s="45" t="s">
        <v>797</v>
      </c>
      <c r="C503" s="45" t="s">
        <v>875</v>
      </c>
      <c r="D503" s="45" t="s">
        <v>900</v>
      </c>
      <c r="E503" s="18">
        <v>484.05</v>
      </c>
      <c r="F503" s="2">
        <f t="shared" si="70"/>
        <v>761410.65</v>
      </c>
      <c r="G503" s="63">
        <v>0</v>
      </c>
      <c r="H503" s="46">
        <v>0</v>
      </c>
      <c r="I503" s="42">
        <f t="shared" si="73"/>
        <v>0</v>
      </c>
      <c r="J503" s="46">
        <v>0</v>
      </c>
      <c r="K503" s="46">
        <v>0</v>
      </c>
      <c r="L503" s="46">
        <v>0</v>
      </c>
      <c r="M503" s="46">
        <v>0</v>
      </c>
      <c r="N503" s="2">
        <f t="shared" si="74"/>
        <v>0</v>
      </c>
      <c r="O503" s="4">
        <f t="shared" si="75"/>
        <v>761411</v>
      </c>
      <c r="P503" s="51">
        <v>301</v>
      </c>
      <c r="Q503" s="51">
        <v>33</v>
      </c>
      <c r="R503" s="4">
        <f t="shared" si="76"/>
        <v>13807</v>
      </c>
      <c r="S503" s="6">
        <f t="shared" si="77"/>
        <v>35316.288</v>
      </c>
      <c r="T503" s="62">
        <v>0</v>
      </c>
      <c r="U503" s="6">
        <f t="shared" si="78"/>
        <v>0</v>
      </c>
      <c r="V503" s="6">
        <f t="shared" si="79"/>
        <v>35316.288</v>
      </c>
      <c r="W503" s="4">
        <f t="shared" si="71"/>
        <v>706326</v>
      </c>
      <c r="X503" s="20">
        <f t="shared" si="72"/>
        <v>1481544</v>
      </c>
      <c r="Y503" s="21">
        <v>0</v>
      </c>
      <c r="Z503" s="19">
        <v>0</v>
      </c>
      <c r="AA503" s="4">
        <f>ROUND(X503+Z503,0)</f>
        <v>1481544</v>
      </c>
      <c r="AB503" s="21"/>
      <c r="AC503" s="21"/>
      <c r="AD503" s="21"/>
      <c r="AE503" s="21"/>
      <c r="AF503" s="21"/>
      <c r="AG503" s="26">
        <v>0</v>
      </c>
      <c r="AH503" s="26"/>
      <c r="AI503" s="26">
        <v>0</v>
      </c>
      <c r="AJ503" s="36">
        <f>SUM(AA503-AB503-AC503-AD503-AE503-AF503+AG503-AH503+AI503)</f>
        <v>1481544</v>
      </c>
      <c r="AK503" s="38" t="str">
        <f>IF(O503&gt;0," ",1)</f>
        <v xml:space="preserve"> </v>
      </c>
      <c r="AL503" s="38" t="str">
        <f>IF(W503&gt;0," ",1)</f>
        <v xml:space="preserve"> </v>
      </c>
    </row>
    <row r="504" spans="1:38" ht="17.100000000000001" customHeight="1">
      <c r="A504" s="45" t="s">
        <v>183</v>
      </c>
      <c r="B504" s="45" t="s">
        <v>797</v>
      </c>
      <c r="C504" s="45" t="s">
        <v>901</v>
      </c>
      <c r="D504" s="45" t="s">
        <v>902</v>
      </c>
      <c r="E504" s="18">
        <v>933.61</v>
      </c>
      <c r="F504" s="2">
        <f t="shared" si="70"/>
        <v>1468568.53</v>
      </c>
      <c r="G504" s="63">
        <v>0</v>
      </c>
      <c r="H504" s="46">
        <v>0</v>
      </c>
      <c r="I504" s="42">
        <f t="shared" si="73"/>
        <v>0</v>
      </c>
      <c r="J504" s="46">
        <v>0</v>
      </c>
      <c r="K504" s="46">
        <v>0</v>
      </c>
      <c r="L504" s="46">
        <v>0</v>
      </c>
      <c r="M504" s="46">
        <v>0</v>
      </c>
      <c r="N504" s="2">
        <f t="shared" si="74"/>
        <v>0</v>
      </c>
      <c r="O504" s="4">
        <f t="shared" si="75"/>
        <v>1468569</v>
      </c>
      <c r="P504" s="51">
        <v>529</v>
      </c>
      <c r="Q504" s="51">
        <v>33</v>
      </c>
      <c r="R504" s="4">
        <f t="shared" si="76"/>
        <v>24265</v>
      </c>
      <c r="S504" s="6">
        <f t="shared" si="77"/>
        <v>68116.185599999997</v>
      </c>
      <c r="T504" s="62">
        <v>0</v>
      </c>
      <c r="U504" s="6">
        <f t="shared" si="78"/>
        <v>0</v>
      </c>
      <c r="V504" s="6">
        <f t="shared" si="79"/>
        <v>68116.185599999997</v>
      </c>
      <c r="W504" s="4">
        <f t="shared" si="71"/>
        <v>1362324</v>
      </c>
      <c r="X504" s="20">
        <f t="shared" si="72"/>
        <v>2855158</v>
      </c>
      <c r="Y504" s="21">
        <v>0</v>
      </c>
      <c r="Z504" s="19">
        <v>0</v>
      </c>
      <c r="AA504" s="4">
        <f>ROUND(X504+Z504,0)</f>
        <v>2855158</v>
      </c>
      <c r="AB504" s="21"/>
      <c r="AC504" s="21"/>
      <c r="AD504" s="21"/>
      <c r="AE504" s="21"/>
      <c r="AF504" s="21"/>
      <c r="AG504" s="26">
        <v>0</v>
      </c>
      <c r="AH504" s="26"/>
      <c r="AI504" s="26">
        <v>0</v>
      </c>
      <c r="AJ504" s="36">
        <f>SUM(AA504-AB504-AC504-AD504-AE504-AF504+AG504-AH504+AI504)</f>
        <v>2855158</v>
      </c>
      <c r="AK504" s="38" t="str">
        <f>IF(O504&gt;0," ",1)</f>
        <v xml:space="preserve"> </v>
      </c>
      <c r="AL504" s="38" t="str">
        <f>IF(W504&gt;0," ",1)</f>
        <v xml:space="preserve"> </v>
      </c>
    </row>
    <row r="505" spans="1:38" ht="17.100000000000001" customHeight="1">
      <c r="A505" s="45" t="s">
        <v>183</v>
      </c>
      <c r="B505" s="45" t="s">
        <v>797</v>
      </c>
      <c r="C505" s="45" t="s">
        <v>903</v>
      </c>
      <c r="D505" s="45" t="s">
        <v>904</v>
      </c>
      <c r="E505" s="18">
        <v>555.47</v>
      </c>
      <c r="F505" s="2">
        <f t="shared" si="70"/>
        <v>873754.31</v>
      </c>
      <c r="G505" s="63">
        <v>0</v>
      </c>
      <c r="H505" s="46">
        <v>0</v>
      </c>
      <c r="I505" s="42">
        <f t="shared" si="73"/>
        <v>0</v>
      </c>
      <c r="J505" s="46">
        <v>0</v>
      </c>
      <c r="K505" s="46">
        <v>0</v>
      </c>
      <c r="L505" s="46">
        <v>0</v>
      </c>
      <c r="M505" s="46">
        <v>0</v>
      </c>
      <c r="N505" s="2">
        <f t="shared" si="74"/>
        <v>0</v>
      </c>
      <c r="O505" s="4">
        <f t="shared" si="75"/>
        <v>873754</v>
      </c>
      <c r="P505" s="51">
        <v>195</v>
      </c>
      <c r="Q505" s="51">
        <v>33</v>
      </c>
      <c r="R505" s="4">
        <f t="shared" si="76"/>
        <v>8945</v>
      </c>
      <c r="S505" s="6">
        <f t="shared" si="77"/>
        <v>40527.091200000003</v>
      </c>
      <c r="T505" s="62">
        <v>0</v>
      </c>
      <c r="U505" s="6">
        <f t="shared" si="78"/>
        <v>0</v>
      </c>
      <c r="V505" s="6">
        <f t="shared" si="79"/>
        <v>40527.091200000003</v>
      </c>
      <c r="W505" s="4">
        <f t="shared" si="71"/>
        <v>810542</v>
      </c>
      <c r="X505" s="20">
        <f t="shared" si="72"/>
        <v>1693241</v>
      </c>
      <c r="Y505" s="21">
        <v>0</v>
      </c>
      <c r="Z505" s="19">
        <v>0</v>
      </c>
      <c r="AA505" s="4">
        <f>ROUND(X505+Z505,0)</f>
        <v>1693241</v>
      </c>
      <c r="AB505" s="21"/>
      <c r="AC505" s="21"/>
      <c r="AD505" s="21"/>
      <c r="AE505" s="21"/>
      <c r="AF505" s="21"/>
      <c r="AG505" s="26">
        <v>0</v>
      </c>
      <c r="AH505" s="26"/>
      <c r="AI505" s="26">
        <v>0</v>
      </c>
      <c r="AJ505" s="36">
        <f>SUM(AA505-AB505-AC505-AD505-AE505-AF505+AG505-AH505+AI505)</f>
        <v>1693241</v>
      </c>
      <c r="AK505" s="38" t="str">
        <f>IF(O505&gt;0," ",1)</f>
        <v xml:space="preserve"> </v>
      </c>
      <c r="AL505" s="38" t="str">
        <f>IF(W505&gt;0," ",1)</f>
        <v xml:space="preserve"> </v>
      </c>
    </row>
    <row r="506" spans="1:38" ht="17.100000000000001" customHeight="1">
      <c r="A506" s="45" t="s">
        <v>183</v>
      </c>
      <c r="B506" s="45" t="s">
        <v>797</v>
      </c>
      <c r="C506" s="45" t="s">
        <v>905</v>
      </c>
      <c r="D506" s="45" t="s">
        <v>906</v>
      </c>
      <c r="E506" s="18">
        <v>474.13</v>
      </c>
      <c r="F506" s="2">
        <f t="shared" si="70"/>
        <v>745806.49</v>
      </c>
      <c r="G506" s="63">
        <v>0</v>
      </c>
      <c r="H506" s="46">
        <v>0</v>
      </c>
      <c r="I506" s="42">
        <f t="shared" si="73"/>
        <v>0</v>
      </c>
      <c r="J506" s="46">
        <v>0</v>
      </c>
      <c r="K506" s="46">
        <v>0</v>
      </c>
      <c r="L506" s="46">
        <v>0</v>
      </c>
      <c r="M506" s="46">
        <v>0</v>
      </c>
      <c r="N506" s="2">
        <f t="shared" si="74"/>
        <v>0</v>
      </c>
      <c r="O506" s="4">
        <f t="shared" si="75"/>
        <v>745806</v>
      </c>
      <c r="P506" s="51">
        <v>252</v>
      </c>
      <c r="Q506" s="51">
        <v>33</v>
      </c>
      <c r="R506" s="4">
        <f t="shared" si="76"/>
        <v>11559</v>
      </c>
      <c r="S506" s="6">
        <f t="shared" si="77"/>
        <v>34592.524799999999</v>
      </c>
      <c r="T506" s="62">
        <v>0</v>
      </c>
      <c r="U506" s="6">
        <f t="shared" si="78"/>
        <v>0</v>
      </c>
      <c r="V506" s="6">
        <f t="shared" si="79"/>
        <v>34592.524799999999</v>
      </c>
      <c r="W506" s="4">
        <f t="shared" si="71"/>
        <v>691850</v>
      </c>
      <c r="X506" s="20">
        <f t="shared" si="72"/>
        <v>1449215</v>
      </c>
      <c r="Y506" s="21">
        <v>0</v>
      </c>
      <c r="Z506" s="19">
        <v>0</v>
      </c>
      <c r="AA506" s="4">
        <f>ROUND(X506+Z506,0)</f>
        <v>1449215</v>
      </c>
      <c r="AB506" s="21"/>
      <c r="AC506" s="21"/>
      <c r="AD506" s="21"/>
      <c r="AE506" s="21"/>
      <c r="AF506" s="21"/>
      <c r="AG506" s="26">
        <v>0</v>
      </c>
      <c r="AH506" s="26"/>
      <c r="AI506" s="26">
        <v>0</v>
      </c>
      <c r="AJ506" s="36">
        <f>SUM(AA506-AB506-AC506-AD506-AE506-AF506+AG506-AH506+AI506)</f>
        <v>1449215</v>
      </c>
      <c r="AK506" s="38" t="str">
        <f>IF(O506&gt;0," ",1)</f>
        <v xml:space="preserve"> </v>
      </c>
      <c r="AL506" s="38" t="str">
        <f>IF(W506&gt;0," ",1)</f>
        <v xml:space="preserve"> </v>
      </c>
    </row>
    <row r="507" spans="1:38" ht="17.100000000000001" customHeight="1">
      <c r="A507" s="45" t="s">
        <v>183</v>
      </c>
      <c r="B507" s="45" t="s">
        <v>797</v>
      </c>
      <c r="C507" s="45" t="s">
        <v>907</v>
      </c>
      <c r="D507" s="45" t="s">
        <v>908</v>
      </c>
      <c r="E507" s="18">
        <v>288.27</v>
      </c>
      <c r="F507" s="2">
        <f t="shared" si="70"/>
        <v>453448.70999999996</v>
      </c>
      <c r="G507" s="63">
        <v>0</v>
      </c>
      <c r="H507" s="46">
        <v>0</v>
      </c>
      <c r="I507" s="42">
        <f t="shared" si="73"/>
        <v>0</v>
      </c>
      <c r="J507" s="46">
        <v>0</v>
      </c>
      <c r="K507" s="46">
        <v>0</v>
      </c>
      <c r="L507" s="46">
        <v>0</v>
      </c>
      <c r="M507" s="46">
        <v>0</v>
      </c>
      <c r="N507" s="2">
        <f t="shared" si="74"/>
        <v>0</v>
      </c>
      <c r="O507" s="4">
        <f t="shared" si="75"/>
        <v>453449</v>
      </c>
      <c r="P507" s="51">
        <v>112</v>
      </c>
      <c r="Q507" s="51">
        <v>33</v>
      </c>
      <c r="R507" s="4">
        <f t="shared" si="76"/>
        <v>5137</v>
      </c>
      <c r="S507" s="6">
        <f t="shared" si="77"/>
        <v>21032.179199999999</v>
      </c>
      <c r="T507" s="62">
        <v>0</v>
      </c>
      <c r="U507" s="6">
        <f t="shared" si="78"/>
        <v>0</v>
      </c>
      <c r="V507" s="6">
        <f t="shared" si="79"/>
        <v>21032.179199999999</v>
      </c>
      <c r="W507" s="4">
        <f t="shared" si="71"/>
        <v>420644</v>
      </c>
      <c r="X507" s="20">
        <f t="shared" si="72"/>
        <v>879230</v>
      </c>
      <c r="Y507" s="21">
        <v>0</v>
      </c>
      <c r="Z507" s="19">
        <v>0</v>
      </c>
      <c r="AA507" s="4">
        <f>ROUND(X507+Z507,0)</f>
        <v>879230</v>
      </c>
      <c r="AB507" s="21"/>
      <c r="AC507" s="21"/>
      <c r="AD507" s="21"/>
      <c r="AE507" s="21"/>
      <c r="AF507" s="21"/>
      <c r="AG507" s="26">
        <v>0</v>
      </c>
      <c r="AH507" s="26"/>
      <c r="AI507" s="26">
        <v>0</v>
      </c>
      <c r="AJ507" s="36">
        <f>SUM(AA507-AB507-AC507-AD507-AE507-AF507+AG507-AH507+AI507)</f>
        <v>879230</v>
      </c>
      <c r="AK507" s="38" t="str">
        <f>IF(O507&gt;0," ",1)</f>
        <v xml:space="preserve"> </v>
      </c>
      <c r="AL507" s="38" t="str">
        <f>IF(W507&gt;0," ",1)</f>
        <v xml:space="preserve"> </v>
      </c>
    </row>
    <row r="508" spans="1:38" ht="17.100000000000001" customHeight="1">
      <c r="A508" s="45" t="s">
        <v>183</v>
      </c>
      <c r="B508" s="45" t="s">
        <v>797</v>
      </c>
      <c r="C508" s="45" t="s">
        <v>883</v>
      </c>
      <c r="D508" s="45" t="s">
        <v>909</v>
      </c>
      <c r="E508" s="18">
        <v>456.87</v>
      </c>
      <c r="F508" s="2">
        <f t="shared" si="70"/>
        <v>718656.51</v>
      </c>
      <c r="G508" s="63">
        <v>0</v>
      </c>
      <c r="H508" s="46">
        <v>0</v>
      </c>
      <c r="I508" s="42">
        <f t="shared" si="73"/>
        <v>0</v>
      </c>
      <c r="J508" s="46">
        <v>0</v>
      </c>
      <c r="K508" s="46">
        <v>0</v>
      </c>
      <c r="L508" s="46">
        <v>0</v>
      </c>
      <c r="M508" s="46">
        <v>0</v>
      </c>
      <c r="N508" s="2">
        <f t="shared" si="74"/>
        <v>0</v>
      </c>
      <c r="O508" s="4">
        <f t="shared" si="75"/>
        <v>718657</v>
      </c>
      <c r="P508" s="51">
        <v>0</v>
      </c>
      <c r="Q508" s="51">
        <v>0</v>
      </c>
      <c r="R508" s="4">
        <f t="shared" si="76"/>
        <v>0</v>
      </c>
      <c r="S508" s="6">
        <f t="shared" si="77"/>
        <v>33333.235200000003</v>
      </c>
      <c r="T508" s="62">
        <v>0</v>
      </c>
      <c r="U508" s="6">
        <f t="shared" si="78"/>
        <v>0</v>
      </c>
      <c r="V508" s="6">
        <f t="shared" si="79"/>
        <v>33333.235200000003</v>
      </c>
      <c r="W508" s="4">
        <f t="shared" si="71"/>
        <v>666665</v>
      </c>
      <c r="X508" s="20">
        <f t="shared" si="72"/>
        <v>1385322</v>
      </c>
      <c r="Y508" s="21">
        <v>0</v>
      </c>
      <c r="Z508" s="19">
        <v>0</v>
      </c>
      <c r="AA508" s="4">
        <f>ROUND(X508+Z508,0)</f>
        <v>1385322</v>
      </c>
      <c r="AB508" s="21"/>
      <c r="AC508" s="21"/>
      <c r="AD508" s="21"/>
      <c r="AE508" s="21"/>
      <c r="AF508" s="21"/>
      <c r="AG508" s="26">
        <v>0</v>
      </c>
      <c r="AH508" s="26"/>
      <c r="AI508" s="26">
        <v>0</v>
      </c>
      <c r="AJ508" s="36">
        <f>SUM(AA508-AB508-AC508-AD508-AE508-AF508+AG508-AH508+AI508)</f>
        <v>1385322</v>
      </c>
      <c r="AK508" s="38" t="str">
        <f>IF(O508&gt;0," ",1)</f>
        <v xml:space="preserve"> </v>
      </c>
      <c r="AL508" s="38" t="str">
        <f>IF(W508&gt;0," ",1)</f>
        <v xml:space="preserve"> </v>
      </c>
    </row>
    <row r="509" spans="1:38" ht="17.100000000000001" customHeight="1">
      <c r="A509" s="45" t="s">
        <v>183</v>
      </c>
      <c r="B509" s="45" t="s">
        <v>797</v>
      </c>
      <c r="C509" s="45" t="s">
        <v>841</v>
      </c>
      <c r="D509" s="45" t="s">
        <v>910</v>
      </c>
      <c r="E509" s="18">
        <v>1645.05</v>
      </c>
      <c r="F509" s="2">
        <f t="shared" si="70"/>
        <v>2587663.65</v>
      </c>
      <c r="G509" s="63">
        <v>0</v>
      </c>
      <c r="H509" s="46">
        <v>0</v>
      </c>
      <c r="I509" s="42">
        <f t="shared" si="73"/>
        <v>0</v>
      </c>
      <c r="J509" s="46">
        <v>0</v>
      </c>
      <c r="K509" s="46">
        <v>0</v>
      </c>
      <c r="L509" s="46">
        <v>0</v>
      </c>
      <c r="M509" s="46">
        <v>0</v>
      </c>
      <c r="N509" s="2">
        <f t="shared" si="74"/>
        <v>0</v>
      </c>
      <c r="O509" s="4">
        <f t="shared" si="75"/>
        <v>2587664</v>
      </c>
      <c r="P509" s="51">
        <v>0</v>
      </c>
      <c r="Q509" s="51">
        <v>0</v>
      </c>
      <c r="R509" s="4">
        <f t="shared" si="76"/>
        <v>0</v>
      </c>
      <c r="S509" s="6">
        <f t="shared" si="77"/>
        <v>120022.848</v>
      </c>
      <c r="T509" s="62">
        <v>0</v>
      </c>
      <c r="U509" s="6">
        <f t="shared" si="78"/>
        <v>0</v>
      </c>
      <c r="V509" s="6">
        <f t="shared" si="79"/>
        <v>120022.848</v>
      </c>
      <c r="W509" s="4">
        <f t="shared" si="71"/>
        <v>2400457</v>
      </c>
      <c r="X509" s="20">
        <f t="shared" si="72"/>
        <v>4988121</v>
      </c>
      <c r="Y509" s="21">
        <v>0</v>
      </c>
      <c r="Z509" s="19">
        <v>0</v>
      </c>
      <c r="AA509" s="4">
        <f>ROUND(X509+Z509,0)</f>
        <v>4988121</v>
      </c>
      <c r="AB509" s="21"/>
      <c r="AC509" s="21"/>
      <c r="AD509" s="21"/>
      <c r="AE509" s="21"/>
      <c r="AF509" s="21"/>
      <c r="AG509" s="26">
        <v>0</v>
      </c>
      <c r="AH509" s="26"/>
      <c r="AI509" s="26">
        <v>0</v>
      </c>
      <c r="AJ509" s="36">
        <f>SUM(AA509-AB509-AC509-AD509-AE509-AF509+AG509-AH509+AI509)</f>
        <v>4988121</v>
      </c>
      <c r="AK509" s="38" t="str">
        <f>IF(O509&gt;0," ",1)</f>
        <v xml:space="preserve"> </v>
      </c>
      <c r="AL509" s="38" t="str">
        <f>IF(W509&gt;0," ",1)</f>
        <v xml:space="preserve"> </v>
      </c>
    </row>
    <row r="510" spans="1:38" ht="17.100000000000001" customHeight="1">
      <c r="A510" s="45" t="s">
        <v>183</v>
      </c>
      <c r="B510" s="45" t="s">
        <v>797</v>
      </c>
      <c r="C510" s="45" t="s">
        <v>884</v>
      </c>
      <c r="D510" s="45" t="s">
        <v>911</v>
      </c>
      <c r="E510" s="18">
        <v>164.81</v>
      </c>
      <c r="F510" s="2">
        <f t="shared" si="70"/>
        <v>259246.13</v>
      </c>
      <c r="G510" s="63">
        <v>0</v>
      </c>
      <c r="H510" s="46">
        <v>0</v>
      </c>
      <c r="I510" s="42">
        <f t="shared" si="73"/>
        <v>0</v>
      </c>
      <c r="J510" s="46">
        <v>0</v>
      </c>
      <c r="K510" s="46">
        <v>0</v>
      </c>
      <c r="L510" s="46">
        <v>0</v>
      </c>
      <c r="M510" s="46">
        <v>0</v>
      </c>
      <c r="N510" s="2">
        <f t="shared" si="74"/>
        <v>0</v>
      </c>
      <c r="O510" s="4">
        <f t="shared" si="75"/>
        <v>259246</v>
      </c>
      <c r="P510" s="51">
        <v>0</v>
      </c>
      <c r="Q510" s="51">
        <v>0</v>
      </c>
      <c r="R510" s="4">
        <f t="shared" si="76"/>
        <v>0</v>
      </c>
      <c r="S510" s="6">
        <f t="shared" si="77"/>
        <v>12024.5376</v>
      </c>
      <c r="T510" s="62">
        <v>0</v>
      </c>
      <c r="U510" s="6">
        <f t="shared" si="78"/>
        <v>0</v>
      </c>
      <c r="V510" s="6">
        <f t="shared" si="79"/>
        <v>12024.5376</v>
      </c>
      <c r="W510" s="4">
        <f t="shared" si="71"/>
        <v>240491</v>
      </c>
      <c r="X510" s="20">
        <f t="shared" si="72"/>
        <v>499737</v>
      </c>
      <c r="Y510" s="21">
        <v>0</v>
      </c>
      <c r="Z510" s="19">
        <v>0</v>
      </c>
      <c r="AA510" s="4">
        <f>ROUND(X510+Z510,0)</f>
        <v>499737</v>
      </c>
      <c r="AB510" s="21"/>
      <c r="AC510" s="21"/>
      <c r="AD510" s="21"/>
      <c r="AE510" s="21"/>
      <c r="AF510" s="21"/>
      <c r="AG510" s="26">
        <v>0</v>
      </c>
      <c r="AH510" s="26"/>
      <c r="AI510" s="26">
        <v>0</v>
      </c>
      <c r="AJ510" s="36">
        <f>SUM(AA510-AB510-AC510-AD510-AE510-AF510+AG510-AH510+AI510)</f>
        <v>499737</v>
      </c>
      <c r="AK510" s="38" t="str">
        <f>IF(O510&gt;0," ",1)</f>
        <v xml:space="preserve"> </v>
      </c>
      <c r="AL510" s="38" t="str">
        <f>IF(W510&gt;0," ",1)</f>
        <v xml:space="preserve"> </v>
      </c>
    </row>
    <row r="511" spans="1:38" ht="17.100000000000001" customHeight="1">
      <c r="A511" s="45" t="s">
        <v>183</v>
      </c>
      <c r="B511" s="45" t="s">
        <v>797</v>
      </c>
      <c r="C511" s="45" t="s">
        <v>912</v>
      </c>
      <c r="D511" s="45" t="s">
        <v>913</v>
      </c>
      <c r="E511" s="18">
        <v>322.25</v>
      </c>
      <c r="F511" s="2">
        <f t="shared" si="70"/>
        <v>506899.25</v>
      </c>
      <c r="G511" s="63">
        <v>0</v>
      </c>
      <c r="H511" s="46">
        <v>0</v>
      </c>
      <c r="I511" s="42">
        <f t="shared" si="73"/>
        <v>0</v>
      </c>
      <c r="J511" s="46">
        <v>0</v>
      </c>
      <c r="K511" s="46">
        <v>0</v>
      </c>
      <c r="L511" s="46">
        <v>0</v>
      </c>
      <c r="M511" s="46">
        <v>0</v>
      </c>
      <c r="N511" s="2">
        <f t="shared" si="74"/>
        <v>0</v>
      </c>
      <c r="O511" s="4">
        <f t="shared" si="75"/>
        <v>506899</v>
      </c>
      <c r="P511" s="51">
        <v>139</v>
      </c>
      <c r="Q511" s="51">
        <v>33</v>
      </c>
      <c r="R511" s="4">
        <f t="shared" si="76"/>
        <v>6376</v>
      </c>
      <c r="S511" s="6">
        <f t="shared" si="77"/>
        <v>23511.360000000001</v>
      </c>
      <c r="T511" s="62">
        <v>0</v>
      </c>
      <c r="U511" s="6">
        <f t="shared" si="78"/>
        <v>0</v>
      </c>
      <c r="V511" s="6">
        <f t="shared" si="79"/>
        <v>23511.360000000001</v>
      </c>
      <c r="W511" s="4">
        <f t="shared" si="71"/>
        <v>470227</v>
      </c>
      <c r="X511" s="20">
        <f t="shared" si="72"/>
        <v>983502</v>
      </c>
      <c r="Y511" s="21">
        <v>0</v>
      </c>
      <c r="Z511" s="19">
        <v>0</v>
      </c>
      <c r="AA511" s="4">
        <f>ROUND(X511+Z511,0)</f>
        <v>983502</v>
      </c>
      <c r="AB511" s="21"/>
      <c r="AC511" s="21"/>
      <c r="AD511" s="21"/>
      <c r="AE511" s="21"/>
      <c r="AF511" s="21"/>
      <c r="AG511" s="26">
        <v>0</v>
      </c>
      <c r="AH511" s="26"/>
      <c r="AI511" s="26">
        <v>0</v>
      </c>
      <c r="AJ511" s="36">
        <f>SUM(AA511-AB511-AC511-AD511-AE511-AF511+AG511-AH511+AI511)</f>
        <v>983502</v>
      </c>
      <c r="AK511" s="38" t="str">
        <f>IF(O511&gt;0," ",1)</f>
        <v xml:space="preserve"> </v>
      </c>
      <c r="AL511" s="38" t="str">
        <f>IF(W511&gt;0," ",1)</f>
        <v xml:space="preserve"> </v>
      </c>
    </row>
    <row r="512" spans="1:38" ht="17.100000000000001" customHeight="1">
      <c r="A512" s="8" t="s">
        <v>183</v>
      </c>
      <c r="B512" s="8" t="s">
        <v>797</v>
      </c>
      <c r="C512" s="8" t="s">
        <v>51</v>
      </c>
      <c r="D512" s="8" t="s">
        <v>799</v>
      </c>
      <c r="E512" s="18">
        <v>66381.259999999995</v>
      </c>
      <c r="F512" s="2">
        <f t="shared" si="70"/>
        <v>104417721.97999999</v>
      </c>
      <c r="G512" s="63">
        <v>39769139.269999996</v>
      </c>
      <c r="H512" s="46">
        <v>8501070</v>
      </c>
      <c r="I512" s="42">
        <f t="shared" si="73"/>
        <v>6375802.5</v>
      </c>
      <c r="J512" s="46">
        <v>6255221</v>
      </c>
      <c r="K512" s="46">
        <v>22747</v>
      </c>
      <c r="L512" s="46">
        <v>15382504</v>
      </c>
      <c r="M512" s="46">
        <v>10682</v>
      </c>
      <c r="N512" s="2">
        <f t="shared" si="74"/>
        <v>67816095.769999996</v>
      </c>
      <c r="O512" s="4">
        <f t="shared" si="75"/>
        <v>36601626</v>
      </c>
      <c r="P512" s="51">
        <v>13380</v>
      </c>
      <c r="Q512" s="51">
        <v>33</v>
      </c>
      <c r="R512" s="4">
        <f t="shared" si="76"/>
        <v>613741</v>
      </c>
      <c r="S512" s="6">
        <f t="shared" si="77"/>
        <v>4843176.7296000002</v>
      </c>
      <c r="T512" s="62">
        <v>2477780835</v>
      </c>
      <c r="U512" s="6">
        <f t="shared" si="78"/>
        <v>2477780.835</v>
      </c>
      <c r="V512" s="6">
        <f t="shared" si="79"/>
        <v>2365395.8946000002</v>
      </c>
      <c r="W512" s="4">
        <f t="shared" si="71"/>
        <v>47307918</v>
      </c>
      <c r="X512" s="20">
        <f t="shared" si="72"/>
        <v>84523285</v>
      </c>
      <c r="Y512" s="21">
        <v>0</v>
      </c>
      <c r="Z512" s="19">
        <v>0</v>
      </c>
      <c r="AA512" s="4">
        <f>ROUND(X512+Z512,0)</f>
        <v>84523285</v>
      </c>
      <c r="AB512" s="21"/>
      <c r="AC512" s="21"/>
      <c r="AD512" s="21"/>
      <c r="AE512" s="21"/>
      <c r="AF512" s="21"/>
      <c r="AG512" s="26">
        <v>0</v>
      </c>
      <c r="AH512" s="26"/>
      <c r="AI512" s="26">
        <v>0</v>
      </c>
      <c r="AJ512" s="36">
        <f>SUM(AA512-AB512-AC512-AD512-AE512-AF512+AG512-AH512+AI512)</f>
        <v>84523285</v>
      </c>
      <c r="AK512" s="38" t="str">
        <f>IF(O512&gt;0," ",1)</f>
        <v xml:space="preserve"> </v>
      </c>
      <c r="AL512" s="38" t="str">
        <f>IF(W512&gt;0," ",1)</f>
        <v xml:space="preserve"> </v>
      </c>
    </row>
    <row r="513" spans="1:38" ht="17.100000000000001" customHeight="1">
      <c r="A513" s="8" t="s">
        <v>183</v>
      </c>
      <c r="B513" s="8" t="s">
        <v>797</v>
      </c>
      <c r="C513" s="8" t="s">
        <v>190</v>
      </c>
      <c r="D513" s="8" t="s">
        <v>800</v>
      </c>
      <c r="E513" s="18">
        <v>8179.4</v>
      </c>
      <c r="F513" s="2">
        <f t="shared" si="70"/>
        <v>12866196.199999999</v>
      </c>
      <c r="G513" s="63">
        <v>2673822.1800000002</v>
      </c>
      <c r="H513" s="46">
        <v>1083492</v>
      </c>
      <c r="I513" s="42">
        <f t="shared" si="73"/>
        <v>812619</v>
      </c>
      <c r="J513" s="46">
        <v>797235</v>
      </c>
      <c r="K513" s="46">
        <v>2900</v>
      </c>
      <c r="L513" s="46">
        <v>1966827</v>
      </c>
      <c r="M513" s="46">
        <v>74847</v>
      </c>
      <c r="N513" s="2">
        <f t="shared" si="74"/>
        <v>6328250.1799999997</v>
      </c>
      <c r="O513" s="4">
        <f t="shared" si="75"/>
        <v>6537946</v>
      </c>
      <c r="P513" s="51">
        <v>3336</v>
      </c>
      <c r="Q513" s="51">
        <v>33</v>
      </c>
      <c r="R513" s="4">
        <f t="shared" si="76"/>
        <v>153022</v>
      </c>
      <c r="S513" s="6">
        <f t="shared" si="77"/>
        <v>596769.02399999998</v>
      </c>
      <c r="T513" s="62">
        <v>166109574</v>
      </c>
      <c r="U513" s="6">
        <f t="shared" si="78"/>
        <v>166109.57399999999</v>
      </c>
      <c r="V513" s="6">
        <f t="shared" si="79"/>
        <v>430659.44999999995</v>
      </c>
      <c r="W513" s="4">
        <f t="shared" si="71"/>
        <v>8613189</v>
      </c>
      <c r="X513" s="20">
        <f t="shared" si="72"/>
        <v>15304157</v>
      </c>
      <c r="Y513" s="21">
        <v>0</v>
      </c>
      <c r="Z513" s="19">
        <v>0</v>
      </c>
      <c r="AA513" s="4">
        <f>ROUND(X513+Z513,0)</f>
        <v>15304157</v>
      </c>
      <c r="AB513" s="21"/>
      <c r="AC513" s="21"/>
      <c r="AD513" s="21"/>
      <c r="AE513" s="21"/>
      <c r="AF513" s="21"/>
      <c r="AG513" s="26">
        <v>0</v>
      </c>
      <c r="AH513" s="26"/>
      <c r="AI513" s="27">
        <v>0</v>
      </c>
      <c r="AJ513" s="36">
        <f>SUM(AA513-AB513-AC513-AD513-AE513-AF513+AG513-AH513+AI513)</f>
        <v>15304157</v>
      </c>
      <c r="AK513" s="38" t="str">
        <f>IF(O513&gt;0," ",1)</f>
        <v xml:space="preserve"> </v>
      </c>
      <c r="AL513" s="38" t="str">
        <f>IF(W513&gt;0," ",1)</f>
        <v xml:space="preserve"> </v>
      </c>
    </row>
    <row r="514" spans="1:38" ht="17.100000000000001" customHeight="1">
      <c r="A514" s="8" t="s">
        <v>183</v>
      </c>
      <c r="B514" s="8" t="s">
        <v>797</v>
      </c>
      <c r="C514" s="8" t="s">
        <v>96</v>
      </c>
      <c r="D514" s="8" t="s">
        <v>801</v>
      </c>
      <c r="E514" s="18">
        <v>29037.040000000001</v>
      </c>
      <c r="F514" s="2">
        <f t="shared" si="70"/>
        <v>45675263.920000002</v>
      </c>
      <c r="G514" s="63">
        <v>14219679.17</v>
      </c>
      <c r="H514" s="46">
        <v>3900681</v>
      </c>
      <c r="I514" s="42">
        <f t="shared" si="73"/>
        <v>2925510.75</v>
      </c>
      <c r="J514" s="46">
        <v>2870441</v>
      </c>
      <c r="K514" s="46">
        <v>10423</v>
      </c>
      <c r="L514" s="46">
        <v>6782689</v>
      </c>
      <c r="M514" s="46">
        <v>4729</v>
      </c>
      <c r="N514" s="2">
        <f t="shared" si="74"/>
        <v>26813471.920000002</v>
      </c>
      <c r="O514" s="4">
        <f t="shared" si="75"/>
        <v>18861792</v>
      </c>
      <c r="P514" s="51">
        <v>11677</v>
      </c>
      <c r="Q514" s="51">
        <v>33</v>
      </c>
      <c r="R514" s="4">
        <f t="shared" si="76"/>
        <v>535624</v>
      </c>
      <c r="S514" s="6">
        <f t="shared" si="77"/>
        <v>2118542.4383999999</v>
      </c>
      <c r="T514" s="62">
        <v>871282209</v>
      </c>
      <c r="U514" s="6">
        <f t="shared" si="78"/>
        <v>871282.20900000003</v>
      </c>
      <c r="V514" s="6">
        <f t="shared" si="79"/>
        <v>1247260.2293999998</v>
      </c>
      <c r="W514" s="4">
        <f t="shared" si="71"/>
        <v>24945205</v>
      </c>
      <c r="X514" s="20">
        <f t="shared" si="72"/>
        <v>44342621</v>
      </c>
      <c r="Y514" s="21">
        <v>0</v>
      </c>
      <c r="Z514" s="19">
        <v>0</v>
      </c>
      <c r="AA514" s="4">
        <f>ROUND(X514+Z514,0)</f>
        <v>44342621</v>
      </c>
      <c r="AB514" s="21"/>
      <c r="AC514" s="21"/>
      <c r="AD514" s="21"/>
      <c r="AE514" s="21"/>
      <c r="AF514" s="21"/>
      <c r="AG514" s="26">
        <v>0</v>
      </c>
      <c r="AH514" s="26"/>
      <c r="AI514" s="26">
        <v>15458</v>
      </c>
      <c r="AJ514" s="36">
        <f>SUM(AA514-AB514-AC514-AD514-AE514-AF514+AG514-AH514+AI514)</f>
        <v>44358079</v>
      </c>
      <c r="AK514" s="38" t="str">
        <f>IF(O514&gt;0," ",1)</f>
        <v xml:space="preserve"> </v>
      </c>
      <c r="AL514" s="38" t="str">
        <f>IF(W514&gt;0," ",1)</f>
        <v xml:space="preserve"> </v>
      </c>
    </row>
    <row r="515" spans="1:38" ht="17.100000000000001" customHeight="1">
      <c r="A515" s="8" t="s">
        <v>183</v>
      </c>
      <c r="B515" s="8" t="s">
        <v>797</v>
      </c>
      <c r="C515" s="8" t="s">
        <v>207</v>
      </c>
      <c r="D515" s="8" t="s">
        <v>802</v>
      </c>
      <c r="E515" s="18">
        <v>9542.24</v>
      </c>
      <c r="F515" s="2">
        <f t="shared" si="70"/>
        <v>15009943.52</v>
      </c>
      <c r="G515" s="63">
        <v>6806173.8799999999</v>
      </c>
      <c r="H515" s="46">
        <v>1278855</v>
      </c>
      <c r="I515" s="42">
        <f t="shared" si="73"/>
        <v>959141.25</v>
      </c>
      <c r="J515" s="46">
        <v>941158</v>
      </c>
      <c r="K515" s="46">
        <v>3413</v>
      </c>
      <c r="L515" s="46">
        <v>2145813</v>
      </c>
      <c r="M515" s="46">
        <v>47636</v>
      </c>
      <c r="N515" s="2">
        <f t="shared" si="74"/>
        <v>10903335.129999999</v>
      </c>
      <c r="O515" s="4">
        <f t="shared" si="75"/>
        <v>4106608</v>
      </c>
      <c r="P515" s="51">
        <v>4873</v>
      </c>
      <c r="Q515" s="51">
        <v>33</v>
      </c>
      <c r="R515" s="4">
        <f t="shared" si="76"/>
        <v>223525</v>
      </c>
      <c r="S515" s="6">
        <f t="shared" si="77"/>
        <v>696201.83039999998</v>
      </c>
      <c r="T515" s="62">
        <v>424045583</v>
      </c>
      <c r="U515" s="6">
        <f t="shared" si="78"/>
        <v>424045.58299999998</v>
      </c>
      <c r="V515" s="6">
        <f t="shared" si="79"/>
        <v>272156.24739999999</v>
      </c>
      <c r="W515" s="4">
        <f t="shared" si="71"/>
        <v>5443125</v>
      </c>
      <c r="X515" s="20">
        <f t="shared" si="72"/>
        <v>9773258</v>
      </c>
      <c r="Y515" s="21">
        <v>0</v>
      </c>
      <c r="Z515" s="19">
        <v>0</v>
      </c>
      <c r="AA515" s="4">
        <f>ROUND(X515+Z515,0)</f>
        <v>9773258</v>
      </c>
      <c r="AB515" s="21"/>
      <c r="AC515" s="21"/>
      <c r="AD515" s="21"/>
      <c r="AE515" s="21"/>
      <c r="AF515" s="21"/>
      <c r="AG515" s="26">
        <v>0</v>
      </c>
      <c r="AH515" s="26"/>
      <c r="AI515" s="26">
        <v>20044</v>
      </c>
      <c r="AJ515" s="36">
        <f>SUM(AA515-AB515-AC515-AD515-AE515-AF515+AG515-AH515+AI515)</f>
        <v>9793302</v>
      </c>
      <c r="AK515" s="38" t="str">
        <f>IF(O515&gt;0," ",1)</f>
        <v xml:space="preserve"> </v>
      </c>
      <c r="AL515" s="38" t="str">
        <f>IF(W515&gt;0," ",1)</f>
        <v xml:space="preserve"> </v>
      </c>
    </row>
    <row r="516" spans="1:38" ht="17.100000000000001" customHeight="1">
      <c r="A516" s="8" t="s">
        <v>183</v>
      </c>
      <c r="B516" s="8" t="s">
        <v>797</v>
      </c>
      <c r="C516" s="8" t="s">
        <v>222</v>
      </c>
      <c r="D516" s="8" t="s">
        <v>803</v>
      </c>
      <c r="E516" s="18">
        <v>19337.349999999999</v>
      </c>
      <c r="F516" s="2">
        <f t="shared" ref="F516:F542" si="80">SUM(E516*$F$3)</f>
        <v>30417651.549999997</v>
      </c>
      <c r="G516" s="63">
        <v>13182229.48</v>
      </c>
      <c r="H516" s="46">
        <v>2433318</v>
      </c>
      <c r="I516" s="42">
        <f t="shared" si="73"/>
        <v>1824988.5</v>
      </c>
      <c r="J516" s="46">
        <v>1790663</v>
      </c>
      <c r="K516" s="46">
        <v>6500</v>
      </c>
      <c r="L516" s="46">
        <v>4194274</v>
      </c>
      <c r="M516" s="46">
        <v>8451</v>
      </c>
      <c r="N516" s="2">
        <f t="shared" si="74"/>
        <v>21007105.98</v>
      </c>
      <c r="O516" s="4">
        <f t="shared" si="75"/>
        <v>9410546</v>
      </c>
      <c r="P516" s="51">
        <v>9331</v>
      </c>
      <c r="Q516" s="51">
        <v>33</v>
      </c>
      <c r="R516" s="4">
        <f t="shared" si="76"/>
        <v>428013</v>
      </c>
      <c r="S516" s="6">
        <f t="shared" si="77"/>
        <v>1410853.0560000001</v>
      </c>
      <c r="T516" s="62">
        <v>803585348</v>
      </c>
      <c r="U516" s="6">
        <f t="shared" si="78"/>
        <v>803585.348</v>
      </c>
      <c r="V516" s="6">
        <f t="shared" si="79"/>
        <v>607267.7080000001</v>
      </c>
      <c r="W516" s="4">
        <f t="shared" ref="W516:W543" si="81">IF(V516&gt;0,ROUND(SUM(V516*$W$3),0),0)</f>
        <v>12145354</v>
      </c>
      <c r="X516" s="20">
        <f t="shared" ref="X516:X543" si="82">SUM(O516+R516+W516)</f>
        <v>21983913</v>
      </c>
      <c r="Y516" s="21">
        <v>0</v>
      </c>
      <c r="Z516" s="19">
        <v>0</v>
      </c>
      <c r="AA516" s="4">
        <f>ROUND(X516+Z516,0)</f>
        <v>21983913</v>
      </c>
      <c r="AB516" s="21"/>
      <c r="AC516" s="21"/>
      <c r="AD516" s="21"/>
      <c r="AE516" s="21"/>
      <c r="AF516" s="21"/>
      <c r="AG516" s="26">
        <v>0</v>
      </c>
      <c r="AH516" s="26"/>
      <c r="AI516" s="26">
        <v>5942</v>
      </c>
      <c r="AJ516" s="36">
        <f>SUM(AA516-AB516-AC516-AD516-AE516-AF516+AG516-AH516+AI516)</f>
        <v>21989855</v>
      </c>
      <c r="AK516" s="38" t="str">
        <f>IF(O516&gt;0," ",1)</f>
        <v xml:space="preserve"> </v>
      </c>
      <c r="AL516" s="38" t="str">
        <f>IF(W516&gt;0," ",1)</f>
        <v xml:space="preserve"> </v>
      </c>
    </row>
    <row r="517" spans="1:38" ht="17.100000000000001" customHeight="1">
      <c r="A517" s="8" t="s">
        <v>183</v>
      </c>
      <c r="B517" s="8" t="s">
        <v>797</v>
      </c>
      <c r="C517" s="8" t="s">
        <v>191</v>
      </c>
      <c r="D517" s="8" t="s">
        <v>804</v>
      </c>
      <c r="E517" s="18">
        <v>4148.99</v>
      </c>
      <c r="F517" s="2">
        <f t="shared" si="80"/>
        <v>6526361.2699999996</v>
      </c>
      <c r="G517" s="63">
        <v>1412334.31</v>
      </c>
      <c r="H517" s="46">
        <v>567602</v>
      </c>
      <c r="I517" s="42">
        <f t="shared" ref="I517:I543" si="83">ROUND(H517*0.75,2)</f>
        <v>425701.5</v>
      </c>
      <c r="J517" s="46">
        <v>417664</v>
      </c>
      <c r="K517" s="46">
        <v>1518</v>
      </c>
      <c r="L517" s="46">
        <v>980470</v>
      </c>
      <c r="M517" s="46">
        <v>123027</v>
      </c>
      <c r="N517" s="2">
        <f t="shared" ref="N517:N543" si="84">SUM(G517+I517+J517+K517+L517+M517)</f>
        <v>3360714.81</v>
      </c>
      <c r="O517" s="4">
        <f t="shared" ref="O517:O543" si="85">IF(F517&gt;N517,ROUND(SUM(F517-N517),0),0)</f>
        <v>3165646</v>
      </c>
      <c r="P517" s="51">
        <v>2325</v>
      </c>
      <c r="Q517" s="51">
        <v>33</v>
      </c>
      <c r="R517" s="4">
        <f t="shared" ref="R517:R543" si="86">ROUND(SUM(P517*Q517*1.39),0)</f>
        <v>106648</v>
      </c>
      <c r="S517" s="6">
        <f t="shared" ref="S517:S543" si="87">ROUND(SUM(E517*$S$3),4)</f>
        <v>302710.31040000002</v>
      </c>
      <c r="T517" s="62">
        <v>86056480</v>
      </c>
      <c r="U517" s="6">
        <f t="shared" ref="U517:U543" si="88">ROUND(T517/1000,4)</f>
        <v>86056.48</v>
      </c>
      <c r="V517" s="6">
        <f t="shared" ref="V517:V543" si="89">IF(S517-U517&lt;0,0,S517-U517)</f>
        <v>216653.83040000004</v>
      </c>
      <c r="W517" s="4">
        <f t="shared" si="81"/>
        <v>4333077</v>
      </c>
      <c r="X517" s="20">
        <f t="shared" si="82"/>
        <v>7605371</v>
      </c>
      <c r="Y517" s="21">
        <v>0</v>
      </c>
      <c r="Z517" s="19">
        <v>0</v>
      </c>
      <c r="AA517" s="4">
        <f>ROUND(X517+Z517,0)</f>
        <v>7605371</v>
      </c>
      <c r="AB517" s="21"/>
      <c r="AC517" s="21"/>
      <c r="AD517" s="21"/>
      <c r="AE517" s="21"/>
      <c r="AF517" s="21"/>
      <c r="AG517" s="26">
        <v>0</v>
      </c>
      <c r="AH517" s="26"/>
      <c r="AI517" s="26">
        <v>0</v>
      </c>
      <c r="AJ517" s="36">
        <f>SUM(AA517-AB517-AC517-AD517-AE517-AF517+AG517-AH517+AI517)</f>
        <v>7605371</v>
      </c>
      <c r="AK517" s="38" t="str">
        <f>IF(O517&gt;0," ",1)</f>
        <v xml:space="preserve"> </v>
      </c>
      <c r="AL517" s="38" t="str">
        <f>IF(W517&gt;0," ",1)</f>
        <v xml:space="preserve"> </v>
      </c>
    </row>
    <row r="518" spans="1:38" ht="17.100000000000001" customHeight="1">
      <c r="A518" s="8" t="s">
        <v>183</v>
      </c>
      <c r="B518" s="8" t="s">
        <v>797</v>
      </c>
      <c r="C518" s="8" t="s">
        <v>56</v>
      </c>
      <c r="D518" s="8" t="s">
        <v>805</v>
      </c>
      <c r="E518" s="18">
        <v>3875.89</v>
      </c>
      <c r="F518" s="2">
        <f t="shared" si="80"/>
        <v>6096774.9699999997</v>
      </c>
      <c r="G518" s="63">
        <v>1365597.03</v>
      </c>
      <c r="H518" s="46">
        <v>528612</v>
      </c>
      <c r="I518" s="42">
        <f t="shared" si="83"/>
        <v>396459</v>
      </c>
      <c r="J518" s="46">
        <v>388964</v>
      </c>
      <c r="K518" s="46">
        <v>1414</v>
      </c>
      <c r="L518" s="46">
        <v>923439</v>
      </c>
      <c r="M518" s="46">
        <v>111788</v>
      </c>
      <c r="N518" s="2">
        <f t="shared" si="84"/>
        <v>3187661.0300000003</v>
      </c>
      <c r="O518" s="4">
        <f t="shared" si="85"/>
        <v>2909114</v>
      </c>
      <c r="P518" s="51">
        <v>1795</v>
      </c>
      <c r="Q518" s="51">
        <v>33</v>
      </c>
      <c r="R518" s="4">
        <f t="shared" si="86"/>
        <v>82337</v>
      </c>
      <c r="S518" s="6">
        <f t="shared" si="87"/>
        <v>282784.93440000003</v>
      </c>
      <c r="T518" s="62">
        <v>82095818</v>
      </c>
      <c r="U518" s="6">
        <f t="shared" si="88"/>
        <v>82095.817999999999</v>
      </c>
      <c r="V518" s="6">
        <f t="shared" si="89"/>
        <v>200689.11640000003</v>
      </c>
      <c r="W518" s="4">
        <f t="shared" si="81"/>
        <v>4013782</v>
      </c>
      <c r="X518" s="20">
        <f t="shared" si="82"/>
        <v>7005233</v>
      </c>
      <c r="Y518" s="21">
        <v>0</v>
      </c>
      <c r="Z518" s="19">
        <v>0</v>
      </c>
      <c r="AA518" s="4">
        <f>ROUND(X518+Z518,0)</f>
        <v>7005233</v>
      </c>
      <c r="AB518" s="21"/>
      <c r="AC518" s="21"/>
      <c r="AD518" s="21"/>
      <c r="AE518" s="21"/>
      <c r="AF518" s="21"/>
      <c r="AG518" s="26">
        <v>0</v>
      </c>
      <c r="AH518" s="26"/>
      <c r="AI518" s="26">
        <v>0</v>
      </c>
      <c r="AJ518" s="36">
        <f>SUM(AA518-AB518-AC518-AD518-AE518-AF518+AG518-AH518+AI518)</f>
        <v>7005233</v>
      </c>
      <c r="AK518" s="38" t="str">
        <f>IF(O518&gt;0," ",1)</f>
        <v xml:space="preserve"> </v>
      </c>
      <c r="AL518" s="38" t="str">
        <f>IF(W518&gt;0," ",1)</f>
        <v xml:space="preserve"> </v>
      </c>
    </row>
    <row r="519" spans="1:38" ht="17.100000000000001" customHeight="1">
      <c r="A519" s="8" t="s">
        <v>183</v>
      </c>
      <c r="B519" s="8" t="s">
        <v>797</v>
      </c>
      <c r="C519" s="8" t="s">
        <v>29</v>
      </c>
      <c r="D519" s="8" t="s">
        <v>806</v>
      </c>
      <c r="E519" s="18">
        <v>1861.51</v>
      </c>
      <c r="F519" s="2">
        <f t="shared" si="80"/>
        <v>2928155.23</v>
      </c>
      <c r="G519" s="63">
        <v>503055.07</v>
      </c>
      <c r="H519" s="46">
        <v>254496</v>
      </c>
      <c r="I519" s="42">
        <f t="shared" si="83"/>
        <v>190872</v>
      </c>
      <c r="J519" s="46">
        <v>182105</v>
      </c>
      <c r="K519" s="46">
        <v>293727</v>
      </c>
      <c r="L519" s="46">
        <v>442707</v>
      </c>
      <c r="M519" s="46">
        <v>47839</v>
      </c>
      <c r="N519" s="2">
        <f t="shared" si="84"/>
        <v>1660305.07</v>
      </c>
      <c r="O519" s="4">
        <f t="shared" si="85"/>
        <v>1267850</v>
      </c>
      <c r="P519" s="51">
        <v>962</v>
      </c>
      <c r="Q519" s="51">
        <v>33</v>
      </c>
      <c r="R519" s="4">
        <f t="shared" si="86"/>
        <v>44127</v>
      </c>
      <c r="S519" s="6">
        <f t="shared" si="87"/>
        <v>135815.7696</v>
      </c>
      <c r="T519" s="62">
        <v>30194895</v>
      </c>
      <c r="U519" s="6">
        <f t="shared" si="88"/>
        <v>30194.895</v>
      </c>
      <c r="V519" s="6">
        <f t="shared" si="89"/>
        <v>105620.8746</v>
      </c>
      <c r="W519" s="4">
        <f t="shared" si="81"/>
        <v>2112417</v>
      </c>
      <c r="X519" s="20">
        <f t="shared" si="82"/>
        <v>3424394</v>
      </c>
      <c r="Y519" s="21">
        <v>0</v>
      </c>
      <c r="Z519" s="19">
        <v>0</v>
      </c>
      <c r="AA519" s="4">
        <f>ROUND(X519+Z519,0)</f>
        <v>3424394</v>
      </c>
      <c r="AB519" s="21"/>
      <c r="AC519" s="21"/>
      <c r="AD519" s="21"/>
      <c r="AE519" s="21"/>
      <c r="AF519" s="21"/>
      <c r="AG519" s="26">
        <v>0</v>
      </c>
      <c r="AH519" s="26"/>
      <c r="AI519" s="26">
        <v>0</v>
      </c>
      <c r="AJ519" s="36">
        <f>SUM(AA519-AB519-AC519-AD519-AE519-AF519+AG519-AH519+AI519)</f>
        <v>3424394</v>
      </c>
      <c r="AK519" s="38" t="str">
        <f>IF(O519&gt;0," ",1)</f>
        <v xml:space="preserve"> </v>
      </c>
      <c r="AL519" s="38" t="str">
        <f>IF(W519&gt;0," ",1)</f>
        <v xml:space="preserve"> </v>
      </c>
    </row>
    <row r="520" spans="1:38" ht="17.100000000000001" customHeight="1">
      <c r="A520" s="8" t="s">
        <v>183</v>
      </c>
      <c r="B520" s="8" t="s">
        <v>797</v>
      </c>
      <c r="C520" s="8" t="s">
        <v>93</v>
      </c>
      <c r="D520" s="8" t="s">
        <v>807</v>
      </c>
      <c r="E520" s="18">
        <v>25762.46</v>
      </c>
      <c r="F520" s="2">
        <f t="shared" si="80"/>
        <v>40524349.579999998</v>
      </c>
      <c r="G520" s="63">
        <v>13138041.380000001</v>
      </c>
      <c r="H520" s="46">
        <v>3322734</v>
      </c>
      <c r="I520" s="42">
        <f t="shared" si="83"/>
        <v>2492050.5</v>
      </c>
      <c r="J520" s="46">
        <v>2445148</v>
      </c>
      <c r="K520" s="46">
        <v>8878</v>
      </c>
      <c r="L520" s="46">
        <v>5697175</v>
      </c>
      <c r="M520" s="46">
        <v>0</v>
      </c>
      <c r="N520" s="2">
        <f t="shared" si="84"/>
        <v>23781292.880000003</v>
      </c>
      <c r="O520" s="4">
        <f t="shared" si="85"/>
        <v>16743057</v>
      </c>
      <c r="P520" s="51">
        <v>10168</v>
      </c>
      <c r="Q520" s="51">
        <v>33</v>
      </c>
      <c r="R520" s="4">
        <f t="shared" si="86"/>
        <v>466406</v>
      </c>
      <c r="S520" s="6">
        <f t="shared" si="87"/>
        <v>1879629.0815999999</v>
      </c>
      <c r="T520" s="62">
        <v>818569556</v>
      </c>
      <c r="U520" s="6">
        <f t="shared" si="88"/>
        <v>818569.55599999998</v>
      </c>
      <c r="V520" s="6">
        <f t="shared" si="89"/>
        <v>1061059.5255999998</v>
      </c>
      <c r="W520" s="4">
        <f t="shared" si="81"/>
        <v>21221191</v>
      </c>
      <c r="X520" s="20">
        <f t="shared" si="82"/>
        <v>38430654</v>
      </c>
      <c r="Y520" s="21">
        <v>0</v>
      </c>
      <c r="Z520" s="19">
        <v>0</v>
      </c>
      <c r="AA520" s="4">
        <f>ROUND(X520+Z520,0)</f>
        <v>38430654</v>
      </c>
      <c r="AB520" s="21"/>
      <c r="AC520" s="21"/>
      <c r="AD520" s="21"/>
      <c r="AE520" s="21"/>
      <c r="AF520" s="21"/>
      <c r="AG520" s="26">
        <v>0</v>
      </c>
      <c r="AH520" s="26"/>
      <c r="AI520" s="26">
        <v>0</v>
      </c>
      <c r="AJ520" s="36">
        <f>SUM(AA520-AB520-AC520-AD520-AE520-AF520+AG520-AH520+AI520)</f>
        <v>38430654</v>
      </c>
      <c r="AK520" s="38" t="str">
        <f>IF(O520&gt;0," ",1)</f>
        <v xml:space="preserve"> </v>
      </c>
      <c r="AL520" s="38" t="str">
        <f>IF(W520&gt;0," ",1)</f>
        <v xml:space="preserve"> </v>
      </c>
    </row>
    <row r="521" spans="1:38" ht="17.100000000000001" customHeight="1">
      <c r="A521" s="8" t="s">
        <v>183</v>
      </c>
      <c r="B521" s="8" t="s">
        <v>797</v>
      </c>
      <c r="C521" s="8" t="s">
        <v>114</v>
      </c>
      <c r="D521" s="8" t="s">
        <v>808</v>
      </c>
      <c r="E521" s="18">
        <v>1789.03</v>
      </c>
      <c r="F521" s="2">
        <f t="shared" si="80"/>
        <v>2814144.19</v>
      </c>
      <c r="G521" s="63">
        <v>663910.74</v>
      </c>
      <c r="H521" s="46">
        <v>265492</v>
      </c>
      <c r="I521" s="42">
        <f t="shared" si="83"/>
        <v>199119</v>
      </c>
      <c r="J521" s="46">
        <v>195350</v>
      </c>
      <c r="K521" s="46">
        <v>711</v>
      </c>
      <c r="L521" s="46">
        <v>459799</v>
      </c>
      <c r="M521" s="46">
        <v>0</v>
      </c>
      <c r="N521" s="2">
        <f t="shared" si="84"/>
        <v>1518889.74</v>
      </c>
      <c r="O521" s="4">
        <f t="shared" si="85"/>
        <v>1295254</v>
      </c>
      <c r="P521" s="51">
        <v>1092</v>
      </c>
      <c r="Q521" s="51">
        <v>33</v>
      </c>
      <c r="R521" s="4">
        <f t="shared" si="86"/>
        <v>50090</v>
      </c>
      <c r="S521" s="6">
        <f t="shared" si="87"/>
        <v>130527.62880000001</v>
      </c>
      <c r="T521" s="62">
        <v>41365155</v>
      </c>
      <c r="U521" s="6">
        <f t="shared" si="88"/>
        <v>41365.154999999999</v>
      </c>
      <c r="V521" s="6">
        <f t="shared" si="89"/>
        <v>89162.473800000007</v>
      </c>
      <c r="W521" s="4">
        <f t="shared" si="81"/>
        <v>1783249</v>
      </c>
      <c r="X521" s="20">
        <f t="shared" si="82"/>
        <v>3128593</v>
      </c>
      <c r="Y521" s="21">
        <v>0</v>
      </c>
      <c r="Z521" s="19">
        <v>0</v>
      </c>
      <c r="AA521" s="4">
        <f>ROUND(X521+Z521,0)</f>
        <v>3128593</v>
      </c>
      <c r="AB521" s="21"/>
      <c r="AC521" s="21"/>
      <c r="AD521" s="21"/>
      <c r="AE521" s="21"/>
      <c r="AF521" s="21"/>
      <c r="AG521" s="26">
        <v>0</v>
      </c>
      <c r="AH521" s="26"/>
      <c r="AI521" s="26">
        <v>0</v>
      </c>
      <c r="AJ521" s="36">
        <f>SUM(AA521-AB521-AC521-AD521-AE521-AF521+AG521-AH521+AI521)</f>
        <v>3128593</v>
      </c>
      <c r="AK521" s="38" t="str">
        <f>IF(O521&gt;0," ",1)</f>
        <v xml:space="preserve"> </v>
      </c>
      <c r="AL521" s="38" t="str">
        <f>IF(W521&gt;0," ",1)</f>
        <v xml:space="preserve"> </v>
      </c>
    </row>
    <row r="522" spans="1:38" ht="17.100000000000001" customHeight="1">
      <c r="A522" s="8" t="s">
        <v>183</v>
      </c>
      <c r="B522" s="8" t="s">
        <v>797</v>
      </c>
      <c r="C522" s="8" t="s">
        <v>208</v>
      </c>
      <c r="D522" s="8" t="s">
        <v>809</v>
      </c>
      <c r="E522" s="18">
        <v>14250.199999999999</v>
      </c>
      <c r="F522" s="2">
        <f t="shared" si="80"/>
        <v>22415564.599999998</v>
      </c>
      <c r="G522" s="63">
        <v>8410666.8800000008</v>
      </c>
      <c r="H522" s="46">
        <v>2034963</v>
      </c>
      <c r="I522" s="42">
        <f t="shared" si="83"/>
        <v>1526222.25</v>
      </c>
      <c r="J522" s="46">
        <v>1497381</v>
      </c>
      <c r="K522" s="46">
        <v>5444</v>
      </c>
      <c r="L522" s="46">
        <v>3486726</v>
      </c>
      <c r="M522" s="46">
        <v>97821</v>
      </c>
      <c r="N522" s="2">
        <f t="shared" si="84"/>
        <v>15024261.130000001</v>
      </c>
      <c r="O522" s="4">
        <f t="shared" si="85"/>
        <v>7391303</v>
      </c>
      <c r="P522" s="51">
        <v>7035</v>
      </c>
      <c r="Q522" s="51">
        <v>33</v>
      </c>
      <c r="R522" s="4">
        <f t="shared" si="86"/>
        <v>322695</v>
      </c>
      <c r="S522" s="6">
        <f t="shared" si="87"/>
        <v>1039694.5919999999</v>
      </c>
      <c r="T522" s="62">
        <v>516695967</v>
      </c>
      <c r="U522" s="6">
        <f t="shared" si="88"/>
        <v>516695.967</v>
      </c>
      <c r="V522" s="6">
        <f t="shared" si="89"/>
        <v>522998.62499999994</v>
      </c>
      <c r="W522" s="4">
        <f t="shared" si="81"/>
        <v>10459973</v>
      </c>
      <c r="X522" s="20">
        <f t="shared" si="82"/>
        <v>18173971</v>
      </c>
      <c r="Y522" s="21">
        <v>0</v>
      </c>
      <c r="Z522" s="19">
        <v>0</v>
      </c>
      <c r="AA522" s="4">
        <f>ROUND(X522+Z522,0)</f>
        <v>18173971</v>
      </c>
      <c r="AB522" s="21"/>
      <c r="AC522" s="21"/>
      <c r="AD522" s="21"/>
      <c r="AE522" s="21"/>
      <c r="AF522" s="21"/>
      <c r="AG522" s="26">
        <v>0</v>
      </c>
      <c r="AH522" s="26"/>
      <c r="AI522" s="26">
        <v>0</v>
      </c>
      <c r="AJ522" s="36">
        <f>SUM(AA522-AB522-AC522-AD522-AE522-AF522+AG522-AH522+AI522)</f>
        <v>18173971</v>
      </c>
      <c r="AK522" s="38" t="str">
        <f>IF(O522&gt;0," ",1)</f>
        <v xml:space="preserve"> </v>
      </c>
      <c r="AL522" s="38" t="str">
        <f>IF(W522&gt;0," ",1)</f>
        <v xml:space="preserve"> </v>
      </c>
    </row>
    <row r="523" spans="1:38" ht="17.100000000000001" customHeight="1">
      <c r="A523" s="8" t="s">
        <v>183</v>
      </c>
      <c r="B523" s="8" t="s">
        <v>797</v>
      </c>
      <c r="C523" s="8" t="s">
        <v>197</v>
      </c>
      <c r="D523" s="8" t="s">
        <v>810</v>
      </c>
      <c r="E523" s="18">
        <v>4401.2000000000007</v>
      </c>
      <c r="F523" s="2">
        <f t="shared" si="80"/>
        <v>6923087.6000000015</v>
      </c>
      <c r="G523" s="63">
        <v>1423103.55</v>
      </c>
      <c r="H523" s="46">
        <v>567238</v>
      </c>
      <c r="I523" s="42">
        <f t="shared" si="83"/>
        <v>425428.5</v>
      </c>
      <c r="J523" s="46">
        <v>417454</v>
      </c>
      <c r="K523" s="46">
        <v>1514</v>
      </c>
      <c r="L523" s="46">
        <v>970760</v>
      </c>
      <c r="M523" s="46">
        <v>37391</v>
      </c>
      <c r="N523" s="2">
        <f t="shared" si="84"/>
        <v>3275651.05</v>
      </c>
      <c r="O523" s="4">
        <f t="shared" si="85"/>
        <v>3647437</v>
      </c>
      <c r="P523" s="51">
        <v>1403</v>
      </c>
      <c r="Q523" s="51">
        <v>33</v>
      </c>
      <c r="R523" s="4">
        <f t="shared" si="86"/>
        <v>64356</v>
      </c>
      <c r="S523" s="6">
        <f t="shared" si="87"/>
        <v>321111.55200000003</v>
      </c>
      <c r="T523" s="62">
        <v>88666888</v>
      </c>
      <c r="U523" s="6">
        <f t="shared" si="88"/>
        <v>88666.888000000006</v>
      </c>
      <c r="V523" s="6">
        <f t="shared" si="89"/>
        <v>232444.66400000002</v>
      </c>
      <c r="W523" s="4">
        <f t="shared" si="81"/>
        <v>4648893</v>
      </c>
      <c r="X523" s="20">
        <f t="shared" si="82"/>
        <v>8360686</v>
      </c>
      <c r="Y523" s="21">
        <v>0</v>
      </c>
      <c r="Z523" s="19">
        <v>0</v>
      </c>
      <c r="AA523" s="4">
        <f>ROUND(X523+Z523,0)</f>
        <v>8360686</v>
      </c>
      <c r="AB523" s="21"/>
      <c r="AC523" s="21"/>
      <c r="AD523" s="21"/>
      <c r="AE523" s="21"/>
      <c r="AF523" s="21"/>
      <c r="AG523" s="26">
        <v>0</v>
      </c>
      <c r="AH523" s="26"/>
      <c r="AI523" s="26">
        <v>1759</v>
      </c>
      <c r="AJ523" s="36">
        <f>SUM(AA523-AB523-AC523-AD523-AE523-AF523+AG523-AH523+AI523)</f>
        <v>8362445</v>
      </c>
      <c r="AK523" s="38" t="str">
        <f>IF(O523&gt;0," ",1)</f>
        <v xml:space="preserve"> </v>
      </c>
      <c r="AL523" s="38" t="str">
        <f>IF(W523&gt;0," ",1)</f>
        <v xml:space="preserve"> </v>
      </c>
    </row>
    <row r="524" spans="1:38" ht="17.100000000000001" customHeight="1">
      <c r="A524" s="8" t="s">
        <v>183</v>
      </c>
      <c r="B524" s="8" t="s">
        <v>797</v>
      </c>
      <c r="C524" s="8" t="s">
        <v>38</v>
      </c>
      <c r="D524" s="8" t="s">
        <v>761</v>
      </c>
      <c r="E524" s="18">
        <v>855.38</v>
      </c>
      <c r="F524" s="2">
        <f t="shared" si="80"/>
        <v>1345512.74</v>
      </c>
      <c r="G524" s="63">
        <v>288494.99</v>
      </c>
      <c r="H524" s="46">
        <v>114933</v>
      </c>
      <c r="I524" s="42">
        <f t="shared" si="83"/>
        <v>86199.75</v>
      </c>
      <c r="J524" s="46">
        <v>84564</v>
      </c>
      <c r="K524" s="46">
        <v>308</v>
      </c>
      <c r="L524" s="46">
        <v>208675</v>
      </c>
      <c r="M524" s="46">
        <v>58680</v>
      </c>
      <c r="N524" s="2">
        <f t="shared" si="84"/>
        <v>726921.74</v>
      </c>
      <c r="O524" s="4">
        <f t="shared" si="85"/>
        <v>618591</v>
      </c>
      <c r="P524" s="51">
        <v>508</v>
      </c>
      <c r="Q524" s="51">
        <v>33</v>
      </c>
      <c r="R524" s="4">
        <f t="shared" si="86"/>
        <v>23302</v>
      </c>
      <c r="S524" s="6">
        <f t="shared" si="87"/>
        <v>62408.524799999999</v>
      </c>
      <c r="T524" s="62">
        <v>17214789</v>
      </c>
      <c r="U524" s="6">
        <f t="shared" si="88"/>
        <v>17214.789000000001</v>
      </c>
      <c r="V524" s="6">
        <f t="shared" si="89"/>
        <v>45193.735799999995</v>
      </c>
      <c r="W524" s="4">
        <f t="shared" si="81"/>
        <v>903875</v>
      </c>
      <c r="X524" s="20">
        <f t="shared" si="82"/>
        <v>1545768</v>
      </c>
      <c r="Y524" s="21">
        <v>0</v>
      </c>
      <c r="Z524" s="19">
        <v>0</v>
      </c>
      <c r="AA524" s="4">
        <f>ROUND(X524+Z524,0)</f>
        <v>1545768</v>
      </c>
      <c r="AB524" s="21"/>
      <c r="AC524" s="21"/>
      <c r="AD524" s="21"/>
      <c r="AE524" s="21"/>
      <c r="AF524" s="21"/>
      <c r="AG524" s="26">
        <v>0</v>
      </c>
      <c r="AH524" s="26"/>
      <c r="AI524" s="26">
        <v>0</v>
      </c>
      <c r="AJ524" s="36">
        <f>SUM(AA524-AB524-AC524-AD524-AE524-AF524+AG524-AH524+AI524)</f>
        <v>1545768</v>
      </c>
      <c r="AK524" s="38" t="str">
        <f>IF(O524&gt;0," ",1)</f>
        <v xml:space="preserve"> </v>
      </c>
      <c r="AL524" s="38" t="str">
        <f>IF(W524&gt;0," ",1)</f>
        <v xml:space="preserve"> </v>
      </c>
    </row>
    <row r="525" spans="1:38" ht="17.100000000000001" customHeight="1">
      <c r="A525" s="8" t="s">
        <v>157</v>
      </c>
      <c r="B525" s="8" t="s">
        <v>811</v>
      </c>
      <c r="C525" s="8" t="s">
        <v>51</v>
      </c>
      <c r="D525" s="8" t="s">
        <v>812</v>
      </c>
      <c r="E525" s="18">
        <v>700.46</v>
      </c>
      <c r="F525" s="2">
        <f t="shared" si="80"/>
        <v>1101823.58</v>
      </c>
      <c r="G525" s="63">
        <v>208200.57</v>
      </c>
      <c r="H525" s="46">
        <v>49311</v>
      </c>
      <c r="I525" s="42">
        <f t="shared" si="83"/>
        <v>36983.25</v>
      </c>
      <c r="J525" s="46">
        <v>60547</v>
      </c>
      <c r="K525" s="46">
        <v>852</v>
      </c>
      <c r="L525" s="46">
        <v>148898</v>
      </c>
      <c r="M525" s="46">
        <v>16200</v>
      </c>
      <c r="N525" s="2">
        <f t="shared" si="84"/>
        <v>471680.82</v>
      </c>
      <c r="O525" s="4">
        <f t="shared" si="85"/>
        <v>630143</v>
      </c>
      <c r="P525" s="51">
        <v>357</v>
      </c>
      <c r="Q525" s="51">
        <v>51</v>
      </c>
      <c r="R525" s="4">
        <f t="shared" si="86"/>
        <v>25308</v>
      </c>
      <c r="S525" s="6">
        <f t="shared" si="87"/>
        <v>51105.561600000001</v>
      </c>
      <c r="T525" s="62">
        <v>12875731</v>
      </c>
      <c r="U525" s="6">
        <f t="shared" si="88"/>
        <v>12875.731</v>
      </c>
      <c r="V525" s="6">
        <f t="shared" si="89"/>
        <v>38229.830600000001</v>
      </c>
      <c r="W525" s="4">
        <f t="shared" si="81"/>
        <v>764597</v>
      </c>
      <c r="X525" s="20">
        <f t="shared" si="82"/>
        <v>1420048</v>
      </c>
      <c r="Y525" s="21">
        <v>0</v>
      </c>
      <c r="Z525" s="19">
        <v>0</v>
      </c>
      <c r="AA525" s="4">
        <f>ROUND(X525+Z525,0)</f>
        <v>1420048</v>
      </c>
      <c r="AB525" s="21"/>
      <c r="AC525" s="21"/>
      <c r="AD525" s="21"/>
      <c r="AE525" s="21"/>
      <c r="AF525" s="21"/>
      <c r="AG525" s="26">
        <v>0</v>
      </c>
      <c r="AH525" s="26"/>
      <c r="AI525" s="26">
        <v>0</v>
      </c>
      <c r="AJ525" s="36">
        <f>SUM(AA525-AB525-AC525-AD525-AE525-AF525+AG525-AH525+AI525)</f>
        <v>1420048</v>
      </c>
      <c r="AK525" s="38" t="str">
        <f>IF(O525&gt;0," ",1)</f>
        <v xml:space="preserve"> </v>
      </c>
      <c r="AL525" s="38" t="str">
        <f>IF(W525&gt;0," ",1)</f>
        <v xml:space="preserve"> </v>
      </c>
    </row>
    <row r="526" spans="1:38" ht="17.100000000000001" customHeight="1">
      <c r="A526" s="8" t="s">
        <v>157</v>
      </c>
      <c r="B526" s="8" t="s">
        <v>811</v>
      </c>
      <c r="C526" s="8" t="s">
        <v>237</v>
      </c>
      <c r="D526" s="8" t="s">
        <v>813</v>
      </c>
      <c r="E526" s="18">
        <v>5016.45</v>
      </c>
      <c r="F526" s="2">
        <f t="shared" si="80"/>
        <v>7890875.8499999996</v>
      </c>
      <c r="G526" s="63">
        <v>1594182.12</v>
      </c>
      <c r="H526" s="46">
        <v>401912</v>
      </c>
      <c r="I526" s="42">
        <f t="shared" si="83"/>
        <v>301434</v>
      </c>
      <c r="J526" s="46">
        <v>493518</v>
      </c>
      <c r="K526" s="46">
        <v>6944</v>
      </c>
      <c r="L526" s="46">
        <v>1164802</v>
      </c>
      <c r="M526" s="46">
        <v>110760</v>
      </c>
      <c r="N526" s="2">
        <f t="shared" si="84"/>
        <v>3671640.12</v>
      </c>
      <c r="O526" s="4">
        <f t="shared" si="85"/>
        <v>4219236</v>
      </c>
      <c r="P526" s="51">
        <v>2404</v>
      </c>
      <c r="Q526" s="51">
        <v>33</v>
      </c>
      <c r="R526" s="4">
        <f t="shared" si="86"/>
        <v>110271</v>
      </c>
      <c r="S526" s="6">
        <f t="shared" si="87"/>
        <v>366000.19199999998</v>
      </c>
      <c r="T526" s="62">
        <v>98467086</v>
      </c>
      <c r="U526" s="6">
        <f t="shared" si="88"/>
        <v>98467.085999999996</v>
      </c>
      <c r="V526" s="6">
        <f t="shared" si="89"/>
        <v>267533.10599999997</v>
      </c>
      <c r="W526" s="4">
        <f t="shared" si="81"/>
        <v>5350662</v>
      </c>
      <c r="X526" s="20">
        <f t="shared" si="82"/>
        <v>9680169</v>
      </c>
      <c r="Y526" s="21">
        <v>0</v>
      </c>
      <c r="Z526" s="19">
        <v>0</v>
      </c>
      <c r="AA526" s="4">
        <f>ROUND(X526+Z526,0)</f>
        <v>9680169</v>
      </c>
      <c r="AB526" s="21"/>
      <c r="AC526" s="21"/>
      <c r="AD526" s="21"/>
      <c r="AE526" s="21"/>
      <c r="AF526" s="21"/>
      <c r="AG526" s="26">
        <v>0</v>
      </c>
      <c r="AH526" s="26"/>
      <c r="AI526" s="26">
        <v>0</v>
      </c>
      <c r="AJ526" s="36">
        <f>SUM(AA526-AB526-AC526-AD526-AE526-AF526+AG526-AH526+AI526)</f>
        <v>9680169</v>
      </c>
      <c r="AK526" s="38" t="str">
        <f>IF(O526&gt;0," ",1)</f>
        <v xml:space="preserve"> </v>
      </c>
      <c r="AL526" s="38" t="str">
        <f>IF(W526&gt;0," ",1)</f>
        <v xml:space="preserve"> </v>
      </c>
    </row>
    <row r="527" spans="1:38" ht="17.100000000000001" customHeight="1">
      <c r="A527" s="8" t="s">
        <v>157</v>
      </c>
      <c r="B527" s="8" t="s">
        <v>811</v>
      </c>
      <c r="C527" s="8" t="s">
        <v>87</v>
      </c>
      <c r="D527" s="8" t="s">
        <v>814</v>
      </c>
      <c r="E527" s="18">
        <v>3739.79</v>
      </c>
      <c r="F527" s="2">
        <f t="shared" si="80"/>
        <v>5882689.6699999999</v>
      </c>
      <c r="G527" s="63">
        <v>1022858.86</v>
      </c>
      <c r="H527" s="46">
        <v>288766</v>
      </c>
      <c r="I527" s="42">
        <f t="shared" si="83"/>
        <v>216574.5</v>
      </c>
      <c r="J527" s="46">
        <v>354643</v>
      </c>
      <c r="K527" s="46">
        <v>4982</v>
      </c>
      <c r="L527" s="46">
        <v>849826</v>
      </c>
      <c r="M527" s="46">
        <v>113176</v>
      </c>
      <c r="N527" s="2">
        <f t="shared" si="84"/>
        <v>2562060.36</v>
      </c>
      <c r="O527" s="4">
        <f t="shared" si="85"/>
        <v>3320629</v>
      </c>
      <c r="P527" s="51">
        <v>2258</v>
      </c>
      <c r="Q527" s="51">
        <v>33</v>
      </c>
      <c r="R527" s="4">
        <f t="shared" si="86"/>
        <v>103574</v>
      </c>
      <c r="S527" s="6">
        <f t="shared" si="87"/>
        <v>272855.0784</v>
      </c>
      <c r="T527" s="62">
        <v>64778902</v>
      </c>
      <c r="U527" s="6">
        <f t="shared" si="88"/>
        <v>64778.902000000002</v>
      </c>
      <c r="V527" s="6">
        <f t="shared" si="89"/>
        <v>208076.1764</v>
      </c>
      <c r="W527" s="4">
        <f t="shared" si="81"/>
        <v>4161524</v>
      </c>
      <c r="X527" s="20">
        <f t="shared" si="82"/>
        <v>7585727</v>
      </c>
      <c r="Y527" s="21">
        <v>0</v>
      </c>
      <c r="Z527" s="19">
        <v>0</v>
      </c>
      <c r="AA527" s="4">
        <f>ROUND(X527+Z527,0)</f>
        <v>7585727</v>
      </c>
      <c r="AB527" s="21"/>
      <c r="AC527" s="21"/>
      <c r="AD527" s="21"/>
      <c r="AE527" s="21"/>
      <c r="AF527" s="21"/>
      <c r="AG527" s="26">
        <v>0</v>
      </c>
      <c r="AH527" s="26"/>
      <c r="AI527" s="26">
        <v>0</v>
      </c>
      <c r="AJ527" s="36">
        <f>SUM(AA527-AB527-AC527-AD527-AE527-AF527+AG527-AH527+AI527)</f>
        <v>7585727</v>
      </c>
      <c r="AK527" s="38" t="str">
        <f>IF(O527&gt;0," ",1)</f>
        <v xml:space="preserve"> </v>
      </c>
      <c r="AL527" s="38" t="str">
        <f>IF(W527&gt;0," ",1)</f>
        <v xml:space="preserve"> </v>
      </c>
    </row>
    <row r="528" spans="1:38" ht="17.100000000000001" customHeight="1">
      <c r="A528" s="8" t="s">
        <v>157</v>
      </c>
      <c r="B528" s="8" t="s">
        <v>811</v>
      </c>
      <c r="C528" s="8" t="s">
        <v>187</v>
      </c>
      <c r="D528" s="8" t="s">
        <v>815</v>
      </c>
      <c r="E528" s="18">
        <v>884.21</v>
      </c>
      <c r="F528" s="2">
        <f t="shared" si="80"/>
        <v>1390862.33</v>
      </c>
      <c r="G528" s="63">
        <v>298269.53000000003</v>
      </c>
      <c r="H528" s="46">
        <v>68100</v>
      </c>
      <c r="I528" s="42">
        <f t="shared" si="83"/>
        <v>51075</v>
      </c>
      <c r="J528" s="46">
        <v>83633</v>
      </c>
      <c r="K528" s="46">
        <v>1175</v>
      </c>
      <c r="L528" s="46">
        <v>201140</v>
      </c>
      <c r="M528" s="46">
        <v>60291</v>
      </c>
      <c r="N528" s="2">
        <f t="shared" si="84"/>
        <v>695583.53</v>
      </c>
      <c r="O528" s="4">
        <f t="shared" si="85"/>
        <v>695279</v>
      </c>
      <c r="P528" s="51">
        <v>421</v>
      </c>
      <c r="Q528" s="51">
        <v>70</v>
      </c>
      <c r="R528" s="4">
        <f t="shared" si="86"/>
        <v>40963</v>
      </c>
      <c r="S528" s="6">
        <f t="shared" si="87"/>
        <v>64511.961600000002</v>
      </c>
      <c r="T528" s="62">
        <v>17785899</v>
      </c>
      <c r="U528" s="6">
        <f t="shared" si="88"/>
        <v>17785.899000000001</v>
      </c>
      <c r="V528" s="6">
        <f t="shared" si="89"/>
        <v>46726.062600000005</v>
      </c>
      <c r="W528" s="4">
        <f t="shared" si="81"/>
        <v>934521</v>
      </c>
      <c r="X528" s="20">
        <f t="shared" si="82"/>
        <v>1670763</v>
      </c>
      <c r="Y528" s="21">
        <v>0</v>
      </c>
      <c r="Z528" s="19">
        <v>0</v>
      </c>
      <c r="AA528" s="4">
        <f>ROUND(X528+Z528,0)</f>
        <v>1670763</v>
      </c>
      <c r="AB528" s="21"/>
      <c r="AC528" s="21"/>
      <c r="AD528" s="21"/>
      <c r="AE528" s="21"/>
      <c r="AF528" s="21"/>
      <c r="AG528" s="26">
        <v>0</v>
      </c>
      <c r="AH528" s="26"/>
      <c r="AI528" s="26">
        <v>0</v>
      </c>
      <c r="AJ528" s="36">
        <f>SUM(AA528-AB528-AC528-AD528-AE528-AF528+AG528-AH528+AI528)</f>
        <v>1670763</v>
      </c>
      <c r="AK528" s="38" t="str">
        <f>IF(O528&gt;0," ",1)</f>
        <v xml:space="preserve"> </v>
      </c>
      <c r="AL528" s="38" t="str">
        <f>IF(W528&gt;0," ",1)</f>
        <v xml:space="preserve"> </v>
      </c>
    </row>
    <row r="529" spans="1:38" ht="17.100000000000001" customHeight="1">
      <c r="A529" s="8" t="s">
        <v>188</v>
      </c>
      <c r="B529" s="8" t="s">
        <v>816</v>
      </c>
      <c r="C529" s="8" t="s">
        <v>207</v>
      </c>
      <c r="D529" s="8" t="s">
        <v>817</v>
      </c>
      <c r="E529" s="18">
        <v>406.02</v>
      </c>
      <c r="F529" s="2">
        <f t="shared" si="80"/>
        <v>638669.46</v>
      </c>
      <c r="G529" s="63">
        <v>258018.33</v>
      </c>
      <c r="H529" s="46">
        <v>42529</v>
      </c>
      <c r="I529" s="42">
        <f t="shared" si="83"/>
        <v>31896.75</v>
      </c>
      <c r="J529" s="46">
        <v>37708</v>
      </c>
      <c r="K529" s="46">
        <v>2378</v>
      </c>
      <c r="L529" s="46">
        <v>97721</v>
      </c>
      <c r="M529" s="46">
        <v>36397</v>
      </c>
      <c r="N529" s="2">
        <f t="shared" si="84"/>
        <v>464119.07999999996</v>
      </c>
      <c r="O529" s="4">
        <f t="shared" si="85"/>
        <v>174550</v>
      </c>
      <c r="P529" s="51">
        <v>84</v>
      </c>
      <c r="Q529" s="51">
        <v>106</v>
      </c>
      <c r="R529" s="4">
        <f t="shared" si="86"/>
        <v>12377</v>
      </c>
      <c r="S529" s="6">
        <f t="shared" si="87"/>
        <v>29623.2192</v>
      </c>
      <c r="T529" s="62">
        <v>15383584</v>
      </c>
      <c r="U529" s="6">
        <f t="shared" si="88"/>
        <v>15383.584000000001</v>
      </c>
      <c r="V529" s="6">
        <f t="shared" si="89"/>
        <v>14239.635199999999</v>
      </c>
      <c r="W529" s="4">
        <f t="shared" si="81"/>
        <v>284793</v>
      </c>
      <c r="X529" s="20">
        <f t="shared" si="82"/>
        <v>471720</v>
      </c>
      <c r="Y529" s="21">
        <v>0</v>
      </c>
      <c r="Z529" s="19">
        <v>0</v>
      </c>
      <c r="AA529" s="4">
        <f>ROUND(X529+Z529,0)</f>
        <v>471720</v>
      </c>
      <c r="AB529" s="21"/>
      <c r="AC529" s="21"/>
      <c r="AD529" s="21"/>
      <c r="AE529" s="21"/>
      <c r="AF529" s="21"/>
      <c r="AG529" s="26">
        <v>0</v>
      </c>
      <c r="AH529" s="26"/>
      <c r="AI529" s="26">
        <v>0</v>
      </c>
      <c r="AJ529" s="36">
        <f>SUM(AA529-AB529-AC529-AD529-AE529-AF529+AG529-AH529+AI529)</f>
        <v>471720</v>
      </c>
      <c r="AK529" s="38" t="str">
        <f>IF(O529&gt;0," ",1)</f>
        <v xml:space="preserve"> </v>
      </c>
      <c r="AL529" s="38" t="str">
        <f>IF(W529&gt;0," ",1)</f>
        <v xml:space="preserve"> </v>
      </c>
    </row>
    <row r="530" spans="1:38" ht="17.100000000000001" customHeight="1">
      <c r="A530" s="8" t="s">
        <v>188</v>
      </c>
      <c r="B530" s="8" t="s">
        <v>816</v>
      </c>
      <c r="C530" s="8" t="s">
        <v>56</v>
      </c>
      <c r="D530" s="8" t="s">
        <v>818</v>
      </c>
      <c r="E530" s="18">
        <v>1919.1999999999998</v>
      </c>
      <c r="F530" s="2">
        <f t="shared" si="80"/>
        <v>3018901.5999999996</v>
      </c>
      <c r="G530" s="63">
        <v>498394.13</v>
      </c>
      <c r="H530" s="46">
        <v>216146</v>
      </c>
      <c r="I530" s="42">
        <f t="shared" si="83"/>
        <v>162109.5</v>
      </c>
      <c r="J530" s="46">
        <v>191612</v>
      </c>
      <c r="K530" s="46">
        <v>12102</v>
      </c>
      <c r="L530" s="46">
        <v>459633</v>
      </c>
      <c r="M530" s="46">
        <v>58190</v>
      </c>
      <c r="N530" s="2">
        <f t="shared" si="84"/>
        <v>1382040.63</v>
      </c>
      <c r="O530" s="4">
        <f t="shared" si="85"/>
        <v>1636861</v>
      </c>
      <c r="P530" s="51">
        <v>710</v>
      </c>
      <c r="Q530" s="51">
        <v>44</v>
      </c>
      <c r="R530" s="4">
        <f t="shared" si="86"/>
        <v>43424</v>
      </c>
      <c r="S530" s="6">
        <f t="shared" si="87"/>
        <v>140024.83199999999</v>
      </c>
      <c r="T530" s="62">
        <v>30076854</v>
      </c>
      <c r="U530" s="6">
        <f t="shared" si="88"/>
        <v>30076.853999999999</v>
      </c>
      <c r="V530" s="6">
        <f t="shared" si="89"/>
        <v>109947.978</v>
      </c>
      <c r="W530" s="4">
        <f t="shared" si="81"/>
        <v>2198960</v>
      </c>
      <c r="X530" s="20">
        <f t="shared" si="82"/>
        <v>3879245</v>
      </c>
      <c r="Y530" s="21">
        <v>0</v>
      </c>
      <c r="Z530" s="19">
        <v>0</v>
      </c>
      <c r="AA530" s="4">
        <f>ROUND(X530+Z530,0)</f>
        <v>3879245</v>
      </c>
      <c r="AB530" s="21"/>
      <c r="AC530" s="21"/>
      <c r="AD530" s="21"/>
      <c r="AE530" s="21"/>
      <c r="AF530" s="21"/>
      <c r="AG530" s="26">
        <v>0</v>
      </c>
      <c r="AH530" s="26"/>
      <c r="AI530" s="26">
        <v>0</v>
      </c>
      <c r="AJ530" s="36">
        <f>SUM(AA530-AB530-AC530-AD530-AE530-AF530+AG530-AH530+AI530)</f>
        <v>3879245</v>
      </c>
      <c r="AK530" s="38" t="str">
        <f>IF(O530&gt;0," ",1)</f>
        <v xml:space="preserve"> </v>
      </c>
      <c r="AL530" s="38" t="str">
        <f>IF(W530&gt;0," ",1)</f>
        <v xml:space="preserve"> </v>
      </c>
    </row>
    <row r="531" spans="1:38" ht="17.100000000000001" customHeight="1">
      <c r="A531" s="8" t="s">
        <v>188</v>
      </c>
      <c r="B531" s="8" t="s">
        <v>816</v>
      </c>
      <c r="C531" s="8" t="s">
        <v>39</v>
      </c>
      <c r="D531" s="8" t="s">
        <v>819</v>
      </c>
      <c r="E531" s="18">
        <v>1257.94</v>
      </c>
      <c r="F531" s="2">
        <f t="shared" si="80"/>
        <v>1978739.62</v>
      </c>
      <c r="G531" s="63">
        <v>515189.39</v>
      </c>
      <c r="H531" s="46">
        <v>135517</v>
      </c>
      <c r="I531" s="42">
        <f t="shared" si="83"/>
        <v>101637.75</v>
      </c>
      <c r="J531" s="46">
        <v>120146</v>
      </c>
      <c r="K531" s="46">
        <v>7582</v>
      </c>
      <c r="L531" s="46">
        <v>289632</v>
      </c>
      <c r="M531" s="46">
        <v>189813</v>
      </c>
      <c r="N531" s="2">
        <f t="shared" si="84"/>
        <v>1224000.1400000001</v>
      </c>
      <c r="O531" s="4">
        <f t="shared" si="85"/>
        <v>754739</v>
      </c>
      <c r="P531" s="51">
        <v>633</v>
      </c>
      <c r="Q531" s="51">
        <v>73</v>
      </c>
      <c r="R531" s="4">
        <f t="shared" si="86"/>
        <v>64231</v>
      </c>
      <c r="S531" s="6">
        <f t="shared" si="87"/>
        <v>91779.3024</v>
      </c>
      <c r="T531" s="62">
        <v>30802473</v>
      </c>
      <c r="U531" s="6">
        <f t="shared" si="88"/>
        <v>30802.473000000002</v>
      </c>
      <c r="V531" s="6">
        <f t="shared" si="89"/>
        <v>60976.829400000002</v>
      </c>
      <c r="W531" s="4">
        <f t="shared" si="81"/>
        <v>1219537</v>
      </c>
      <c r="X531" s="20">
        <f t="shared" si="82"/>
        <v>2038507</v>
      </c>
      <c r="Y531" s="21">
        <v>0</v>
      </c>
      <c r="Z531" s="19">
        <v>0</v>
      </c>
      <c r="AA531" s="4">
        <f>ROUND(X531+Z531,0)</f>
        <v>2038507</v>
      </c>
      <c r="AB531" s="21"/>
      <c r="AC531" s="21"/>
      <c r="AD531" s="21"/>
      <c r="AE531" s="21"/>
      <c r="AF531" s="21"/>
      <c r="AG531" s="26">
        <v>0</v>
      </c>
      <c r="AH531" s="26"/>
      <c r="AI531" s="26">
        <v>0</v>
      </c>
      <c r="AJ531" s="36">
        <f>SUM(AA531-AB531-AC531-AD531-AE531-AF531+AG531-AH531+AI531)</f>
        <v>2038507</v>
      </c>
      <c r="AK531" s="38" t="str">
        <f>IF(O531&gt;0," ",1)</f>
        <v xml:space="preserve"> </v>
      </c>
      <c r="AL531" s="38" t="str">
        <f>IF(W531&gt;0," ",1)</f>
        <v xml:space="preserve"> </v>
      </c>
    </row>
    <row r="532" spans="1:38" ht="17.100000000000001" customHeight="1">
      <c r="A532" s="8" t="s">
        <v>188</v>
      </c>
      <c r="B532" s="8" t="s">
        <v>816</v>
      </c>
      <c r="C532" s="8" t="s">
        <v>238</v>
      </c>
      <c r="D532" s="8" t="s">
        <v>820</v>
      </c>
      <c r="E532" s="18">
        <v>9394.26</v>
      </c>
      <c r="F532" s="2">
        <f t="shared" si="80"/>
        <v>14777170.98</v>
      </c>
      <c r="G532" s="63">
        <v>4111594.34</v>
      </c>
      <c r="H532" s="46">
        <v>1051134</v>
      </c>
      <c r="I532" s="42">
        <f t="shared" si="83"/>
        <v>788350.5</v>
      </c>
      <c r="J532" s="46">
        <v>931859</v>
      </c>
      <c r="K532" s="46">
        <v>58837</v>
      </c>
      <c r="L532" s="46">
        <v>2264965</v>
      </c>
      <c r="M532" s="46">
        <v>47473</v>
      </c>
      <c r="N532" s="2">
        <f t="shared" si="84"/>
        <v>8203078.8399999999</v>
      </c>
      <c r="O532" s="4">
        <f t="shared" si="85"/>
        <v>6574092</v>
      </c>
      <c r="P532" s="51">
        <v>3184</v>
      </c>
      <c r="Q532" s="51">
        <v>33</v>
      </c>
      <c r="R532" s="4">
        <f t="shared" si="86"/>
        <v>146050</v>
      </c>
      <c r="S532" s="6">
        <f t="shared" si="87"/>
        <v>685405.20959999994</v>
      </c>
      <c r="T532" s="62">
        <v>249317001</v>
      </c>
      <c r="U532" s="6">
        <f t="shared" si="88"/>
        <v>249317.00099999999</v>
      </c>
      <c r="V532" s="6">
        <f t="shared" si="89"/>
        <v>436088.20859999995</v>
      </c>
      <c r="W532" s="4">
        <f t="shared" si="81"/>
        <v>8721764</v>
      </c>
      <c r="X532" s="20">
        <f t="shared" si="82"/>
        <v>15441906</v>
      </c>
      <c r="Y532" s="21">
        <v>0</v>
      </c>
      <c r="Z532" s="19">
        <v>0</v>
      </c>
      <c r="AA532" s="4">
        <f>ROUND(X532+Z532,0)</f>
        <v>15441906</v>
      </c>
      <c r="AB532" s="21"/>
      <c r="AC532" s="21"/>
      <c r="AD532" s="21"/>
      <c r="AE532" s="21"/>
      <c r="AF532" s="21"/>
      <c r="AG532" s="26">
        <v>0</v>
      </c>
      <c r="AH532" s="26"/>
      <c r="AI532" s="26">
        <v>0</v>
      </c>
      <c r="AJ532" s="36">
        <f>SUM(AA532-AB532-AC532-AD532-AE532-AF532+AG532-AH532+AI532)</f>
        <v>15441906</v>
      </c>
      <c r="AK532" s="38" t="str">
        <f>IF(O532&gt;0," ",1)</f>
        <v xml:space="preserve"> </v>
      </c>
      <c r="AL532" s="38" t="str">
        <f>IF(W532&gt;0," ",1)</f>
        <v xml:space="preserve"> </v>
      </c>
    </row>
    <row r="533" spans="1:38" ht="17.100000000000001" customHeight="1">
      <c r="A533" s="8" t="s">
        <v>53</v>
      </c>
      <c r="B533" s="8" t="s">
        <v>821</v>
      </c>
      <c r="C533" s="8" t="s">
        <v>51</v>
      </c>
      <c r="D533" s="8" t="s">
        <v>822</v>
      </c>
      <c r="E533" s="18">
        <v>692.48</v>
      </c>
      <c r="F533" s="2">
        <f t="shared" si="80"/>
        <v>1089271.04</v>
      </c>
      <c r="G533" s="63">
        <v>518232.39</v>
      </c>
      <c r="H533" s="46">
        <v>80648</v>
      </c>
      <c r="I533" s="42">
        <f t="shared" si="83"/>
        <v>60486</v>
      </c>
      <c r="J533" s="46">
        <v>54214</v>
      </c>
      <c r="K533" s="46">
        <v>168497</v>
      </c>
      <c r="L533" s="46">
        <v>132162</v>
      </c>
      <c r="M533" s="46">
        <v>82597</v>
      </c>
      <c r="N533" s="2">
        <f t="shared" si="84"/>
        <v>1016188.39</v>
      </c>
      <c r="O533" s="4">
        <f t="shared" si="85"/>
        <v>73083</v>
      </c>
      <c r="P533" s="51">
        <v>130</v>
      </c>
      <c r="Q533" s="51">
        <v>141</v>
      </c>
      <c r="R533" s="4">
        <f t="shared" si="86"/>
        <v>25479</v>
      </c>
      <c r="S533" s="6">
        <f t="shared" si="87"/>
        <v>50523.340799999998</v>
      </c>
      <c r="T533" s="62">
        <v>31808080</v>
      </c>
      <c r="U533" s="6">
        <f t="shared" si="88"/>
        <v>31808.080000000002</v>
      </c>
      <c r="V533" s="6">
        <f t="shared" si="89"/>
        <v>18715.260799999996</v>
      </c>
      <c r="W533" s="4">
        <f t="shared" si="81"/>
        <v>374305</v>
      </c>
      <c r="X533" s="20">
        <f t="shared" si="82"/>
        <v>472867</v>
      </c>
      <c r="Y533" s="21">
        <v>0</v>
      </c>
      <c r="Z533" s="19">
        <v>0</v>
      </c>
      <c r="AA533" s="4">
        <f>ROUND(X533+Z533,0)</f>
        <v>472867</v>
      </c>
      <c r="AB533" s="21"/>
      <c r="AC533" s="21"/>
      <c r="AD533" s="21"/>
      <c r="AE533" s="21"/>
      <c r="AF533" s="21"/>
      <c r="AG533" s="26">
        <v>0</v>
      </c>
      <c r="AH533" s="26"/>
      <c r="AI533" s="26">
        <v>0</v>
      </c>
      <c r="AJ533" s="36">
        <f>SUM(AA533-AB533-AC533-AD533-AE533-AF533+AG533-AH533+AI533)</f>
        <v>472867</v>
      </c>
      <c r="AK533" s="38" t="str">
        <f>IF(O533&gt;0," ",1)</f>
        <v xml:space="preserve"> </v>
      </c>
      <c r="AL533" s="38" t="str">
        <f>IF(W533&gt;0," ",1)</f>
        <v xml:space="preserve"> </v>
      </c>
    </row>
    <row r="534" spans="1:38" ht="17.100000000000001" customHeight="1">
      <c r="A534" s="8" t="s">
        <v>53</v>
      </c>
      <c r="B534" s="8" t="s">
        <v>821</v>
      </c>
      <c r="C534" s="8" t="s">
        <v>114</v>
      </c>
      <c r="D534" s="8" t="s">
        <v>823</v>
      </c>
      <c r="E534" s="18">
        <v>1010.34</v>
      </c>
      <c r="F534" s="2">
        <f t="shared" si="80"/>
        <v>1589264.82</v>
      </c>
      <c r="G534" s="63">
        <v>225385.03</v>
      </c>
      <c r="H534" s="46">
        <v>142622</v>
      </c>
      <c r="I534" s="42">
        <f t="shared" si="83"/>
        <v>106966.5</v>
      </c>
      <c r="J534" s="46">
        <v>95600</v>
      </c>
      <c r="K534" s="46">
        <v>299451</v>
      </c>
      <c r="L534" s="46">
        <v>236119</v>
      </c>
      <c r="M534" s="46">
        <v>37823</v>
      </c>
      <c r="N534" s="2">
        <f t="shared" si="84"/>
        <v>1001344.53</v>
      </c>
      <c r="O534" s="4">
        <f t="shared" si="85"/>
        <v>587920</v>
      </c>
      <c r="P534" s="51">
        <v>356</v>
      </c>
      <c r="Q534" s="51">
        <v>77</v>
      </c>
      <c r="R534" s="4">
        <f t="shared" si="86"/>
        <v>38103</v>
      </c>
      <c r="S534" s="6">
        <f t="shared" si="87"/>
        <v>73714.406400000007</v>
      </c>
      <c r="T534" s="62">
        <v>14113026</v>
      </c>
      <c r="U534" s="6">
        <f t="shared" si="88"/>
        <v>14113.026</v>
      </c>
      <c r="V534" s="6">
        <f t="shared" si="89"/>
        <v>59601.380400000009</v>
      </c>
      <c r="W534" s="4">
        <f t="shared" si="81"/>
        <v>1192028</v>
      </c>
      <c r="X534" s="20">
        <f t="shared" si="82"/>
        <v>1818051</v>
      </c>
      <c r="Y534" s="21">
        <v>0</v>
      </c>
      <c r="Z534" s="19">
        <v>0</v>
      </c>
      <c r="AA534" s="4">
        <f>ROUND(X534+Z534,0)</f>
        <v>1818051</v>
      </c>
      <c r="AB534" s="21"/>
      <c r="AC534" s="21"/>
      <c r="AD534" s="21"/>
      <c r="AE534" s="21"/>
      <c r="AF534" s="21"/>
      <c r="AG534" s="26">
        <v>0</v>
      </c>
      <c r="AH534" s="26"/>
      <c r="AI534" s="26">
        <v>0</v>
      </c>
      <c r="AJ534" s="36">
        <f>SUM(AA534-AB534-AC534-AD534-AE534-AF534+AG534-AH534+AI534)</f>
        <v>1818051</v>
      </c>
      <c r="AK534" s="38" t="str">
        <f>IF(O534&gt;0," ",1)</f>
        <v xml:space="preserve"> </v>
      </c>
      <c r="AL534" s="38" t="str">
        <f>IF(W534&gt;0," ",1)</f>
        <v xml:space="preserve"> </v>
      </c>
    </row>
    <row r="535" spans="1:38" ht="17.100000000000001" customHeight="1">
      <c r="A535" s="8" t="s">
        <v>53</v>
      </c>
      <c r="B535" s="8" t="s">
        <v>821</v>
      </c>
      <c r="C535" s="8" t="s">
        <v>208</v>
      </c>
      <c r="D535" s="8" t="s">
        <v>824</v>
      </c>
      <c r="E535" s="18">
        <v>686.75</v>
      </c>
      <c r="F535" s="2">
        <f t="shared" si="80"/>
        <v>1080257.75</v>
      </c>
      <c r="G535" s="63">
        <v>327560.86000000004</v>
      </c>
      <c r="H535" s="46">
        <v>102931</v>
      </c>
      <c r="I535" s="42">
        <f t="shared" si="83"/>
        <v>77198.25</v>
      </c>
      <c r="J535" s="46">
        <v>69158</v>
      </c>
      <c r="K535" s="46">
        <v>215259</v>
      </c>
      <c r="L535" s="46">
        <v>162313</v>
      </c>
      <c r="M535" s="46">
        <v>50509</v>
      </c>
      <c r="N535" s="2">
        <f t="shared" si="84"/>
        <v>901998.1100000001</v>
      </c>
      <c r="O535" s="4">
        <f t="shared" si="85"/>
        <v>178260</v>
      </c>
      <c r="P535" s="51">
        <v>262</v>
      </c>
      <c r="Q535" s="51">
        <v>88</v>
      </c>
      <c r="R535" s="4">
        <f t="shared" si="86"/>
        <v>32048</v>
      </c>
      <c r="S535" s="6">
        <f t="shared" si="87"/>
        <v>50105.279999999999</v>
      </c>
      <c r="T535" s="62">
        <v>20751039</v>
      </c>
      <c r="U535" s="6">
        <f t="shared" si="88"/>
        <v>20751.039000000001</v>
      </c>
      <c r="V535" s="6">
        <f t="shared" si="89"/>
        <v>29354.240999999998</v>
      </c>
      <c r="W535" s="4">
        <f t="shared" si="81"/>
        <v>587085</v>
      </c>
      <c r="X535" s="20">
        <f t="shared" si="82"/>
        <v>797393</v>
      </c>
      <c r="Y535" s="21">
        <v>0</v>
      </c>
      <c r="Z535" s="19">
        <v>0</v>
      </c>
      <c r="AA535" s="4">
        <f>ROUND(X535+Z535,0)</f>
        <v>797393</v>
      </c>
      <c r="AB535" s="21"/>
      <c r="AC535" s="21"/>
      <c r="AD535" s="21"/>
      <c r="AE535" s="21"/>
      <c r="AF535" s="21"/>
      <c r="AG535" s="26">
        <v>0</v>
      </c>
      <c r="AH535" s="26"/>
      <c r="AI535" s="26">
        <v>0</v>
      </c>
      <c r="AJ535" s="36">
        <f>SUM(AA535-AB535-AC535-AD535-AE535-AF535+AG535-AH535+AI535)</f>
        <v>797393</v>
      </c>
      <c r="AK535" s="38" t="str">
        <f>IF(O535&gt;0," ",1)</f>
        <v xml:space="preserve"> </v>
      </c>
      <c r="AL535" s="38" t="str">
        <f>IF(W535&gt;0," ",1)</f>
        <v xml:space="preserve"> </v>
      </c>
    </row>
    <row r="536" spans="1:38" ht="17.100000000000001" customHeight="1">
      <c r="A536" s="8" t="s">
        <v>53</v>
      </c>
      <c r="B536" s="8" t="s">
        <v>821</v>
      </c>
      <c r="C536" s="8" t="s">
        <v>84</v>
      </c>
      <c r="D536" s="8" t="s">
        <v>825</v>
      </c>
      <c r="E536" s="18">
        <v>1389.02</v>
      </c>
      <c r="F536" s="2">
        <f t="shared" si="80"/>
        <v>2184928.46</v>
      </c>
      <c r="G536" s="63">
        <v>642955.26</v>
      </c>
      <c r="H536" s="46">
        <v>172663</v>
      </c>
      <c r="I536" s="42">
        <f t="shared" si="83"/>
        <v>129497.25</v>
      </c>
      <c r="J536" s="46">
        <v>116013</v>
      </c>
      <c r="K536" s="46">
        <v>360969</v>
      </c>
      <c r="L536" s="46">
        <v>284445</v>
      </c>
      <c r="M536" s="46">
        <v>121743</v>
      </c>
      <c r="N536" s="2">
        <f t="shared" si="84"/>
        <v>1655622.51</v>
      </c>
      <c r="O536" s="4">
        <f t="shared" si="85"/>
        <v>529306</v>
      </c>
      <c r="P536" s="51">
        <v>561</v>
      </c>
      <c r="Q536" s="51">
        <v>88</v>
      </c>
      <c r="R536" s="4">
        <f t="shared" si="86"/>
        <v>68622</v>
      </c>
      <c r="S536" s="6">
        <f t="shared" si="87"/>
        <v>101342.8992</v>
      </c>
      <c r="T536" s="62">
        <v>38920404</v>
      </c>
      <c r="U536" s="6">
        <f t="shared" si="88"/>
        <v>38920.404000000002</v>
      </c>
      <c r="V536" s="6">
        <f t="shared" si="89"/>
        <v>62422.495199999998</v>
      </c>
      <c r="W536" s="4">
        <f t="shared" si="81"/>
        <v>1248450</v>
      </c>
      <c r="X536" s="20">
        <f t="shared" si="82"/>
        <v>1846378</v>
      </c>
      <c r="Y536" s="21">
        <v>0</v>
      </c>
      <c r="Z536" s="19">
        <v>0</v>
      </c>
      <c r="AA536" s="4">
        <f>ROUND(X536+Z536,0)</f>
        <v>1846378</v>
      </c>
      <c r="AB536" s="21"/>
      <c r="AC536" s="21"/>
      <c r="AD536" s="21"/>
      <c r="AE536" s="21"/>
      <c r="AF536" s="21"/>
      <c r="AG536" s="26">
        <v>0</v>
      </c>
      <c r="AH536" s="26"/>
      <c r="AI536" s="26">
        <v>0</v>
      </c>
      <c r="AJ536" s="36">
        <f>SUM(AA536-AB536-AC536-AD536-AE536-AF536+AG536-AH536+AI536)</f>
        <v>1846378</v>
      </c>
      <c r="AK536" s="38" t="str">
        <f>IF(O536&gt;0," ",1)</f>
        <v xml:space="preserve"> </v>
      </c>
      <c r="AL536" s="38" t="str">
        <f>IF(W536&gt;0," ",1)</f>
        <v xml:space="preserve"> </v>
      </c>
    </row>
    <row r="537" spans="1:38" ht="17.100000000000001" customHeight="1">
      <c r="A537" s="8" t="s">
        <v>85</v>
      </c>
      <c r="B537" s="8" t="s">
        <v>826</v>
      </c>
      <c r="C537" s="8" t="s">
        <v>51</v>
      </c>
      <c r="D537" s="8" t="s">
        <v>827</v>
      </c>
      <c r="E537" s="18">
        <v>1773.49</v>
      </c>
      <c r="F537" s="2">
        <f t="shared" si="80"/>
        <v>2789699.77</v>
      </c>
      <c r="G537" s="63">
        <v>2093501.26</v>
      </c>
      <c r="H537" s="46">
        <v>745176</v>
      </c>
      <c r="I537" s="42">
        <f t="shared" si="83"/>
        <v>558882</v>
      </c>
      <c r="J537" s="46">
        <v>153960</v>
      </c>
      <c r="K537" s="46">
        <v>2349039</v>
      </c>
      <c r="L537" s="46">
        <v>378500</v>
      </c>
      <c r="M537" s="46">
        <v>322695</v>
      </c>
      <c r="N537" s="2">
        <f t="shared" si="84"/>
        <v>5856577.2599999998</v>
      </c>
      <c r="O537" s="4">
        <f t="shared" si="85"/>
        <v>0</v>
      </c>
      <c r="P537" s="51">
        <v>408</v>
      </c>
      <c r="Q537" s="51">
        <v>123</v>
      </c>
      <c r="R537" s="4">
        <f t="shared" si="86"/>
        <v>69756</v>
      </c>
      <c r="S537" s="6">
        <f t="shared" si="87"/>
        <v>129393.83040000001</v>
      </c>
      <c r="T537" s="62">
        <v>126959405</v>
      </c>
      <c r="U537" s="6">
        <f t="shared" si="88"/>
        <v>126959.405</v>
      </c>
      <c r="V537" s="6">
        <f t="shared" si="89"/>
        <v>2434.4254000000074</v>
      </c>
      <c r="W537" s="4">
        <f t="shared" si="81"/>
        <v>48689</v>
      </c>
      <c r="X537" s="20">
        <f t="shared" si="82"/>
        <v>118445</v>
      </c>
      <c r="Y537" s="21">
        <v>0</v>
      </c>
      <c r="Z537" s="19">
        <v>0</v>
      </c>
      <c r="AA537" s="4">
        <f>ROUND(X537+Z537,0)</f>
        <v>118445</v>
      </c>
      <c r="AB537" s="21"/>
      <c r="AC537" s="21"/>
      <c r="AD537" s="21">
        <v>61812</v>
      </c>
      <c r="AE537" s="21"/>
      <c r="AF537" s="21"/>
      <c r="AG537" s="26">
        <v>0</v>
      </c>
      <c r="AH537" s="26"/>
      <c r="AI537" s="26">
        <v>0</v>
      </c>
      <c r="AJ537" s="36">
        <f>SUM(AA537-AB537-AC537-AD537-AE537-AF537+AG537-AH537+AI537)</f>
        <v>56633</v>
      </c>
      <c r="AK537" s="38">
        <f>IF(O537&gt;0," ",1)</f>
        <v>1</v>
      </c>
      <c r="AL537" s="38" t="str">
        <f>IF(W537&gt;0," ",1)</f>
        <v xml:space="preserve"> </v>
      </c>
    </row>
    <row r="538" spans="1:38" ht="17.100000000000001" customHeight="1">
      <c r="A538" s="8" t="s">
        <v>85</v>
      </c>
      <c r="B538" s="8" t="s">
        <v>826</v>
      </c>
      <c r="C538" s="8" t="s">
        <v>96</v>
      </c>
      <c r="D538" s="8" t="s">
        <v>828</v>
      </c>
      <c r="E538" s="18">
        <v>520.69000000000005</v>
      </c>
      <c r="F538" s="2">
        <f t="shared" si="80"/>
        <v>819045.37000000011</v>
      </c>
      <c r="G538" s="63">
        <v>1335460.6199999999</v>
      </c>
      <c r="H538" s="46">
        <v>198135</v>
      </c>
      <c r="I538" s="42">
        <f t="shared" si="83"/>
        <v>148601.25</v>
      </c>
      <c r="J538" s="46">
        <v>40916</v>
      </c>
      <c r="K538" s="46">
        <v>627672</v>
      </c>
      <c r="L538" s="46">
        <v>102320</v>
      </c>
      <c r="M538" s="46">
        <v>171291</v>
      </c>
      <c r="N538" s="2">
        <f t="shared" si="84"/>
        <v>2426260.87</v>
      </c>
      <c r="O538" s="4">
        <f t="shared" si="85"/>
        <v>0</v>
      </c>
      <c r="P538" s="51">
        <v>109</v>
      </c>
      <c r="Q538" s="51">
        <v>167</v>
      </c>
      <c r="R538" s="4">
        <f t="shared" si="86"/>
        <v>25302</v>
      </c>
      <c r="S538" s="6">
        <f t="shared" si="87"/>
        <v>37989.542399999998</v>
      </c>
      <c r="T538" s="62">
        <v>76462298</v>
      </c>
      <c r="U538" s="6">
        <f t="shared" si="88"/>
        <v>76462.297999999995</v>
      </c>
      <c r="V538" s="6">
        <f t="shared" si="89"/>
        <v>0</v>
      </c>
      <c r="W538" s="4">
        <f t="shared" si="81"/>
        <v>0</v>
      </c>
      <c r="X538" s="20">
        <f t="shared" si="82"/>
        <v>25302</v>
      </c>
      <c r="Y538" s="21">
        <v>0</v>
      </c>
      <c r="Z538" s="19">
        <v>0</v>
      </c>
      <c r="AA538" s="4">
        <f>ROUND(X538+Z538,0)</f>
        <v>25302</v>
      </c>
      <c r="AB538" s="21"/>
      <c r="AC538" s="21"/>
      <c r="AD538" s="21"/>
      <c r="AE538" s="21"/>
      <c r="AF538" s="21">
        <v>7085</v>
      </c>
      <c r="AG538" s="26">
        <v>0</v>
      </c>
      <c r="AH538" s="26"/>
      <c r="AI538" s="26">
        <v>0</v>
      </c>
      <c r="AJ538" s="36">
        <f>SUM(AA538-AB538-AC538-AD538-AE538-AF538+AG538-AH538+AI538)</f>
        <v>18217</v>
      </c>
      <c r="AK538" s="38">
        <f>IF(O538&gt;0," ",1)</f>
        <v>1</v>
      </c>
      <c r="AL538" s="38">
        <f>IF(W538&gt;0," ",1)</f>
        <v>1</v>
      </c>
    </row>
    <row r="539" spans="1:38" ht="17.100000000000001" customHeight="1">
      <c r="A539" s="8" t="s">
        <v>85</v>
      </c>
      <c r="B539" s="8" t="s">
        <v>826</v>
      </c>
      <c r="C539" s="8" t="s">
        <v>191</v>
      </c>
      <c r="D539" s="8" t="s">
        <v>829</v>
      </c>
      <c r="E539" s="18">
        <v>201.18</v>
      </c>
      <c r="F539" s="2">
        <f t="shared" si="80"/>
        <v>316456.14</v>
      </c>
      <c r="G539" s="63">
        <v>348296.45</v>
      </c>
      <c r="H539" s="46">
        <v>59129</v>
      </c>
      <c r="I539" s="42">
        <f t="shared" si="83"/>
        <v>44346.75</v>
      </c>
      <c r="J539" s="46">
        <v>12210</v>
      </c>
      <c r="K539" s="46">
        <v>187275</v>
      </c>
      <c r="L539" s="46">
        <v>31753</v>
      </c>
      <c r="M539" s="46">
        <v>165689</v>
      </c>
      <c r="N539" s="2">
        <f t="shared" si="84"/>
        <v>789570.2</v>
      </c>
      <c r="O539" s="4">
        <f t="shared" si="85"/>
        <v>0</v>
      </c>
      <c r="P539" s="51">
        <v>26</v>
      </c>
      <c r="Q539" s="51">
        <v>167</v>
      </c>
      <c r="R539" s="4">
        <f t="shared" si="86"/>
        <v>6035</v>
      </c>
      <c r="S539" s="6">
        <f t="shared" si="87"/>
        <v>14678.0928</v>
      </c>
      <c r="T539" s="62">
        <v>18916327</v>
      </c>
      <c r="U539" s="6">
        <f t="shared" si="88"/>
        <v>18916.327000000001</v>
      </c>
      <c r="V539" s="6">
        <f t="shared" si="89"/>
        <v>0</v>
      </c>
      <c r="W539" s="4">
        <f t="shared" si="81"/>
        <v>0</v>
      </c>
      <c r="X539" s="20">
        <f t="shared" si="82"/>
        <v>6035</v>
      </c>
      <c r="Y539" s="21">
        <v>0</v>
      </c>
      <c r="Z539" s="19">
        <v>0</v>
      </c>
      <c r="AA539" s="4">
        <f>ROUND(X539+Z539,0)</f>
        <v>6035</v>
      </c>
      <c r="AB539" s="21"/>
      <c r="AC539" s="21"/>
      <c r="AD539" s="21"/>
      <c r="AE539" s="21"/>
      <c r="AF539" s="21"/>
      <c r="AG539" s="26">
        <v>0</v>
      </c>
      <c r="AH539" s="26"/>
      <c r="AI539" s="26">
        <v>0</v>
      </c>
      <c r="AJ539" s="36">
        <f>SUM(AA539-AB539-AC539-AD539-AE539-AF539+AG539-AH539+AI539)</f>
        <v>6035</v>
      </c>
      <c r="AK539" s="38">
        <f>IF(O539&gt;0," ",1)</f>
        <v>1</v>
      </c>
      <c r="AL539" s="38">
        <f>IF(W539&gt;0," ",1)</f>
        <v>1</v>
      </c>
    </row>
    <row r="540" spans="1:38" ht="17.100000000000001" customHeight="1">
      <c r="A540" s="8" t="s">
        <v>121</v>
      </c>
      <c r="B540" s="8" t="s">
        <v>830</v>
      </c>
      <c r="C540" s="8" t="s">
        <v>51</v>
      </c>
      <c r="D540" s="8" t="s">
        <v>831</v>
      </c>
      <c r="E540" s="18">
        <v>4521.75</v>
      </c>
      <c r="F540" s="2">
        <f t="shared" si="80"/>
        <v>7112712.75</v>
      </c>
      <c r="G540" s="63">
        <v>2545363.9500000002</v>
      </c>
      <c r="H540" s="46">
        <v>919751</v>
      </c>
      <c r="I540" s="42">
        <f t="shared" si="83"/>
        <v>689813.25</v>
      </c>
      <c r="J540" s="46">
        <v>451040</v>
      </c>
      <c r="K540" s="46">
        <v>197570</v>
      </c>
      <c r="L540" s="46">
        <v>1103482</v>
      </c>
      <c r="M540" s="46">
        <v>153386</v>
      </c>
      <c r="N540" s="2">
        <f t="shared" si="84"/>
        <v>5140655.2</v>
      </c>
      <c r="O540" s="4">
        <f t="shared" si="85"/>
        <v>1972058</v>
      </c>
      <c r="P540" s="51">
        <v>2032</v>
      </c>
      <c r="Q540" s="51">
        <v>35</v>
      </c>
      <c r="R540" s="4">
        <f t="shared" si="86"/>
        <v>98857</v>
      </c>
      <c r="S540" s="6">
        <f t="shared" si="87"/>
        <v>329906.88</v>
      </c>
      <c r="T540" s="62">
        <v>157186960</v>
      </c>
      <c r="U540" s="6">
        <f t="shared" si="88"/>
        <v>157186.96</v>
      </c>
      <c r="V540" s="6">
        <f t="shared" si="89"/>
        <v>172719.92</v>
      </c>
      <c r="W540" s="4">
        <f t="shared" si="81"/>
        <v>3454398</v>
      </c>
      <c r="X540" s="20">
        <f t="shared" si="82"/>
        <v>5525313</v>
      </c>
      <c r="Y540" s="21">
        <v>0</v>
      </c>
      <c r="Z540" s="19">
        <v>0</v>
      </c>
      <c r="AA540" s="4">
        <f>ROUND(X540+Z540,0)</f>
        <v>5525313</v>
      </c>
      <c r="AB540" s="21"/>
      <c r="AC540" s="21"/>
      <c r="AD540" s="21"/>
      <c r="AE540" s="21"/>
      <c r="AF540" s="21"/>
      <c r="AG540" s="26">
        <v>0</v>
      </c>
      <c r="AH540" s="26"/>
      <c r="AI540" s="26">
        <v>0</v>
      </c>
      <c r="AJ540" s="36">
        <f>SUM(AA540-AB540-AC540-AD540-AE540-AF540+AG540-AH540+AI540)</f>
        <v>5525313</v>
      </c>
      <c r="AK540" s="38" t="str">
        <f>IF(O540&gt;0," ",1)</f>
        <v xml:space="preserve"> </v>
      </c>
      <c r="AL540" s="38" t="str">
        <f>IF(W540&gt;0," ",1)</f>
        <v xml:space="preserve"> </v>
      </c>
    </row>
    <row r="541" spans="1:38" ht="17.100000000000001" customHeight="1">
      <c r="A541" s="8" t="s">
        <v>121</v>
      </c>
      <c r="B541" s="8" t="s">
        <v>830</v>
      </c>
      <c r="C541" s="8" t="s">
        <v>190</v>
      </c>
      <c r="D541" s="8" t="s">
        <v>832</v>
      </c>
      <c r="E541" s="18">
        <v>1017.47</v>
      </c>
      <c r="F541" s="2">
        <f t="shared" si="80"/>
        <v>1600480.31</v>
      </c>
      <c r="G541" s="63">
        <v>791059.45</v>
      </c>
      <c r="H541" s="46">
        <v>169506</v>
      </c>
      <c r="I541" s="42">
        <f t="shared" si="83"/>
        <v>127129.5</v>
      </c>
      <c r="J541" s="46">
        <v>83801</v>
      </c>
      <c r="K541" s="46">
        <v>36585</v>
      </c>
      <c r="L541" s="46">
        <v>196980</v>
      </c>
      <c r="M541" s="46">
        <v>255082</v>
      </c>
      <c r="N541" s="2">
        <f t="shared" si="84"/>
        <v>1490636.95</v>
      </c>
      <c r="O541" s="4">
        <f t="shared" si="85"/>
        <v>109843</v>
      </c>
      <c r="P541" s="51">
        <v>188</v>
      </c>
      <c r="Q541" s="51">
        <v>145</v>
      </c>
      <c r="R541" s="4">
        <f t="shared" si="86"/>
        <v>37891</v>
      </c>
      <c r="S541" s="6">
        <f t="shared" si="87"/>
        <v>74234.611199999999</v>
      </c>
      <c r="T541" s="62">
        <v>46131655</v>
      </c>
      <c r="U541" s="6">
        <f t="shared" si="88"/>
        <v>46131.654999999999</v>
      </c>
      <c r="V541" s="6">
        <f t="shared" si="89"/>
        <v>28102.956200000001</v>
      </c>
      <c r="W541" s="4">
        <f t="shared" si="81"/>
        <v>562059</v>
      </c>
      <c r="X541" s="20">
        <f t="shared" si="82"/>
        <v>709793</v>
      </c>
      <c r="Y541" s="21">
        <v>0</v>
      </c>
      <c r="Z541" s="19">
        <v>0</v>
      </c>
      <c r="AA541" s="4">
        <f>ROUND(X541+Z541,0)</f>
        <v>709793</v>
      </c>
      <c r="AB541" s="21"/>
      <c r="AC541" s="21"/>
      <c r="AD541" s="21"/>
      <c r="AE541" s="21"/>
      <c r="AF541" s="21"/>
      <c r="AG541" s="26">
        <v>0</v>
      </c>
      <c r="AH541" s="26"/>
      <c r="AI541" s="26">
        <v>0</v>
      </c>
      <c r="AJ541" s="36">
        <f>SUM(AA541-AB541-AC541-AD541-AE541-AF541+AG541-AH541+AI541)</f>
        <v>709793</v>
      </c>
      <c r="AK541" s="38" t="str">
        <f>IF(O541&gt;0," ",1)</f>
        <v xml:space="preserve"> </v>
      </c>
      <c r="AL541" s="38" t="str">
        <f>IF(W541&gt;0," ",1)</f>
        <v xml:space="preserve"> </v>
      </c>
    </row>
    <row r="542" spans="1:38" ht="17.100000000000001" customHeight="1">
      <c r="A542" s="8" t="s">
        <v>121</v>
      </c>
      <c r="B542" s="8" t="s">
        <v>830</v>
      </c>
      <c r="C542" s="8" t="s">
        <v>96</v>
      </c>
      <c r="D542" s="8" t="s">
        <v>833</v>
      </c>
      <c r="E542" s="18">
        <v>642.02</v>
      </c>
      <c r="F542" s="2">
        <f t="shared" si="80"/>
        <v>1009897.46</v>
      </c>
      <c r="G542" s="63">
        <v>637064.59</v>
      </c>
      <c r="H542" s="46">
        <v>96528</v>
      </c>
      <c r="I542" s="42">
        <f t="shared" si="83"/>
        <v>72396</v>
      </c>
      <c r="J542" s="46">
        <v>47628</v>
      </c>
      <c r="K542" s="46">
        <v>20810</v>
      </c>
      <c r="L542" s="46">
        <v>113256</v>
      </c>
      <c r="M542" s="46">
        <v>108503</v>
      </c>
      <c r="N542" s="2">
        <f t="shared" si="84"/>
        <v>999657.59</v>
      </c>
      <c r="O542" s="4">
        <f t="shared" si="85"/>
        <v>10240</v>
      </c>
      <c r="P542" s="51">
        <v>226</v>
      </c>
      <c r="Q542" s="51">
        <v>110</v>
      </c>
      <c r="R542" s="4">
        <f t="shared" si="86"/>
        <v>34555</v>
      </c>
      <c r="S542" s="6">
        <f t="shared" si="87"/>
        <v>46841.779199999997</v>
      </c>
      <c r="T542" s="62">
        <v>36416993</v>
      </c>
      <c r="U542" s="6">
        <f t="shared" si="88"/>
        <v>36416.993000000002</v>
      </c>
      <c r="V542" s="6">
        <f t="shared" si="89"/>
        <v>10424.786199999995</v>
      </c>
      <c r="W542" s="4">
        <f t="shared" si="81"/>
        <v>208496</v>
      </c>
      <c r="X542" s="20">
        <f t="shared" si="82"/>
        <v>253291</v>
      </c>
      <c r="Y542" s="21">
        <v>0</v>
      </c>
      <c r="Z542" s="19">
        <v>0</v>
      </c>
      <c r="AA542" s="4">
        <f>ROUND(X542+Z542,0)</f>
        <v>253291</v>
      </c>
      <c r="AB542" s="21"/>
      <c r="AC542" s="21"/>
      <c r="AD542" s="21"/>
      <c r="AE542" s="21"/>
      <c r="AF542" s="21"/>
      <c r="AG542" s="26">
        <v>0</v>
      </c>
      <c r="AH542" s="26"/>
      <c r="AI542" s="26">
        <v>0</v>
      </c>
      <c r="AJ542" s="36">
        <f>SUM(AA542-AB542-AC542-AD542-AE542-AF542+AG542-AH542+AI542)</f>
        <v>253291</v>
      </c>
      <c r="AK542" s="38" t="str">
        <f>IF(O542&gt;0," ",1)</f>
        <v xml:space="preserve"> </v>
      </c>
      <c r="AL542" s="38" t="str">
        <f>IF(W542&gt;0," ",1)</f>
        <v xml:space="preserve"> </v>
      </c>
    </row>
    <row r="543" spans="1:38" ht="17.100000000000001" customHeight="1">
      <c r="A543" s="8" t="s">
        <v>121</v>
      </c>
      <c r="B543" s="8" t="s">
        <v>830</v>
      </c>
      <c r="C543" s="8" t="s">
        <v>222</v>
      </c>
      <c r="D543" s="8" t="s">
        <v>834</v>
      </c>
      <c r="E543" s="18">
        <v>303.14</v>
      </c>
      <c r="F543" s="2">
        <f t="shared" ref="F543" si="90">SUM(E543*$F$3)</f>
        <v>476839.22</v>
      </c>
      <c r="G543" s="63">
        <v>468100.66</v>
      </c>
      <c r="H543" s="46">
        <v>45339</v>
      </c>
      <c r="I543" s="42">
        <f t="shared" si="83"/>
        <v>34004.25</v>
      </c>
      <c r="J543" s="46">
        <v>22460</v>
      </c>
      <c r="K543" s="46">
        <v>9797</v>
      </c>
      <c r="L543" s="46">
        <v>53728</v>
      </c>
      <c r="M543" s="46">
        <v>111350</v>
      </c>
      <c r="N543" s="2">
        <f t="shared" si="84"/>
        <v>699439.90999999992</v>
      </c>
      <c r="O543" s="4">
        <f t="shared" si="85"/>
        <v>0</v>
      </c>
      <c r="P543" s="51">
        <v>67</v>
      </c>
      <c r="Q543" s="51">
        <v>167</v>
      </c>
      <c r="R543" s="4">
        <f t="shared" si="86"/>
        <v>15553</v>
      </c>
      <c r="S543" s="6">
        <f t="shared" si="87"/>
        <v>22117.094400000002</v>
      </c>
      <c r="T543" s="62">
        <v>30185046</v>
      </c>
      <c r="U543" s="6">
        <f t="shared" si="88"/>
        <v>30185.045999999998</v>
      </c>
      <c r="V543" s="6">
        <f t="shared" si="89"/>
        <v>0</v>
      </c>
      <c r="W543" s="4">
        <f t="shared" si="81"/>
        <v>0</v>
      </c>
      <c r="X543" s="20">
        <f t="shared" si="82"/>
        <v>15553</v>
      </c>
      <c r="Y543" s="21">
        <v>0</v>
      </c>
      <c r="Z543" s="19">
        <v>0</v>
      </c>
      <c r="AA543" s="4">
        <f>ROUND(X543+Z543,0)</f>
        <v>15553</v>
      </c>
      <c r="AB543" s="21"/>
      <c r="AC543" s="21"/>
      <c r="AD543" s="21"/>
      <c r="AE543" s="21"/>
      <c r="AF543" s="21"/>
      <c r="AG543" s="26">
        <v>0</v>
      </c>
      <c r="AH543" s="26"/>
      <c r="AI543" s="26">
        <v>0</v>
      </c>
      <c r="AJ543" s="36">
        <f>SUM(AA543-AB543-AC543-AD543-AE543-AF543+AG543-AH543+AI543)</f>
        <v>15553</v>
      </c>
      <c r="AK543" s="38">
        <f>IF(O543&gt;0," ",1)</f>
        <v>1</v>
      </c>
      <c r="AL543" s="38">
        <f>IF(W543&gt;0," ",1)</f>
        <v>1</v>
      </c>
    </row>
    <row r="544" spans="1:38" ht="17.100000000000001" customHeight="1">
      <c r="A544" s="32"/>
      <c r="B544" s="32"/>
      <c r="C544" s="32"/>
      <c r="D544" s="32"/>
      <c r="E544" s="18"/>
      <c r="G544" s="61"/>
      <c r="H544" s="52"/>
      <c r="J544" s="52"/>
      <c r="K544" s="52"/>
      <c r="L544" s="52"/>
      <c r="M544" s="52"/>
      <c r="P544" s="53"/>
      <c r="Q544" s="53"/>
      <c r="T544" s="60"/>
      <c r="Y544" s="21"/>
      <c r="Z544" s="19"/>
      <c r="AB544" s="21"/>
      <c r="AC544" s="21"/>
      <c r="AD544" s="21"/>
      <c r="AE544" s="21"/>
      <c r="AF544" s="21"/>
      <c r="AG544" s="26"/>
      <c r="AH544" s="26"/>
      <c r="AI544" s="26"/>
      <c r="AJ544" s="36"/>
      <c r="AK544" s="38"/>
      <c r="AL544" s="38"/>
    </row>
    <row r="545" spans="1:38" s="25" customFormat="1" ht="84.75" customHeight="1">
      <c r="A545" s="34">
        <f>COUNTA(A4:A544)</f>
        <v>540</v>
      </c>
      <c r="B545" s="44" t="s">
        <v>933</v>
      </c>
      <c r="D545" s="28"/>
      <c r="E545" s="29">
        <f t="shared" ref="E545:V545" si="91">SUM(E4:E544)</f>
        <v>1151893.9999999998</v>
      </c>
      <c r="F545" s="29">
        <f t="shared" si="91"/>
        <v>1811929261.9999995</v>
      </c>
      <c r="G545" s="29">
        <f t="shared" si="91"/>
        <v>536887281.14999998</v>
      </c>
      <c r="H545" s="54">
        <f t="shared" si="91"/>
        <v>133544929</v>
      </c>
      <c r="I545" s="55">
        <f t="shared" si="91"/>
        <v>100158696.75</v>
      </c>
      <c r="J545" s="54">
        <f t="shared" si="91"/>
        <v>103430619</v>
      </c>
      <c r="K545" s="54">
        <f t="shared" si="91"/>
        <v>60488321</v>
      </c>
      <c r="L545" s="54">
        <f t="shared" si="91"/>
        <v>240145326</v>
      </c>
      <c r="M545" s="54">
        <f t="shared" si="91"/>
        <v>38928551</v>
      </c>
      <c r="N545" s="29">
        <f t="shared" si="91"/>
        <v>1080038794.8999994</v>
      </c>
      <c r="O545" s="30">
        <f t="shared" si="91"/>
        <v>781489601</v>
      </c>
      <c r="P545" s="30">
        <f t="shared" si="91"/>
        <v>409145</v>
      </c>
      <c r="Q545" s="30">
        <f t="shared" si="91"/>
        <v>39426</v>
      </c>
      <c r="R545" s="30">
        <f t="shared" si="91"/>
        <v>26270202</v>
      </c>
      <c r="S545" s="31">
        <f t="shared" si="91"/>
        <v>84042186.23999995</v>
      </c>
      <c r="T545" s="30">
        <f t="shared" si="91"/>
        <v>33178554866</v>
      </c>
      <c r="U545" s="31">
        <f t="shared" si="91"/>
        <v>33178554.866000012</v>
      </c>
      <c r="V545" s="31">
        <f t="shared" si="91"/>
        <v>52138753.685800031</v>
      </c>
      <c r="W545" s="30">
        <f t="shared" ref="W545:AJ545" si="92">SUM(W4:W544)</f>
        <v>1042775084</v>
      </c>
      <c r="X545" s="30">
        <f t="shared" si="92"/>
        <v>1850534887</v>
      </c>
      <c r="Y545" s="30">
        <f t="shared" si="92"/>
        <v>42096</v>
      </c>
      <c r="Z545" s="30">
        <f t="shared" si="92"/>
        <v>40471</v>
      </c>
      <c r="AA545" s="30">
        <f t="shared" si="92"/>
        <v>1850575358</v>
      </c>
      <c r="AB545" s="30">
        <f t="shared" si="92"/>
        <v>32168</v>
      </c>
      <c r="AC545" s="30">
        <f t="shared" si="92"/>
        <v>320674</v>
      </c>
      <c r="AD545" s="30">
        <f t="shared" si="92"/>
        <v>331541</v>
      </c>
      <c r="AE545" s="30">
        <f t="shared" si="92"/>
        <v>32662</v>
      </c>
      <c r="AF545" s="30">
        <f t="shared" si="92"/>
        <v>157149</v>
      </c>
      <c r="AG545" s="30">
        <f t="shared" si="92"/>
        <v>676285</v>
      </c>
      <c r="AH545" s="30">
        <f t="shared" si="92"/>
        <v>987</v>
      </c>
      <c r="AI545" s="30">
        <f>SUM(AI4:AI543)</f>
        <v>74212</v>
      </c>
      <c r="AJ545" s="37">
        <f t="shared" si="92"/>
        <v>1850450674</v>
      </c>
      <c r="AK545" s="39">
        <f>COUNTIF(AK4:AK544,1)</f>
        <v>70</v>
      </c>
      <c r="AL545" s="39">
        <f>COUNTIF(AL4:AL544,1)</f>
        <v>40</v>
      </c>
    </row>
    <row r="546" spans="1:38" ht="14.1" customHeight="1">
      <c r="A546" s="22"/>
      <c r="B546" s="22"/>
      <c r="C546" s="22"/>
      <c r="D546" s="22"/>
      <c r="E546" s="8"/>
      <c r="F546" s="8"/>
      <c r="G546" s="8"/>
      <c r="H546" s="43"/>
      <c r="I546" s="43"/>
      <c r="J546" s="43"/>
      <c r="K546" s="43"/>
      <c r="L546" s="43"/>
      <c r="M546" s="43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</row>
    <row r="547" spans="1:38" ht="14.1" customHeight="1">
      <c r="A547" s="22"/>
      <c r="B547" s="22"/>
      <c r="C547" s="22"/>
      <c r="D547" s="22"/>
      <c r="E547" s="8"/>
      <c r="F547" s="8"/>
      <c r="G547" s="8"/>
      <c r="H547" s="43"/>
      <c r="I547" s="43"/>
      <c r="J547" s="43"/>
      <c r="K547" s="43"/>
      <c r="L547" s="43"/>
      <c r="M547" s="43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</row>
    <row r="548" spans="1:38" ht="14.1" customHeight="1">
      <c r="A548" s="22"/>
      <c r="B548" s="22"/>
      <c r="C548" s="22"/>
      <c r="D548" s="22"/>
      <c r="E548" s="8"/>
      <c r="F548" s="8"/>
      <c r="G548" s="8"/>
      <c r="H548" s="43"/>
      <c r="I548" s="43"/>
      <c r="J548" s="43"/>
      <c r="K548" s="43"/>
      <c r="L548" s="43"/>
      <c r="M548" s="43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</row>
    <row r="549" spans="1:38" ht="14.1" customHeight="1">
      <c r="A549" s="22"/>
      <c r="B549" s="22"/>
      <c r="C549" s="22"/>
      <c r="D549" s="22"/>
      <c r="E549" s="8"/>
      <c r="F549" s="8"/>
      <c r="G549" s="8"/>
      <c r="H549" s="43"/>
      <c r="I549" s="43"/>
      <c r="J549" s="43"/>
      <c r="K549" s="43"/>
      <c r="L549" s="43"/>
      <c r="M549" s="43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</row>
    <row r="550" spans="1:38" ht="14.1" customHeight="1">
      <c r="A550" s="22"/>
      <c r="B550" s="22"/>
      <c r="C550" s="22"/>
      <c r="D550" s="22"/>
      <c r="E550" s="8"/>
      <c r="F550" s="8"/>
      <c r="G550" s="8"/>
      <c r="H550" s="43"/>
      <c r="I550" s="43"/>
      <c r="J550" s="43"/>
      <c r="K550" s="43"/>
      <c r="L550" s="43"/>
      <c r="M550" s="43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</row>
    <row r="551" spans="1:38" ht="14.1" customHeight="1">
      <c r="A551" s="22"/>
      <c r="B551" s="22"/>
      <c r="C551" s="22"/>
      <c r="D551" s="22"/>
      <c r="E551" s="8"/>
      <c r="F551" s="8"/>
      <c r="G551" s="8"/>
      <c r="H551" s="43"/>
      <c r="I551" s="43"/>
      <c r="J551" s="43"/>
      <c r="K551" s="43"/>
      <c r="L551" s="43"/>
      <c r="M551" s="43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</row>
    <row r="552" spans="1:38" ht="14.1" customHeight="1">
      <c r="A552" s="22"/>
      <c r="B552" s="22"/>
      <c r="C552" s="22"/>
      <c r="D552" s="22"/>
      <c r="E552" s="8"/>
      <c r="F552" s="8"/>
      <c r="G552" s="8"/>
      <c r="H552" s="43"/>
      <c r="I552" s="43"/>
      <c r="J552" s="43"/>
      <c r="K552" s="43"/>
      <c r="L552" s="43"/>
      <c r="M552" s="43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</row>
    <row r="553" spans="1:38" ht="14.1" customHeight="1">
      <c r="A553" s="22"/>
      <c r="B553" s="22"/>
      <c r="C553" s="22"/>
      <c r="D553" s="22"/>
      <c r="E553" s="8"/>
      <c r="F553" s="8"/>
      <c r="G553" s="8"/>
      <c r="H553" s="43"/>
      <c r="I553" s="43"/>
      <c r="J553" s="43"/>
      <c r="K553" s="43"/>
      <c r="L553" s="43"/>
      <c r="M553" s="43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</row>
    <row r="554" spans="1:38" ht="14.1" customHeight="1">
      <c r="A554" s="22"/>
      <c r="B554" s="22"/>
      <c r="C554" s="22"/>
      <c r="D554" s="22"/>
      <c r="E554" s="8"/>
      <c r="F554" s="8"/>
      <c r="G554" s="8"/>
      <c r="H554" s="43"/>
      <c r="I554" s="43"/>
      <c r="J554" s="43"/>
      <c r="K554" s="43"/>
      <c r="L554" s="43"/>
      <c r="M554" s="43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</row>
    <row r="555" spans="1:38" ht="14.1" customHeight="1">
      <c r="A555" s="22"/>
      <c r="B555" s="22"/>
      <c r="C555" s="22"/>
      <c r="D555" s="22"/>
      <c r="E555" s="8"/>
      <c r="F555" s="8"/>
      <c r="G555" s="8"/>
      <c r="H555" s="43"/>
      <c r="I555" s="43"/>
      <c r="J555" s="43"/>
      <c r="K555" s="43"/>
      <c r="L555" s="43"/>
      <c r="M555" s="43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</row>
    <row r="556" spans="1:38" ht="14.1" customHeight="1">
      <c r="A556" s="22"/>
      <c r="B556" s="22"/>
      <c r="C556" s="22"/>
      <c r="D556" s="22"/>
      <c r="E556" s="8"/>
      <c r="F556" s="8"/>
      <c r="G556" s="8"/>
      <c r="H556" s="43"/>
      <c r="I556" s="43"/>
      <c r="J556" s="43"/>
      <c r="K556" s="43"/>
      <c r="L556" s="43"/>
      <c r="M556" s="43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</row>
    <row r="557" spans="1:38" ht="14.1" customHeight="1">
      <c r="A557" s="22"/>
      <c r="B557" s="22"/>
      <c r="C557" s="22"/>
      <c r="D557" s="22"/>
      <c r="E557" s="8"/>
      <c r="F557" s="8"/>
      <c r="G557" s="8"/>
      <c r="H557" s="43"/>
      <c r="I557" s="43"/>
      <c r="J557" s="43"/>
      <c r="K557" s="43"/>
      <c r="L557" s="43"/>
      <c r="M557" s="43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</row>
    <row r="558" spans="1:38" ht="14.1" customHeight="1">
      <c r="A558" s="22"/>
      <c r="B558" s="22"/>
      <c r="C558" s="22"/>
      <c r="D558" s="22"/>
      <c r="E558" s="8"/>
      <c r="F558" s="8"/>
      <c r="G558" s="8"/>
      <c r="H558" s="43"/>
      <c r="I558" s="43"/>
      <c r="J558" s="43"/>
      <c r="K558" s="43"/>
      <c r="L558" s="43"/>
      <c r="M558" s="43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</row>
    <row r="559" spans="1:38" ht="14.1" customHeight="1">
      <c r="A559" s="22"/>
      <c r="B559" s="22"/>
      <c r="C559" s="22"/>
      <c r="D559" s="22"/>
      <c r="E559" s="8"/>
      <c r="F559" s="8"/>
      <c r="G559" s="8"/>
      <c r="H559" s="43"/>
      <c r="I559" s="43"/>
      <c r="J559" s="43"/>
      <c r="K559" s="43"/>
      <c r="L559" s="43"/>
      <c r="M559" s="43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</row>
    <row r="560" spans="1:38" ht="14.1" customHeight="1">
      <c r="A560" s="22"/>
      <c r="B560" s="22"/>
      <c r="C560" s="22"/>
      <c r="D560" s="22"/>
      <c r="E560" s="8"/>
      <c r="F560" s="8"/>
      <c r="G560" s="8"/>
      <c r="H560" s="43"/>
      <c r="I560" s="43"/>
      <c r="J560" s="43"/>
      <c r="K560" s="43"/>
      <c r="L560" s="43"/>
      <c r="M560" s="43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</row>
    <row r="561" spans="1:36" ht="14.1" customHeight="1">
      <c r="A561" s="22"/>
      <c r="B561" s="22"/>
      <c r="C561" s="22"/>
      <c r="D561" s="22"/>
      <c r="E561" s="8"/>
      <c r="F561" s="8"/>
      <c r="G561" s="8"/>
      <c r="H561" s="43"/>
      <c r="I561" s="43"/>
      <c r="J561" s="43"/>
      <c r="K561" s="43"/>
      <c r="L561" s="43"/>
      <c r="M561" s="43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</row>
    <row r="562" spans="1:36" ht="14.1" customHeight="1">
      <c r="A562" s="22"/>
      <c r="B562" s="22"/>
      <c r="C562" s="22"/>
      <c r="D562" s="22"/>
      <c r="E562" s="8"/>
      <c r="F562" s="8"/>
      <c r="G562" s="8"/>
      <c r="H562" s="43"/>
      <c r="I562" s="43"/>
      <c r="J562" s="43"/>
      <c r="K562" s="43"/>
      <c r="L562" s="43"/>
      <c r="M562" s="43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</row>
    <row r="563" spans="1:36" ht="14.1" customHeight="1">
      <c r="A563" s="22"/>
      <c r="B563" s="22"/>
      <c r="C563" s="22"/>
      <c r="D563" s="22"/>
      <c r="E563" s="8"/>
      <c r="F563" s="8"/>
      <c r="G563" s="8"/>
      <c r="H563" s="43"/>
      <c r="I563" s="43"/>
      <c r="J563" s="43"/>
      <c r="K563" s="43"/>
      <c r="L563" s="43"/>
      <c r="M563" s="43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</row>
    <row r="564" spans="1:36" ht="14.1" customHeight="1">
      <c r="A564" s="22"/>
      <c r="B564" s="22"/>
      <c r="C564" s="22"/>
      <c r="D564" s="22"/>
      <c r="E564" s="8"/>
      <c r="F564" s="8"/>
      <c r="G564" s="8"/>
      <c r="H564" s="43"/>
      <c r="I564" s="43"/>
      <c r="J564" s="43"/>
      <c r="K564" s="43"/>
      <c r="L564" s="43"/>
      <c r="M564" s="43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</row>
    <row r="565" spans="1:36" ht="14.1" customHeight="1">
      <c r="A565" s="22"/>
      <c r="B565" s="22"/>
      <c r="C565" s="22"/>
      <c r="D565" s="22"/>
      <c r="E565" s="8"/>
      <c r="F565" s="8"/>
      <c r="G565" s="8"/>
      <c r="H565" s="43"/>
      <c r="I565" s="43"/>
      <c r="J565" s="43"/>
      <c r="K565" s="43"/>
      <c r="L565" s="43"/>
      <c r="M565" s="43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</row>
    <row r="566" spans="1:36" ht="14.1" customHeight="1">
      <c r="A566" s="22"/>
      <c r="B566" s="22"/>
      <c r="C566" s="22"/>
      <c r="D566" s="22"/>
      <c r="E566" s="8"/>
      <c r="F566" s="8"/>
      <c r="G566" s="8"/>
      <c r="H566" s="43"/>
      <c r="I566" s="43"/>
      <c r="J566" s="43"/>
      <c r="K566" s="43"/>
      <c r="L566" s="43"/>
      <c r="M566" s="43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</row>
    <row r="567" spans="1:36" ht="14.1" customHeight="1">
      <c r="A567" s="22"/>
      <c r="B567" s="22"/>
      <c r="C567" s="22"/>
      <c r="D567" s="22"/>
      <c r="E567" s="8"/>
      <c r="F567" s="8"/>
      <c r="G567" s="8"/>
      <c r="H567" s="43"/>
      <c r="I567" s="43"/>
      <c r="J567" s="43"/>
      <c r="K567" s="43"/>
      <c r="L567" s="43"/>
      <c r="M567" s="43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</row>
    <row r="568" spans="1:36" ht="14.1" customHeight="1">
      <c r="A568" s="22"/>
      <c r="B568" s="22"/>
      <c r="C568" s="22"/>
      <c r="D568" s="22"/>
      <c r="E568" s="8"/>
      <c r="F568" s="8"/>
      <c r="G568" s="8"/>
      <c r="H568" s="43"/>
      <c r="I568" s="43"/>
      <c r="J568" s="43"/>
      <c r="K568" s="43"/>
      <c r="L568" s="43"/>
      <c r="M568" s="43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</row>
    <row r="569" spans="1:36" ht="14.1" customHeight="1">
      <c r="A569" s="22"/>
      <c r="B569" s="22"/>
      <c r="C569" s="22"/>
      <c r="D569" s="22"/>
      <c r="E569" s="8"/>
      <c r="F569" s="8"/>
      <c r="G569" s="8"/>
      <c r="H569" s="43"/>
      <c r="I569" s="43"/>
      <c r="J569" s="43"/>
      <c r="K569" s="43"/>
      <c r="L569" s="43"/>
      <c r="M569" s="43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</row>
    <row r="570" spans="1:36" ht="14.1" customHeight="1">
      <c r="A570" s="22"/>
      <c r="B570" s="22"/>
      <c r="C570" s="22"/>
      <c r="D570" s="22"/>
      <c r="E570" s="8"/>
      <c r="F570" s="8"/>
      <c r="G570" s="8"/>
      <c r="H570" s="43"/>
      <c r="I570" s="43"/>
      <c r="J570" s="43"/>
      <c r="K570" s="43"/>
      <c r="L570" s="43"/>
      <c r="M570" s="43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</row>
    <row r="571" spans="1:36" ht="14.1" customHeight="1">
      <c r="A571" s="22"/>
      <c r="B571" s="22"/>
      <c r="C571" s="22"/>
      <c r="D571" s="22"/>
      <c r="E571" s="8"/>
      <c r="F571" s="8"/>
      <c r="G571" s="8"/>
      <c r="H571" s="43"/>
      <c r="I571" s="43"/>
      <c r="J571" s="43"/>
      <c r="K571" s="43"/>
      <c r="L571" s="43"/>
      <c r="M571" s="43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</row>
    <row r="572" spans="1:36" ht="14.1" customHeight="1">
      <c r="A572" s="22"/>
      <c r="B572" s="22"/>
      <c r="C572" s="22"/>
      <c r="D572" s="22"/>
      <c r="E572" s="8"/>
      <c r="F572" s="8"/>
      <c r="G572" s="8"/>
      <c r="H572" s="43"/>
      <c r="I572" s="43"/>
      <c r="J572" s="43"/>
      <c r="K572" s="43"/>
      <c r="L572" s="43"/>
      <c r="M572" s="43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</row>
    <row r="573" spans="1:36" ht="14.1" customHeight="1">
      <c r="A573" s="22"/>
      <c r="B573" s="22"/>
      <c r="C573" s="22"/>
      <c r="D573" s="22"/>
      <c r="E573" s="8"/>
      <c r="F573" s="8"/>
      <c r="G573" s="8"/>
      <c r="H573" s="43"/>
      <c r="I573" s="43"/>
      <c r="J573" s="43"/>
      <c r="K573" s="43"/>
      <c r="L573" s="43"/>
      <c r="M573" s="43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</row>
    <row r="574" spans="1:36" ht="14.1" customHeight="1">
      <c r="A574" s="22"/>
      <c r="B574" s="22"/>
      <c r="C574" s="22"/>
      <c r="D574" s="22"/>
      <c r="E574" s="8"/>
      <c r="F574" s="8"/>
      <c r="G574" s="8"/>
      <c r="H574" s="43"/>
      <c r="I574" s="43"/>
      <c r="J574" s="43"/>
      <c r="K574" s="43"/>
      <c r="L574" s="43"/>
      <c r="M574" s="43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</row>
    <row r="575" spans="1:36" ht="14.1" customHeight="1">
      <c r="A575" s="22"/>
      <c r="B575" s="22"/>
      <c r="C575" s="22"/>
      <c r="D575" s="22"/>
      <c r="E575" s="8"/>
      <c r="F575" s="8"/>
      <c r="G575" s="8"/>
      <c r="H575" s="43"/>
      <c r="I575" s="43"/>
      <c r="J575" s="43"/>
      <c r="K575" s="43"/>
      <c r="L575" s="43"/>
      <c r="M575" s="43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</row>
    <row r="576" spans="1:36" ht="14.1" customHeight="1">
      <c r="A576" s="22"/>
      <c r="B576" s="22"/>
      <c r="C576" s="22"/>
      <c r="D576" s="22"/>
      <c r="E576" s="8"/>
      <c r="F576" s="8"/>
      <c r="G576" s="8"/>
      <c r="H576" s="43"/>
      <c r="I576" s="43"/>
      <c r="J576" s="43"/>
      <c r="K576" s="43"/>
      <c r="L576" s="43"/>
      <c r="M576" s="43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</row>
    <row r="577" spans="1:36" ht="14.1" customHeight="1">
      <c r="A577" s="22"/>
      <c r="B577" s="22"/>
      <c r="C577" s="22"/>
      <c r="D577" s="22"/>
      <c r="E577" s="8"/>
      <c r="F577" s="8"/>
      <c r="G577" s="8"/>
      <c r="H577" s="43"/>
      <c r="I577" s="43"/>
      <c r="J577" s="43"/>
      <c r="K577" s="43"/>
      <c r="L577" s="43"/>
      <c r="M577" s="43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</row>
    <row r="578" spans="1:36" ht="14.1" customHeight="1">
      <c r="A578" s="22"/>
      <c r="B578" s="22"/>
      <c r="C578" s="22"/>
      <c r="D578" s="22"/>
      <c r="E578" s="8"/>
      <c r="F578" s="8"/>
      <c r="G578" s="8"/>
      <c r="H578" s="43"/>
      <c r="I578" s="43"/>
      <c r="J578" s="43"/>
      <c r="K578" s="43"/>
      <c r="L578" s="43"/>
      <c r="M578" s="43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</row>
    <row r="579" spans="1:36" ht="14.1" customHeight="1">
      <c r="A579" s="22"/>
      <c r="B579" s="22"/>
      <c r="C579" s="22"/>
      <c r="D579" s="22"/>
      <c r="E579" s="8"/>
      <c r="F579" s="8"/>
      <c r="G579" s="8"/>
      <c r="H579" s="43"/>
      <c r="I579" s="43"/>
      <c r="J579" s="43"/>
      <c r="K579" s="43"/>
      <c r="L579" s="43"/>
      <c r="M579" s="43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</row>
    <row r="580" spans="1:36" ht="14.1" customHeight="1">
      <c r="A580" s="22"/>
      <c r="B580" s="22"/>
      <c r="C580" s="22"/>
      <c r="D580" s="22"/>
      <c r="E580" s="8"/>
      <c r="F580" s="8"/>
      <c r="G580" s="8"/>
      <c r="H580" s="43"/>
      <c r="I580" s="43"/>
      <c r="J580" s="43"/>
      <c r="K580" s="43"/>
      <c r="L580" s="43"/>
      <c r="M580" s="43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</row>
    <row r="581" spans="1:36" ht="14.1" customHeight="1">
      <c r="A581" s="22"/>
      <c r="B581" s="22"/>
      <c r="C581" s="22"/>
      <c r="D581" s="22"/>
      <c r="E581" s="8"/>
      <c r="F581" s="8"/>
      <c r="G581" s="8"/>
      <c r="H581" s="43"/>
      <c r="I581" s="43"/>
      <c r="J581" s="43"/>
      <c r="K581" s="43"/>
      <c r="L581" s="43"/>
      <c r="M581" s="43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</row>
    <row r="582" spans="1:36" ht="14.1" customHeight="1">
      <c r="A582" s="22"/>
      <c r="B582" s="22"/>
      <c r="C582" s="22"/>
      <c r="D582" s="22"/>
      <c r="E582" s="8"/>
      <c r="F582" s="8"/>
      <c r="G582" s="8"/>
      <c r="H582" s="43"/>
      <c r="I582" s="43"/>
      <c r="J582" s="43"/>
      <c r="K582" s="43"/>
      <c r="L582" s="43"/>
      <c r="M582" s="43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</row>
    <row r="583" spans="1:36" ht="14.1" customHeight="1">
      <c r="A583" s="22"/>
      <c r="B583" s="22"/>
      <c r="C583" s="22"/>
      <c r="D583" s="22"/>
      <c r="E583" s="8"/>
      <c r="F583" s="8"/>
      <c r="G583" s="8"/>
      <c r="H583" s="43"/>
      <c r="I583" s="43"/>
      <c r="J583" s="43"/>
      <c r="K583" s="43"/>
      <c r="L583" s="43"/>
      <c r="M583" s="43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</row>
    <row r="584" spans="1:36" ht="14.1" customHeight="1">
      <c r="A584" s="22"/>
      <c r="B584" s="22"/>
      <c r="C584" s="22"/>
      <c r="D584" s="22"/>
      <c r="E584" s="8"/>
      <c r="F584" s="8"/>
      <c r="G584" s="8"/>
      <c r="H584" s="43"/>
      <c r="I584" s="43"/>
      <c r="J584" s="43"/>
      <c r="K584" s="43"/>
      <c r="L584" s="43"/>
      <c r="M584" s="43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</row>
    <row r="585" spans="1:36" ht="14.1" customHeight="1">
      <c r="A585" s="22"/>
      <c r="B585" s="22"/>
      <c r="C585" s="22"/>
      <c r="D585" s="22"/>
      <c r="E585" s="8"/>
      <c r="F585" s="8"/>
      <c r="G585" s="8"/>
      <c r="H585" s="43"/>
      <c r="I585" s="43"/>
      <c r="J585" s="43"/>
      <c r="K585" s="43"/>
      <c r="L585" s="43"/>
      <c r="M585" s="43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</row>
    <row r="586" spans="1:36" ht="14.1" customHeight="1">
      <c r="A586" s="22"/>
      <c r="B586" s="22"/>
      <c r="C586" s="22"/>
      <c r="D586" s="22"/>
      <c r="E586" s="8"/>
      <c r="F586" s="8"/>
      <c r="G586" s="8"/>
      <c r="H586" s="43"/>
      <c r="I586" s="43"/>
      <c r="J586" s="43"/>
      <c r="K586" s="43"/>
      <c r="L586" s="43"/>
      <c r="M586" s="43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</row>
    <row r="587" spans="1:36" ht="14.1" customHeight="1">
      <c r="A587" s="22"/>
      <c r="B587" s="22"/>
      <c r="C587" s="22"/>
      <c r="D587" s="22"/>
      <c r="E587" s="8"/>
      <c r="F587" s="8"/>
      <c r="G587" s="8"/>
      <c r="H587" s="43"/>
      <c r="I587" s="43"/>
      <c r="J587" s="43"/>
      <c r="K587" s="43"/>
      <c r="L587" s="43"/>
      <c r="M587" s="43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</row>
    <row r="588" spans="1:36" ht="14.1" customHeight="1">
      <c r="A588" s="22"/>
      <c r="B588" s="22"/>
      <c r="C588" s="22"/>
      <c r="D588" s="22"/>
      <c r="E588" s="8"/>
      <c r="F588" s="8"/>
      <c r="G588" s="8"/>
      <c r="H588" s="43"/>
      <c r="I588" s="43"/>
      <c r="J588" s="43"/>
      <c r="K588" s="43"/>
      <c r="L588" s="43"/>
      <c r="M588" s="43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</row>
    <row r="589" spans="1:36" ht="14.1" customHeight="1">
      <c r="A589" s="22"/>
      <c r="B589" s="22"/>
      <c r="C589" s="22"/>
      <c r="D589" s="22"/>
      <c r="E589" s="8"/>
      <c r="F589" s="8"/>
      <c r="G589" s="8"/>
      <c r="H589" s="43"/>
      <c r="I589" s="43"/>
      <c r="J589" s="43"/>
      <c r="K589" s="43"/>
      <c r="L589" s="43"/>
      <c r="M589" s="43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</row>
    <row r="590" spans="1:36" ht="14.1" customHeight="1">
      <c r="A590" s="22"/>
      <c r="B590" s="22"/>
      <c r="C590" s="22"/>
      <c r="D590" s="22"/>
      <c r="E590" s="8"/>
      <c r="F590" s="8"/>
      <c r="G590" s="8"/>
      <c r="H590" s="43"/>
      <c r="I590" s="43"/>
      <c r="J590" s="43"/>
      <c r="K590" s="43"/>
      <c r="L590" s="43"/>
      <c r="M590" s="43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</row>
    <row r="591" spans="1:36" ht="14.1" customHeight="1">
      <c r="A591" s="22"/>
      <c r="B591" s="22"/>
      <c r="C591" s="22"/>
      <c r="D591" s="22"/>
      <c r="E591" s="8"/>
      <c r="F591" s="8"/>
      <c r="G591" s="8"/>
      <c r="H591" s="43"/>
      <c r="I591" s="43"/>
      <c r="J591" s="43"/>
      <c r="K591" s="43"/>
      <c r="L591" s="43"/>
      <c r="M591" s="43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</row>
    <row r="592" spans="1:36" ht="14.1" customHeight="1">
      <c r="A592" s="22"/>
      <c r="B592" s="22"/>
      <c r="C592" s="22"/>
      <c r="D592" s="22"/>
      <c r="E592" s="8"/>
      <c r="F592" s="8"/>
      <c r="G592" s="8"/>
      <c r="H592" s="43"/>
      <c r="I592" s="43"/>
      <c r="J592" s="43"/>
      <c r="K592" s="43"/>
      <c r="L592" s="43"/>
      <c r="M592" s="43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</row>
    <row r="593" spans="1:36" ht="14.1" customHeight="1">
      <c r="A593" s="22"/>
      <c r="B593" s="22"/>
      <c r="C593" s="22"/>
      <c r="D593" s="22"/>
      <c r="E593" s="8"/>
      <c r="F593" s="8"/>
      <c r="G593" s="8"/>
      <c r="H593" s="43"/>
      <c r="I593" s="43"/>
      <c r="J593" s="43"/>
      <c r="K593" s="43"/>
      <c r="L593" s="43"/>
      <c r="M593" s="43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</row>
    <row r="594" spans="1:36" ht="14.1" customHeight="1">
      <c r="A594" s="22"/>
      <c r="B594" s="22"/>
      <c r="C594" s="22"/>
      <c r="D594" s="22"/>
      <c r="E594" s="8"/>
      <c r="F594" s="8"/>
      <c r="G594" s="8"/>
      <c r="H594" s="43"/>
      <c r="I594" s="43"/>
      <c r="J594" s="43"/>
      <c r="K594" s="43"/>
      <c r="L594" s="43"/>
      <c r="M594" s="43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</row>
    <row r="595" spans="1:36" ht="14.1" customHeight="1">
      <c r="A595" s="22"/>
      <c r="B595" s="22"/>
      <c r="C595" s="22"/>
      <c r="D595" s="22"/>
      <c r="E595" s="8"/>
      <c r="F595" s="8"/>
      <c r="G595" s="8"/>
      <c r="H595" s="43"/>
      <c r="I595" s="43"/>
      <c r="J595" s="43"/>
      <c r="K595" s="43"/>
      <c r="L595" s="43"/>
      <c r="M595" s="43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</row>
    <row r="596" spans="1:36" ht="14.1" customHeight="1">
      <c r="A596" s="22"/>
      <c r="B596" s="22"/>
      <c r="C596" s="22"/>
      <c r="D596" s="22"/>
      <c r="E596" s="8"/>
      <c r="F596" s="8"/>
      <c r="G596" s="8"/>
      <c r="H596" s="43"/>
      <c r="I596" s="43"/>
      <c r="J596" s="43"/>
      <c r="K596" s="43"/>
      <c r="L596" s="43"/>
      <c r="M596" s="43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</row>
    <row r="597" spans="1:36" ht="14.1" customHeight="1">
      <c r="A597" s="22"/>
      <c r="B597" s="22"/>
      <c r="C597" s="22"/>
      <c r="D597" s="22"/>
      <c r="E597" s="8"/>
      <c r="F597" s="8"/>
      <c r="G597" s="8"/>
      <c r="H597" s="43"/>
      <c r="I597" s="43"/>
      <c r="J597" s="43"/>
      <c r="K597" s="43"/>
      <c r="L597" s="43"/>
      <c r="M597" s="43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</row>
    <row r="598" spans="1:36" ht="14.1" customHeight="1">
      <c r="A598" s="22"/>
      <c r="B598" s="22"/>
      <c r="C598" s="22"/>
      <c r="D598" s="22"/>
      <c r="E598" s="8"/>
      <c r="F598" s="8"/>
      <c r="G598" s="8"/>
      <c r="H598" s="43"/>
      <c r="I598" s="43"/>
      <c r="J598" s="43"/>
      <c r="K598" s="43"/>
      <c r="L598" s="43"/>
      <c r="M598" s="43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</row>
    <row r="599" spans="1:36" ht="14.1" customHeight="1">
      <c r="A599" s="22"/>
      <c r="B599" s="22"/>
      <c r="C599" s="22"/>
      <c r="D599" s="22"/>
      <c r="E599" s="8"/>
      <c r="F599" s="8"/>
      <c r="G599" s="8"/>
      <c r="H599" s="43"/>
      <c r="I599" s="43"/>
      <c r="J599" s="43"/>
      <c r="K599" s="43"/>
      <c r="L599" s="43"/>
      <c r="M599" s="43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</row>
    <row r="600" spans="1:36" ht="14.1" customHeight="1">
      <c r="A600" s="22"/>
      <c r="B600" s="22"/>
      <c r="C600" s="22"/>
      <c r="D600" s="22"/>
      <c r="E600" s="8"/>
      <c r="F600" s="8"/>
      <c r="G600" s="8"/>
      <c r="H600" s="43"/>
      <c r="I600" s="43"/>
      <c r="J600" s="43"/>
      <c r="K600" s="43"/>
      <c r="L600" s="43"/>
      <c r="M600" s="43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</row>
    <row r="601" spans="1:36" ht="14.1" customHeight="1">
      <c r="A601" s="22"/>
      <c r="B601" s="22"/>
      <c r="C601" s="22"/>
      <c r="D601" s="22"/>
      <c r="E601" s="8"/>
      <c r="F601" s="8"/>
      <c r="G601" s="8"/>
      <c r="H601" s="43"/>
      <c r="I601" s="43"/>
      <c r="J601" s="43"/>
      <c r="K601" s="43"/>
      <c r="L601" s="43"/>
      <c r="M601" s="43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</row>
    <row r="602" spans="1:36" ht="14.1" customHeight="1">
      <c r="A602" s="22"/>
      <c r="B602" s="22"/>
      <c r="C602" s="22"/>
      <c r="D602" s="22"/>
      <c r="E602" s="8"/>
      <c r="F602" s="8"/>
      <c r="G602" s="8"/>
      <c r="H602" s="43"/>
      <c r="I602" s="43"/>
      <c r="J602" s="43"/>
      <c r="K602" s="43"/>
      <c r="L602" s="43"/>
      <c r="M602" s="43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</row>
    <row r="603" spans="1:36" ht="14.1" customHeight="1">
      <c r="A603" s="22"/>
      <c r="B603" s="22"/>
      <c r="C603" s="22"/>
      <c r="D603" s="22"/>
      <c r="E603" s="8"/>
      <c r="F603" s="8"/>
      <c r="G603" s="8"/>
      <c r="H603" s="43"/>
      <c r="I603" s="43"/>
      <c r="J603" s="43"/>
      <c r="K603" s="43"/>
      <c r="L603" s="43"/>
      <c r="M603" s="43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</row>
    <row r="604" spans="1:36" ht="14.1" customHeight="1">
      <c r="A604" s="22"/>
      <c r="B604" s="22"/>
      <c r="C604" s="22"/>
      <c r="D604" s="22"/>
      <c r="E604" s="8"/>
      <c r="F604" s="8"/>
      <c r="G604" s="8"/>
      <c r="H604" s="43"/>
      <c r="I604" s="43"/>
      <c r="J604" s="43"/>
      <c r="K604" s="43"/>
      <c r="L604" s="43"/>
      <c r="M604" s="43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</row>
    <row r="605" spans="1:36" ht="14.1" customHeight="1">
      <c r="A605" s="22"/>
      <c r="B605" s="22"/>
      <c r="C605" s="22"/>
      <c r="D605" s="22"/>
      <c r="E605" s="8"/>
      <c r="F605" s="8"/>
      <c r="G605" s="8"/>
      <c r="H605" s="43"/>
      <c r="I605" s="43"/>
      <c r="J605" s="43"/>
      <c r="K605" s="43"/>
      <c r="L605" s="43"/>
      <c r="M605" s="43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</row>
    <row r="606" spans="1:36" ht="14.1" customHeight="1">
      <c r="A606" s="22"/>
      <c r="B606" s="22"/>
      <c r="C606" s="22"/>
      <c r="D606" s="22"/>
      <c r="E606" s="8"/>
      <c r="F606" s="8"/>
      <c r="G606" s="8"/>
      <c r="H606" s="43"/>
      <c r="I606" s="43"/>
      <c r="J606" s="43"/>
      <c r="K606" s="43"/>
      <c r="L606" s="43"/>
      <c r="M606" s="43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</row>
    <row r="607" spans="1:36" ht="14.1" customHeight="1">
      <c r="A607" s="22"/>
      <c r="B607" s="22"/>
      <c r="C607" s="22"/>
      <c r="D607" s="22"/>
      <c r="E607" s="8"/>
      <c r="F607" s="8"/>
      <c r="G607" s="8"/>
      <c r="H607" s="43"/>
      <c r="I607" s="43"/>
      <c r="J607" s="43"/>
      <c r="K607" s="43"/>
      <c r="L607" s="43"/>
      <c r="M607" s="43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</row>
    <row r="608" spans="1:36" ht="14.1" customHeight="1">
      <c r="A608" s="22"/>
      <c r="B608" s="22"/>
      <c r="C608" s="22"/>
      <c r="D608" s="22"/>
      <c r="E608" s="8"/>
      <c r="F608" s="8"/>
      <c r="G608" s="8"/>
      <c r="H608" s="43"/>
      <c r="I608" s="43"/>
      <c r="J608" s="43"/>
      <c r="K608" s="43"/>
      <c r="L608" s="43"/>
      <c r="M608" s="43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</row>
    <row r="609" spans="1:36" ht="14.1" customHeight="1">
      <c r="A609" s="22"/>
      <c r="B609" s="22"/>
      <c r="C609" s="22"/>
      <c r="D609" s="22"/>
      <c r="E609" s="8"/>
      <c r="F609" s="8"/>
      <c r="G609" s="8"/>
      <c r="H609" s="43"/>
      <c r="I609" s="43"/>
      <c r="J609" s="43"/>
      <c r="K609" s="43"/>
      <c r="L609" s="43"/>
      <c r="M609" s="43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</row>
    <row r="610" spans="1:36" ht="14.1" customHeight="1">
      <c r="A610" s="22"/>
      <c r="B610" s="22"/>
      <c r="C610" s="22"/>
      <c r="D610" s="22"/>
      <c r="E610" s="8"/>
      <c r="F610" s="8"/>
      <c r="G610" s="8"/>
      <c r="H610" s="43"/>
      <c r="I610" s="43"/>
      <c r="J610" s="43"/>
      <c r="K610" s="43"/>
      <c r="L610" s="43"/>
      <c r="M610" s="43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</row>
    <row r="611" spans="1:36" ht="14.1" customHeight="1">
      <c r="A611" s="22"/>
      <c r="B611" s="22"/>
      <c r="C611" s="22"/>
      <c r="D611" s="22"/>
      <c r="E611" s="8"/>
      <c r="F611" s="8"/>
      <c r="G611" s="8"/>
      <c r="H611" s="43"/>
      <c r="I611" s="43"/>
      <c r="J611" s="43"/>
      <c r="K611" s="43"/>
      <c r="L611" s="43"/>
      <c r="M611" s="43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</row>
    <row r="612" spans="1:36" ht="14.1" customHeight="1">
      <c r="A612" s="22"/>
      <c r="B612" s="22"/>
      <c r="C612" s="22"/>
      <c r="D612" s="22"/>
      <c r="E612" s="8"/>
      <c r="F612" s="8"/>
      <c r="G612" s="8"/>
      <c r="H612" s="43"/>
      <c r="I612" s="43"/>
      <c r="J612" s="43"/>
      <c r="K612" s="43"/>
      <c r="L612" s="43"/>
      <c r="M612" s="43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</row>
    <row r="613" spans="1:36" ht="14.1" customHeight="1">
      <c r="A613" s="22"/>
      <c r="B613" s="22"/>
      <c r="C613" s="22"/>
      <c r="D613" s="22"/>
      <c r="E613" s="8"/>
      <c r="F613" s="8"/>
      <c r="G613" s="8"/>
      <c r="H613" s="43"/>
      <c r="I613" s="43"/>
      <c r="J613" s="43"/>
      <c r="K613" s="43"/>
      <c r="L613" s="43"/>
      <c r="M613" s="43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</row>
    <row r="614" spans="1:36" ht="14.1" customHeight="1">
      <c r="A614" s="22"/>
      <c r="B614" s="22"/>
      <c r="C614" s="22"/>
      <c r="D614" s="22"/>
      <c r="E614" s="8"/>
      <c r="F614" s="8"/>
      <c r="G614" s="8"/>
      <c r="H614" s="43"/>
      <c r="I614" s="43"/>
      <c r="J614" s="43"/>
      <c r="K614" s="43"/>
      <c r="L614" s="43"/>
      <c r="M614" s="43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</row>
    <row r="615" spans="1:36" ht="14.1" customHeight="1">
      <c r="A615" s="22"/>
      <c r="B615" s="22"/>
      <c r="C615" s="22"/>
      <c r="D615" s="22"/>
      <c r="E615" s="8"/>
      <c r="F615" s="8"/>
      <c r="G615" s="8"/>
      <c r="H615" s="43"/>
      <c r="I615" s="43"/>
      <c r="J615" s="43"/>
      <c r="K615" s="43"/>
      <c r="L615" s="43"/>
      <c r="M615" s="43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</row>
    <row r="616" spans="1:36" ht="14.1" customHeight="1">
      <c r="A616" s="22"/>
      <c r="B616" s="22"/>
      <c r="C616" s="22"/>
      <c r="D616" s="22"/>
      <c r="E616" s="8"/>
      <c r="F616" s="8"/>
      <c r="G616" s="8"/>
      <c r="H616" s="43"/>
      <c r="I616" s="43"/>
      <c r="J616" s="43"/>
      <c r="K616" s="43"/>
      <c r="L616" s="43"/>
      <c r="M616" s="43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</row>
    <row r="617" spans="1:36" ht="14.1" customHeight="1">
      <c r="A617" s="22"/>
      <c r="B617" s="22"/>
      <c r="C617" s="22"/>
      <c r="D617" s="22"/>
      <c r="E617" s="8"/>
      <c r="F617" s="8"/>
      <c r="G617" s="8"/>
      <c r="H617" s="43"/>
      <c r="I617" s="43"/>
      <c r="J617" s="43"/>
      <c r="K617" s="43"/>
      <c r="L617" s="43"/>
      <c r="M617" s="43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</row>
    <row r="618" spans="1:36" ht="14.1" customHeight="1">
      <c r="A618" s="22"/>
      <c r="B618" s="22"/>
      <c r="C618" s="22"/>
      <c r="D618" s="22"/>
      <c r="E618" s="8"/>
      <c r="F618" s="8"/>
      <c r="G618" s="8"/>
      <c r="H618" s="43"/>
      <c r="I618" s="43"/>
      <c r="J618" s="43"/>
      <c r="K618" s="43"/>
      <c r="L618" s="43"/>
      <c r="M618" s="43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</row>
    <row r="619" spans="1:36" ht="14.1" customHeight="1">
      <c r="A619" s="22"/>
      <c r="B619" s="22"/>
      <c r="C619" s="22"/>
      <c r="D619" s="22"/>
      <c r="E619" s="8"/>
      <c r="F619" s="8"/>
      <c r="G619" s="8"/>
      <c r="H619" s="43"/>
      <c r="I619" s="43"/>
      <c r="J619" s="43"/>
      <c r="K619" s="43"/>
      <c r="L619" s="43"/>
      <c r="M619" s="43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</row>
    <row r="620" spans="1:36" ht="14.1" customHeight="1">
      <c r="A620" s="22"/>
      <c r="B620" s="22"/>
      <c r="C620" s="22"/>
      <c r="D620" s="22"/>
      <c r="E620" s="8"/>
      <c r="F620" s="8"/>
      <c r="G620" s="8"/>
      <c r="H620" s="43"/>
      <c r="I620" s="43"/>
      <c r="J620" s="43"/>
      <c r="K620" s="43"/>
      <c r="L620" s="43"/>
      <c r="M620" s="43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</row>
    <row r="621" spans="1:36" ht="14.1" customHeight="1">
      <c r="A621" s="22"/>
      <c r="B621" s="22"/>
      <c r="C621" s="22"/>
      <c r="D621" s="22"/>
      <c r="E621" s="8"/>
      <c r="F621" s="8"/>
      <c r="G621" s="8"/>
      <c r="H621" s="43"/>
      <c r="I621" s="43"/>
      <c r="J621" s="43"/>
      <c r="K621" s="43"/>
      <c r="L621" s="43"/>
      <c r="M621" s="43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</row>
    <row r="622" spans="1:36" ht="14.1" customHeight="1">
      <c r="A622" s="22"/>
      <c r="B622" s="22"/>
      <c r="C622" s="22"/>
      <c r="D622" s="22"/>
      <c r="E622" s="8"/>
      <c r="F622" s="8"/>
      <c r="G622" s="8"/>
      <c r="H622" s="43"/>
      <c r="I622" s="43"/>
      <c r="J622" s="43"/>
      <c r="K622" s="43"/>
      <c r="L622" s="43"/>
      <c r="M622" s="43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</row>
    <row r="623" spans="1:36" ht="14.1" customHeight="1">
      <c r="A623" s="22"/>
      <c r="B623" s="22"/>
      <c r="C623" s="22"/>
      <c r="D623" s="22"/>
      <c r="E623" s="8"/>
      <c r="F623" s="8"/>
      <c r="G623" s="8"/>
      <c r="H623" s="43"/>
      <c r="I623" s="43"/>
      <c r="J623" s="43"/>
      <c r="K623" s="43"/>
      <c r="L623" s="43"/>
      <c r="M623" s="43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</row>
    <row r="624" spans="1:36" ht="14.1" customHeight="1">
      <c r="A624" s="22"/>
      <c r="B624" s="22"/>
      <c r="C624" s="22"/>
      <c r="D624" s="22"/>
      <c r="E624" s="8"/>
      <c r="F624" s="8"/>
      <c r="G624" s="8"/>
      <c r="H624" s="43"/>
      <c r="I624" s="43"/>
      <c r="J624" s="43"/>
      <c r="K624" s="43"/>
      <c r="L624" s="43"/>
      <c r="M624" s="43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</row>
    <row r="625" spans="1:36" ht="14.1" customHeight="1">
      <c r="A625" s="22"/>
      <c r="B625" s="22"/>
      <c r="C625" s="22"/>
      <c r="D625" s="22"/>
      <c r="E625" s="8"/>
      <c r="F625" s="8"/>
      <c r="G625" s="8"/>
      <c r="H625" s="43"/>
      <c r="I625" s="43"/>
      <c r="J625" s="43"/>
      <c r="K625" s="43"/>
      <c r="L625" s="43"/>
      <c r="M625" s="43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</row>
    <row r="626" spans="1:36" ht="14.1" customHeight="1">
      <c r="A626" s="22"/>
      <c r="B626" s="22"/>
      <c r="C626" s="22"/>
      <c r="D626" s="22"/>
      <c r="E626" s="8"/>
      <c r="F626" s="8"/>
      <c r="G626" s="8"/>
      <c r="H626" s="43"/>
      <c r="I626" s="43"/>
      <c r="J626" s="43"/>
      <c r="K626" s="43"/>
      <c r="L626" s="43"/>
      <c r="M626" s="43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</row>
    <row r="627" spans="1:36" ht="14.1" customHeight="1">
      <c r="A627" s="22"/>
      <c r="B627" s="22"/>
      <c r="C627" s="22"/>
      <c r="D627" s="22"/>
      <c r="E627" s="8"/>
      <c r="F627" s="8"/>
      <c r="G627" s="8"/>
      <c r="H627" s="43"/>
      <c r="I627" s="43"/>
      <c r="J627" s="43"/>
      <c r="K627" s="43"/>
      <c r="L627" s="43"/>
      <c r="M627" s="43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</row>
    <row r="628" spans="1:36" ht="14.1" customHeight="1">
      <c r="A628" s="22"/>
      <c r="B628" s="22"/>
      <c r="C628" s="22"/>
      <c r="D628" s="22"/>
      <c r="E628" s="8"/>
      <c r="F628" s="8"/>
      <c r="G628" s="8"/>
      <c r="H628" s="43"/>
      <c r="I628" s="43"/>
      <c r="J628" s="43"/>
      <c r="K628" s="43"/>
      <c r="L628" s="43"/>
      <c r="M628" s="43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</row>
    <row r="629" spans="1:36" ht="14.1" customHeight="1">
      <c r="A629" s="22"/>
      <c r="B629" s="22"/>
      <c r="C629" s="22"/>
      <c r="D629" s="22"/>
      <c r="E629" s="8"/>
      <c r="F629" s="8"/>
      <c r="G629" s="8"/>
      <c r="H629" s="43"/>
      <c r="I629" s="43"/>
      <c r="J629" s="43"/>
      <c r="K629" s="43"/>
      <c r="L629" s="43"/>
      <c r="M629" s="43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</row>
    <row r="630" spans="1:36" ht="14.1" customHeight="1">
      <c r="A630" s="22"/>
      <c r="B630" s="22"/>
      <c r="C630" s="22"/>
      <c r="D630" s="22"/>
      <c r="E630" s="8"/>
      <c r="F630" s="8"/>
      <c r="G630" s="8"/>
      <c r="H630" s="43"/>
      <c r="I630" s="43"/>
      <c r="J630" s="43"/>
      <c r="K630" s="43"/>
      <c r="L630" s="43"/>
      <c r="M630" s="43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</row>
    <row r="631" spans="1:36" ht="14.1" customHeight="1">
      <c r="A631" s="22"/>
      <c r="B631" s="22"/>
      <c r="C631" s="22"/>
      <c r="D631" s="22"/>
      <c r="E631" s="8"/>
      <c r="F631" s="8"/>
      <c r="G631" s="8"/>
      <c r="H631" s="43"/>
      <c r="I631" s="43"/>
      <c r="J631" s="43"/>
      <c r="K631" s="43"/>
      <c r="L631" s="43"/>
      <c r="M631" s="43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</row>
    <row r="632" spans="1:36" ht="14.1" customHeight="1">
      <c r="A632" s="22"/>
      <c r="B632" s="22"/>
      <c r="C632" s="22"/>
      <c r="D632" s="22"/>
      <c r="E632" s="8"/>
      <c r="F632" s="8"/>
      <c r="G632" s="8"/>
      <c r="H632" s="43"/>
      <c r="I632" s="43"/>
      <c r="J632" s="43"/>
      <c r="K632" s="43"/>
      <c r="L632" s="43"/>
      <c r="M632" s="43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</row>
    <row r="633" spans="1:36" ht="14.1" customHeight="1">
      <c r="A633" s="22"/>
      <c r="B633" s="22"/>
      <c r="C633" s="22"/>
      <c r="D633" s="22"/>
      <c r="E633" s="8"/>
      <c r="F633" s="8"/>
      <c r="G633" s="8"/>
      <c r="H633" s="43"/>
      <c r="I633" s="43"/>
      <c r="J633" s="43"/>
      <c r="K633" s="43"/>
      <c r="L633" s="43"/>
      <c r="M633" s="43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</row>
    <row r="634" spans="1:36" ht="14.1" customHeight="1">
      <c r="A634" s="22"/>
      <c r="B634" s="22"/>
      <c r="C634" s="22"/>
      <c r="D634" s="22"/>
      <c r="E634" s="8"/>
      <c r="F634" s="8"/>
      <c r="G634" s="8"/>
      <c r="H634" s="43"/>
      <c r="I634" s="43"/>
      <c r="J634" s="43"/>
      <c r="K634" s="43"/>
      <c r="L634" s="43"/>
      <c r="M634" s="43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</row>
    <row r="635" spans="1:36" ht="14.1" customHeight="1">
      <c r="A635" s="22"/>
      <c r="B635" s="22"/>
      <c r="C635" s="22"/>
      <c r="D635" s="22"/>
      <c r="E635" s="8"/>
      <c r="F635" s="8"/>
      <c r="G635" s="8"/>
      <c r="H635" s="43"/>
      <c r="I635" s="43"/>
      <c r="J635" s="43"/>
      <c r="K635" s="43"/>
      <c r="L635" s="43"/>
      <c r="M635" s="43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</row>
    <row r="636" spans="1:36" ht="14.1" customHeight="1">
      <c r="A636" s="22"/>
      <c r="B636" s="22"/>
      <c r="C636" s="22"/>
      <c r="D636" s="22"/>
      <c r="E636" s="8"/>
      <c r="F636" s="8"/>
      <c r="G636" s="8"/>
      <c r="H636" s="43"/>
      <c r="I636" s="43"/>
      <c r="J636" s="43"/>
      <c r="K636" s="43"/>
      <c r="L636" s="43"/>
      <c r="M636" s="43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</row>
    <row r="637" spans="1:36" ht="14.1" customHeight="1">
      <c r="A637" s="22"/>
      <c r="B637" s="22"/>
      <c r="C637" s="22"/>
      <c r="D637" s="22"/>
      <c r="E637" s="8"/>
      <c r="F637" s="8"/>
      <c r="G637" s="8"/>
      <c r="H637" s="43"/>
      <c r="I637" s="43"/>
      <c r="J637" s="43"/>
      <c r="K637" s="43"/>
      <c r="L637" s="43"/>
      <c r="M637" s="43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</row>
    <row r="638" spans="1:36" ht="14.1" customHeight="1">
      <c r="A638" s="22"/>
      <c r="B638" s="22"/>
      <c r="C638" s="22"/>
      <c r="D638" s="22"/>
      <c r="E638" s="8"/>
      <c r="F638" s="8"/>
      <c r="G638" s="8"/>
      <c r="H638" s="43"/>
      <c r="I638" s="43"/>
      <c r="J638" s="43"/>
      <c r="K638" s="43"/>
      <c r="L638" s="43"/>
      <c r="M638" s="43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</row>
    <row r="639" spans="1:36" ht="14.1" customHeight="1">
      <c r="A639" s="22"/>
      <c r="B639" s="22"/>
      <c r="C639" s="22"/>
      <c r="D639" s="22"/>
      <c r="E639" s="8"/>
      <c r="F639" s="8"/>
      <c r="G639" s="8"/>
      <c r="H639" s="43"/>
      <c r="I639" s="43"/>
      <c r="J639" s="43"/>
      <c r="K639" s="43"/>
      <c r="L639" s="43"/>
      <c r="M639" s="43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</row>
    <row r="640" spans="1:36" ht="14.1" customHeight="1">
      <c r="A640" s="22"/>
      <c r="B640" s="22"/>
      <c r="C640" s="22"/>
      <c r="D640" s="22"/>
      <c r="E640" s="8"/>
      <c r="F640" s="8"/>
      <c r="G640" s="8"/>
      <c r="H640" s="43"/>
      <c r="I640" s="43"/>
      <c r="J640" s="43"/>
      <c r="K640" s="43"/>
      <c r="L640" s="43"/>
      <c r="M640" s="43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</row>
    <row r="641" spans="1:36" ht="14.1" customHeight="1">
      <c r="A641" s="22"/>
      <c r="B641" s="22"/>
      <c r="C641" s="22"/>
      <c r="D641" s="22"/>
      <c r="E641" s="8"/>
      <c r="F641" s="8"/>
      <c r="G641" s="8"/>
      <c r="H641" s="43"/>
      <c r="I641" s="43"/>
      <c r="J641" s="43"/>
      <c r="K641" s="43"/>
      <c r="L641" s="43"/>
      <c r="M641" s="43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</row>
    <row r="642" spans="1:36" ht="14.1" customHeight="1">
      <c r="A642" s="22"/>
      <c r="B642" s="22"/>
      <c r="C642" s="22"/>
      <c r="D642" s="22"/>
      <c r="E642" s="8"/>
      <c r="F642" s="8"/>
      <c r="G642" s="8"/>
      <c r="H642" s="43"/>
      <c r="I642" s="43"/>
      <c r="J642" s="43"/>
      <c r="K642" s="43"/>
      <c r="L642" s="43"/>
      <c r="M642" s="43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</row>
    <row r="643" spans="1:36" ht="14.1" customHeight="1">
      <c r="A643" s="22"/>
      <c r="B643" s="22"/>
      <c r="C643" s="22"/>
      <c r="D643" s="22"/>
      <c r="E643" s="8"/>
      <c r="F643" s="8"/>
      <c r="G643" s="8"/>
      <c r="H643" s="43"/>
      <c r="I643" s="43"/>
      <c r="J643" s="43"/>
      <c r="K643" s="43"/>
      <c r="L643" s="43"/>
      <c r="M643" s="43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</row>
    <row r="644" spans="1:36" ht="14.1" customHeight="1">
      <c r="A644" s="22"/>
      <c r="B644" s="22"/>
      <c r="C644" s="22"/>
      <c r="D644" s="22"/>
      <c r="E644" s="8"/>
      <c r="F644" s="8"/>
      <c r="G644" s="8"/>
      <c r="H644" s="43"/>
      <c r="I644" s="43"/>
      <c r="J644" s="43"/>
      <c r="K644" s="43"/>
      <c r="L644" s="43"/>
      <c r="M644" s="43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</row>
    <row r="645" spans="1:36" ht="14.1" customHeight="1">
      <c r="A645" s="22"/>
      <c r="B645" s="22"/>
      <c r="C645" s="22"/>
      <c r="D645" s="22"/>
      <c r="E645" s="8"/>
      <c r="F645" s="8"/>
      <c r="G645" s="8"/>
      <c r="H645" s="43"/>
      <c r="I645" s="43"/>
      <c r="J645" s="43"/>
      <c r="K645" s="43"/>
      <c r="L645" s="43"/>
      <c r="M645" s="43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</row>
    <row r="646" spans="1:36" ht="14.1" customHeight="1">
      <c r="A646" s="22"/>
      <c r="B646" s="22"/>
      <c r="C646" s="22"/>
      <c r="D646" s="22"/>
      <c r="E646" s="8"/>
      <c r="F646" s="8"/>
      <c r="G646" s="8"/>
      <c r="H646" s="43"/>
      <c r="I646" s="43"/>
      <c r="J646" s="43"/>
      <c r="K646" s="43"/>
      <c r="L646" s="43"/>
      <c r="M646" s="43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</row>
    <row r="647" spans="1:36" ht="14.1" customHeight="1">
      <c r="A647" s="22"/>
      <c r="B647" s="22"/>
      <c r="C647" s="22"/>
      <c r="D647" s="22"/>
      <c r="E647" s="8"/>
      <c r="F647" s="8"/>
      <c r="G647" s="8"/>
      <c r="H647" s="43"/>
      <c r="I647" s="43"/>
      <c r="J647" s="43"/>
      <c r="K647" s="43"/>
      <c r="L647" s="43"/>
      <c r="M647" s="43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</row>
    <row r="648" spans="1:36" ht="14.1" customHeight="1">
      <c r="A648" s="22"/>
      <c r="B648" s="22"/>
      <c r="C648" s="22"/>
      <c r="D648" s="22"/>
      <c r="E648" s="8"/>
      <c r="F648" s="8"/>
      <c r="G648" s="8"/>
      <c r="H648" s="43"/>
      <c r="I648" s="43"/>
      <c r="J648" s="43"/>
      <c r="K648" s="43"/>
      <c r="L648" s="43"/>
      <c r="M648" s="43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</row>
    <row r="649" spans="1:36" ht="14.1" customHeight="1">
      <c r="A649" s="22"/>
      <c r="B649" s="22"/>
      <c r="C649" s="22"/>
      <c r="D649" s="22"/>
      <c r="E649" s="8"/>
      <c r="F649" s="8"/>
      <c r="G649" s="8"/>
      <c r="H649" s="43"/>
      <c r="I649" s="43"/>
      <c r="J649" s="43"/>
      <c r="K649" s="43"/>
      <c r="L649" s="43"/>
      <c r="M649" s="43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</row>
    <row r="650" spans="1:36" ht="14.1" customHeight="1">
      <c r="A650" s="23"/>
      <c r="B650" s="23"/>
      <c r="C650" s="23"/>
      <c r="D650" s="23"/>
      <c r="E650" s="8"/>
      <c r="F650" s="8"/>
      <c r="G650" s="8"/>
      <c r="H650" s="43"/>
      <c r="I650" s="43"/>
      <c r="J650" s="43"/>
      <c r="K650" s="43"/>
      <c r="L650" s="43"/>
      <c r="M650" s="43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</row>
    <row r="651" spans="1:36" ht="14.1" customHeight="1">
      <c r="A651" s="22"/>
      <c r="B651" s="22"/>
      <c r="C651" s="22"/>
      <c r="D651" s="22"/>
      <c r="E651" s="8"/>
      <c r="F651" s="8"/>
      <c r="G651" s="8"/>
      <c r="H651" s="43"/>
      <c r="I651" s="43"/>
      <c r="J651" s="43"/>
      <c r="K651" s="43"/>
      <c r="L651" s="43"/>
      <c r="M651" s="43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</row>
    <row r="652" spans="1:36" ht="14.1" customHeight="1">
      <c r="A652" s="22"/>
      <c r="B652" s="22"/>
      <c r="C652" s="22"/>
      <c r="D652" s="22"/>
      <c r="E652" s="8"/>
      <c r="F652" s="8"/>
      <c r="G652" s="8"/>
      <c r="H652" s="43"/>
      <c r="I652" s="43"/>
      <c r="J652" s="43"/>
      <c r="K652" s="43"/>
      <c r="L652" s="43"/>
      <c r="M652" s="43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</row>
    <row r="653" spans="1:36" ht="14.1" customHeight="1">
      <c r="A653" s="22"/>
      <c r="B653" s="22"/>
      <c r="C653" s="22"/>
      <c r="D653" s="22"/>
      <c r="E653" s="8"/>
      <c r="F653" s="8"/>
      <c r="G653" s="8"/>
      <c r="H653" s="43"/>
      <c r="I653" s="43"/>
      <c r="J653" s="43"/>
      <c r="K653" s="43"/>
      <c r="L653" s="43"/>
      <c r="M653" s="43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</row>
    <row r="654" spans="1:36" ht="14.1" customHeight="1">
      <c r="A654" s="22"/>
      <c r="B654" s="22"/>
      <c r="C654" s="22"/>
      <c r="D654" s="22"/>
      <c r="E654" s="8"/>
      <c r="F654" s="8"/>
      <c r="G654" s="8"/>
      <c r="H654" s="43"/>
      <c r="I654" s="43"/>
      <c r="J654" s="43"/>
      <c r="K654" s="43"/>
      <c r="L654" s="43"/>
      <c r="M654" s="43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</row>
    <row r="655" spans="1:36" ht="14.1" customHeight="1">
      <c r="A655" s="22"/>
      <c r="B655" s="22"/>
      <c r="C655" s="22"/>
      <c r="D655" s="22"/>
      <c r="E655" s="8"/>
      <c r="F655" s="8"/>
      <c r="G655" s="8"/>
      <c r="H655" s="43"/>
      <c r="I655" s="43"/>
      <c r="J655" s="43"/>
      <c r="K655" s="43"/>
      <c r="L655" s="43"/>
      <c r="M655" s="43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</row>
    <row r="656" spans="1:36" ht="14.1" customHeight="1">
      <c r="A656" s="22"/>
      <c r="B656" s="22"/>
      <c r="C656" s="22"/>
      <c r="D656" s="22"/>
      <c r="E656" s="8"/>
      <c r="F656" s="8"/>
      <c r="G656" s="8"/>
      <c r="H656" s="43"/>
      <c r="I656" s="43"/>
      <c r="J656" s="43"/>
      <c r="K656" s="43"/>
      <c r="L656" s="43"/>
      <c r="M656" s="43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</row>
    <row r="657" spans="1:36" ht="14.1" customHeight="1">
      <c r="A657" s="22"/>
      <c r="B657" s="22"/>
      <c r="C657" s="22"/>
      <c r="D657" s="22"/>
      <c r="E657" s="8"/>
      <c r="F657" s="8"/>
      <c r="G657" s="8"/>
      <c r="H657" s="43"/>
      <c r="I657" s="43"/>
      <c r="J657" s="43"/>
      <c r="K657" s="43"/>
      <c r="L657" s="43"/>
      <c r="M657" s="43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</row>
    <row r="658" spans="1:36" ht="14.1" customHeight="1">
      <c r="A658" s="22"/>
      <c r="B658" s="22"/>
      <c r="C658" s="22"/>
      <c r="D658" s="22"/>
      <c r="E658" s="8"/>
      <c r="F658" s="8"/>
      <c r="G658" s="8"/>
      <c r="H658" s="43"/>
      <c r="I658" s="43"/>
      <c r="J658" s="43"/>
      <c r="K658" s="43"/>
      <c r="L658" s="43"/>
      <c r="M658" s="43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</row>
    <row r="659" spans="1:36" ht="14.1" customHeight="1">
      <c r="A659" s="22"/>
      <c r="B659" s="22"/>
      <c r="C659" s="22"/>
      <c r="D659" s="22"/>
      <c r="E659" s="8"/>
      <c r="F659" s="8"/>
      <c r="G659" s="8"/>
      <c r="H659" s="43"/>
      <c r="I659" s="43"/>
      <c r="J659" s="43"/>
      <c r="K659" s="43"/>
      <c r="L659" s="43"/>
      <c r="M659" s="43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</row>
    <row r="660" spans="1:36" ht="14.1" customHeight="1">
      <c r="A660" s="22"/>
      <c r="B660" s="22"/>
      <c r="C660" s="22"/>
      <c r="D660" s="22"/>
      <c r="E660" s="8"/>
      <c r="F660" s="8"/>
      <c r="G660" s="8"/>
      <c r="H660" s="43"/>
      <c r="I660" s="43"/>
      <c r="J660" s="43"/>
      <c r="K660" s="43"/>
      <c r="L660" s="43"/>
      <c r="M660" s="43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</row>
    <row r="661" spans="1:36" ht="14.1" customHeight="1">
      <c r="A661" s="22"/>
      <c r="B661" s="22"/>
      <c r="C661" s="22"/>
      <c r="D661" s="22"/>
      <c r="E661" s="8"/>
      <c r="F661" s="8"/>
      <c r="G661" s="8"/>
      <c r="H661" s="43"/>
      <c r="I661" s="43"/>
      <c r="J661" s="43"/>
      <c r="K661" s="43"/>
      <c r="L661" s="43"/>
      <c r="M661" s="43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</row>
    <row r="662" spans="1:36" ht="14.1" customHeight="1">
      <c r="A662" s="22"/>
      <c r="B662" s="22"/>
      <c r="C662" s="22"/>
      <c r="D662" s="22"/>
      <c r="E662" s="8"/>
      <c r="F662" s="8"/>
      <c r="G662" s="8"/>
      <c r="H662" s="43"/>
      <c r="I662" s="43"/>
      <c r="J662" s="43"/>
      <c r="K662" s="43"/>
      <c r="L662" s="43"/>
      <c r="M662" s="43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</row>
    <row r="663" spans="1:36" ht="14.1" customHeight="1">
      <c r="A663" s="22"/>
      <c r="B663" s="22"/>
      <c r="C663" s="22"/>
      <c r="D663" s="22"/>
      <c r="E663" s="8"/>
      <c r="F663" s="8"/>
      <c r="G663" s="8"/>
      <c r="H663" s="43"/>
      <c r="I663" s="43"/>
      <c r="J663" s="43"/>
      <c r="K663" s="43"/>
      <c r="L663" s="43"/>
      <c r="M663" s="43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</row>
    <row r="664" spans="1:36" ht="14.1" customHeight="1">
      <c r="A664" s="22"/>
      <c r="B664" s="22"/>
      <c r="C664" s="22"/>
      <c r="D664" s="22"/>
      <c r="E664" s="8"/>
      <c r="F664" s="8"/>
      <c r="G664" s="8"/>
      <c r="H664" s="43"/>
      <c r="I664" s="43"/>
      <c r="J664" s="43"/>
      <c r="K664" s="43"/>
      <c r="L664" s="43"/>
      <c r="M664" s="43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</row>
    <row r="665" spans="1:36" ht="14.1" customHeight="1">
      <c r="A665" s="22"/>
      <c r="B665" s="22"/>
      <c r="C665" s="22"/>
      <c r="D665" s="22"/>
      <c r="E665" s="8"/>
      <c r="F665" s="8"/>
      <c r="G665" s="8"/>
      <c r="H665" s="43"/>
      <c r="I665" s="43"/>
      <c r="J665" s="43"/>
      <c r="K665" s="43"/>
      <c r="L665" s="43"/>
      <c r="M665" s="43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</row>
    <row r="666" spans="1:36" ht="14.1" customHeight="1">
      <c r="A666" s="22"/>
      <c r="B666" s="22"/>
      <c r="C666" s="22"/>
      <c r="D666" s="22"/>
      <c r="E666" s="8"/>
      <c r="F666" s="8"/>
      <c r="G666" s="8"/>
      <c r="H666" s="43"/>
      <c r="I666" s="43"/>
      <c r="J666" s="43"/>
      <c r="K666" s="43"/>
      <c r="L666" s="43"/>
      <c r="M666" s="43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</row>
    <row r="667" spans="1:36" ht="14.1" customHeight="1">
      <c r="A667" s="22"/>
      <c r="B667" s="22"/>
      <c r="C667" s="22"/>
      <c r="D667" s="22"/>
      <c r="E667" s="8"/>
      <c r="F667" s="8"/>
      <c r="G667" s="8"/>
      <c r="H667" s="43"/>
      <c r="I667" s="43"/>
      <c r="J667" s="43"/>
      <c r="K667" s="43"/>
      <c r="L667" s="43"/>
      <c r="M667" s="43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</row>
    <row r="668" spans="1:36" ht="14.1" customHeight="1">
      <c r="A668" s="22"/>
      <c r="B668" s="22"/>
      <c r="C668" s="22"/>
      <c r="D668" s="22"/>
      <c r="E668" s="8"/>
      <c r="F668" s="8"/>
      <c r="G668" s="8"/>
      <c r="H668" s="43"/>
      <c r="I668" s="43"/>
      <c r="J668" s="43"/>
      <c r="K668" s="43"/>
      <c r="L668" s="43"/>
      <c r="M668" s="43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</row>
    <row r="669" spans="1:36" ht="14.1" customHeight="1">
      <c r="A669" s="22"/>
      <c r="B669" s="22"/>
      <c r="C669" s="22"/>
      <c r="D669" s="22"/>
      <c r="E669" s="8"/>
      <c r="F669" s="8"/>
      <c r="G669" s="8"/>
      <c r="H669" s="43"/>
      <c r="I669" s="43"/>
      <c r="J669" s="43"/>
      <c r="K669" s="43"/>
      <c r="L669" s="43"/>
      <c r="M669" s="43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</row>
    <row r="670" spans="1:36" ht="14.1" customHeight="1">
      <c r="A670" s="22"/>
      <c r="B670" s="22"/>
      <c r="C670" s="22"/>
      <c r="D670" s="22"/>
      <c r="E670" s="8"/>
      <c r="F670" s="8"/>
      <c r="G670" s="8"/>
      <c r="H670" s="43"/>
      <c r="I670" s="43"/>
      <c r="J670" s="43"/>
      <c r="K670" s="43"/>
      <c r="L670" s="43"/>
      <c r="M670" s="43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</row>
    <row r="671" spans="1:36" ht="14.1" customHeight="1">
      <c r="A671" s="22"/>
      <c r="B671" s="22"/>
      <c r="C671" s="22"/>
      <c r="D671" s="22"/>
      <c r="E671" s="8"/>
      <c r="F671" s="8"/>
      <c r="G671" s="8"/>
      <c r="H671" s="43"/>
      <c r="I671" s="43"/>
      <c r="J671" s="43"/>
      <c r="K671" s="43"/>
      <c r="L671" s="43"/>
      <c r="M671" s="43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</row>
    <row r="672" spans="1:36" ht="14.1" customHeight="1">
      <c r="A672" s="22"/>
      <c r="B672" s="22"/>
      <c r="C672" s="22"/>
      <c r="D672" s="22"/>
      <c r="E672" s="8"/>
      <c r="F672" s="8"/>
      <c r="G672" s="8"/>
      <c r="H672" s="43"/>
      <c r="I672" s="43"/>
      <c r="J672" s="43"/>
      <c r="K672" s="43"/>
      <c r="L672" s="43"/>
      <c r="M672" s="43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</row>
    <row r="673" spans="1:36" ht="14.1" customHeight="1">
      <c r="A673" s="22"/>
      <c r="B673" s="22"/>
      <c r="C673" s="22"/>
      <c r="D673" s="22"/>
      <c r="E673" s="8"/>
      <c r="F673" s="8"/>
      <c r="G673" s="8"/>
      <c r="H673" s="43"/>
      <c r="I673" s="43"/>
      <c r="J673" s="43"/>
      <c r="K673" s="43"/>
      <c r="L673" s="43"/>
      <c r="M673" s="43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</row>
    <row r="674" spans="1:36" ht="14.1" customHeight="1">
      <c r="A674" s="22"/>
      <c r="B674" s="22"/>
      <c r="C674" s="22"/>
      <c r="D674" s="22"/>
      <c r="E674" s="8"/>
      <c r="F674" s="8"/>
      <c r="G674" s="8"/>
      <c r="H674" s="43"/>
      <c r="I674" s="43"/>
      <c r="J674" s="43"/>
      <c r="K674" s="43"/>
      <c r="L674" s="43"/>
      <c r="M674" s="43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</row>
    <row r="675" spans="1:36" ht="14.1" customHeight="1">
      <c r="A675" s="24"/>
      <c r="E675" s="8"/>
      <c r="F675" s="8"/>
      <c r="G675" s="8"/>
      <c r="H675" s="43"/>
      <c r="I675" s="43"/>
      <c r="J675" s="43"/>
      <c r="K675" s="43"/>
      <c r="L675" s="43"/>
      <c r="M675" s="43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</row>
    <row r="676" spans="1:36" ht="14.1" customHeight="1">
      <c r="A676" s="22"/>
      <c r="B676" s="22"/>
      <c r="C676" s="22"/>
      <c r="D676" s="22"/>
      <c r="E676" s="8"/>
      <c r="F676" s="8"/>
      <c r="G676" s="8"/>
      <c r="H676" s="43"/>
      <c r="I676" s="43"/>
      <c r="J676" s="43"/>
      <c r="K676" s="43"/>
      <c r="L676" s="43"/>
      <c r="M676" s="43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</row>
    <row r="677" spans="1:36" ht="14.1" customHeight="1">
      <c r="A677" s="22"/>
      <c r="B677" s="22"/>
      <c r="C677" s="22"/>
      <c r="D677" s="22"/>
      <c r="E677" s="8"/>
      <c r="F677" s="8"/>
      <c r="G677" s="8"/>
      <c r="H677" s="43"/>
      <c r="I677" s="43"/>
      <c r="J677" s="43"/>
      <c r="K677" s="43"/>
      <c r="L677" s="43"/>
      <c r="M677" s="43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</row>
    <row r="678" spans="1:36" ht="14.1" customHeight="1">
      <c r="A678" s="22"/>
      <c r="B678" s="22"/>
      <c r="C678" s="22"/>
      <c r="D678" s="22"/>
      <c r="E678" s="8"/>
      <c r="F678" s="8"/>
      <c r="G678" s="8"/>
      <c r="H678" s="43"/>
      <c r="I678" s="43"/>
      <c r="J678" s="43"/>
      <c r="K678" s="43"/>
      <c r="L678" s="43"/>
      <c r="M678" s="43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</row>
    <row r="679" spans="1:36" ht="14.1" customHeight="1">
      <c r="A679" s="22"/>
      <c r="B679" s="22"/>
      <c r="C679" s="22"/>
      <c r="D679" s="22"/>
      <c r="E679" s="8"/>
      <c r="F679" s="8"/>
      <c r="G679" s="8"/>
      <c r="H679" s="43"/>
      <c r="I679" s="43"/>
      <c r="J679" s="43"/>
      <c r="K679" s="43"/>
      <c r="L679" s="43"/>
      <c r="M679" s="43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</row>
    <row r="680" spans="1:36" ht="14.1" customHeight="1">
      <c r="A680" s="22"/>
      <c r="B680" s="22"/>
      <c r="C680" s="22"/>
      <c r="D680" s="22"/>
      <c r="E680" s="8"/>
      <c r="F680" s="8"/>
      <c r="G680" s="8"/>
      <c r="H680" s="43"/>
      <c r="I680" s="43"/>
      <c r="J680" s="43"/>
      <c r="K680" s="43"/>
      <c r="L680" s="43"/>
      <c r="M680" s="43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</row>
    <row r="681" spans="1:36" ht="14.1" customHeight="1">
      <c r="A681" s="22"/>
      <c r="B681" s="22"/>
      <c r="C681" s="22"/>
      <c r="D681" s="22"/>
      <c r="E681" s="8"/>
      <c r="F681" s="8"/>
      <c r="G681" s="8"/>
      <c r="H681" s="43"/>
      <c r="I681" s="43"/>
      <c r="J681" s="43"/>
      <c r="K681" s="43"/>
      <c r="L681" s="43"/>
      <c r="M681" s="43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</row>
    <row r="682" spans="1:36" ht="14.1" customHeight="1">
      <c r="A682" s="22"/>
      <c r="B682" s="22"/>
      <c r="C682" s="22"/>
      <c r="D682" s="22"/>
      <c r="E682" s="8"/>
      <c r="F682" s="8"/>
      <c r="G682" s="8"/>
      <c r="H682" s="43"/>
      <c r="I682" s="43"/>
      <c r="J682" s="43"/>
      <c r="K682" s="43"/>
      <c r="L682" s="43"/>
      <c r="M682" s="43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</row>
    <row r="683" spans="1:36" ht="14.1" customHeight="1">
      <c r="A683" s="22"/>
      <c r="B683" s="22"/>
      <c r="C683" s="22"/>
      <c r="D683" s="22"/>
      <c r="E683" s="8"/>
      <c r="F683" s="8"/>
      <c r="G683" s="8"/>
      <c r="H683" s="43"/>
      <c r="I683" s="43"/>
      <c r="J683" s="43"/>
      <c r="K683" s="43"/>
      <c r="L683" s="43"/>
      <c r="M683" s="43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</row>
    <row r="684" spans="1:36" ht="14.1" customHeight="1">
      <c r="A684" s="22"/>
      <c r="B684" s="22"/>
      <c r="C684" s="22"/>
      <c r="D684" s="22"/>
      <c r="E684" s="8"/>
      <c r="F684" s="8"/>
      <c r="G684" s="8"/>
      <c r="H684" s="43"/>
      <c r="I684" s="43"/>
      <c r="J684" s="43"/>
      <c r="K684" s="43"/>
      <c r="L684" s="43"/>
      <c r="M684" s="43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</row>
    <row r="685" spans="1:36" ht="14.1" customHeight="1">
      <c r="A685" s="22"/>
      <c r="B685" s="22"/>
      <c r="C685" s="22"/>
      <c r="D685" s="22"/>
      <c r="E685" s="8"/>
      <c r="F685" s="8"/>
      <c r="G685" s="8"/>
      <c r="H685" s="43"/>
      <c r="I685" s="43"/>
      <c r="J685" s="43"/>
      <c r="K685" s="43"/>
      <c r="L685" s="43"/>
      <c r="M685" s="43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</row>
    <row r="686" spans="1:36" ht="14.1" customHeight="1">
      <c r="A686" s="22"/>
      <c r="B686" s="22"/>
      <c r="C686" s="22"/>
      <c r="D686" s="22"/>
      <c r="E686" s="8"/>
      <c r="F686" s="8"/>
      <c r="G686" s="8"/>
      <c r="H686" s="43"/>
      <c r="I686" s="43"/>
      <c r="J686" s="43"/>
      <c r="K686" s="43"/>
      <c r="L686" s="43"/>
      <c r="M686" s="43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</row>
    <row r="687" spans="1:36" ht="14.1" customHeight="1">
      <c r="A687" s="22"/>
      <c r="B687" s="22"/>
      <c r="C687" s="22"/>
      <c r="D687" s="22"/>
      <c r="E687" s="8"/>
      <c r="F687" s="8"/>
      <c r="G687" s="8"/>
      <c r="H687" s="43"/>
      <c r="I687" s="43"/>
      <c r="J687" s="43"/>
      <c r="K687" s="43"/>
      <c r="L687" s="43"/>
      <c r="M687" s="43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</row>
    <row r="688" spans="1:36" ht="14.1" customHeight="1">
      <c r="A688" s="22"/>
      <c r="B688" s="22"/>
      <c r="C688" s="22"/>
      <c r="D688" s="22"/>
      <c r="E688" s="8"/>
      <c r="F688" s="8"/>
      <c r="G688" s="8"/>
      <c r="H688" s="43"/>
      <c r="I688" s="43"/>
      <c r="J688" s="43"/>
      <c r="K688" s="43"/>
      <c r="L688" s="43"/>
      <c r="M688" s="43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</row>
    <row r="689" spans="1:36" ht="14.1" customHeight="1">
      <c r="A689" s="22"/>
      <c r="B689" s="22"/>
      <c r="C689" s="22"/>
      <c r="D689" s="22"/>
      <c r="E689" s="8"/>
      <c r="F689" s="8"/>
      <c r="G689" s="8"/>
      <c r="H689" s="43"/>
      <c r="I689" s="43"/>
      <c r="J689" s="43"/>
      <c r="K689" s="43"/>
      <c r="L689" s="43"/>
      <c r="M689" s="43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</row>
    <row r="690" spans="1:36" ht="14.1" customHeight="1">
      <c r="A690" s="22"/>
      <c r="B690" s="22"/>
      <c r="C690" s="22"/>
      <c r="D690" s="22"/>
      <c r="E690" s="8"/>
      <c r="F690" s="8"/>
      <c r="G690" s="8"/>
      <c r="H690" s="43"/>
      <c r="I690" s="43"/>
      <c r="J690" s="43"/>
      <c r="K690" s="43"/>
      <c r="L690" s="43"/>
      <c r="M690" s="43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</row>
    <row r="691" spans="1:36" ht="14.1" customHeight="1">
      <c r="A691" s="22"/>
      <c r="B691" s="22"/>
      <c r="C691" s="22"/>
      <c r="D691" s="22"/>
      <c r="E691" s="8"/>
      <c r="F691" s="8"/>
      <c r="G691" s="8"/>
      <c r="H691" s="43"/>
      <c r="I691" s="43"/>
      <c r="J691" s="43"/>
      <c r="K691" s="43"/>
      <c r="L691" s="43"/>
      <c r="M691" s="43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</row>
    <row r="692" spans="1:36" ht="14.1" customHeight="1">
      <c r="A692" s="22"/>
      <c r="B692" s="22"/>
      <c r="C692" s="22"/>
      <c r="D692" s="22"/>
      <c r="E692" s="8"/>
      <c r="F692" s="8"/>
      <c r="G692" s="8"/>
      <c r="H692" s="43"/>
      <c r="I692" s="43"/>
      <c r="J692" s="43"/>
      <c r="K692" s="43"/>
      <c r="L692" s="43"/>
      <c r="M692" s="43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</row>
    <row r="693" spans="1:36" ht="14.1" customHeight="1">
      <c r="A693" s="22"/>
      <c r="B693" s="22"/>
      <c r="C693" s="22"/>
      <c r="D693" s="22"/>
      <c r="E693" s="8"/>
      <c r="F693" s="8"/>
      <c r="G693" s="8"/>
      <c r="H693" s="43"/>
      <c r="I693" s="43"/>
      <c r="J693" s="43"/>
      <c r="K693" s="43"/>
      <c r="L693" s="43"/>
      <c r="M693" s="43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</row>
    <row r="694" spans="1:36" ht="14.1" customHeight="1">
      <c r="A694" s="22"/>
      <c r="B694" s="22"/>
      <c r="C694" s="22"/>
      <c r="D694" s="22"/>
      <c r="E694" s="8"/>
      <c r="F694" s="8"/>
      <c r="G694" s="8"/>
      <c r="H694" s="43"/>
      <c r="I694" s="43"/>
      <c r="J694" s="43"/>
      <c r="K694" s="43"/>
      <c r="L694" s="43"/>
      <c r="M694" s="43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</row>
    <row r="695" spans="1:36" ht="14.1" customHeight="1">
      <c r="A695" s="22"/>
      <c r="B695" s="22"/>
      <c r="C695" s="22"/>
      <c r="D695" s="22"/>
      <c r="E695" s="8"/>
      <c r="F695" s="8"/>
      <c r="G695" s="8"/>
      <c r="H695" s="43"/>
      <c r="I695" s="43"/>
      <c r="J695" s="43"/>
      <c r="K695" s="43"/>
      <c r="L695" s="43"/>
      <c r="M695" s="43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</row>
    <row r="696" spans="1:36" ht="14.1" customHeight="1">
      <c r="A696" s="22"/>
      <c r="B696" s="22"/>
      <c r="C696" s="22"/>
      <c r="D696" s="22"/>
      <c r="E696" s="8"/>
      <c r="F696" s="8"/>
      <c r="G696" s="8"/>
      <c r="H696" s="43"/>
      <c r="I696" s="43"/>
      <c r="J696" s="43"/>
      <c r="K696" s="43"/>
      <c r="L696" s="43"/>
      <c r="M696" s="43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</row>
    <row r="697" spans="1:36" ht="14.1" customHeight="1">
      <c r="A697" s="22"/>
      <c r="B697" s="22"/>
      <c r="C697" s="22"/>
      <c r="D697" s="22"/>
      <c r="E697" s="8"/>
      <c r="F697" s="8"/>
      <c r="G697" s="8"/>
      <c r="H697" s="43"/>
      <c r="I697" s="43"/>
      <c r="J697" s="43"/>
      <c r="K697" s="43"/>
      <c r="L697" s="43"/>
      <c r="M697" s="43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</row>
    <row r="698" spans="1:36" ht="14.1" customHeight="1">
      <c r="A698" s="22"/>
      <c r="B698" s="22"/>
      <c r="C698" s="22"/>
      <c r="D698" s="22"/>
      <c r="E698" s="8"/>
      <c r="F698" s="8"/>
      <c r="G698" s="8"/>
      <c r="H698" s="43"/>
      <c r="I698" s="43"/>
      <c r="J698" s="43"/>
      <c r="K698" s="43"/>
      <c r="L698" s="43"/>
      <c r="M698" s="43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</row>
    <row r="699" spans="1:36" ht="14.1" customHeight="1">
      <c r="A699" s="22"/>
      <c r="B699" s="22"/>
      <c r="C699" s="22"/>
      <c r="D699" s="22"/>
      <c r="E699" s="8"/>
      <c r="F699" s="8"/>
      <c r="G699" s="8"/>
      <c r="H699" s="43"/>
      <c r="I699" s="43"/>
      <c r="J699" s="43"/>
      <c r="K699" s="43"/>
      <c r="L699" s="43"/>
      <c r="M699" s="43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</row>
    <row r="700" spans="1:36" ht="14.1" customHeight="1">
      <c r="A700" s="22"/>
      <c r="B700" s="22"/>
      <c r="C700" s="22"/>
      <c r="D700" s="22"/>
      <c r="E700" s="8"/>
      <c r="F700" s="8"/>
      <c r="G700" s="8"/>
      <c r="H700" s="43"/>
      <c r="I700" s="43"/>
      <c r="J700" s="43"/>
      <c r="K700" s="43"/>
      <c r="L700" s="43"/>
      <c r="M700" s="43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</row>
    <row r="701" spans="1:36" ht="14.1" customHeight="1">
      <c r="A701" s="22"/>
      <c r="B701" s="22"/>
      <c r="C701" s="22"/>
      <c r="D701" s="22"/>
      <c r="E701" s="8"/>
      <c r="F701" s="8"/>
      <c r="G701" s="8"/>
      <c r="H701" s="43"/>
      <c r="I701" s="43"/>
      <c r="J701" s="43"/>
      <c r="K701" s="43"/>
      <c r="L701" s="43"/>
      <c r="M701" s="43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</row>
    <row r="702" spans="1:36" ht="14.1" customHeight="1">
      <c r="A702" s="22"/>
      <c r="B702" s="22"/>
      <c r="C702" s="22"/>
      <c r="D702" s="22"/>
      <c r="E702" s="8"/>
      <c r="F702" s="8"/>
      <c r="G702" s="8"/>
      <c r="H702" s="43"/>
      <c r="I702" s="43"/>
      <c r="J702" s="43"/>
      <c r="K702" s="43"/>
      <c r="L702" s="43"/>
      <c r="M702" s="43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</row>
    <row r="703" spans="1:36" ht="14.1" customHeight="1">
      <c r="A703" s="22"/>
      <c r="B703" s="22"/>
      <c r="C703" s="22"/>
      <c r="D703" s="22"/>
      <c r="E703" s="8"/>
      <c r="F703" s="8"/>
      <c r="G703" s="8"/>
      <c r="H703" s="43"/>
      <c r="I703" s="43"/>
      <c r="J703" s="43"/>
      <c r="K703" s="43"/>
      <c r="L703" s="43"/>
      <c r="M703" s="43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</row>
    <row r="704" spans="1:36" ht="14.1" customHeight="1">
      <c r="A704" s="22"/>
      <c r="B704" s="22"/>
      <c r="C704" s="22"/>
      <c r="D704" s="22"/>
      <c r="E704" s="8"/>
      <c r="F704" s="8"/>
      <c r="G704" s="8"/>
      <c r="H704" s="43"/>
      <c r="I704" s="43"/>
      <c r="J704" s="43"/>
      <c r="K704" s="43"/>
      <c r="L704" s="43"/>
      <c r="M704" s="43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</row>
    <row r="705" spans="1:36" ht="14.1" customHeight="1">
      <c r="A705" s="22"/>
      <c r="B705" s="22"/>
      <c r="C705" s="22"/>
      <c r="D705" s="22"/>
      <c r="E705" s="8"/>
      <c r="F705" s="8"/>
      <c r="G705" s="8"/>
      <c r="H705" s="43"/>
      <c r="I705" s="43"/>
      <c r="J705" s="43"/>
      <c r="K705" s="43"/>
      <c r="L705" s="43"/>
      <c r="M705" s="43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</row>
    <row r="706" spans="1:36" ht="14.1" customHeight="1">
      <c r="A706" s="22"/>
      <c r="B706" s="22"/>
      <c r="C706" s="22"/>
      <c r="D706" s="22"/>
      <c r="E706" s="8"/>
      <c r="F706" s="8"/>
      <c r="G706" s="8"/>
      <c r="H706" s="43"/>
      <c r="I706" s="43"/>
      <c r="J706" s="43"/>
      <c r="K706" s="43"/>
      <c r="L706" s="43"/>
      <c r="M706" s="43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</row>
    <row r="707" spans="1:36" ht="14.1" customHeight="1">
      <c r="A707" s="22"/>
      <c r="B707" s="22"/>
      <c r="C707" s="22"/>
      <c r="D707" s="22"/>
      <c r="E707" s="8"/>
      <c r="F707" s="8"/>
      <c r="G707" s="8"/>
      <c r="H707" s="43"/>
      <c r="I707" s="43"/>
      <c r="J707" s="43"/>
      <c r="K707" s="43"/>
      <c r="L707" s="43"/>
      <c r="M707" s="43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</row>
    <row r="708" spans="1:36" ht="14.1" customHeight="1">
      <c r="A708" s="22"/>
      <c r="B708" s="22"/>
      <c r="C708" s="22"/>
      <c r="D708" s="22"/>
      <c r="E708" s="8"/>
      <c r="F708" s="8"/>
      <c r="G708" s="8"/>
      <c r="H708" s="43"/>
      <c r="I708" s="43"/>
      <c r="J708" s="43"/>
      <c r="K708" s="43"/>
      <c r="L708" s="43"/>
      <c r="M708" s="43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</row>
    <row r="709" spans="1:36" ht="14.1" customHeight="1">
      <c r="A709" s="22"/>
      <c r="B709" s="22"/>
      <c r="C709" s="22"/>
      <c r="D709" s="22"/>
      <c r="E709" s="8"/>
      <c r="F709" s="8"/>
      <c r="G709" s="8"/>
      <c r="H709" s="43"/>
      <c r="I709" s="43"/>
      <c r="J709" s="43"/>
      <c r="K709" s="43"/>
      <c r="L709" s="43"/>
      <c r="M709" s="43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</row>
    <row r="710" spans="1:36" ht="14.1" customHeight="1">
      <c r="A710" s="22"/>
      <c r="B710" s="22"/>
      <c r="C710" s="22"/>
      <c r="D710" s="22"/>
      <c r="E710" s="8"/>
      <c r="F710" s="8"/>
      <c r="G710" s="8"/>
      <c r="H710" s="43"/>
      <c r="I710" s="43"/>
      <c r="J710" s="43"/>
      <c r="K710" s="43"/>
      <c r="L710" s="43"/>
      <c r="M710" s="43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</row>
    <row r="711" spans="1:36" ht="14.1" customHeight="1">
      <c r="A711" s="22"/>
      <c r="B711" s="22"/>
      <c r="C711" s="22"/>
      <c r="D711" s="22"/>
      <c r="E711" s="8"/>
      <c r="F711" s="8"/>
      <c r="G711" s="8"/>
      <c r="H711" s="43"/>
      <c r="I711" s="43"/>
      <c r="J711" s="43"/>
      <c r="K711" s="43"/>
      <c r="L711" s="43"/>
      <c r="M711" s="43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</row>
    <row r="712" spans="1:36" ht="14.1" customHeight="1">
      <c r="A712" s="22"/>
      <c r="B712" s="22"/>
      <c r="C712" s="22"/>
      <c r="D712" s="22"/>
      <c r="E712" s="8"/>
      <c r="F712" s="8"/>
      <c r="G712" s="8"/>
      <c r="H712" s="43"/>
      <c r="I712" s="43"/>
      <c r="J712" s="43"/>
      <c r="K712" s="43"/>
      <c r="L712" s="43"/>
      <c r="M712" s="43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</row>
    <row r="713" spans="1:36" ht="14.1" customHeight="1">
      <c r="A713" s="22"/>
      <c r="B713" s="22"/>
      <c r="C713" s="22"/>
      <c r="D713" s="22"/>
      <c r="E713" s="8"/>
      <c r="F713" s="8"/>
      <c r="G713" s="8"/>
      <c r="H713" s="43"/>
      <c r="I713" s="43"/>
      <c r="J713" s="43"/>
      <c r="K713" s="43"/>
      <c r="L713" s="43"/>
      <c r="M713" s="43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</row>
    <row r="714" spans="1:36" ht="14.1" customHeight="1">
      <c r="A714" s="22"/>
      <c r="B714" s="22"/>
      <c r="C714" s="22"/>
      <c r="D714" s="22"/>
      <c r="E714" s="8"/>
      <c r="F714" s="8"/>
      <c r="G714" s="8"/>
      <c r="H714" s="43"/>
      <c r="I714" s="43"/>
      <c r="J714" s="43"/>
      <c r="K714" s="43"/>
      <c r="L714" s="43"/>
      <c r="M714" s="43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</row>
    <row r="715" spans="1:36" ht="14.1" customHeight="1">
      <c r="A715" s="22"/>
      <c r="B715" s="22"/>
      <c r="C715" s="22"/>
      <c r="D715" s="22"/>
      <c r="E715" s="8"/>
      <c r="F715" s="8"/>
      <c r="G715" s="8"/>
      <c r="H715" s="43"/>
      <c r="I715" s="43"/>
      <c r="J715" s="43"/>
      <c r="K715" s="43"/>
      <c r="L715" s="43"/>
      <c r="M715" s="43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</row>
    <row r="716" spans="1:36" ht="14.1" customHeight="1">
      <c r="A716" s="22"/>
      <c r="B716" s="22"/>
      <c r="C716" s="22"/>
      <c r="D716" s="22"/>
      <c r="E716" s="8"/>
      <c r="F716" s="8"/>
      <c r="G716" s="8"/>
      <c r="H716" s="43"/>
      <c r="I716" s="43"/>
      <c r="J716" s="43"/>
      <c r="K716" s="43"/>
      <c r="L716" s="43"/>
      <c r="M716" s="43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</row>
    <row r="717" spans="1:36" ht="14.1" customHeight="1">
      <c r="A717" s="22"/>
      <c r="B717" s="22"/>
      <c r="C717" s="22"/>
      <c r="D717" s="22"/>
      <c r="E717" s="8"/>
      <c r="F717" s="8"/>
      <c r="G717" s="8"/>
      <c r="H717" s="43"/>
      <c r="I717" s="43"/>
      <c r="J717" s="43"/>
      <c r="K717" s="43"/>
      <c r="L717" s="43"/>
      <c r="M717" s="43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</row>
    <row r="718" spans="1:36" ht="14.1" customHeight="1">
      <c r="A718" s="22"/>
      <c r="B718" s="22"/>
      <c r="C718" s="22"/>
      <c r="D718" s="22"/>
      <c r="E718" s="8"/>
      <c r="F718" s="8"/>
      <c r="G718" s="8"/>
      <c r="H718" s="43"/>
      <c r="I718" s="43"/>
      <c r="J718" s="43"/>
      <c r="K718" s="43"/>
      <c r="L718" s="43"/>
      <c r="M718" s="43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</row>
    <row r="719" spans="1:36" ht="14.1" customHeight="1">
      <c r="A719" s="22"/>
      <c r="B719" s="22"/>
      <c r="C719" s="22"/>
      <c r="D719" s="22"/>
      <c r="E719" s="8"/>
      <c r="F719" s="8"/>
      <c r="G719" s="8"/>
      <c r="H719" s="43"/>
      <c r="I719" s="43"/>
      <c r="J719" s="43"/>
      <c r="K719" s="43"/>
      <c r="L719" s="43"/>
      <c r="M719" s="43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</row>
    <row r="720" spans="1:36" ht="14.1" customHeight="1">
      <c r="A720" s="22"/>
      <c r="B720" s="22"/>
      <c r="C720" s="22"/>
      <c r="D720" s="22"/>
      <c r="E720" s="8"/>
      <c r="F720" s="8"/>
      <c r="G720" s="8"/>
      <c r="H720" s="43"/>
      <c r="I720" s="43"/>
      <c r="J720" s="43"/>
      <c r="K720" s="43"/>
      <c r="L720" s="43"/>
      <c r="M720" s="43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</row>
    <row r="721" spans="1:36" ht="14.1" customHeight="1">
      <c r="A721" s="22"/>
      <c r="B721" s="22"/>
      <c r="C721" s="22"/>
      <c r="D721" s="22"/>
      <c r="E721" s="8"/>
      <c r="F721" s="8"/>
      <c r="G721" s="8"/>
      <c r="H721" s="43"/>
      <c r="I721" s="43"/>
      <c r="J721" s="43"/>
      <c r="K721" s="43"/>
      <c r="L721" s="43"/>
      <c r="M721" s="43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</row>
    <row r="722" spans="1:36" ht="14.1" customHeight="1">
      <c r="A722" s="22"/>
      <c r="B722" s="22"/>
      <c r="C722" s="22"/>
      <c r="D722" s="22"/>
      <c r="E722" s="8"/>
      <c r="F722" s="8"/>
      <c r="G722" s="8"/>
      <c r="H722" s="43"/>
      <c r="I722" s="43"/>
      <c r="J722" s="43"/>
      <c r="K722" s="43"/>
      <c r="L722" s="43"/>
      <c r="M722" s="43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</row>
    <row r="723" spans="1:36" ht="14.1" customHeight="1">
      <c r="A723" s="22"/>
      <c r="B723" s="22"/>
      <c r="C723" s="22"/>
      <c r="D723" s="22"/>
      <c r="E723" s="8"/>
      <c r="F723" s="8"/>
      <c r="G723" s="8"/>
      <c r="H723" s="43"/>
      <c r="I723" s="43"/>
      <c r="J723" s="43"/>
      <c r="K723" s="43"/>
      <c r="L723" s="43"/>
      <c r="M723" s="43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</row>
    <row r="724" spans="1:36" ht="14.1" customHeight="1">
      <c r="A724" s="22"/>
      <c r="B724" s="22"/>
      <c r="C724" s="22"/>
      <c r="D724" s="22"/>
      <c r="E724" s="8"/>
      <c r="F724" s="8"/>
      <c r="G724" s="8"/>
      <c r="H724" s="43"/>
      <c r="I724" s="43"/>
      <c r="J724" s="43"/>
      <c r="K724" s="43"/>
      <c r="L724" s="43"/>
      <c r="M724" s="43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</row>
    <row r="725" spans="1:36" ht="14.1" customHeight="1">
      <c r="A725" s="22"/>
      <c r="B725" s="22"/>
      <c r="C725" s="22"/>
      <c r="D725" s="22"/>
      <c r="E725" s="8"/>
      <c r="F725" s="8"/>
      <c r="G725" s="8"/>
      <c r="H725" s="43"/>
      <c r="I725" s="43"/>
      <c r="J725" s="43"/>
      <c r="K725" s="43"/>
      <c r="L725" s="43"/>
      <c r="M725" s="43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</row>
    <row r="726" spans="1:36" ht="14.1" customHeight="1">
      <c r="A726" s="22"/>
      <c r="B726" s="22"/>
      <c r="C726" s="22"/>
      <c r="D726" s="22"/>
      <c r="E726" s="8"/>
      <c r="F726" s="8"/>
      <c r="G726" s="8"/>
      <c r="H726" s="43"/>
      <c r="I726" s="43"/>
      <c r="J726" s="43"/>
      <c r="K726" s="43"/>
      <c r="L726" s="43"/>
      <c r="M726" s="43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</row>
    <row r="727" spans="1:36" ht="14.1" customHeight="1">
      <c r="A727" s="22"/>
      <c r="B727" s="22"/>
      <c r="C727" s="22"/>
      <c r="D727" s="22"/>
      <c r="E727" s="8"/>
      <c r="F727" s="8"/>
      <c r="G727" s="8"/>
      <c r="H727" s="43"/>
      <c r="I727" s="43"/>
      <c r="J727" s="43"/>
      <c r="K727" s="43"/>
      <c r="L727" s="43"/>
      <c r="M727" s="43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</row>
    <row r="728" spans="1:36" ht="14.1" customHeight="1">
      <c r="A728" s="22"/>
      <c r="B728" s="22"/>
      <c r="C728" s="22"/>
      <c r="D728" s="22"/>
      <c r="E728" s="8"/>
      <c r="F728" s="8"/>
      <c r="G728" s="8"/>
      <c r="H728" s="43"/>
      <c r="I728" s="43"/>
      <c r="J728" s="43"/>
      <c r="K728" s="43"/>
      <c r="L728" s="43"/>
      <c r="M728" s="43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</row>
    <row r="729" spans="1:36" ht="14.1" customHeight="1">
      <c r="A729" s="22"/>
      <c r="B729" s="22"/>
      <c r="C729" s="22"/>
      <c r="D729" s="22"/>
      <c r="E729" s="8"/>
      <c r="F729" s="8"/>
      <c r="G729" s="8"/>
      <c r="H729" s="43"/>
      <c r="I729" s="43"/>
      <c r="J729" s="43"/>
      <c r="K729" s="43"/>
      <c r="L729" s="43"/>
      <c r="M729" s="43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</row>
    <row r="730" spans="1:36" ht="14.1" customHeight="1">
      <c r="A730" s="22"/>
      <c r="B730" s="22"/>
      <c r="C730" s="22"/>
      <c r="D730" s="22"/>
      <c r="E730" s="8"/>
      <c r="F730" s="8"/>
      <c r="G730" s="8"/>
      <c r="H730" s="43"/>
      <c r="I730" s="43"/>
      <c r="J730" s="43"/>
      <c r="K730" s="43"/>
      <c r="L730" s="43"/>
      <c r="M730" s="43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</row>
    <row r="731" spans="1:36" ht="14.1" customHeight="1">
      <c r="A731" s="22"/>
      <c r="B731" s="22"/>
      <c r="C731" s="22"/>
      <c r="D731" s="22"/>
      <c r="E731" s="8"/>
      <c r="F731" s="8"/>
      <c r="G731" s="8"/>
      <c r="H731" s="43"/>
      <c r="I731" s="43"/>
      <c r="J731" s="43"/>
      <c r="K731" s="43"/>
      <c r="L731" s="43"/>
      <c r="M731" s="43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</row>
    <row r="732" spans="1:36" ht="14.1" customHeight="1">
      <c r="A732" s="22"/>
      <c r="B732" s="22"/>
      <c r="C732" s="22"/>
      <c r="D732" s="22"/>
      <c r="E732" s="8"/>
      <c r="F732" s="8"/>
      <c r="G732" s="8"/>
      <c r="H732" s="43"/>
      <c r="I732" s="43"/>
      <c r="J732" s="43"/>
      <c r="K732" s="43"/>
      <c r="L732" s="43"/>
      <c r="M732" s="43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</row>
    <row r="733" spans="1:36" ht="14.1" customHeight="1">
      <c r="A733" s="22"/>
      <c r="B733" s="22"/>
      <c r="C733" s="22"/>
      <c r="D733" s="22"/>
      <c r="E733" s="8"/>
      <c r="F733" s="8"/>
      <c r="G733" s="8"/>
      <c r="H733" s="43"/>
      <c r="I733" s="43"/>
      <c r="J733" s="43"/>
      <c r="K733" s="43"/>
      <c r="L733" s="43"/>
      <c r="M733" s="43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</row>
    <row r="734" spans="1:36" ht="14.1" customHeight="1">
      <c r="A734" s="22"/>
      <c r="B734" s="22"/>
      <c r="C734" s="22"/>
      <c r="D734" s="22"/>
      <c r="E734" s="8"/>
      <c r="F734" s="8"/>
      <c r="G734" s="8"/>
      <c r="H734" s="43"/>
      <c r="I734" s="43"/>
      <c r="J734" s="43"/>
      <c r="K734" s="43"/>
      <c r="L734" s="43"/>
      <c r="M734" s="43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</row>
    <row r="735" spans="1:36" ht="14.1" customHeight="1">
      <c r="A735" s="22"/>
      <c r="B735" s="22"/>
      <c r="C735" s="22"/>
      <c r="D735" s="22"/>
      <c r="E735" s="8"/>
      <c r="F735" s="8"/>
      <c r="G735" s="8"/>
      <c r="H735" s="43"/>
      <c r="I735" s="43"/>
      <c r="J735" s="43"/>
      <c r="K735" s="43"/>
      <c r="L735" s="43"/>
      <c r="M735" s="43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</row>
    <row r="736" spans="1:36" ht="14.1" customHeight="1">
      <c r="A736" s="22"/>
      <c r="B736" s="22"/>
      <c r="C736" s="22"/>
      <c r="D736" s="22"/>
      <c r="E736" s="8"/>
      <c r="F736" s="8"/>
      <c r="G736" s="8"/>
      <c r="H736" s="43"/>
      <c r="I736" s="43"/>
      <c r="J736" s="43"/>
      <c r="K736" s="43"/>
      <c r="L736" s="43"/>
      <c r="M736" s="43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</row>
    <row r="737" spans="1:36" ht="14.1" customHeight="1">
      <c r="A737" s="22"/>
      <c r="B737" s="22"/>
      <c r="C737" s="22"/>
      <c r="D737" s="22"/>
      <c r="E737" s="8"/>
      <c r="F737" s="8"/>
      <c r="G737" s="8"/>
      <c r="H737" s="43"/>
      <c r="I737" s="43"/>
      <c r="J737" s="43"/>
      <c r="K737" s="43"/>
      <c r="L737" s="43"/>
      <c r="M737" s="43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</row>
    <row r="738" spans="1:36" ht="14.1" customHeight="1">
      <c r="A738" s="22"/>
      <c r="B738" s="22"/>
      <c r="C738" s="22"/>
      <c r="D738" s="22"/>
      <c r="E738" s="8"/>
      <c r="F738" s="8"/>
      <c r="G738" s="8"/>
      <c r="H738" s="43"/>
      <c r="I738" s="43"/>
      <c r="J738" s="43"/>
      <c r="K738" s="43"/>
      <c r="L738" s="43"/>
      <c r="M738" s="43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</row>
    <row r="739" spans="1:36" ht="14.1" customHeight="1">
      <c r="A739" s="22"/>
      <c r="B739" s="22"/>
      <c r="C739" s="22"/>
      <c r="D739" s="22"/>
      <c r="E739" s="8"/>
      <c r="F739" s="8"/>
      <c r="G739" s="8"/>
      <c r="H739" s="43"/>
      <c r="I739" s="43"/>
      <c r="J739" s="43"/>
      <c r="K739" s="43"/>
      <c r="L739" s="43"/>
      <c r="M739" s="43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</row>
    <row r="740" spans="1:36" ht="14.1" customHeight="1">
      <c r="A740" s="22"/>
      <c r="B740" s="22"/>
      <c r="C740" s="22"/>
      <c r="D740" s="22"/>
      <c r="E740" s="8"/>
      <c r="F740" s="8"/>
      <c r="G740" s="8"/>
      <c r="H740" s="43"/>
      <c r="I740" s="43"/>
      <c r="J740" s="43"/>
      <c r="K740" s="43"/>
      <c r="L740" s="43"/>
      <c r="M740" s="43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</row>
    <row r="741" spans="1:36" ht="14.1" customHeight="1">
      <c r="A741" s="22"/>
      <c r="B741" s="22"/>
      <c r="C741" s="22"/>
      <c r="D741" s="22"/>
      <c r="E741" s="8"/>
      <c r="F741" s="8"/>
      <c r="G741" s="8"/>
      <c r="H741" s="43"/>
      <c r="I741" s="43"/>
      <c r="J741" s="43"/>
      <c r="K741" s="43"/>
      <c r="L741" s="43"/>
      <c r="M741" s="43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</row>
    <row r="742" spans="1:36" ht="14.1" customHeight="1">
      <c r="A742" s="22"/>
      <c r="B742" s="22"/>
      <c r="C742" s="22"/>
      <c r="D742" s="22"/>
      <c r="E742" s="8"/>
      <c r="F742" s="8"/>
      <c r="G742" s="8"/>
      <c r="H742" s="43"/>
      <c r="I742" s="43"/>
      <c r="J742" s="43"/>
      <c r="K742" s="43"/>
      <c r="L742" s="43"/>
      <c r="M742" s="43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</row>
    <row r="743" spans="1:36" ht="14.1" customHeight="1">
      <c r="A743" s="22"/>
      <c r="B743" s="22"/>
      <c r="C743" s="22"/>
      <c r="D743" s="22"/>
      <c r="E743" s="8"/>
      <c r="F743" s="8"/>
      <c r="G743" s="8"/>
      <c r="H743" s="43"/>
      <c r="I743" s="43"/>
      <c r="J743" s="43"/>
      <c r="K743" s="43"/>
      <c r="L743" s="43"/>
      <c r="M743" s="43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</row>
    <row r="744" spans="1:36" ht="14.1" customHeight="1">
      <c r="A744" s="22"/>
      <c r="B744" s="22"/>
      <c r="C744" s="22"/>
      <c r="D744" s="22"/>
      <c r="E744" s="8"/>
      <c r="F744" s="8"/>
      <c r="G744" s="8"/>
      <c r="H744" s="43"/>
      <c r="I744" s="43"/>
      <c r="J744" s="43"/>
      <c r="K744" s="43"/>
      <c r="L744" s="43"/>
      <c r="M744" s="43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</row>
    <row r="745" spans="1:36" ht="14.1" customHeight="1">
      <c r="A745" s="22"/>
      <c r="B745" s="22"/>
      <c r="C745" s="22"/>
      <c r="D745" s="22"/>
      <c r="E745" s="8"/>
      <c r="F745" s="8"/>
      <c r="G745" s="8"/>
      <c r="H745" s="43"/>
      <c r="I745" s="43"/>
      <c r="J745" s="43"/>
      <c r="K745" s="43"/>
      <c r="L745" s="43"/>
      <c r="M745" s="43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</row>
    <row r="746" spans="1:36" ht="14.1" customHeight="1">
      <c r="A746" s="22"/>
      <c r="B746" s="22"/>
      <c r="C746" s="22"/>
      <c r="D746" s="22"/>
      <c r="E746" s="8"/>
      <c r="F746" s="8"/>
      <c r="G746" s="8"/>
      <c r="H746" s="43"/>
      <c r="I746" s="43"/>
      <c r="J746" s="43"/>
      <c r="K746" s="43"/>
      <c r="L746" s="43"/>
      <c r="M746" s="43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</row>
    <row r="747" spans="1:36" ht="14.1" customHeight="1">
      <c r="A747" s="22"/>
      <c r="B747" s="22"/>
      <c r="C747" s="22"/>
      <c r="D747" s="22"/>
      <c r="E747" s="8"/>
      <c r="F747" s="8"/>
      <c r="G747" s="8"/>
      <c r="H747" s="43"/>
      <c r="I747" s="43"/>
      <c r="J747" s="43"/>
      <c r="K747" s="43"/>
      <c r="L747" s="43"/>
      <c r="M747" s="43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</row>
    <row r="748" spans="1:36" ht="14.1" customHeight="1">
      <c r="A748" s="22"/>
      <c r="B748" s="22"/>
      <c r="C748" s="22"/>
      <c r="D748" s="22"/>
      <c r="E748" s="8"/>
      <c r="F748" s="8"/>
      <c r="G748" s="8"/>
      <c r="H748" s="43"/>
      <c r="I748" s="43"/>
      <c r="J748" s="43"/>
      <c r="K748" s="43"/>
      <c r="L748" s="43"/>
      <c r="M748" s="43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</row>
    <row r="749" spans="1:36" ht="14.1" customHeight="1">
      <c r="A749" s="22"/>
      <c r="B749" s="22"/>
      <c r="C749" s="22"/>
      <c r="D749" s="22"/>
      <c r="E749" s="8"/>
      <c r="F749" s="8"/>
      <c r="G749" s="8"/>
      <c r="H749" s="43"/>
      <c r="I749" s="43"/>
      <c r="J749" s="43"/>
      <c r="K749" s="43"/>
      <c r="L749" s="43"/>
      <c r="M749" s="43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</row>
    <row r="750" spans="1:36" ht="14.1" customHeight="1">
      <c r="A750" s="22"/>
      <c r="B750" s="22"/>
      <c r="C750" s="22"/>
      <c r="D750" s="22"/>
      <c r="E750" s="8"/>
      <c r="F750" s="8"/>
      <c r="G750" s="8"/>
      <c r="H750" s="43"/>
      <c r="I750" s="43"/>
      <c r="J750" s="43"/>
      <c r="K750" s="43"/>
      <c r="L750" s="43"/>
      <c r="M750" s="43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</row>
    <row r="751" spans="1:36" ht="14.1" customHeight="1">
      <c r="A751" s="22"/>
      <c r="B751" s="22"/>
      <c r="C751" s="22"/>
      <c r="D751" s="22"/>
      <c r="E751" s="8"/>
      <c r="F751" s="8"/>
      <c r="G751" s="8"/>
      <c r="H751" s="43"/>
      <c r="I751" s="43"/>
      <c r="J751" s="43"/>
      <c r="K751" s="43"/>
      <c r="L751" s="43"/>
      <c r="M751" s="43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</row>
    <row r="752" spans="1:36" ht="14.1" customHeight="1">
      <c r="A752" s="22"/>
      <c r="B752" s="22"/>
      <c r="C752" s="22"/>
      <c r="D752" s="22"/>
      <c r="E752" s="8"/>
      <c r="F752" s="8"/>
      <c r="G752" s="8"/>
      <c r="H752" s="43"/>
      <c r="I752" s="43"/>
      <c r="J752" s="43"/>
      <c r="K752" s="43"/>
      <c r="L752" s="43"/>
      <c r="M752" s="43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</row>
    <row r="753" spans="1:36" ht="14.1" customHeight="1">
      <c r="A753" s="22"/>
      <c r="B753" s="22"/>
      <c r="C753" s="22"/>
      <c r="D753" s="22"/>
      <c r="E753" s="8"/>
      <c r="F753" s="8"/>
      <c r="G753" s="8"/>
      <c r="H753" s="43"/>
      <c r="I753" s="43"/>
      <c r="J753" s="43"/>
      <c r="K753" s="43"/>
      <c r="L753" s="43"/>
      <c r="M753" s="43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</row>
    <row r="754" spans="1:36" ht="14.1" customHeight="1">
      <c r="A754" s="22"/>
      <c r="B754" s="22"/>
      <c r="C754" s="22"/>
      <c r="D754" s="22"/>
      <c r="E754" s="8"/>
      <c r="F754" s="8"/>
      <c r="G754" s="8"/>
      <c r="H754" s="43"/>
      <c r="I754" s="43"/>
      <c r="J754" s="43"/>
      <c r="K754" s="43"/>
      <c r="L754" s="43"/>
      <c r="M754" s="43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</row>
    <row r="755" spans="1:36" ht="14.1" customHeight="1">
      <c r="A755" s="22"/>
      <c r="B755" s="22"/>
      <c r="C755" s="22"/>
      <c r="D755" s="22"/>
      <c r="E755" s="8"/>
      <c r="F755" s="8"/>
      <c r="G755" s="8"/>
      <c r="H755" s="43"/>
      <c r="I755" s="43"/>
      <c r="J755" s="43"/>
      <c r="K755" s="43"/>
      <c r="L755" s="43"/>
      <c r="M755" s="43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</row>
    <row r="756" spans="1:36" ht="14.1" customHeight="1">
      <c r="A756" s="22"/>
      <c r="B756" s="22"/>
      <c r="C756" s="22"/>
      <c r="D756" s="22"/>
      <c r="E756" s="8"/>
      <c r="F756" s="8"/>
      <c r="G756" s="8"/>
      <c r="H756" s="43"/>
      <c r="I756" s="43"/>
      <c r="J756" s="43"/>
      <c r="K756" s="43"/>
      <c r="L756" s="43"/>
      <c r="M756" s="43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</row>
    <row r="757" spans="1:36" ht="14.1" customHeight="1">
      <c r="A757" s="22"/>
      <c r="B757" s="22"/>
      <c r="C757" s="22"/>
      <c r="D757" s="22"/>
      <c r="E757" s="8"/>
      <c r="F757" s="8"/>
      <c r="G757" s="8"/>
      <c r="H757" s="43"/>
      <c r="I757" s="43"/>
      <c r="J757" s="43"/>
      <c r="K757" s="43"/>
      <c r="L757" s="43"/>
      <c r="M757" s="43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</row>
    <row r="758" spans="1:36" ht="14.1" customHeight="1">
      <c r="A758" s="22"/>
      <c r="B758" s="22"/>
      <c r="C758" s="22"/>
      <c r="D758" s="22"/>
      <c r="E758" s="8"/>
      <c r="F758" s="8"/>
      <c r="G758" s="8"/>
      <c r="H758" s="43"/>
      <c r="I758" s="43"/>
      <c r="J758" s="43"/>
      <c r="K758" s="43"/>
      <c r="L758" s="43"/>
      <c r="M758" s="43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</row>
    <row r="759" spans="1:36" ht="14.1" customHeight="1">
      <c r="A759" s="22"/>
      <c r="B759" s="22"/>
      <c r="C759" s="22"/>
      <c r="D759" s="22"/>
      <c r="E759" s="8"/>
      <c r="F759" s="8"/>
      <c r="G759" s="8"/>
      <c r="H759" s="43"/>
      <c r="I759" s="43"/>
      <c r="J759" s="43"/>
      <c r="K759" s="43"/>
      <c r="L759" s="43"/>
      <c r="M759" s="43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</row>
    <row r="760" spans="1:36" ht="14.1" customHeight="1">
      <c r="A760" s="22"/>
      <c r="B760" s="22"/>
      <c r="C760" s="22"/>
      <c r="D760" s="22"/>
      <c r="E760" s="8"/>
      <c r="F760" s="8"/>
      <c r="G760" s="8"/>
      <c r="H760" s="43"/>
      <c r="I760" s="43"/>
      <c r="J760" s="43"/>
      <c r="K760" s="43"/>
      <c r="L760" s="43"/>
      <c r="M760" s="43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</row>
    <row r="761" spans="1:36" ht="14.1" customHeight="1">
      <c r="A761" s="22"/>
      <c r="B761" s="22"/>
      <c r="C761" s="22"/>
      <c r="D761" s="22"/>
      <c r="E761" s="8"/>
      <c r="F761" s="8"/>
      <c r="G761" s="8"/>
      <c r="H761" s="43"/>
      <c r="I761" s="43"/>
      <c r="J761" s="43"/>
      <c r="K761" s="43"/>
      <c r="L761" s="43"/>
      <c r="M761" s="43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</row>
    <row r="762" spans="1:36" ht="14.1" customHeight="1">
      <c r="A762" s="22"/>
      <c r="B762" s="22"/>
      <c r="C762" s="22"/>
      <c r="D762" s="22"/>
      <c r="E762" s="8"/>
      <c r="F762" s="8"/>
      <c r="G762" s="8"/>
      <c r="H762" s="43"/>
      <c r="I762" s="43"/>
      <c r="J762" s="43"/>
      <c r="K762" s="43"/>
      <c r="L762" s="43"/>
      <c r="M762" s="43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</row>
    <row r="763" spans="1:36" ht="14.1" customHeight="1">
      <c r="A763" s="22"/>
      <c r="B763" s="22"/>
      <c r="C763" s="22"/>
      <c r="D763" s="22"/>
      <c r="E763" s="8"/>
      <c r="F763" s="8"/>
      <c r="G763" s="8"/>
      <c r="H763" s="43"/>
      <c r="I763" s="43"/>
      <c r="J763" s="43"/>
      <c r="K763" s="43"/>
      <c r="L763" s="43"/>
      <c r="M763" s="43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</row>
    <row r="764" spans="1:36" ht="14.1" customHeight="1">
      <c r="A764" s="22"/>
      <c r="B764" s="22"/>
      <c r="C764" s="22"/>
      <c r="D764" s="22"/>
      <c r="E764" s="8"/>
      <c r="F764" s="8"/>
      <c r="G764" s="8"/>
      <c r="H764" s="43"/>
      <c r="I764" s="43"/>
      <c r="J764" s="43"/>
      <c r="K764" s="43"/>
      <c r="L764" s="43"/>
      <c r="M764" s="43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</row>
    <row r="765" spans="1:36" ht="14.1" customHeight="1">
      <c r="A765" s="22"/>
      <c r="B765" s="22"/>
      <c r="C765" s="22"/>
      <c r="D765" s="22"/>
      <c r="E765" s="8"/>
      <c r="F765" s="8"/>
      <c r="G765" s="8"/>
      <c r="H765" s="43"/>
      <c r="I765" s="43"/>
      <c r="J765" s="43"/>
      <c r="K765" s="43"/>
      <c r="L765" s="43"/>
      <c r="M765" s="43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</row>
    <row r="766" spans="1:36" ht="14.1" customHeight="1">
      <c r="A766" s="22"/>
      <c r="B766" s="22"/>
      <c r="C766" s="22"/>
      <c r="D766" s="22"/>
      <c r="E766" s="8"/>
      <c r="F766" s="8"/>
      <c r="G766" s="8"/>
      <c r="H766" s="43"/>
      <c r="I766" s="43"/>
      <c r="J766" s="43"/>
      <c r="K766" s="43"/>
      <c r="L766" s="43"/>
      <c r="M766" s="43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</row>
    <row r="767" spans="1:36" ht="14.1" customHeight="1">
      <c r="A767" s="22"/>
      <c r="B767" s="22"/>
      <c r="C767" s="22"/>
      <c r="D767" s="22"/>
      <c r="E767" s="8"/>
      <c r="F767" s="8"/>
      <c r="G767" s="8"/>
      <c r="H767" s="43"/>
      <c r="I767" s="43"/>
      <c r="J767" s="43"/>
      <c r="K767" s="43"/>
      <c r="L767" s="43"/>
      <c r="M767" s="43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</row>
    <row r="768" spans="1:36" ht="14.1" customHeight="1">
      <c r="A768" s="22"/>
      <c r="B768" s="22"/>
      <c r="C768" s="22"/>
      <c r="D768" s="22"/>
      <c r="E768" s="8"/>
      <c r="F768" s="8"/>
      <c r="G768" s="8"/>
      <c r="H768" s="43"/>
      <c r="I768" s="43"/>
      <c r="J768" s="43"/>
      <c r="K768" s="43"/>
      <c r="L768" s="43"/>
      <c r="M768" s="43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</row>
    <row r="769" spans="1:36" ht="14.1" customHeight="1">
      <c r="A769" s="22"/>
      <c r="B769" s="22"/>
      <c r="C769" s="22"/>
      <c r="D769" s="22"/>
      <c r="E769" s="8"/>
      <c r="F769" s="8"/>
      <c r="G769" s="8"/>
      <c r="H769" s="43"/>
      <c r="I769" s="43"/>
      <c r="J769" s="43"/>
      <c r="K769" s="43"/>
      <c r="L769" s="43"/>
      <c r="M769" s="43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</row>
    <row r="770" spans="1:36" ht="14.1" customHeight="1">
      <c r="A770" s="22"/>
      <c r="B770" s="22"/>
      <c r="C770" s="22"/>
      <c r="D770" s="22"/>
      <c r="E770" s="8"/>
      <c r="F770" s="8"/>
      <c r="G770" s="8"/>
      <c r="H770" s="43"/>
      <c r="I770" s="43"/>
      <c r="J770" s="43"/>
      <c r="K770" s="43"/>
      <c r="L770" s="43"/>
      <c r="M770" s="43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</row>
    <row r="771" spans="1:36" ht="14.1" customHeight="1">
      <c r="A771" s="22"/>
      <c r="B771" s="22"/>
      <c r="C771" s="22"/>
      <c r="D771" s="22"/>
      <c r="E771" s="8"/>
      <c r="F771" s="8"/>
      <c r="G771" s="8"/>
      <c r="H771" s="43"/>
      <c r="I771" s="43"/>
      <c r="J771" s="43"/>
      <c r="K771" s="43"/>
      <c r="L771" s="43"/>
      <c r="M771" s="43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</row>
    <row r="772" spans="1:36" ht="14.1" customHeight="1">
      <c r="A772" s="22"/>
      <c r="B772" s="22"/>
      <c r="C772" s="22"/>
      <c r="D772" s="22"/>
      <c r="E772" s="8"/>
      <c r="F772" s="8"/>
      <c r="G772" s="8"/>
      <c r="H772" s="43"/>
      <c r="I772" s="43"/>
      <c r="J772" s="43"/>
      <c r="K772" s="43"/>
      <c r="L772" s="43"/>
      <c r="M772" s="43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</row>
    <row r="773" spans="1:36" ht="14.1" customHeight="1">
      <c r="A773" s="22"/>
      <c r="B773" s="22"/>
      <c r="C773" s="22"/>
      <c r="D773" s="22"/>
      <c r="E773" s="8"/>
      <c r="F773" s="8"/>
      <c r="G773" s="8"/>
      <c r="H773" s="43"/>
      <c r="I773" s="43"/>
      <c r="J773" s="43"/>
      <c r="K773" s="43"/>
      <c r="L773" s="43"/>
      <c r="M773" s="43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</row>
    <row r="774" spans="1:36" ht="14.1" customHeight="1">
      <c r="A774" s="22"/>
      <c r="B774" s="22"/>
      <c r="C774" s="22"/>
      <c r="D774" s="22"/>
      <c r="E774" s="8"/>
      <c r="F774" s="8"/>
      <c r="G774" s="8"/>
      <c r="H774" s="43"/>
      <c r="I774" s="43"/>
      <c r="J774" s="43"/>
      <c r="K774" s="43"/>
      <c r="L774" s="43"/>
      <c r="M774" s="43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</row>
    <row r="775" spans="1:36" ht="14.1" customHeight="1">
      <c r="A775" s="22"/>
      <c r="B775" s="22"/>
      <c r="C775" s="22"/>
      <c r="D775" s="22"/>
      <c r="E775" s="8"/>
      <c r="F775" s="8"/>
      <c r="G775" s="8"/>
      <c r="H775" s="43"/>
      <c r="I775" s="43"/>
      <c r="J775" s="43"/>
      <c r="K775" s="43"/>
      <c r="L775" s="43"/>
      <c r="M775" s="43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</row>
    <row r="776" spans="1:36" ht="14.1" customHeight="1">
      <c r="A776" s="22"/>
      <c r="B776" s="22"/>
      <c r="C776" s="22"/>
      <c r="D776" s="22"/>
      <c r="E776" s="8"/>
      <c r="F776" s="8"/>
      <c r="G776" s="8"/>
      <c r="H776" s="43"/>
      <c r="I776" s="43"/>
      <c r="J776" s="43"/>
      <c r="K776" s="43"/>
      <c r="L776" s="43"/>
      <c r="M776" s="43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</row>
    <row r="777" spans="1:36" ht="14.1" customHeight="1">
      <c r="A777" s="22"/>
      <c r="B777" s="22"/>
      <c r="C777" s="22"/>
      <c r="D777" s="22"/>
      <c r="E777" s="8"/>
      <c r="F777" s="8"/>
      <c r="G777" s="8"/>
      <c r="H777" s="43"/>
      <c r="I777" s="43"/>
      <c r="J777" s="43"/>
      <c r="K777" s="43"/>
      <c r="L777" s="43"/>
      <c r="M777" s="43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</row>
    <row r="778" spans="1:36" ht="14.1" customHeight="1">
      <c r="A778" s="22"/>
      <c r="B778" s="22"/>
      <c r="C778" s="22"/>
      <c r="D778" s="22"/>
      <c r="E778" s="8"/>
      <c r="F778" s="8"/>
      <c r="G778" s="8"/>
      <c r="H778" s="43"/>
      <c r="I778" s="43"/>
      <c r="J778" s="43"/>
      <c r="K778" s="43"/>
      <c r="L778" s="43"/>
      <c r="M778" s="43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</row>
    <row r="779" spans="1:36" ht="14.1" customHeight="1">
      <c r="A779" s="22"/>
      <c r="B779" s="22"/>
      <c r="C779" s="22"/>
      <c r="D779" s="22"/>
      <c r="E779" s="8"/>
      <c r="F779" s="8"/>
      <c r="G779" s="8"/>
      <c r="H779" s="43"/>
      <c r="I779" s="43"/>
      <c r="J779" s="43"/>
      <c r="K779" s="43"/>
      <c r="L779" s="43"/>
      <c r="M779" s="43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</row>
    <row r="780" spans="1:36" ht="14.1" customHeight="1">
      <c r="A780" s="22"/>
      <c r="B780" s="22"/>
      <c r="C780" s="22"/>
      <c r="D780" s="22"/>
      <c r="E780" s="8"/>
      <c r="F780" s="8"/>
      <c r="G780" s="8"/>
      <c r="H780" s="43"/>
      <c r="I780" s="43"/>
      <c r="J780" s="43"/>
      <c r="K780" s="43"/>
      <c r="L780" s="43"/>
      <c r="M780" s="43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</row>
    <row r="781" spans="1:36" ht="14.1" customHeight="1">
      <c r="A781" s="22"/>
      <c r="B781" s="22"/>
      <c r="C781" s="22"/>
      <c r="D781" s="22"/>
      <c r="E781" s="8"/>
      <c r="F781" s="8"/>
      <c r="G781" s="8"/>
      <c r="H781" s="43"/>
      <c r="I781" s="43"/>
      <c r="J781" s="43"/>
      <c r="K781" s="43"/>
      <c r="L781" s="43"/>
      <c r="M781" s="43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</row>
    <row r="782" spans="1:36" ht="14.1" customHeight="1">
      <c r="A782" s="22"/>
      <c r="B782" s="22"/>
      <c r="C782" s="22"/>
      <c r="D782" s="22"/>
      <c r="E782" s="8"/>
      <c r="F782" s="8"/>
      <c r="G782" s="8"/>
      <c r="H782" s="43"/>
      <c r="I782" s="43"/>
      <c r="J782" s="43"/>
      <c r="K782" s="43"/>
      <c r="L782" s="43"/>
      <c r="M782" s="43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</row>
    <row r="783" spans="1:36" ht="14.1" customHeight="1">
      <c r="A783" s="22"/>
      <c r="B783" s="22"/>
      <c r="C783" s="22"/>
      <c r="D783" s="22"/>
      <c r="E783" s="8"/>
      <c r="F783" s="8"/>
      <c r="G783" s="8"/>
      <c r="H783" s="43"/>
      <c r="I783" s="43"/>
      <c r="J783" s="43"/>
      <c r="K783" s="43"/>
      <c r="L783" s="43"/>
      <c r="M783" s="43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</row>
    <row r="784" spans="1:36" ht="14.1" customHeight="1">
      <c r="A784" s="22"/>
      <c r="B784" s="22"/>
      <c r="C784" s="22"/>
      <c r="D784" s="22"/>
      <c r="E784" s="8"/>
      <c r="F784" s="8"/>
      <c r="G784" s="8"/>
      <c r="H784" s="43"/>
      <c r="I784" s="43"/>
      <c r="J784" s="43"/>
      <c r="K784" s="43"/>
      <c r="L784" s="43"/>
      <c r="M784" s="43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</row>
    <row r="785" spans="1:36" ht="14.1" customHeight="1">
      <c r="A785" s="22"/>
      <c r="B785" s="22"/>
      <c r="C785" s="22"/>
      <c r="D785" s="22"/>
      <c r="E785" s="8"/>
      <c r="F785" s="8"/>
      <c r="G785" s="8"/>
      <c r="H785" s="43"/>
      <c r="I785" s="43"/>
      <c r="J785" s="43"/>
      <c r="K785" s="43"/>
      <c r="L785" s="43"/>
      <c r="M785" s="43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</row>
    <row r="786" spans="1:36" ht="14.1" customHeight="1">
      <c r="A786" s="22"/>
      <c r="B786" s="22"/>
      <c r="C786" s="22"/>
      <c r="D786" s="22"/>
      <c r="E786" s="8"/>
      <c r="F786" s="8"/>
      <c r="G786" s="8"/>
      <c r="H786" s="43"/>
      <c r="I786" s="43"/>
      <c r="J786" s="43"/>
      <c r="K786" s="43"/>
      <c r="L786" s="43"/>
      <c r="M786" s="43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</row>
    <row r="787" spans="1:36" ht="14.1" customHeight="1">
      <c r="A787" s="22"/>
      <c r="B787" s="22"/>
      <c r="C787" s="22"/>
      <c r="D787" s="22"/>
      <c r="E787" s="8"/>
      <c r="F787" s="8"/>
      <c r="G787" s="8"/>
      <c r="H787" s="43"/>
      <c r="I787" s="43"/>
      <c r="J787" s="43"/>
      <c r="K787" s="43"/>
      <c r="L787" s="43"/>
      <c r="M787" s="43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</row>
    <row r="788" spans="1:36" ht="14.1" customHeight="1">
      <c r="A788" s="22"/>
      <c r="B788" s="22"/>
      <c r="C788" s="22"/>
      <c r="D788" s="22"/>
      <c r="E788" s="8"/>
      <c r="F788" s="8"/>
      <c r="G788" s="8"/>
      <c r="H788" s="43"/>
      <c r="I788" s="43"/>
      <c r="J788" s="43"/>
      <c r="K788" s="43"/>
      <c r="L788" s="43"/>
      <c r="M788" s="43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</row>
    <row r="789" spans="1:36" ht="14.1" customHeight="1">
      <c r="A789" s="22"/>
      <c r="B789" s="22"/>
      <c r="C789" s="22"/>
      <c r="D789" s="22"/>
      <c r="E789" s="8"/>
      <c r="F789" s="8"/>
      <c r="G789" s="8"/>
      <c r="H789" s="43"/>
      <c r="I789" s="43"/>
      <c r="J789" s="43"/>
      <c r="K789" s="43"/>
      <c r="L789" s="43"/>
      <c r="M789" s="43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</row>
    <row r="790" spans="1:36" ht="14.1" customHeight="1">
      <c r="A790" s="22"/>
      <c r="B790" s="22"/>
      <c r="C790" s="22"/>
      <c r="D790" s="22"/>
      <c r="E790" s="8"/>
      <c r="F790" s="8"/>
      <c r="G790" s="8"/>
      <c r="H790" s="43"/>
      <c r="I790" s="43"/>
      <c r="J790" s="43"/>
      <c r="K790" s="43"/>
      <c r="L790" s="43"/>
      <c r="M790" s="43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</row>
    <row r="791" spans="1:36" ht="14.1" customHeight="1">
      <c r="A791" s="22"/>
      <c r="B791" s="22"/>
      <c r="C791" s="22"/>
      <c r="D791" s="22"/>
      <c r="E791" s="8"/>
      <c r="F791" s="8"/>
      <c r="G791" s="8"/>
      <c r="H791" s="43"/>
      <c r="I791" s="43"/>
      <c r="J791" s="43"/>
      <c r="K791" s="43"/>
      <c r="L791" s="43"/>
      <c r="M791" s="43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</row>
    <row r="792" spans="1:36" ht="14.1" customHeight="1">
      <c r="A792" s="8"/>
      <c r="E792" s="8"/>
      <c r="F792" s="8"/>
      <c r="G792" s="8"/>
      <c r="H792" s="43"/>
      <c r="I792" s="43"/>
      <c r="J792" s="43"/>
      <c r="K792" s="43"/>
      <c r="L792" s="43"/>
      <c r="M792" s="43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</row>
    <row r="793" spans="1:36" ht="14.1" customHeight="1">
      <c r="A793" s="8"/>
      <c r="E793" s="8"/>
      <c r="F793" s="8"/>
      <c r="G793" s="8"/>
      <c r="H793" s="43"/>
      <c r="I793" s="43"/>
      <c r="J793" s="43"/>
      <c r="K793" s="43"/>
      <c r="L793" s="43"/>
      <c r="M793" s="43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</row>
    <row r="794" spans="1:36" ht="14.1" customHeight="1">
      <c r="A794" s="8"/>
      <c r="E794" s="8"/>
      <c r="F794" s="8"/>
      <c r="G794" s="8"/>
      <c r="H794" s="43"/>
      <c r="I794" s="43"/>
      <c r="J794" s="43"/>
      <c r="K794" s="43"/>
      <c r="L794" s="43"/>
      <c r="M794" s="43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</row>
    <row r="795" spans="1:36" ht="14.1" customHeight="1">
      <c r="A795" s="23"/>
      <c r="B795" s="23"/>
      <c r="C795" s="23"/>
      <c r="D795" s="23"/>
      <c r="E795" s="8"/>
      <c r="F795" s="8"/>
      <c r="G795" s="8"/>
      <c r="H795" s="43"/>
      <c r="I795" s="43"/>
      <c r="J795" s="43"/>
      <c r="K795" s="43"/>
      <c r="L795" s="43"/>
      <c r="M795" s="43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</row>
    <row r="796" spans="1:36" ht="14.1" customHeight="1">
      <c r="A796" s="22"/>
      <c r="B796" s="22"/>
      <c r="C796" s="22"/>
      <c r="D796" s="22"/>
      <c r="E796" s="8"/>
      <c r="F796" s="8"/>
      <c r="G796" s="8"/>
      <c r="H796" s="43"/>
      <c r="I796" s="43"/>
      <c r="J796" s="43"/>
      <c r="K796" s="43"/>
      <c r="L796" s="43"/>
      <c r="M796" s="43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</row>
    <row r="797" spans="1:36" ht="14.1" customHeight="1">
      <c r="A797" s="22"/>
      <c r="B797" s="22"/>
      <c r="C797" s="22"/>
      <c r="D797" s="22"/>
      <c r="E797" s="8"/>
      <c r="F797" s="8"/>
      <c r="G797" s="8"/>
      <c r="H797" s="43"/>
      <c r="I797" s="43"/>
      <c r="J797" s="43"/>
      <c r="K797" s="43"/>
      <c r="L797" s="43"/>
      <c r="M797" s="43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</row>
    <row r="798" spans="1:36" ht="14.1" customHeight="1">
      <c r="A798" s="22"/>
      <c r="B798" s="22"/>
      <c r="C798" s="22"/>
      <c r="D798" s="22"/>
      <c r="E798" s="8"/>
      <c r="F798" s="8"/>
      <c r="G798" s="8"/>
      <c r="H798" s="43"/>
      <c r="I798" s="43"/>
      <c r="J798" s="43"/>
      <c r="K798" s="43"/>
      <c r="L798" s="43"/>
      <c r="M798" s="43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</row>
    <row r="799" spans="1:36" ht="14.1" customHeight="1">
      <c r="A799" s="22"/>
      <c r="B799" s="22"/>
      <c r="C799" s="22"/>
      <c r="D799" s="22"/>
      <c r="E799" s="8"/>
      <c r="F799" s="8"/>
      <c r="G799" s="8"/>
      <c r="H799" s="43"/>
      <c r="I799" s="43"/>
      <c r="J799" s="43"/>
      <c r="K799" s="43"/>
      <c r="L799" s="43"/>
      <c r="M799" s="43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</row>
    <row r="800" spans="1:36" ht="14.1" customHeight="1">
      <c r="A800" s="22"/>
      <c r="B800" s="22"/>
      <c r="C800" s="22"/>
      <c r="D800" s="22"/>
      <c r="E800" s="8"/>
      <c r="F800" s="8"/>
      <c r="G800" s="8"/>
      <c r="H800" s="43"/>
      <c r="I800" s="43"/>
      <c r="J800" s="43"/>
      <c r="K800" s="43"/>
      <c r="L800" s="43"/>
      <c r="M800" s="43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</row>
    <row r="801" spans="1:36" ht="14.1" customHeight="1">
      <c r="A801" s="22"/>
      <c r="B801" s="22"/>
      <c r="C801" s="22"/>
      <c r="D801" s="22"/>
      <c r="E801" s="8"/>
      <c r="F801" s="8"/>
      <c r="G801" s="8"/>
      <c r="H801" s="43"/>
      <c r="I801" s="43"/>
      <c r="J801" s="43"/>
      <c r="K801" s="43"/>
      <c r="L801" s="43"/>
      <c r="M801" s="43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</row>
    <row r="802" spans="1:36" ht="14.1" customHeight="1">
      <c r="A802" s="22"/>
      <c r="B802" s="22"/>
      <c r="C802" s="22"/>
      <c r="D802" s="22"/>
      <c r="E802" s="8"/>
      <c r="F802" s="8"/>
      <c r="G802" s="8"/>
      <c r="H802" s="43"/>
      <c r="I802" s="43"/>
      <c r="J802" s="43"/>
      <c r="K802" s="43"/>
      <c r="L802" s="43"/>
      <c r="M802" s="43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</row>
    <row r="803" spans="1:36" ht="14.1" customHeight="1">
      <c r="A803" s="22"/>
      <c r="B803" s="22"/>
      <c r="C803" s="22"/>
      <c r="D803" s="22"/>
      <c r="E803" s="8"/>
      <c r="F803" s="8"/>
      <c r="G803" s="8"/>
      <c r="H803" s="43"/>
      <c r="I803" s="43"/>
      <c r="J803" s="43"/>
      <c r="K803" s="43"/>
      <c r="L803" s="43"/>
      <c r="M803" s="43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</row>
    <row r="804" spans="1:36" ht="14.1" customHeight="1">
      <c r="A804" s="22"/>
      <c r="B804" s="22"/>
      <c r="C804" s="22"/>
      <c r="D804" s="22"/>
      <c r="E804" s="8"/>
      <c r="F804" s="8"/>
      <c r="G804" s="8"/>
      <c r="H804" s="43"/>
      <c r="I804" s="43"/>
      <c r="J804" s="43"/>
      <c r="K804" s="43"/>
      <c r="L804" s="43"/>
      <c r="M804" s="43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</row>
    <row r="805" spans="1:36" ht="14.1" customHeight="1">
      <c r="A805" s="22"/>
      <c r="B805" s="22"/>
      <c r="C805" s="22"/>
      <c r="D805" s="22"/>
      <c r="E805" s="8"/>
      <c r="F805" s="8"/>
      <c r="G805" s="8"/>
      <c r="H805" s="43"/>
      <c r="I805" s="43"/>
      <c r="J805" s="43"/>
      <c r="K805" s="43"/>
      <c r="L805" s="43"/>
      <c r="M805" s="43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</row>
    <row r="806" spans="1:36" ht="14.1" customHeight="1">
      <c r="A806" s="22"/>
      <c r="B806" s="22"/>
      <c r="C806" s="22"/>
      <c r="D806" s="22"/>
      <c r="E806" s="8"/>
      <c r="F806" s="8"/>
      <c r="G806" s="8"/>
      <c r="H806" s="43"/>
      <c r="I806" s="43"/>
      <c r="J806" s="43"/>
      <c r="K806" s="43"/>
      <c r="L806" s="43"/>
      <c r="M806" s="43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</row>
    <row r="807" spans="1:36" ht="14.1" customHeight="1">
      <c r="A807" s="22"/>
      <c r="B807" s="22"/>
      <c r="C807" s="22"/>
      <c r="D807" s="22"/>
      <c r="E807" s="8"/>
      <c r="F807" s="8"/>
      <c r="G807" s="8"/>
      <c r="H807" s="43"/>
      <c r="I807" s="43"/>
      <c r="J807" s="43"/>
      <c r="K807" s="43"/>
      <c r="L807" s="43"/>
      <c r="M807" s="43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</row>
    <row r="808" spans="1:36" ht="14.1" customHeight="1">
      <c r="A808" s="22"/>
      <c r="B808" s="22"/>
      <c r="C808" s="22"/>
      <c r="D808" s="22"/>
      <c r="E808" s="8"/>
      <c r="F808" s="8"/>
      <c r="G808" s="8"/>
      <c r="H808" s="43"/>
      <c r="I808" s="43"/>
      <c r="J808" s="43"/>
      <c r="K808" s="43"/>
      <c r="L808" s="43"/>
      <c r="M808" s="43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</row>
    <row r="809" spans="1:36" ht="14.1" customHeight="1">
      <c r="A809" s="22"/>
      <c r="B809" s="22"/>
      <c r="C809" s="22"/>
      <c r="D809" s="22"/>
      <c r="E809" s="8"/>
      <c r="F809" s="8"/>
      <c r="G809" s="8"/>
      <c r="H809" s="43"/>
      <c r="I809" s="43"/>
      <c r="J809" s="43"/>
      <c r="K809" s="43"/>
      <c r="L809" s="43"/>
      <c r="M809" s="43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</row>
    <row r="810" spans="1:36" ht="14.1" customHeight="1">
      <c r="A810" s="22"/>
      <c r="B810" s="22"/>
      <c r="C810" s="22"/>
      <c r="D810" s="22"/>
      <c r="E810" s="8"/>
      <c r="F810" s="8"/>
      <c r="G810" s="8"/>
      <c r="H810" s="43"/>
      <c r="I810" s="43"/>
      <c r="J810" s="43"/>
      <c r="K810" s="43"/>
      <c r="L810" s="43"/>
      <c r="M810" s="43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</row>
    <row r="811" spans="1:36" ht="14.1" customHeight="1">
      <c r="A811" s="22"/>
      <c r="B811" s="22"/>
      <c r="C811" s="22"/>
      <c r="D811" s="22"/>
      <c r="E811" s="8"/>
      <c r="F811" s="8"/>
      <c r="G811" s="8"/>
      <c r="H811" s="43"/>
      <c r="I811" s="43"/>
      <c r="J811" s="43"/>
      <c r="K811" s="43"/>
      <c r="L811" s="43"/>
      <c r="M811" s="43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</row>
    <row r="812" spans="1:36" ht="14.1" customHeight="1">
      <c r="A812" s="22"/>
      <c r="B812" s="22"/>
      <c r="C812" s="22"/>
      <c r="D812" s="22"/>
      <c r="E812" s="8"/>
      <c r="F812" s="8"/>
      <c r="G812" s="8"/>
      <c r="H812" s="43"/>
      <c r="I812" s="43"/>
      <c r="J812" s="43"/>
      <c r="K812" s="43"/>
      <c r="L812" s="43"/>
      <c r="M812" s="43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</row>
    <row r="813" spans="1:36" ht="14.1" customHeight="1">
      <c r="A813" s="22"/>
      <c r="B813" s="22"/>
      <c r="C813" s="22"/>
      <c r="D813" s="22"/>
      <c r="E813" s="8"/>
      <c r="F813" s="8"/>
      <c r="G813" s="8"/>
      <c r="H813" s="43"/>
      <c r="I813" s="43"/>
      <c r="J813" s="43"/>
      <c r="K813" s="43"/>
      <c r="L813" s="43"/>
      <c r="M813" s="43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</row>
    <row r="814" spans="1:36" ht="14.1" customHeight="1">
      <c r="A814" s="22"/>
      <c r="B814" s="22"/>
      <c r="C814" s="22"/>
      <c r="D814" s="22"/>
      <c r="E814" s="8"/>
      <c r="F814" s="8"/>
      <c r="G814" s="8"/>
      <c r="H814" s="43"/>
      <c r="I814" s="43"/>
      <c r="J814" s="43"/>
      <c r="K814" s="43"/>
      <c r="L814" s="43"/>
      <c r="M814" s="43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</row>
    <row r="815" spans="1:36" ht="14.1" customHeight="1">
      <c r="A815" s="22"/>
      <c r="B815" s="22"/>
      <c r="C815" s="22"/>
      <c r="D815" s="22"/>
      <c r="E815" s="8"/>
      <c r="F815" s="8"/>
      <c r="G815" s="8"/>
      <c r="H815" s="43"/>
      <c r="I815" s="43"/>
      <c r="J815" s="43"/>
      <c r="K815" s="43"/>
      <c r="L815" s="43"/>
      <c r="M815" s="43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</row>
    <row r="816" spans="1:36" ht="14.1" customHeight="1">
      <c r="A816" s="22"/>
      <c r="B816" s="22"/>
      <c r="C816" s="22"/>
      <c r="D816" s="22"/>
      <c r="E816" s="8"/>
      <c r="F816" s="8"/>
      <c r="G816" s="8"/>
      <c r="H816" s="43"/>
      <c r="I816" s="43"/>
      <c r="J816" s="43"/>
      <c r="K816" s="43"/>
      <c r="L816" s="43"/>
      <c r="M816" s="43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</row>
    <row r="817" spans="1:36" ht="14.1" customHeight="1">
      <c r="A817" s="22"/>
      <c r="B817" s="22"/>
      <c r="C817" s="22"/>
      <c r="D817" s="22"/>
      <c r="E817" s="8"/>
      <c r="F817" s="8"/>
      <c r="G817" s="8"/>
      <c r="H817" s="43"/>
      <c r="I817" s="43"/>
      <c r="J817" s="43"/>
      <c r="K817" s="43"/>
      <c r="L817" s="43"/>
      <c r="M817" s="43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</row>
    <row r="818" spans="1:36" ht="14.1" customHeight="1">
      <c r="A818" s="22"/>
      <c r="B818" s="22"/>
      <c r="C818" s="22"/>
      <c r="D818" s="22"/>
      <c r="E818" s="8"/>
      <c r="F818" s="8"/>
      <c r="G818" s="8"/>
      <c r="H818" s="43"/>
      <c r="I818" s="43"/>
      <c r="J818" s="43"/>
      <c r="K818" s="43"/>
      <c r="L818" s="43"/>
      <c r="M818" s="43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</row>
    <row r="819" spans="1:36" ht="14.1" customHeight="1">
      <c r="A819" s="22"/>
      <c r="B819" s="22"/>
      <c r="C819" s="22"/>
      <c r="D819" s="22"/>
      <c r="E819" s="8"/>
      <c r="F819" s="8"/>
      <c r="G819" s="8"/>
      <c r="H819" s="43"/>
      <c r="I819" s="43"/>
      <c r="J819" s="43"/>
      <c r="K819" s="43"/>
      <c r="L819" s="43"/>
      <c r="M819" s="43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</row>
    <row r="820" spans="1:36" ht="14.1" customHeight="1">
      <c r="A820" s="22"/>
      <c r="B820" s="22"/>
      <c r="C820" s="22"/>
      <c r="D820" s="22"/>
      <c r="E820" s="8"/>
      <c r="F820" s="8"/>
      <c r="G820" s="8"/>
      <c r="H820" s="43"/>
      <c r="I820" s="43"/>
      <c r="J820" s="43"/>
      <c r="K820" s="43"/>
      <c r="L820" s="43"/>
      <c r="M820" s="43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</row>
    <row r="821" spans="1:36" ht="14.1" customHeight="1">
      <c r="A821" s="22"/>
      <c r="B821" s="22"/>
      <c r="C821" s="22"/>
      <c r="D821" s="22"/>
      <c r="E821" s="8"/>
      <c r="F821" s="8"/>
      <c r="G821" s="8"/>
      <c r="H821" s="43"/>
      <c r="I821" s="43"/>
      <c r="J821" s="43"/>
      <c r="K821" s="43"/>
      <c r="L821" s="43"/>
      <c r="M821" s="43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</row>
    <row r="822" spans="1:36" ht="14.1" customHeight="1">
      <c r="A822" s="22"/>
      <c r="B822" s="22"/>
      <c r="C822" s="22"/>
      <c r="D822" s="22"/>
      <c r="E822" s="8"/>
      <c r="F822" s="8"/>
      <c r="G822" s="8"/>
      <c r="H822" s="43"/>
      <c r="I822" s="43"/>
      <c r="J822" s="43"/>
      <c r="K822" s="43"/>
      <c r="L822" s="43"/>
      <c r="M822" s="43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</row>
    <row r="823" spans="1:36" ht="14.1" customHeight="1">
      <c r="A823" s="22"/>
      <c r="B823" s="22"/>
      <c r="C823" s="22"/>
      <c r="D823" s="22"/>
      <c r="E823" s="8"/>
      <c r="F823" s="8"/>
      <c r="G823" s="8"/>
      <c r="H823" s="43"/>
      <c r="I823" s="43"/>
      <c r="J823" s="43"/>
      <c r="K823" s="43"/>
      <c r="L823" s="43"/>
      <c r="M823" s="43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</row>
    <row r="824" spans="1:36" ht="14.1" customHeight="1">
      <c r="A824" s="22"/>
      <c r="B824" s="22"/>
      <c r="C824" s="22"/>
      <c r="D824" s="22"/>
      <c r="E824" s="8"/>
      <c r="F824" s="8"/>
      <c r="G824" s="8"/>
      <c r="H824" s="43"/>
      <c r="I824" s="43"/>
      <c r="J824" s="43"/>
      <c r="K824" s="43"/>
      <c r="L824" s="43"/>
      <c r="M824" s="43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</row>
    <row r="825" spans="1:36" ht="14.1" customHeight="1">
      <c r="A825" s="22"/>
      <c r="B825" s="22"/>
      <c r="C825" s="22"/>
      <c r="D825" s="22"/>
      <c r="E825" s="8"/>
      <c r="F825" s="8"/>
      <c r="G825" s="8"/>
      <c r="H825" s="43"/>
      <c r="I825" s="43"/>
      <c r="J825" s="43"/>
      <c r="K825" s="43"/>
      <c r="L825" s="43"/>
      <c r="M825" s="43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</row>
    <row r="826" spans="1:36" ht="14.1" customHeight="1">
      <c r="A826" s="22"/>
      <c r="B826" s="22"/>
      <c r="C826" s="22"/>
      <c r="D826" s="22"/>
      <c r="E826" s="8"/>
      <c r="F826" s="8"/>
      <c r="G826" s="8"/>
      <c r="H826" s="43"/>
      <c r="I826" s="43"/>
      <c r="J826" s="43"/>
      <c r="K826" s="43"/>
      <c r="L826" s="43"/>
      <c r="M826" s="43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</row>
    <row r="827" spans="1:36" ht="14.1" customHeight="1">
      <c r="A827" s="22"/>
      <c r="B827" s="22"/>
      <c r="C827" s="22"/>
      <c r="D827" s="22"/>
      <c r="E827" s="8"/>
      <c r="F827" s="8"/>
      <c r="G827" s="8"/>
      <c r="H827" s="43"/>
      <c r="I827" s="43"/>
      <c r="J827" s="43"/>
      <c r="K827" s="43"/>
      <c r="L827" s="43"/>
      <c r="M827" s="43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</row>
  </sheetData>
  <mergeCells count="10">
    <mergeCell ref="AG1:AG3"/>
    <mergeCell ref="AH1:AH3"/>
    <mergeCell ref="AI1:AI3"/>
    <mergeCell ref="AK1:AK3"/>
    <mergeCell ref="AL1:AL3"/>
    <mergeCell ref="AB1:AB3"/>
    <mergeCell ref="AC1:AC3"/>
    <mergeCell ref="AD1:AD3"/>
    <mergeCell ref="AE1:AE3"/>
    <mergeCell ref="AF1:AF3"/>
  </mergeCells>
  <printOptions horizontalCentered="1" gridLines="1"/>
  <pageMargins left="0.12" right="0.12" top="0.4" bottom="0.37" header="0.24" footer="0.24"/>
  <pageSetup paperSize="17" scale="59" pageOrder="overThenDown" orientation="landscape" r:id="rId1"/>
  <headerFooter alignWithMargins="0">
    <oddHeader xml:space="preserve">&amp;C&amp;"Times,Regular"&amp;F &amp;R&amp;"Times,Regular"&amp;D
</oddHeader>
    <oddFooter>&amp;C&amp;"Times,Regular"Page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Overall</vt:lpstr>
      <vt:lpstr>'Final Overall'!Print_Area</vt:lpstr>
      <vt:lpstr>'Final Overall'!Print_Titles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Ivester</dc:creator>
  <cp:lastModifiedBy>Kimberly Ivester</cp:lastModifiedBy>
  <cp:lastPrinted>2019-03-06T18:36:22Z</cp:lastPrinted>
  <dcterms:created xsi:type="dcterms:W3CDTF">2004-06-14T13:04:16Z</dcterms:created>
  <dcterms:modified xsi:type="dcterms:W3CDTF">2019-03-25T17:56:34Z</dcterms:modified>
</cp:coreProperties>
</file>