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 for Web posting\FY2011\"/>
    </mc:Choice>
  </mc:AlternateContent>
  <bookViews>
    <workbookView xWindow="0" yWindow="0" windowWidth="25920" windowHeight="8790" tabRatio="814"/>
  </bookViews>
  <sheets>
    <sheet name="FY11 Final 061311" sheetId="1" r:id="rId1"/>
  </sheets>
  <definedNames>
    <definedName name="_xlnm.Print_Area" localSheetId="0">'FY11 Final 061311'!$A$4:$AE$547</definedName>
    <definedName name="_xlnm.Print_Titles" localSheetId="0">'FY11 Final 061311'!$1:$3</definedName>
  </definedNames>
  <calcPr calcId="162913"/>
</workbook>
</file>

<file path=xl/calcChain.xml><?xml version="1.0" encoding="utf-8"?>
<calcChain xmlns="http://schemas.openxmlformats.org/spreadsheetml/2006/main">
  <c r="S545" i="1" l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I545" i="1" l="1"/>
  <c r="N545" i="1" s="1"/>
  <c r="I544" i="1"/>
  <c r="N544" i="1" s="1"/>
  <c r="I543" i="1"/>
  <c r="N543" i="1" s="1"/>
  <c r="I542" i="1"/>
  <c r="N542" i="1" s="1"/>
  <c r="I541" i="1"/>
  <c r="N541" i="1" s="1"/>
  <c r="I540" i="1"/>
  <c r="N540" i="1" s="1"/>
  <c r="I539" i="1"/>
  <c r="N539" i="1" s="1"/>
  <c r="I538" i="1"/>
  <c r="N538" i="1" s="1"/>
  <c r="I537" i="1"/>
  <c r="N537" i="1" s="1"/>
  <c r="I536" i="1"/>
  <c r="N536" i="1" s="1"/>
  <c r="I535" i="1"/>
  <c r="N535" i="1" s="1"/>
  <c r="I534" i="1"/>
  <c r="N534" i="1" s="1"/>
  <c r="I533" i="1"/>
  <c r="N533" i="1" s="1"/>
  <c r="I532" i="1"/>
  <c r="N532" i="1" s="1"/>
  <c r="I531" i="1"/>
  <c r="N531" i="1" s="1"/>
  <c r="I530" i="1"/>
  <c r="N530" i="1" s="1"/>
  <c r="I529" i="1"/>
  <c r="N529" i="1" s="1"/>
  <c r="I528" i="1"/>
  <c r="N528" i="1" s="1"/>
  <c r="I527" i="1"/>
  <c r="N527" i="1" s="1"/>
  <c r="I526" i="1"/>
  <c r="N526" i="1" s="1"/>
  <c r="I525" i="1"/>
  <c r="N525" i="1" s="1"/>
  <c r="I524" i="1"/>
  <c r="N524" i="1" s="1"/>
  <c r="I523" i="1"/>
  <c r="N523" i="1" s="1"/>
  <c r="I522" i="1"/>
  <c r="N522" i="1" s="1"/>
  <c r="I521" i="1"/>
  <c r="N521" i="1" s="1"/>
  <c r="I520" i="1"/>
  <c r="N520" i="1" s="1"/>
  <c r="I519" i="1"/>
  <c r="N519" i="1" s="1"/>
  <c r="I518" i="1"/>
  <c r="N518" i="1" s="1"/>
  <c r="I517" i="1"/>
  <c r="N517" i="1" s="1"/>
  <c r="I516" i="1"/>
  <c r="N516" i="1" s="1"/>
  <c r="I515" i="1"/>
  <c r="N515" i="1" s="1"/>
  <c r="I514" i="1"/>
  <c r="N514" i="1" s="1"/>
  <c r="I513" i="1"/>
  <c r="N513" i="1" s="1"/>
  <c r="I512" i="1"/>
  <c r="N512" i="1" s="1"/>
  <c r="I511" i="1"/>
  <c r="N511" i="1" s="1"/>
  <c r="I510" i="1"/>
  <c r="N510" i="1" s="1"/>
  <c r="I509" i="1"/>
  <c r="N509" i="1" s="1"/>
  <c r="I508" i="1"/>
  <c r="N508" i="1" s="1"/>
  <c r="I507" i="1"/>
  <c r="N507" i="1" s="1"/>
  <c r="I506" i="1"/>
  <c r="N506" i="1" s="1"/>
  <c r="I505" i="1"/>
  <c r="N505" i="1" s="1"/>
  <c r="I504" i="1"/>
  <c r="N504" i="1" s="1"/>
  <c r="I503" i="1"/>
  <c r="N503" i="1" s="1"/>
  <c r="I502" i="1"/>
  <c r="N502" i="1" s="1"/>
  <c r="I501" i="1"/>
  <c r="N501" i="1" s="1"/>
  <c r="I500" i="1"/>
  <c r="N500" i="1" s="1"/>
  <c r="I499" i="1"/>
  <c r="N499" i="1" s="1"/>
  <c r="I498" i="1"/>
  <c r="N498" i="1" s="1"/>
  <c r="I497" i="1"/>
  <c r="N497" i="1" s="1"/>
  <c r="I496" i="1"/>
  <c r="N496" i="1" s="1"/>
  <c r="I495" i="1"/>
  <c r="N495" i="1" s="1"/>
  <c r="I494" i="1"/>
  <c r="N494" i="1" s="1"/>
  <c r="I493" i="1"/>
  <c r="N493" i="1" s="1"/>
  <c r="I492" i="1"/>
  <c r="N492" i="1" s="1"/>
  <c r="I491" i="1"/>
  <c r="N491" i="1" s="1"/>
  <c r="I490" i="1"/>
  <c r="N490" i="1" s="1"/>
  <c r="I489" i="1"/>
  <c r="N489" i="1" s="1"/>
  <c r="I488" i="1"/>
  <c r="N488" i="1" s="1"/>
  <c r="I487" i="1"/>
  <c r="N487" i="1" s="1"/>
  <c r="I486" i="1"/>
  <c r="N486" i="1" s="1"/>
  <c r="I485" i="1"/>
  <c r="N485" i="1" s="1"/>
  <c r="I484" i="1"/>
  <c r="N484" i="1" s="1"/>
  <c r="I483" i="1"/>
  <c r="N483" i="1" s="1"/>
  <c r="I482" i="1"/>
  <c r="N482" i="1" s="1"/>
  <c r="I481" i="1"/>
  <c r="N481" i="1" s="1"/>
  <c r="I480" i="1"/>
  <c r="N480" i="1" s="1"/>
  <c r="I479" i="1"/>
  <c r="N479" i="1" s="1"/>
  <c r="I478" i="1"/>
  <c r="N478" i="1" s="1"/>
  <c r="I477" i="1"/>
  <c r="N477" i="1" s="1"/>
  <c r="I476" i="1"/>
  <c r="N476" i="1" s="1"/>
  <c r="I475" i="1"/>
  <c r="N475" i="1" s="1"/>
  <c r="I474" i="1"/>
  <c r="N474" i="1" s="1"/>
  <c r="I473" i="1"/>
  <c r="N473" i="1" s="1"/>
  <c r="I472" i="1"/>
  <c r="N472" i="1" s="1"/>
  <c r="I471" i="1"/>
  <c r="N471" i="1" s="1"/>
  <c r="I470" i="1"/>
  <c r="N470" i="1" s="1"/>
  <c r="I469" i="1"/>
  <c r="N469" i="1" s="1"/>
  <c r="I468" i="1"/>
  <c r="N468" i="1" s="1"/>
  <c r="I467" i="1"/>
  <c r="N467" i="1" s="1"/>
  <c r="I466" i="1"/>
  <c r="N466" i="1" s="1"/>
  <c r="I465" i="1"/>
  <c r="N465" i="1" s="1"/>
  <c r="I464" i="1"/>
  <c r="N464" i="1" s="1"/>
  <c r="I463" i="1"/>
  <c r="N463" i="1" s="1"/>
  <c r="I462" i="1"/>
  <c r="N462" i="1" s="1"/>
  <c r="I461" i="1"/>
  <c r="N461" i="1" s="1"/>
  <c r="I460" i="1"/>
  <c r="N460" i="1" s="1"/>
  <c r="I459" i="1"/>
  <c r="N459" i="1" s="1"/>
  <c r="I458" i="1"/>
  <c r="N458" i="1" s="1"/>
  <c r="I457" i="1"/>
  <c r="N457" i="1" s="1"/>
  <c r="I456" i="1"/>
  <c r="N456" i="1" s="1"/>
  <c r="I455" i="1"/>
  <c r="N455" i="1" s="1"/>
  <c r="I454" i="1"/>
  <c r="N454" i="1" s="1"/>
  <c r="I453" i="1"/>
  <c r="N453" i="1" s="1"/>
  <c r="I452" i="1"/>
  <c r="N452" i="1" s="1"/>
  <c r="I451" i="1"/>
  <c r="N451" i="1" s="1"/>
  <c r="I450" i="1"/>
  <c r="N450" i="1" s="1"/>
  <c r="I449" i="1"/>
  <c r="N449" i="1" s="1"/>
  <c r="I448" i="1"/>
  <c r="N448" i="1" s="1"/>
  <c r="I447" i="1"/>
  <c r="N447" i="1" s="1"/>
  <c r="I446" i="1"/>
  <c r="N446" i="1" s="1"/>
  <c r="I445" i="1"/>
  <c r="N445" i="1" s="1"/>
  <c r="I444" i="1"/>
  <c r="N444" i="1" s="1"/>
  <c r="I443" i="1"/>
  <c r="N443" i="1" s="1"/>
  <c r="I442" i="1"/>
  <c r="N442" i="1" s="1"/>
  <c r="I441" i="1"/>
  <c r="N441" i="1" s="1"/>
  <c r="I440" i="1"/>
  <c r="N440" i="1" s="1"/>
  <c r="I439" i="1"/>
  <c r="N439" i="1" s="1"/>
  <c r="I438" i="1"/>
  <c r="N438" i="1" s="1"/>
  <c r="I437" i="1"/>
  <c r="N437" i="1" s="1"/>
  <c r="I436" i="1"/>
  <c r="N436" i="1" s="1"/>
  <c r="I435" i="1"/>
  <c r="N435" i="1" s="1"/>
  <c r="I434" i="1"/>
  <c r="N434" i="1" s="1"/>
  <c r="I433" i="1"/>
  <c r="N433" i="1" s="1"/>
  <c r="I432" i="1"/>
  <c r="N432" i="1" s="1"/>
  <c r="I431" i="1"/>
  <c r="N431" i="1" s="1"/>
  <c r="I430" i="1"/>
  <c r="N430" i="1" s="1"/>
  <c r="I429" i="1"/>
  <c r="N429" i="1" s="1"/>
  <c r="I428" i="1"/>
  <c r="N428" i="1" s="1"/>
  <c r="I427" i="1"/>
  <c r="N427" i="1" s="1"/>
  <c r="I426" i="1"/>
  <c r="N426" i="1" s="1"/>
  <c r="I425" i="1"/>
  <c r="N425" i="1" s="1"/>
  <c r="I424" i="1"/>
  <c r="N424" i="1" s="1"/>
  <c r="I423" i="1"/>
  <c r="N423" i="1" s="1"/>
  <c r="I422" i="1"/>
  <c r="N422" i="1" s="1"/>
  <c r="I421" i="1"/>
  <c r="N421" i="1" s="1"/>
  <c r="I420" i="1"/>
  <c r="N420" i="1" s="1"/>
  <c r="I419" i="1"/>
  <c r="N419" i="1" s="1"/>
  <c r="I418" i="1"/>
  <c r="N418" i="1" s="1"/>
  <c r="I417" i="1"/>
  <c r="N417" i="1" s="1"/>
  <c r="I416" i="1"/>
  <c r="N416" i="1" s="1"/>
  <c r="I415" i="1"/>
  <c r="N415" i="1" s="1"/>
  <c r="I414" i="1"/>
  <c r="N414" i="1" s="1"/>
  <c r="I413" i="1"/>
  <c r="N413" i="1" s="1"/>
  <c r="I412" i="1"/>
  <c r="N412" i="1" s="1"/>
  <c r="I411" i="1"/>
  <c r="N411" i="1" s="1"/>
  <c r="I410" i="1"/>
  <c r="N410" i="1" s="1"/>
  <c r="I409" i="1"/>
  <c r="N409" i="1" s="1"/>
  <c r="I408" i="1"/>
  <c r="N408" i="1" s="1"/>
  <c r="I407" i="1"/>
  <c r="N407" i="1" s="1"/>
  <c r="I406" i="1"/>
  <c r="N406" i="1" s="1"/>
  <c r="I405" i="1"/>
  <c r="N405" i="1" s="1"/>
  <c r="I404" i="1"/>
  <c r="N404" i="1" s="1"/>
  <c r="I403" i="1"/>
  <c r="N403" i="1" s="1"/>
  <c r="I402" i="1"/>
  <c r="N402" i="1" s="1"/>
  <c r="I401" i="1"/>
  <c r="N401" i="1" s="1"/>
  <c r="I400" i="1"/>
  <c r="N400" i="1" s="1"/>
  <c r="I399" i="1"/>
  <c r="N399" i="1" s="1"/>
  <c r="I398" i="1"/>
  <c r="N398" i="1" s="1"/>
  <c r="I397" i="1"/>
  <c r="N397" i="1" s="1"/>
  <c r="I396" i="1"/>
  <c r="N396" i="1" s="1"/>
  <c r="I395" i="1"/>
  <c r="N395" i="1" s="1"/>
  <c r="I394" i="1"/>
  <c r="N394" i="1" s="1"/>
  <c r="I393" i="1"/>
  <c r="N393" i="1" s="1"/>
  <c r="I392" i="1"/>
  <c r="N392" i="1" s="1"/>
  <c r="I391" i="1"/>
  <c r="N391" i="1" s="1"/>
  <c r="I390" i="1"/>
  <c r="N390" i="1" s="1"/>
  <c r="I389" i="1"/>
  <c r="N389" i="1" s="1"/>
  <c r="I388" i="1"/>
  <c r="N388" i="1" s="1"/>
  <c r="I387" i="1"/>
  <c r="N387" i="1" s="1"/>
  <c r="I386" i="1"/>
  <c r="N386" i="1" s="1"/>
  <c r="I385" i="1"/>
  <c r="N385" i="1" s="1"/>
  <c r="I384" i="1"/>
  <c r="N384" i="1" s="1"/>
  <c r="I383" i="1"/>
  <c r="N383" i="1" s="1"/>
  <c r="I382" i="1"/>
  <c r="N382" i="1" s="1"/>
  <c r="I381" i="1"/>
  <c r="N381" i="1" s="1"/>
  <c r="I380" i="1"/>
  <c r="N380" i="1" s="1"/>
  <c r="I379" i="1"/>
  <c r="N379" i="1" s="1"/>
  <c r="I378" i="1"/>
  <c r="N378" i="1" s="1"/>
  <c r="I377" i="1"/>
  <c r="N377" i="1" s="1"/>
  <c r="I376" i="1"/>
  <c r="N376" i="1" s="1"/>
  <c r="I375" i="1"/>
  <c r="N375" i="1" s="1"/>
  <c r="I374" i="1"/>
  <c r="N374" i="1" s="1"/>
  <c r="I373" i="1"/>
  <c r="N373" i="1" s="1"/>
  <c r="I372" i="1"/>
  <c r="N372" i="1" s="1"/>
  <c r="I371" i="1"/>
  <c r="N371" i="1" s="1"/>
  <c r="I370" i="1"/>
  <c r="N370" i="1" s="1"/>
  <c r="I369" i="1"/>
  <c r="N369" i="1" s="1"/>
  <c r="I368" i="1"/>
  <c r="N368" i="1" s="1"/>
  <c r="I367" i="1"/>
  <c r="N367" i="1" s="1"/>
  <c r="I366" i="1"/>
  <c r="N366" i="1" s="1"/>
  <c r="I365" i="1"/>
  <c r="N365" i="1" s="1"/>
  <c r="I364" i="1"/>
  <c r="N364" i="1" s="1"/>
  <c r="I363" i="1"/>
  <c r="N363" i="1" s="1"/>
  <c r="I362" i="1"/>
  <c r="N362" i="1" s="1"/>
  <c r="I361" i="1"/>
  <c r="N361" i="1" s="1"/>
  <c r="I360" i="1"/>
  <c r="N360" i="1" s="1"/>
  <c r="I359" i="1"/>
  <c r="N359" i="1" s="1"/>
  <c r="I358" i="1"/>
  <c r="N358" i="1" s="1"/>
  <c r="I357" i="1"/>
  <c r="N357" i="1" s="1"/>
  <c r="I356" i="1"/>
  <c r="N356" i="1" s="1"/>
  <c r="I355" i="1"/>
  <c r="N355" i="1" s="1"/>
  <c r="I354" i="1"/>
  <c r="N354" i="1" s="1"/>
  <c r="I353" i="1"/>
  <c r="N353" i="1" s="1"/>
  <c r="I352" i="1"/>
  <c r="N352" i="1" s="1"/>
  <c r="I351" i="1"/>
  <c r="N351" i="1" s="1"/>
  <c r="I350" i="1"/>
  <c r="N350" i="1" s="1"/>
  <c r="I349" i="1"/>
  <c r="N349" i="1" s="1"/>
  <c r="I348" i="1"/>
  <c r="N348" i="1" s="1"/>
  <c r="I347" i="1"/>
  <c r="N347" i="1" s="1"/>
  <c r="I346" i="1"/>
  <c r="N346" i="1" s="1"/>
  <c r="I345" i="1"/>
  <c r="N345" i="1" s="1"/>
  <c r="I344" i="1"/>
  <c r="N344" i="1" s="1"/>
  <c r="I343" i="1"/>
  <c r="N343" i="1" s="1"/>
  <c r="I342" i="1"/>
  <c r="N342" i="1" s="1"/>
  <c r="I341" i="1"/>
  <c r="N341" i="1" s="1"/>
  <c r="I340" i="1"/>
  <c r="N340" i="1" s="1"/>
  <c r="I339" i="1"/>
  <c r="N339" i="1" s="1"/>
  <c r="I338" i="1"/>
  <c r="N338" i="1" s="1"/>
  <c r="I337" i="1"/>
  <c r="N337" i="1" s="1"/>
  <c r="I336" i="1"/>
  <c r="N336" i="1" s="1"/>
  <c r="I335" i="1"/>
  <c r="N335" i="1" s="1"/>
  <c r="I334" i="1"/>
  <c r="N334" i="1" s="1"/>
  <c r="I333" i="1"/>
  <c r="N333" i="1" s="1"/>
  <c r="I332" i="1"/>
  <c r="N332" i="1" s="1"/>
  <c r="I331" i="1"/>
  <c r="N331" i="1" s="1"/>
  <c r="I330" i="1"/>
  <c r="N330" i="1" s="1"/>
  <c r="I329" i="1"/>
  <c r="N329" i="1" s="1"/>
  <c r="I328" i="1"/>
  <c r="N328" i="1" s="1"/>
  <c r="I327" i="1"/>
  <c r="N327" i="1" s="1"/>
  <c r="I326" i="1"/>
  <c r="N326" i="1" s="1"/>
  <c r="I325" i="1"/>
  <c r="N325" i="1" s="1"/>
  <c r="I324" i="1"/>
  <c r="N324" i="1" s="1"/>
  <c r="I323" i="1"/>
  <c r="N323" i="1" s="1"/>
  <c r="I322" i="1"/>
  <c r="N322" i="1" s="1"/>
  <c r="I321" i="1"/>
  <c r="N321" i="1" s="1"/>
  <c r="I320" i="1"/>
  <c r="N320" i="1" s="1"/>
  <c r="I319" i="1"/>
  <c r="N319" i="1" s="1"/>
  <c r="I318" i="1"/>
  <c r="N318" i="1" s="1"/>
  <c r="I317" i="1"/>
  <c r="N317" i="1" s="1"/>
  <c r="I316" i="1"/>
  <c r="N316" i="1" s="1"/>
  <c r="I315" i="1"/>
  <c r="N315" i="1" s="1"/>
  <c r="I314" i="1"/>
  <c r="N314" i="1" s="1"/>
  <c r="I313" i="1"/>
  <c r="N313" i="1" s="1"/>
  <c r="I312" i="1"/>
  <c r="N312" i="1" s="1"/>
  <c r="I311" i="1"/>
  <c r="N311" i="1" s="1"/>
  <c r="I310" i="1"/>
  <c r="N310" i="1" s="1"/>
  <c r="I309" i="1"/>
  <c r="N309" i="1" s="1"/>
  <c r="I308" i="1"/>
  <c r="N308" i="1" s="1"/>
  <c r="I307" i="1"/>
  <c r="N307" i="1" s="1"/>
  <c r="I306" i="1"/>
  <c r="N306" i="1" s="1"/>
  <c r="I305" i="1"/>
  <c r="N305" i="1" s="1"/>
  <c r="I304" i="1"/>
  <c r="N304" i="1" s="1"/>
  <c r="I303" i="1"/>
  <c r="N303" i="1" s="1"/>
  <c r="I302" i="1"/>
  <c r="N302" i="1" s="1"/>
  <c r="I301" i="1"/>
  <c r="N301" i="1" s="1"/>
  <c r="I300" i="1"/>
  <c r="N300" i="1" s="1"/>
  <c r="I299" i="1"/>
  <c r="N299" i="1" s="1"/>
  <c r="I298" i="1"/>
  <c r="N298" i="1" s="1"/>
  <c r="I297" i="1"/>
  <c r="N297" i="1" s="1"/>
  <c r="I296" i="1"/>
  <c r="N296" i="1" s="1"/>
  <c r="I295" i="1"/>
  <c r="N295" i="1" s="1"/>
  <c r="I294" i="1"/>
  <c r="N294" i="1" s="1"/>
  <c r="I293" i="1"/>
  <c r="N293" i="1" s="1"/>
  <c r="I292" i="1"/>
  <c r="N292" i="1" s="1"/>
  <c r="I291" i="1"/>
  <c r="N291" i="1" s="1"/>
  <c r="I290" i="1"/>
  <c r="N290" i="1" s="1"/>
  <c r="I289" i="1"/>
  <c r="N289" i="1" s="1"/>
  <c r="I288" i="1"/>
  <c r="N288" i="1" s="1"/>
  <c r="I287" i="1"/>
  <c r="N287" i="1" s="1"/>
  <c r="I286" i="1"/>
  <c r="N286" i="1" s="1"/>
  <c r="I285" i="1"/>
  <c r="N285" i="1" s="1"/>
  <c r="I284" i="1"/>
  <c r="N284" i="1" s="1"/>
  <c r="I283" i="1"/>
  <c r="N283" i="1" s="1"/>
  <c r="I282" i="1"/>
  <c r="N282" i="1" s="1"/>
  <c r="I281" i="1"/>
  <c r="N281" i="1" s="1"/>
  <c r="I280" i="1"/>
  <c r="N280" i="1" s="1"/>
  <c r="I279" i="1"/>
  <c r="N279" i="1" s="1"/>
  <c r="I278" i="1"/>
  <c r="N278" i="1" s="1"/>
  <c r="I277" i="1"/>
  <c r="N277" i="1" s="1"/>
  <c r="I276" i="1"/>
  <c r="N276" i="1" s="1"/>
  <c r="I275" i="1"/>
  <c r="N275" i="1" s="1"/>
  <c r="I274" i="1"/>
  <c r="N274" i="1" s="1"/>
  <c r="I273" i="1"/>
  <c r="N273" i="1" s="1"/>
  <c r="I272" i="1"/>
  <c r="N272" i="1" s="1"/>
  <c r="I271" i="1"/>
  <c r="N271" i="1" s="1"/>
  <c r="I270" i="1"/>
  <c r="N270" i="1" s="1"/>
  <c r="I269" i="1"/>
  <c r="N269" i="1" s="1"/>
  <c r="I268" i="1"/>
  <c r="N268" i="1" s="1"/>
  <c r="I267" i="1"/>
  <c r="N267" i="1" s="1"/>
  <c r="I266" i="1"/>
  <c r="N266" i="1" s="1"/>
  <c r="I265" i="1"/>
  <c r="N265" i="1" s="1"/>
  <c r="I264" i="1"/>
  <c r="N264" i="1" s="1"/>
  <c r="I263" i="1"/>
  <c r="N263" i="1" s="1"/>
  <c r="I262" i="1"/>
  <c r="N262" i="1" s="1"/>
  <c r="I261" i="1"/>
  <c r="N261" i="1" s="1"/>
  <c r="I260" i="1"/>
  <c r="N260" i="1" s="1"/>
  <c r="I259" i="1"/>
  <c r="N259" i="1" s="1"/>
  <c r="I258" i="1"/>
  <c r="N258" i="1" s="1"/>
  <c r="I257" i="1"/>
  <c r="N257" i="1" s="1"/>
  <c r="I256" i="1"/>
  <c r="N256" i="1" s="1"/>
  <c r="I255" i="1"/>
  <c r="N255" i="1" s="1"/>
  <c r="I254" i="1"/>
  <c r="N254" i="1" s="1"/>
  <c r="I253" i="1"/>
  <c r="N253" i="1" s="1"/>
  <c r="I252" i="1"/>
  <c r="N252" i="1" s="1"/>
  <c r="I251" i="1"/>
  <c r="N251" i="1" s="1"/>
  <c r="I250" i="1"/>
  <c r="N250" i="1" s="1"/>
  <c r="I249" i="1"/>
  <c r="N249" i="1" s="1"/>
  <c r="I248" i="1"/>
  <c r="N248" i="1" s="1"/>
  <c r="I247" i="1"/>
  <c r="N247" i="1" s="1"/>
  <c r="I246" i="1"/>
  <c r="N246" i="1" s="1"/>
  <c r="I245" i="1"/>
  <c r="N245" i="1" s="1"/>
  <c r="I244" i="1"/>
  <c r="N244" i="1" s="1"/>
  <c r="I243" i="1"/>
  <c r="N243" i="1" s="1"/>
  <c r="I242" i="1"/>
  <c r="N242" i="1" s="1"/>
  <c r="I241" i="1"/>
  <c r="N241" i="1" s="1"/>
  <c r="I240" i="1"/>
  <c r="N240" i="1" s="1"/>
  <c r="I239" i="1"/>
  <c r="N239" i="1" s="1"/>
  <c r="I238" i="1"/>
  <c r="N238" i="1" s="1"/>
  <c r="I237" i="1"/>
  <c r="N237" i="1" s="1"/>
  <c r="I236" i="1"/>
  <c r="N236" i="1" s="1"/>
  <c r="I235" i="1"/>
  <c r="N235" i="1" s="1"/>
  <c r="I234" i="1"/>
  <c r="N234" i="1" s="1"/>
  <c r="I233" i="1"/>
  <c r="N233" i="1" s="1"/>
  <c r="I232" i="1"/>
  <c r="N232" i="1" s="1"/>
  <c r="I231" i="1"/>
  <c r="N231" i="1" s="1"/>
  <c r="I230" i="1"/>
  <c r="N230" i="1" s="1"/>
  <c r="I229" i="1"/>
  <c r="N229" i="1" s="1"/>
  <c r="I228" i="1"/>
  <c r="N228" i="1" s="1"/>
  <c r="I227" i="1"/>
  <c r="N227" i="1" s="1"/>
  <c r="I226" i="1"/>
  <c r="N226" i="1" s="1"/>
  <c r="I223" i="1"/>
  <c r="N223" i="1" s="1"/>
  <c r="I225" i="1"/>
  <c r="N225" i="1" s="1"/>
  <c r="I224" i="1"/>
  <c r="N224" i="1" s="1"/>
  <c r="I222" i="1"/>
  <c r="N222" i="1" s="1"/>
  <c r="I221" i="1"/>
  <c r="N221" i="1" s="1"/>
  <c r="I220" i="1"/>
  <c r="N220" i="1" s="1"/>
  <c r="I219" i="1"/>
  <c r="N219" i="1" s="1"/>
  <c r="I218" i="1"/>
  <c r="N218" i="1" s="1"/>
  <c r="I217" i="1"/>
  <c r="N217" i="1" s="1"/>
  <c r="I216" i="1"/>
  <c r="N216" i="1" s="1"/>
  <c r="I215" i="1"/>
  <c r="N215" i="1" s="1"/>
  <c r="I214" i="1"/>
  <c r="N214" i="1" s="1"/>
  <c r="I213" i="1"/>
  <c r="N213" i="1" s="1"/>
  <c r="I212" i="1"/>
  <c r="N212" i="1" s="1"/>
  <c r="I211" i="1"/>
  <c r="N211" i="1" s="1"/>
  <c r="I210" i="1"/>
  <c r="N210" i="1" s="1"/>
  <c r="I209" i="1"/>
  <c r="N209" i="1" s="1"/>
  <c r="I208" i="1"/>
  <c r="N208" i="1" s="1"/>
  <c r="I207" i="1"/>
  <c r="N207" i="1" s="1"/>
  <c r="I206" i="1"/>
  <c r="N206" i="1" s="1"/>
  <c r="I205" i="1"/>
  <c r="N205" i="1" s="1"/>
  <c r="I204" i="1"/>
  <c r="N204" i="1" s="1"/>
  <c r="I203" i="1"/>
  <c r="N203" i="1" s="1"/>
  <c r="I202" i="1"/>
  <c r="N202" i="1" s="1"/>
  <c r="I201" i="1"/>
  <c r="N201" i="1" s="1"/>
  <c r="I200" i="1"/>
  <c r="N200" i="1" s="1"/>
  <c r="I199" i="1"/>
  <c r="N199" i="1" s="1"/>
  <c r="I198" i="1"/>
  <c r="N198" i="1" s="1"/>
  <c r="I197" i="1"/>
  <c r="N197" i="1" s="1"/>
  <c r="I196" i="1"/>
  <c r="N196" i="1" s="1"/>
  <c r="I195" i="1"/>
  <c r="N195" i="1" s="1"/>
  <c r="I194" i="1"/>
  <c r="N194" i="1" s="1"/>
  <c r="I193" i="1"/>
  <c r="N193" i="1" s="1"/>
  <c r="I192" i="1"/>
  <c r="N192" i="1" s="1"/>
  <c r="I191" i="1"/>
  <c r="N191" i="1" s="1"/>
  <c r="I190" i="1"/>
  <c r="N190" i="1" s="1"/>
  <c r="I189" i="1"/>
  <c r="N189" i="1" s="1"/>
  <c r="I188" i="1"/>
  <c r="N188" i="1" s="1"/>
  <c r="I187" i="1"/>
  <c r="N187" i="1" s="1"/>
  <c r="I186" i="1"/>
  <c r="N186" i="1" s="1"/>
  <c r="I185" i="1"/>
  <c r="N185" i="1" s="1"/>
  <c r="I184" i="1"/>
  <c r="N184" i="1" s="1"/>
  <c r="I183" i="1"/>
  <c r="N183" i="1" s="1"/>
  <c r="I182" i="1"/>
  <c r="N182" i="1" s="1"/>
  <c r="I181" i="1"/>
  <c r="N181" i="1" s="1"/>
  <c r="I180" i="1"/>
  <c r="N180" i="1" s="1"/>
  <c r="I179" i="1"/>
  <c r="N179" i="1" s="1"/>
  <c r="I178" i="1"/>
  <c r="N178" i="1" s="1"/>
  <c r="I177" i="1"/>
  <c r="N177" i="1" s="1"/>
  <c r="I176" i="1"/>
  <c r="N176" i="1" s="1"/>
  <c r="I175" i="1"/>
  <c r="N175" i="1" s="1"/>
  <c r="I174" i="1"/>
  <c r="N174" i="1" s="1"/>
  <c r="I173" i="1"/>
  <c r="N173" i="1" s="1"/>
  <c r="I172" i="1"/>
  <c r="N172" i="1" s="1"/>
  <c r="I171" i="1"/>
  <c r="N171" i="1" s="1"/>
  <c r="I170" i="1"/>
  <c r="N170" i="1" s="1"/>
  <c r="I169" i="1"/>
  <c r="N169" i="1" s="1"/>
  <c r="I168" i="1"/>
  <c r="N168" i="1" s="1"/>
  <c r="I167" i="1"/>
  <c r="N167" i="1" s="1"/>
  <c r="I166" i="1"/>
  <c r="N166" i="1" s="1"/>
  <c r="I165" i="1"/>
  <c r="N165" i="1" s="1"/>
  <c r="I164" i="1"/>
  <c r="N164" i="1" s="1"/>
  <c r="I163" i="1"/>
  <c r="N163" i="1" s="1"/>
  <c r="I162" i="1"/>
  <c r="N162" i="1" s="1"/>
  <c r="I161" i="1"/>
  <c r="N161" i="1" s="1"/>
  <c r="I160" i="1"/>
  <c r="N160" i="1" s="1"/>
  <c r="I159" i="1"/>
  <c r="N159" i="1" s="1"/>
  <c r="I158" i="1"/>
  <c r="N158" i="1" s="1"/>
  <c r="I157" i="1"/>
  <c r="N157" i="1" s="1"/>
  <c r="I156" i="1"/>
  <c r="N156" i="1" s="1"/>
  <c r="I155" i="1"/>
  <c r="N155" i="1" s="1"/>
  <c r="I154" i="1"/>
  <c r="N154" i="1" s="1"/>
  <c r="I153" i="1"/>
  <c r="N153" i="1" s="1"/>
  <c r="I152" i="1"/>
  <c r="N152" i="1" s="1"/>
  <c r="I151" i="1"/>
  <c r="N151" i="1" s="1"/>
  <c r="I150" i="1"/>
  <c r="N150" i="1" s="1"/>
  <c r="I149" i="1"/>
  <c r="N149" i="1" s="1"/>
  <c r="I148" i="1"/>
  <c r="N148" i="1" s="1"/>
  <c r="I147" i="1"/>
  <c r="N147" i="1" s="1"/>
  <c r="I146" i="1"/>
  <c r="N146" i="1" s="1"/>
  <c r="I145" i="1"/>
  <c r="N145" i="1" s="1"/>
  <c r="I144" i="1"/>
  <c r="N144" i="1" s="1"/>
  <c r="I143" i="1"/>
  <c r="N143" i="1" s="1"/>
  <c r="I142" i="1"/>
  <c r="N142" i="1" s="1"/>
  <c r="I141" i="1"/>
  <c r="N141" i="1" s="1"/>
  <c r="I140" i="1"/>
  <c r="N140" i="1" s="1"/>
  <c r="I139" i="1"/>
  <c r="N139" i="1" s="1"/>
  <c r="I138" i="1"/>
  <c r="N138" i="1" s="1"/>
  <c r="I137" i="1"/>
  <c r="N137" i="1" s="1"/>
  <c r="I136" i="1"/>
  <c r="N136" i="1" s="1"/>
  <c r="I135" i="1"/>
  <c r="N135" i="1" s="1"/>
  <c r="I134" i="1"/>
  <c r="N134" i="1" s="1"/>
  <c r="I133" i="1"/>
  <c r="N133" i="1" s="1"/>
  <c r="I132" i="1"/>
  <c r="N132" i="1" s="1"/>
  <c r="I131" i="1"/>
  <c r="N131" i="1" s="1"/>
  <c r="I130" i="1"/>
  <c r="N130" i="1" s="1"/>
  <c r="I129" i="1"/>
  <c r="N129" i="1" s="1"/>
  <c r="I128" i="1"/>
  <c r="N128" i="1" s="1"/>
  <c r="I127" i="1"/>
  <c r="N127" i="1" s="1"/>
  <c r="I126" i="1"/>
  <c r="N126" i="1" s="1"/>
  <c r="I125" i="1"/>
  <c r="N125" i="1" s="1"/>
  <c r="I124" i="1"/>
  <c r="N124" i="1" s="1"/>
  <c r="I123" i="1"/>
  <c r="N123" i="1" s="1"/>
  <c r="I122" i="1"/>
  <c r="N122" i="1" s="1"/>
  <c r="I121" i="1"/>
  <c r="N121" i="1" s="1"/>
  <c r="I120" i="1"/>
  <c r="N120" i="1" s="1"/>
  <c r="I119" i="1"/>
  <c r="N119" i="1" s="1"/>
  <c r="I118" i="1"/>
  <c r="N118" i="1" s="1"/>
  <c r="I117" i="1"/>
  <c r="N117" i="1" s="1"/>
  <c r="I116" i="1"/>
  <c r="N116" i="1" s="1"/>
  <c r="I115" i="1"/>
  <c r="N115" i="1" s="1"/>
  <c r="I114" i="1"/>
  <c r="N114" i="1" s="1"/>
  <c r="I113" i="1"/>
  <c r="N113" i="1" s="1"/>
  <c r="I112" i="1"/>
  <c r="N112" i="1" s="1"/>
  <c r="I111" i="1"/>
  <c r="N111" i="1" s="1"/>
  <c r="I110" i="1"/>
  <c r="N110" i="1" s="1"/>
  <c r="I109" i="1"/>
  <c r="N109" i="1" s="1"/>
  <c r="I108" i="1"/>
  <c r="N108" i="1" s="1"/>
  <c r="I107" i="1"/>
  <c r="N107" i="1" s="1"/>
  <c r="I106" i="1"/>
  <c r="N106" i="1" s="1"/>
  <c r="I105" i="1"/>
  <c r="N105" i="1" s="1"/>
  <c r="I104" i="1"/>
  <c r="N104" i="1" s="1"/>
  <c r="I103" i="1"/>
  <c r="N103" i="1" s="1"/>
  <c r="I102" i="1"/>
  <c r="N102" i="1" s="1"/>
  <c r="I101" i="1"/>
  <c r="N101" i="1" s="1"/>
  <c r="I100" i="1"/>
  <c r="N100" i="1" s="1"/>
  <c r="I99" i="1"/>
  <c r="N99" i="1" s="1"/>
  <c r="I98" i="1"/>
  <c r="N98" i="1" s="1"/>
  <c r="I97" i="1"/>
  <c r="N97" i="1" s="1"/>
  <c r="I96" i="1"/>
  <c r="N96" i="1" s="1"/>
  <c r="I95" i="1"/>
  <c r="N95" i="1" s="1"/>
  <c r="I94" i="1"/>
  <c r="N94" i="1" s="1"/>
  <c r="I93" i="1"/>
  <c r="N93" i="1" s="1"/>
  <c r="I92" i="1"/>
  <c r="N92" i="1" s="1"/>
  <c r="I91" i="1"/>
  <c r="N91" i="1" s="1"/>
  <c r="I90" i="1"/>
  <c r="N90" i="1" s="1"/>
  <c r="I89" i="1"/>
  <c r="N89" i="1" s="1"/>
  <c r="I88" i="1"/>
  <c r="N88" i="1" s="1"/>
  <c r="I87" i="1"/>
  <c r="N87" i="1" s="1"/>
  <c r="I86" i="1"/>
  <c r="N86" i="1" s="1"/>
  <c r="I85" i="1"/>
  <c r="N85" i="1" s="1"/>
  <c r="I84" i="1"/>
  <c r="N84" i="1" s="1"/>
  <c r="I83" i="1"/>
  <c r="N83" i="1" s="1"/>
  <c r="I82" i="1"/>
  <c r="N82" i="1" s="1"/>
  <c r="I81" i="1"/>
  <c r="N81" i="1" s="1"/>
  <c r="I80" i="1"/>
  <c r="N80" i="1" s="1"/>
  <c r="I79" i="1"/>
  <c r="N79" i="1" s="1"/>
  <c r="I78" i="1"/>
  <c r="N78" i="1" s="1"/>
  <c r="I77" i="1"/>
  <c r="N77" i="1" s="1"/>
  <c r="I76" i="1"/>
  <c r="N76" i="1" s="1"/>
  <c r="I75" i="1"/>
  <c r="N75" i="1" s="1"/>
  <c r="I74" i="1"/>
  <c r="N74" i="1" s="1"/>
  <c r="I73" i="1"/>
  <c r="N73" i="1" s="1"/>
  <c r="I72" i="1"/>
  <c r="N72" i="1" s="1"/>
  <c r="I71" i="1"/>
  <c r="N71" i="1" s="1"/>
  <c r="I70" i="1"/>
  <c r="N70" i="1" s="1"/>
  <c r="I69" i="1"/>
  <c r="N69" i="1" s="1"/>
  <c r="I68" i="1"/>
  <c r="N68" i="1" s="1"/>
  <c r="I67" i="1"/>
  <c r="N67" i="1" s="1"/>
  <c r="I66" i="1"/>
  <c r="N66" i="1" s="1"/>
  <c r="I65" i="1"/>
  <c r="N65" i="1" s="1"/>
  <c r="I64" i="1"/>
  <c r="N64" i="1" s="1"/>
  <c r="I63" i="1"/>
  <c r="N63" i="1" s="1"/>
  <c r="I62" i="1"/>
  <c r="N62" i="1" s="1"/>
  <c r="I61" i="1"/>
  <c r="N61" i="1" s="1"/>
  <c r="I60" i="1"/>
  <c r="N60" i="1" s="1"/>
  <c r="I59" i="1"/>
  <c r="N59" i="1" s="1"/>
  <c r="I58" i="1"/>
  <c r="N58" i="1" s="1"/>
  <c r="I57" i="1"/>
  <c r="N57" i="1" s="1"/>
  <c r="I56" i="1"/>
  <c r="N56" i="1" s="1"/>
  <c r="I55" i="1"/>
  <c r="N55" i="1" s="1"/>
  <c r="I54" i="1"/>
  <c r="N54" i="1" s="1"/>
  <c r="I53" i="1"/>
  <c r="N53" i="1" s="1"/>
  <c r="I52" i="1"/>
  <c r="N52" i="1" s="1"/>
  <c r="I51" i="1"/>
  <c r="N51" i="1" s="1"/>
  <c r="I50" i="1"/>
  <c r="N50" i="1" s="1"/>
  <c r="I49" i="1"/>
  <c r="N49" i="1" s="1"/>
  <c r="I48" i="1"/>
  <c r="N48" i="1" s="1"/>
  <c r="I47" i="1"/>
  <c r="N47" i="1" s="1"/>
  <c r="I46" i="1"/>
  <c r="N46" i="1" s="1"/>
  <c r="I45" i="1"/>
  <c r="N45" i="1" s="1"/>
  <c r="I44" i="1"/>
  <c r="N44" i="1" s="1"/>
  <c r="I43" i="1"/>
  <c r="N43" i="1" s="1"/>
  <c r="I42" i="1"/>
  <c r="N42" i="1" s="1"/>
  <c r="I41" i="1"/>
  <c r="N41" i="1" s="1"/>
  <c r="I40" i="1"/>
  <c r="N40" i="1" s="1"/>
  <c r="I39" i="1"/>
  <c r="N39" i="1" s="1"/>
  <c r="I38" i="1"/>
  <c r="N38" i="1" s="1"/>
  <c r="I37" i="1"/>
  <c r="N37" i="1" s="1"/>
  <c r="I36" i="1"/>
  <c r="N36" i="1" s="1"/>
  <c r="I35" i="1"/>
  <c r="N35" i="1" s="1"/>
  <c r="I34" i="1"/>
  <c r="N34" i="1" s="1"/>
  <c r="I33" i="1"/>
  <c r="N33" i="1" s="1"/>
  <c r="I32" i="1"/>
  <c r="N32" i="1" s="1"/>
  <c r="I31" i="1"/>
  <c r="N31" i="1" s="1"/>
  <c r="I30" i="1"/>
  <c r="N30" i="1" s="1"/>
  <c r="I29" i="1"/>
  <c r="N29" i="1" s="1"/>
  <c r="I28" i="1"/>
  <c r="N28" i="1" s="1"/>
  <c r="I27" i="1"/>
  <c r="N27" i="1" s="1"/>
  <c r="I26" i="1"/>
  <c r="N26" i="1" s="1"/>
  <c r="I25" i="1"/>
  <c r="N25" i="1" s="1"/>
  <c r="I24" i="1"/>
  <c r="N24" i="1" s="1"/>
  <c r="I23" i="1"/>
  <c r="N23" i="1" s="1"/>
  <c r="I22" i="1"/>
  <c r="N22" i="1" s="1"/>
  <c r="I21" i="1"/>
  <c r="N21" i="1" s="1"/>
  <c r="I20" i="1"/>
  <c r="N20" i="1" s="1"/>
  <c r="I19" i="1"/>
  <c r="N19" i="1" s="1"/>
  <c r="I18" i="1"/>
  <c r="N18" i="1" s="1"/>
  <c r="I17" i="1"/>
  <c r="N17" i="1" s="1"/>
  <c r="I16" i="1"/>
  <c r="N16" i="1" s="1"/>
  <c r="I15" i="1"/>
  <c r="N15" i="1" s="1"/>
  <c r="I14" i="1"/>
  <c r="N14" i="1" s="1"/>
  <c r="I13" i="1"/>
  <c r="N13" i="1" s="1"/>
  <c r="I12" i="1"/>
  <c r="N12" i="1" s="1"/>
  <c r="I11" i="1"/>
  <c r="N11" i="1" s="1"/>
  <c r="I10" i="1"/>
  <c r="N10" i="1" s="1"/>
  <c r="I9" i="1"/>
  <c r="N9" i="1" s="1"/>
  <c r="I8" i="1"/>
  <c r="N8" i="1" s="1"/>
  <c r="I7" i="1"/>
  <c r="N7" i="1" s="1"/>
  <c r="I6" i="1"/>
  <c r="N6" i="1" s="1"/>
  <c r="I5" i="1"/>
  <c r="N5" i="1" s="1"/>
  <c r="I4" i="1"/>
  <c r="N4" i="1" s="1"/>
  <c r="U513" i="1"/>
  <c r="R513" i="1"/>
  <c r="O513" i="1" l="1"/>
  <c r="AF513" i="1" s="1"/>
  <c r="V513" i="1"/>
  <c r="U545" i="1"/>
  <c r="U544" i="1"/>
  <c r="V544" i="1" s="1"/>
  <c r="U542" i="1"/>
  <c r="U541" i="1"/>
  <c r="U540" i="1"/>
  <c r="U539" i="1"/>
  <c r="V539" i="1" s="1"/>
  <c r="U538" i="1"/>
  <c r="U537" i="1"/>
  <c r="U536" i="1"/>
  <c r="U535" i="1"/>
  <c r="V535" i="1" s="1"/>
  <c r="U534" i="1"/>
  <c r="U533" i="1"/>
  <c r="U532" i="1"/>
  <c r="U531" i="1"/>
  <c r="V531" i="1" s="1"/>
  <c r="U530" i="1"/>
  <c r="U529" i="1"/>
  <c r="U528" i="1"/>
  <c r="U527" i="1"/>
  <c r="V527" i="1" s="1"/>
  <c r="U526" i="1"/>
  <c r="U525" i="1"/>
  <c r="U524" i="1"/>
  <c r="U523" i="1"/>
  <c r="V523" i="1" s="1"/>
  <c r="U522" i="1"/>
  <c r="U521" i="1"/>
  <c r="U520" i="1"/>
  <c r="U519" i="1"/>
  <c r="V519" i="1" s="1"/>
  <c r="U518" i="1"/>
  <c r="U517" i="1"/>
  <c r="U516" i="1"/>
  <c r="U515" i="1"/>
  <c r="V515" i="1" s="1"/>
  <c r="U514" i="1"/>
  <c r="U512" i="1"/>
  <c r="U511" i="1"/>
  <c r="U510" i="1"/>
  <c r="V510" i="1" s="1"/>
  <c r="U509" i="1"/>
  <c r="U508" i="1"/>
  <c r="U507" i="1"/>
  <c r="U506" i="1"/>
  <c r="V506" i="1" s="1"/>
  <c r="U505" i="1"/>
  <c r="U504" i="1"/>
  <c r="U503" i="1"/>
  <c r="U502" i="1"/>
  <c r="V502" i="1" s="1"/>
  <c r="U501" i="1"/>
  <c r="U500" i="1"/>
  <c r="U499" i="1"/>
  <c r="U498" i="1"/>
  <c r="V498" i="1" s="1"/>
  <c r="U497" i="1"/>
  <c r="U496" i="1"/>
  <c r="U495" i="1"/>
  <c r="U494" i="1"/>
  <c r="V494" i="1" s="1"/>
  <c r="U493" i="1"/>
  <c r="U492" i="1"/>
  <c r="U491" i="1"/>
  <c r="U490" i="1"/>
  <c r="V490" i="1" s="1"/>
  <c r="U489" i="1"/>
  <c r="U488" i="1"/>
  <c r="U487" i="1"/>
  <c r="U486" i="1"/>
  <c r="V486" i="1" s="1"/>
  <c r="U485" i="1"/>
  <c r="U484" i="1"/>
  <c r="U483" i="1"/>
  <c r="U482" i="1"/>
  <c r="V482" i="1" s="1"/>
  <c r="U481" i="1"/>
  <c r="U480" i="1"/>
  <c r="U479" i="1"/>
  <c r="U478" i="1"/>
  <c r="V478" i="1" s="1"/>
  <c r="U477" i="1"/>
  <c r="U476" i="1"/>
  <c r="U475" i="1"/>
  <c r="U474" i="1"/>
  <c r="V474" i="1" s="1"/>
  <c r="U473" i="1"/>
  <c r="U472" i="1"/>
  <c r="U471" i="1"/>
  <c r="U470" i="1"/>
  <c r="V470" i="1" s="1"/>
  <c r="U469" i="1"/>
  <c r="U468" i="1"/>
  <c r="U467" i="1"/>
  <c r="U466" i="1"/>
  <c r="U465" i="1"/>
  <c r="U464" i="1"/>
  <c r="U463" i="1"/>
  <c r="V463" i="1" s="1"/>
  <c r="U462" i="1"/>
  <c r="U461" i="1"/>
  <c r="U460" i="1"/>
  <c r="U459" i="1"/>
  <c r="V459" i="1" s="1"/>
  <c r="U458" i="1"/>
  <c r="U457" i="1"/>
  <c r="U456" i="1"/>
  <c r="U455" i="1"/>
  <c r="V455" i="1" s="1"/>
  <c r="U454" i="1"/>
  <c r="U453" i="1"/>
  <c r="U452" i="1"/>
  <c r="U451" i="1"/>
  <c r="V451" i="1" s="1"/>
  <c r="U450" i="1"/>
  <c r="U449" i="1"/>
  <c r="U448" i="1"/>
  <c r="U447" i="1"/>
  <c r="V447" i="1" s="1"/>
  <c r="U446" i="1"/>
  <c r="U445" i="1"/>
  <c r="U444" i="1"/>
  <c r="U443" i="1"/>
  <c r="V443" i="1" s="1"/>
  <c r="U442" i="1"/>
  <c r="U441" i="1"/>
  <c r="U440" i="1"/>
  <c r="U439" i="1"/>
  <c r="V439" i="1" s="1"/>
  <c r="U438" i="1"/>
  <c r="U437" i="1"/>
  <c r="U436" i="1"/>
  <c r="U435" i="1"/>
  <c r="V435" i="1" s="1"/>
  <c r="U434" i="1"/>
  <c r="U433" i="1"/>
  <c r="U432" i="1"/>
  <c r="U431" i="1"/>
  <c r="V431" i="1" s="1"/>
  <c r="U430" i="1"/>
  <c r="U429" i="1"/>
  <c r="U428" i="1"/>
  <c r="U427" i="1"/>
  <c r="V427" i="1" s="1"/>
  <c r="U426" i="1"/>
  <c r="U425" i="1"/>
  <c r="U424" i="1"/>
  <c r="U423" i="1"/>
  <c r="V423" i="1" s="1"/>
  <c r="U422" i="1"/>
  <c r="U421" i="1"/>
  <c r="U420" i="1"/>
  <c r="U419" i="1"/>
  <c r="V419" i="1" s="1"/>
  <c r="U418" i="1"/>
  <c r="U417" i="1"/>
  <c r="U416" i="1"/>
  <c r="U415" i="1"/>
  <c r="V415" i="1" s="1"/>
  <c r="U414" i="1"/>
  <c r="U413" i="1"/>
  <c r="U412" i="1"/>
  <c r="U411" i="1"/>
  <c r="V411" i="1" s="1"/>
  <c r="U410" i="1"/>
  <c r="U409" i="1"/>
  <c r="U408" i="1"/>
  <c r="U407" i="1"/>
  <c r="V407" i="1" s="1"/>
  <c r="U406" i="1"/>
  <c r="U405" i="1"/>
  <c r="U404" i="1"/>
  <c r="U403" i="1"/>
  <c r="V403" i="1" s="1"/>
  <c r="U402" i="1"/>
  <c r="U401" i="1"/>
  <c r="U400" i="1"/>
  <c r="U399" i="1"/>
  <c r="V399" i="1" s="1"/>
  <c r="U398" i="1"/>
  <c r="U397" i="1"/>
  <c r="U396" i="1"/>
  <c r="U395" i="1"/>
  <c r="V395" i="1" s="1"/>
  <c r="U394" i="1"/>
  <c r="U393" i="1"/>
  <c r="U392" i="1"/>
  <c r="U391" i="1"/>
  <c r="V391" i="1" s="1"/>
  <c r="U390" i="1"/>
  <c r="U389" i="1"/>
  <c r="U388" i="1"/>
  <c r="U387" i="1"/>
  <c r="V387" i="1" s="1"/>
  <c r="U386" i="1"/>
  <c r="U385" i="1"/>
  <c r="U384" i="1"/>
  <c r="U383" i="1"/>
  <c r="V383" i="1" s="1"/>
  <c r="U382" i="1"/>
  <c r="U381" i="1"/>
  <c r="U380" i="1"/>
  <c r="U379" i="1"/>
  <c r="V379" i="1" s="1"/>
  <c r="U378" i="1"/>
  <c r="U377" i="1"/>
  <c r="U376" i="1"/>
  <c r="U375" i="1"/>
  <c r="V375" i="1" s="1"/>
  <c r="U374" i="1"/>
  <c r="U373" i="1"/>
  <c r="U372" i="1"/>
  <c r="U371" i="1"/>
  <c r="V371" i="1" s="1"/>
  <c r="U370" i="1"/>
  <c r="U369" i="1"/>
  <c r="U368" i="1"/>
  <c r="U367" i="1"/>
  <c r="V367" i="1" s="1"/>
  <c r="U366" i="1"/>
  <c r="U365" i="1"/>
  <c r="U364" i="1"/>
  <c r="U363" i="1"/>
  <c r="V363" i="1" s="1"/>
  <c r="U362" i="1"/>
  <c r="U361" i="1"/>
  <c r="U360" i="1"/>
  <c r="U359" i="1"/>
  <c r="V359" i="1" s="1"/>
  <c r="U358" i="1"/>
  <c r="U357" i="1"/>
  <c r="U356" i="1"/>
  <c r="U355" i="1"/>
  <c r="V355" i="1" s="1"/>
  <c r="U354" i="1"/>
  <c r="U353" i="1"/>
  <c r="U352" i="1"/>
  <c r="U351" i="1"/>
  <c r="V351" i="1" s="1"/>
  <c r="U350" i="1"/>
  <c r="U349" i="1"/>
  <c r="U348" i="1"/>
  <c r="U347" i="1"/>
  <c r="V347" i="1" s="1"/>
  <c r="U346" i="1"/>
  <c r="U345" i="1"/>
  <c r="U344" i="1"/>
  <c r="U343" i="1"/>
  <c r="V343" i="1" s="1"/>
  <c r="U342" i="1"/>
  <c r="U341" i="1"/>
  <c r="U340" i="1"/>
  <c r="U339" i="1"/>
  <c r="V339" i="1" s="1"/>
  <c r="U338" i="1"/>
  <c r="U337" i="1"/>
  <c r="U336" i="1"/>
  <c r="U335" i="1"/>
  <c r="V335" i="1" s="1"/>
  <c r="U334" i="1"/>
  <c r="U333" i="1"/>
  <c r="U332" i="1"/>
  <c r="U331" i="1"/>
  <c r="V331" i="1" s="1"/>
  <c r="U330" i="1"/>
  <c r="U329" i="1"/>
  <c r="U328" i="1"/>
  <c r="U327" i="1"/>
  <c r="V327" i="1" s="1"/>
  <c r="U326" i="1"/>
  <c r="U325" i="1"/>
  <c r="U324" i="1"/>
  <c r="U323" i="1"/>
  <c r="V323" i="1" s="1"/>
  <c r="U322" i="1"/>
  <c r="U321" i="1"/>
  <c r="U320" i="1"/>
  <c r="U319" i="1"/>
  <c r="V319" i="1" s="1"/>
  <c r="U318" i="1"/>
  <c r="U317" i="1"/>
  <c r="U316" i="1"/>
  <c r="U315" i="1"/>
  <c r="V315" i="1" s="1"/>
  <c r="U314" i="1"/>
  <c r="U313" i="1"/>
  <c r="U312" i="1"/>
  <c r="U311" i="1"/>
  <c r="V311" i="1" s="1"/>
  <c r="U310" i="1"/>
  <c r="U309" i="1"/>
  <c r="U308" i="1"/>
  <c r="U307" i="1"/>
  <c r="V307" i="1" s="1"/>
  <c r="U306" i="1"/>
  <c r="U305" i="1"/>
  <c r="U304" i="1"/>
  <c r="U303" i="1"/>
  <c r="V303" i="1" s="1"/>
  <c r="U302" i="1"/>
  <c r="U301" i="1"/>
  <c r="U300" i="1"/>
  <c r="U299" i="1"/>
  <c r="V299" i="1" s="1"/>
  <c r="U298" i="1"/>
  <c r="U297" i="1"/>
  <c r="U296" i="1"/>
  <c r="U295" i="1"/>
  <c r="V295" i="1" s="1"/>
  <c r="U294" i="1"/>
  <c r="U293" i="1"/>
  <c r="U292" i="1"/>
  <c r="U291" i="1"/>
  <c r="V291" i="1" s="1"/>
  <c r="U290" i="1"/>
  <c r="U289" i="1"/>
  <c r="U288" i="1"/>
  <c r="U287" i="1"/>
  <c r="V287" i="1" s="1"/>
  <c r="U286" i="1"/>
  <c r="U285" i="1"/>
  <c r="U284" i="1"/>
  <c r="U283" i="1"/>
  <c r="V283" i="1" s="1"/>
  <c r="U282" i="1"/>
  <c r="U281" i="1"/>
  <c r="U280" i="1"/>
  <c r="U279" i="1"/>
  <c r="V279" i="1" s="1"/>
  <c r="U278" i="1"/>
  <c r="U277" i="1"/>
  <c r="U276" i="1"/>
  <c r="U275" i="1"/>
  <c r="V275" i="1" s="1"/>
  <c r="U274" i="1"/>
  <c r="U273" i="1"/>
  <c r="U272" i="1"/>
  <c r="U271" i="1"/>
  <c r="V271" i="1" s="1"/>
  <c r="U270" i="1"/>
  <c r="U269" i="1"/>
  <c r="U268" i="1"/>
  <c r="U267" i="1"/>
  <c r="V267" i="1" s="1"/>
  <c r="U266" i="1"/>
  <c r="U265" i="1"/>
  <c r="U264" i="1"/>
  <c r="U263" i="1"/>
  <c r="V263" i="1" s="1"/>
  <c r="U262" i="1"/>
  <c r="U261" i="1"/>
  <c r="U260" i="1"/>
  <c r="U259" i="1"/>
  <c r="V259" i="1" s="1"/>
  <c r="U258" i="1"/>
  <c r="U257" i="1"/>
  <c r="U256" i="1"/>
  <c r="U255" i="1"/>
  <c r="V255" i="1" s="1"/>
  <c r="U254" i="1"/>
  <c r="U253" i="1"/>
  <c r="U252" i="1"/>
  <c r="U251" i="1"/>
  <c r="V251" i="1" s="1"/>
  <c r="U250" i="1"/>
  <c r="U249" i="1"/>
  <c r="U248" i="1"/>
  <c r="U247" i="1"/>
  <c r="V247" i="1" s="1"/>
  <c r="U246" i="1"/>
  <c r="U245" i="1"/>
  <c r="U244" i="1"/>
  <c r="U243" i="1"/>
  <c r="V243" i="1" s="1"/>
  <c r="U242" i="1"/>
  <c r="U241" i="1"/>
  <c r="U240" i="1"/>
  <c r="U239" i="1"/>
  <c r="V239" i="1" s="1"/>
  <c r="U238" i="1"/>
  <c r="U237" i="1"/>
  <c r="U236" i="1"/>
  <c r="U235" i="1"/>
  <c r="V235" i="1" s="1"/>
  <c r="U234" i="1"/>
  <c r="U233" i="1"/>
  <c r="U232" i="1"/>
  <c r="U231" i="1"/>
  <c r="V231" i="1" s="1"/>
  <c r="U230" i="1"/>
  <c r="U229" i="1"/>
  <c r="U228" i="1"/>
  <c r="U227" i="1"/>
  <c r="V227" i="1" s="1"/>
  <c r="U226" i="1"/>
  <c r="U225" i="1"/>
  <c r="U224" i="1"/>
  <c r="U223" i="1"/>
  <c r="V223" i="1" s="1"/>
  <c r="U222" i="1"/>
  <c r="U221" i="1"/>
  <c r="U220" i="1"/>
  <c r="U219" i="1"/>
  <c r="V219" i="1" s="1"/>
  <c r="U218" i="1"/>
  <c r="U217" i="1"/>
  <c r="U216" i="1"/>
  <c r="U215" i="1"/>
  <c r="V215" i="1" s="1"/>
  <c r="U214" i="1"/>
  <c r="U213" i="1"/>
  <c r="U212" i="1"/>
  <c r="U211" i="1"/>
  <c r="V211" i="1" s="1"/>
  <c r="U210" i="1"/>
  <c r="U209" i="1"/>
  <c r="U208" i="1"/>
  <c r="U207" i="1"/>
  <c r="V207" i="1" s="1"/>
  <c r="U206" i="1"/>
  <c r="U205" i="1"/>
  <c r="U204" i="1"/>
  <c r="U203" i="1"/>
  <c r="V203" i="1" s="1"/>
  <c r="U202" i="1"/>
  <c r="U201" i="1"/>
  <c r="U200" i="1"/>
  <c r="U199" i="1"/>
  <c r="V199" i="1" s="1"/>
  <c r="U198" i="1"/>
  <c r="U197" i="1"/>
  <c r="U196" i="1"/>
  <c r="U195" i="1"/>
  <c r="V195" i="1" s="1"/>
  <c r="U194" i="1"/>
  <c r="U193" i="1"/>
  <c r="U192" i="1"/>
  <c r="U191" i="1"/>
  <c r="V191" i="1" s="1"/>
  <c r="U190" i="1"/>
  <c r="U189" i="1"/>
  <c r="U188" i="1"/>
  <c r="U187" i="1"/>
  <c r="V187" i="1" s="1"/>
  <c r="U186" i="1"/>
  <c r="U185" i="1"/>
  <c r="U184" i="1"/>
  <c r="U183" i="1"/>
  <c r="V183" i="1" s="1"/>
  <c r="U182" i="1"/>
  <c r="U181" i="1"/>
  <c r="U180" i="1"/>
  <c r="U179" i="1"/>
  <c r="V179" i="1" s="1"/>
  <c r="U178" i="1"/>
  <c r="U177" i="1"/>
  <c r="U176" i="1"/>
  <c r="U175" i="1"/>
  <c r="V175" i="1" s="1"/>
  <c r="U174" i="1"/>
  <c r="U173" i="1"/>
  <c r="U172" i="1"/>
  <c r="U171" i="1"/>
  <c r="V171" i="1" s="1"/>
  <c r="U170" i="1"/>
  <c r="U169" i="1"/>
  <c r="U168" i="1"/>
  <c r="U167" i="1"/>
  <c r="V167" i="1" s="1"/>
  <c r="U166" i="1"/>
  <c r="U165" i="1"/>
  <c r="U164" i="1"/>
  <c r="U163" i="1"/>
  <c r="V163" i="1" s="1"/>
  <c r="U162" i="1"/>
  <c r="U161" i="1"/>
  <c r="U160" i="1"/>
  <c r="U159" i="1"/>
  <c r="V159" i="1" s="1"/>
  <c r="U158" i="1"/>
  <c r="U157" i="1"/>
  <c r="U156" i="1"/>
  <c r="U155" i="1"/>
  <c r="V155" i="1" s="1"/>
  <c r="U154" i="1"/>
  <c r="U153" i="1"/>
  <c r="U152" i="1"/>
  <c r="U151" i="1"/>
  <c r="V151" i="1" s="1"/>
  <c r="U150" i="1"/>
  <c r="U149" i="1"/>
  <c r="U148" i="1"/>
  <c r="U147" i="1"/>
  <c r="V147" i="1" s="1"/>
  <c r="U146" i="1"/>
  <c r="U145" i="1"/>
  <c r="U144" i="1"/>
  <c r="U143" i="1"/>
  <c r="V143" i="1" s="1"/>
  <c r="U142" i="1"/>
  <c r="U141" i="1"/>
  <c r="U140" i="1"/>
  <c r="U139" i="1"/>
  <c r="V139" i="1" s="1"/>
  <c r="U138" i="1"/>
  <c r="U137" i="1"/>
  <c r="U136" i="1"/>
  <c r="U135" i="1"/>
  <c r="V135" i="1" s="1"/>
  <c r="U134" i="1"/>
  <c r="U133" i="1"/>
  <c r="U132" i="1"/>
  <c r="U131" i="1"/>
  <c r="V131" i="1" s="1"/>
  <c r="U130" i="1"/>
  <c r="U129" i="1"/>
  <c r="U128" i="1"/>
  <c r="U127" i="1"/>
  <c r="V127" i="1" s="1"/>
  <c r="U126" i="1"/>
  <c r="U125" i="1"/>
  <c r="U124" i="1"/>
  <c r="U123" i="1"/>
  <c r="V123" i="1" s="1"/>
  <c r="U122" i="1"/>
  <c r="U121" i="1"/>
  <c r="U120" i="1"/>
  <c r="U119" i="1"/>
  <c r="V119" i="1" s="1"/>
  <c r="U118" i="1"/>
  <c r="U117" i="1"/>
  <c r="U116" i="1"/>
  <c r="U115" i="1"/>
  <c r="V115" i="1" s="1"/>
  <c r="U114" i="1"/>
  <c r="U113" i="1"/>
  <c r="U112" i="1"/>
  <c r="U111" i="1"/>
  <c r="V111" i="1" s="1"/>
  <c r="U110" i="1"/>
  <c r="U109" i="1"/>
  <c r="U108" i="1"/>
  <c r="U107" i="1"/>
  <c r="V107" i="1" s="1"/>
  <c r="U106" i="1"/>
  <c r="U105" i="1"/>
  <c r="U104" i="1"/>
  <c r="U103" i="1"/>
  <c r="V103" i="1" s="1"/>
  <c r="U102" i="1"/>
  <c r="U101" i="1"/>
  <c r="U100" i="1"/>
  <c r="U99" i="1"/>
  <c r="V99" i="1" s="1"/>
  <c r="U98" i="1"/>
  <c r="U97" i="1"/>
  <c r="U96" i="1"/>
  <c r="U95" i="1"/>
  <c r="V95" i="1" s="1"/>
  <c r="U94" i="1"/>
  <c r="U93" i="1"/>
  <c r="U92" i="1"/>
  <c r="U91" i="1"/>
  <c r="V91" i="1" s="1"/>
  <c r="U90" i="1"/>
  <c r="U89" i="1"/>
  <c r="U88" i="1"/>
  <c r="U87" i="1"/>
  <c r="V87" i="1" s="1"/>
  <c r="U86" i="1"/>
  <c r="U85" i="1"/>
  <c r="U84" i="1"/>
  <c r="U83" i="1"/>
  <c r="V83" i="1" s="1"/>
  <c r="U82" i="1"/>
  <c r="U81" i="1"/>
  <c r="U80" i="1"/>
  <c r="U79" i="1"/>
  <c r="V79" i="1" s="1"/>
  <c r="U78" i="1"/>
  <c r="U77" i="1"/>
  <c r="U76" i="1"/>
  <c r="U75" i="1"/>
  <c r="V75" i="1" s="1"/>
  <c r="U74" i="1"/>
  <c r="U73" i="1"/>
  <c r="U72" i="1"/>
  <c r="U71" i="1"/>
  <c r="V71" i="1" s="1"/>
  <c r="U70" i="1"/>
  <c r="U69" i="1"/>
  <c r="U68" i="1"/>
  <c r="U67" i="1"/>
  <c r="V67" i="1" s="1"/>
  <c r="U66" i="1"/>
  <c r="U65" i="1"/>
  <c r="U64" i="1"/>
  <c r="U63" i="1"/>
  <c r="V63" i="1" s="1"/>
  <c r="U62" i="1"/>
  <c r="U61" i="1"/>
  <c r="U60" i="1"/>
  <c r="U59" i="1"/>
  <c r="U58" i="1"/>
  <c r="U57" i="1"/>
  <c r="U56" i="1"/>
  <c r="U55" i="1"/>
  <c r="V55" i="1" s="1"/>
  <c r="U54" i="1"/>
  <c r="U53" i="1"/>
  <c r="U52" i="1"/>
  <c r="U51" i="1"/>
  <c r="V51" i="1" s="1"/>
  <c r="U50" i="1"/>
  <c r="U49" i="1"/>
  <c r="U48" i="1"/>
  <c r="U47" i="1"/>
  <c r="V47" i="1" s="1"/>
  <c r="U46" i="1"/>
  <c r="U45" i="1"/>
  <c r="U44" i="1"/>
  <c r="U43" i="1"/>
  <c r="V43" i="1" s="1"/>
  <c r="U42" i="1"/>
  <c r="U41" i="1"/>
  <c r="U40" i="1"/>
  <c r="U39" i="1"/>
  <c r="V39" i="1" s="1"/>
  <c r="U38" i="1"/>
  <c r="U37" i="1"/>
  <c r="U36" i="1"/>
  <c r="U35" i="1"/>
  <c r="V35" i="1" s="1"/>
  <c r="U34" i="1"/>
  <c r="U33" i="1"/>
  <c r="U32" i="1"/>
  <c r="U31" i="1"/>
  <c r="V31" i="1" s="1"/>
  <c r="U30" i="1"/>
  <c r="U29" i="1"/>
  <c r="U28" i="1"/>
  <c r="U27" i="1"/>
  <c r="V27" i="1" s="1"/>
  <c r="U26" i="1"/>
  <c r="U25" i="1"/>
  <c r="U24" i="1"/>
  <c r="U23" i="1"/>
  <c r="V23" i="1" s="1"/>
  <c r="U22" i="1"/>
  <c r="U21" i="1"/>
  <c r="U20" i="1"/>
  <c r="U19" i="1"/>
  <c r="V19" i="1" s="1"/>
  <c r="U18" i="1"/>
  <c r="U17" i="1"/>
  <c r="U16" i="1"/>
  <c r="U15" i="1"/>
  <c r="V15" i="1" s="1"/>
  <c r="U14" i="1"/>
  <c r="U13" i="1"/>
  <c r="U12" i="1"/>
  <c r="U11" i="1"/>
  <c r="V11" i="1" s="1"/>
  <c r="U10" i="1"/>
  <c r="U9" i="1"/>
  <c r="U8" i="1"/>
  <c r="U7" i="1"/>
  <c r="V7" i="1" s="1"/>
  <c r="U6" i="1"/>
  <c r="U5" i="1"/>
  <c r="V541" i="1"/>
  <c r="V537" i="1"/>
  <c r="V533" i="1"/>
  <c r="V529" i="1"/>
  <c r="V525" i="1"/>
  <c r="V521" i="1"/>
  <c r="V517" i="1"/>
  <c r="V512" i="1"/>
  <c r="V508" i="1"/>
  <c r="V504" i="1"/>
  <c r="V500" i="1"/>
  <c r="V496" i="1"/>
  <c r="V492" i="1"/>
  <c r="V488" i="1"/>
  <c r="V484" i="1"/>
  <c r="V480" i="1"/>
  <c r="V476" i="1"/>
  <c r="V472" i="1"/>
  <c r="V468" i="1"/>
  <c r="V465" i="1"/>
  <c r="V461" i="1"/>
  <c r="V457" i="1"/>
  <c r="V453" i="1"/>
  <c r="V449" i="1"/>
  <c r="V445" i="1"/>
  <c r="V441" i="1"/>
  <c r="V437" i="1"/>
  <c r="V433" i="1"/>
  <c r="V429" i="1"/>
  <c r="V425" i="1"/>
  <c r="V421" i="1"/>
  <c r="V417" i="1"/>
  <c r="V413" i="1"/>
  <c r="V409" i="1"/>
  <c r="V405" i="1"/>
  <c r="V401" i="1"/>
  <c r="V397" i="1"/>
  <c r="V393" i="1"/>
  <c r="V389" i="1"/>
  <c r="V385" i="1"/>
  <c r="V381" i="1"/>
  <c r="V377" i="1"/>
  <c r="V373" i="1"/>
  <c r="V369" i="1"/>
  <c r="V365" i="1"/>
  <c r="V361" i="1"/>
  <c r="V357" i="1"/>
  <c r="V353" i="1"/>
  <c r="V349" i="1"/>
  <c r="V345" i="1"/>
  <c r="V341" i="1"/>
  <c r="V337" i="1"/>
  <c r="V333" i="1"/>
  <c r="V329" i="1"/>
  <c r="V325" i="1"/>
  <c r="V321" i="1"/>
  <c r="V317" i="1"/>
  <c r="V313" i="1"/>
  <c r="V309" i="1"/>
  <c r="V305" i="1"/>
  <c r="V301" i="1"/>
  <c r="V297" i="1"/>
  <c r="V293" i="1"/>
  <c r="V289" i="1"/>
  <c r="V285" i="1"/>
  <c r="V281" i="1"/>
  <c r="V277" i="1"/>
  <c r="V273" i="1"/>
  <c r="V269" i="1"/>
  <c r="V265" i="1"/>
  <c r="V261" i="1"/>
  <c r="V257" i="1"/>
  <c r="V253" i="1"/>
  <c r="V249" i="1"/>
  <c r="V245" i="1"/>
  <c r="V241" i="1"/>
  <c r="V237" i="1"/>
  <c r="V233" i="1"/>
  <c r="V229" i="1"/>
  <c r="V225" i="1"/>
  <c r="V221" i="1"/>
  <c r="V217" i="1"/>
  <c r="V213" i="1"/>
  <c r="V209" i="1"/>
  <c r="V205" i="1"/>
  <c r="V201" i="1"/>
  <c r="V197" i="1"/>
  <c r="V193" i="1"/>
  <c r="V189" i="1"/>
  <c r="V185" i="1"/>
  <c r="V181" i="1"/>
  <c r="V177" i="1"/>
  <c r="V173" i="1"/>
  <c r="V169" i="1"/>
  <c r="V165" i="1"/>
  <c r="V161" i="1"/>
  <c r="V157" i="1"/>
  <c r="V153" i="1"/>
  <c r="V149" i="1"/>
  <c r="V145" i="1"/>
  <c r="V141" i="1"/>
  <c r="V137" i="1"/>
  <c r="V133" i="1"/>
  <c r="V129" i="1"/>
  <c r="V125" i="1"/>
  <c r="V121" i="1"/>
  <c r="V117" i="1"/>
  <c r="V113" i="1"/>
  <c r="V109" i="1"/>
  <c r="V105" i="1"/>
  <c r="V101" i="1"/>
  <c r="V97" i="1"/>
  <c r="V93" i="1"/>
  <c r="V89" i="1"/>
  <c r="V85" i="1"/>
  <c r="V81" i="1"/>
  <c r="V77" i="1"/>
  <c r="V73" i="1"/>
  <c r="V69" i="1"/>
  <c r="V65" i="1"/>
  <c r="V61" i="1"/>
  <c r="V57" i="1"/>
  <c r="V53" i="1"/>
  <c r="V49" i="1"/>
  <c r="V45" i="1"/>
  <c r="V41" i="1"/>
  <c r="V33" i="1"/>
  <c r="V25" i="1"/>
  <c r="V21" i="1"/>
  <c r="V17" i="1"/>
  <c r="V13" i="1"/>
  <c r="V9" i="1"/>
  <c r="V5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W476" i="1" l="1"/>
  <c r="AG476" i="1" s="1"/>
  <c r="W484" i="1"/>
  <c r="AG484" i="1" s="1"/>
  <c r="W496" i="1"/>
  <c r="AG496" i="1" s="1"/>
  <c r="W508" i="1"/>
  <c r="AG508" i="1" s="1"/>
  <c r="W521" i="1"/>
  <c r="AG521" i="1" s="1"/>
  <c r="W533" i="1"/>
  <c r="AG533" i="1" s="1"/>
  <c r="W9" i="1"/>
  <c r="AG9" i="1" s="1"/>
  <c r="W25" i="1"/>
  <c r="AG25" i="1" s="1"/>
  <c r="W41" i="1"/>
  <c r="AG41" i="1" s="1"/>
  <c r="W53" i="1"/>
  <c r="AG53" i="1" s="1"/>
  <c r="W65" i="1"/>
  <c r="AG65" i="1" s="1"/>
  <c r="W77" i="1"/>
  <c r="AG77" i="1" s="1"/>
  <c r="W89" i="1"/>
  <c r="AG89" i="1" s="1"/>
  <c r="W101" i="1"/>
  <c r="AG101" i="1" s="1"/>
  <c r="W113" i="1"/>
  <c r="AG113" i="1" s="1"/>
  <c r="W125" i="1"/>
  <c r="AG125" i="1" s="1"/>
  <c r="W137" i="1"/>
  <c r="AG137" i="1" s="1"/>
  <c r="W145" i="1"/>
  <c r="AG145" i="1" s="1"/>
  <c r="W153" i="1"/>
  <c r="AG153" i="1" s="1"/>
  <c r="W161" i="1"/>
  <c r="AG161" i="1" s="1"/>
  <c r="W165" i="1"/>
  <c r="AG165" i="1" s="1"/>
  <c r="W169" i="1"/>
  <c r="AG169" i="1" s="1"/>
  <c r="W173" i="1"/>
  <c r="AG173" i="1" s="1"/>
  <c r="W177" i="1"/>
  <c r="AG177" i="1" s="1"/>
  <c r="W181" i="1"/>
  <c r="AG181" i="1" s="1"/>
  <c r="W185" i="1"/>
  <c r="AG185" i="1" s="1"/>
  <c r="W189" i="1"/>
  <c r="AG189" i="1" s="1"/>
  <c r="W193" i="1"/>
  <c r="AG193" i="1" s="1"/>
  <c r="W197" i="1"/>
  <c r="AG197" i="1" s="1"/>
  <c r="W201" i="1"/>
  <c r="AG201" i="1" s="1"/>
  <c r="W205" i="1"/>
  <c r="AG205" i="1" s="1"/>
  <c r="W209" i="1"/>
  <c r="AG209" i="1" s="1"/>
  <c r="W221" i="1"/>
  <c r="AG221" i="1" s="1"/>
  <c r="W225" i="1"/>
  <c r="AG225" i="1" s="1"/>
  <c r="W229" i="1"/>
  <c r="AG229" i="1" s="1"/>
  <c r="W233" i="1"/>
  <c r="AG233" i="1" s="1"/>
  <c r="W237" i="1"/>
  <c r="AG237" i="1" s="1"/>
  <c r="W241" i="1"/>
  <c r="AG241" i="1" s="1"/>
  <c r="W245" i="1"/>
  <c r="AG245" i="1" s="1"/>
  <c r="W249" i="1"/>
  <c r="AG249" i="1" s="1"/>
  <c r="W253" i="1"/>
  <c r="AG253" i="1" s="1"/>
  <c r="W257" i="1"/>
  <c r="AG257" i="1" s="1"/>
  <c r="W261" i="1"/>
  <c r="AG261" i="1" s="1"/>
  <c r="W265" i="1"/>
  <c r="AG265" i="1" s="1"/>
  <c r="W269" i="1"/>
  <c r="AG269" i="1" s="1"/>
  <c r="W273" i="1"/>
  <c r="AG273" i="1" s="1"/>
  <c r="W277" i="1"/>
  <c r="AG277" i="1" s="1"/>
  <c r="W281" i="1"/>
  <c r="AG281" i="1" s="1"/>
  <c r="W285" i="1"/>
  <c r="AG285" i="1" s="1"/>
  <c r="W289" i="1"/>
  <c r="AG289" i="1" s="1"/>
  <c r="W293" i="1"/>
  <c r="AG293" i="1" s="1"/>
  <c r="W297" i="1"/>
  <c r="AG297" i="1" s="1"/>
  <c r="W301" i="1"/>
  <c r="AG301" i="1" s="1"/>
  <c r="W305" i="1"/>
  <c r="AG305" i="1" s="1"/>
  <c r="W309" i="1"/>
  <c r="AG309" i="1" s="1"/>
  <c r="W313" i="1"/>
  <c r="AG313" i="1" s="1"/>
  <c r="W317" i="1"/>
  <c r="AG317" i="1" s="1"/>
  <c r="W321" i="1"/>
  <c r="AG321" i="1" s="1"/>
  <c r="W325" i="1"/>
  <c r="AG325" i="1" s="1"/>
  <c r="W329" i="1"/>
  <c r="AG329" i="1" s="1"/>
  <c r="W333" i="1"/>
  <c r="AG333" i="1" s="1"/>
  <c r="W337" i="1"/>
  <c r="AG337" i="1" s="1"/>
  <c r="W341" i="1"/>
  <c r="AG341" i="1" s="1"/>
  <c r="W345" i="1"/>
  <c r="AG345" i="1" s="1"/>
  <c r="W349" i="1"/>
  <c r="AG349" i="1" s="1"/>
  <c r="W353" i="1"/>
  <c r="AG353" i="1" s="1"/>
  <c r="W357" i="1"/>
  <c r="AG357" i="1" s="1"/>
  <c r="W361" i="1"/>
  <c r="AG361" i="1" s="1"/>
  <c r="W365" i="1"/>
  <c r="AG365" i="1" s="1"/>
  <c r="W369" i="1"/>
  <c r="AG369" i="1" s="1"/>
  <c r="W373" i="1"/>
  <c r="AG373" i="1" s="1"/>
  <c r="W377" i="1"/>
  <c r="AG377" i="1" s="1"/>
  <c r="W381" i="1"/>
  <c r="AG381" i="1" s="1"/>
  <c r="W385" i="1"/>
  <c r="AG385" i="1" s="1"/>
  <c r="W389" i="1"/>
  <c r="AG389" i="1" s="1"/>
  <c r="W393" i="1"/>
  <c r="AG393" i="1" s="1"/>
  <c r="W397" i="1"/>
  <c r="AG397" i="1" s="1"/>
  <c r="W401" i="1"/>
  <c r="AG401" i="1" s="1"/>
  <c r="W405" i="1"/>
  <c r="AG405" i="1" s="1"/>
  <c r="W409" i="1"/>
  <c r="AG409" i="1" s="1"/>
  <c r="W413" i="1"/>
  <c r="AG413" i="1" s="1"/>
  <c r="W417" i="1"/>
  <c r="AG417" i="1" s="1"/>
  <c r="W421" i="1"/>
  <c r="AG421" i="1" s="1"/>
  <c r="W425" i="1"/>
  <c r="AG425" i="1" s="1"/>
  <c r="W429" i="1"/>
  <c r="AG429" i="1" s="1"/>
  <c r="W433" i="1"/>
  <c r="AG433" i="1" s="1"/>
  <c r="W437" i="1"/>
  <c r="AG437" i="1" s="1"/>
  <c r="W441" i="1"/>
  <c r="AG441" i="1" s="1"/>
  <c r="W445" i="1"/>
  <c r="AG445" i="1" s="1"/>
  <c r="W449" i="1"/>
  <c r="AG449" i="1" s="1"/>
  <c r="W453" i="1"/>
  <c r="AG453" i="1" s="1"/>
  <c r="W457" i="1"/>
  <c r="AG457" i="1" s="1"/>
  <c r="W461" i="1"/>
  <c r="AG461" i="1" s="1"/>
  <c r="W465" i="1"/>
  <c r="AG465" i="1" s="1"/>
  <c r="W480" i="1"/>
  <c r="AG480" i="1" s="1"/>
  <c r="W492" i="1"/>
  <c r="AG492" i="1" s="1"/>
  <c r="W504" i="1"/>
  <c r="AG504" i="1" s="1"/>
  <c r="W517" i="1"/>
  <c r="AG517" i="1" s="1"/>
  <c r="W529" i="1"/>
  <c r="AG529" i="1" s="1"/>
  <c r="W541" i="1"/>
  <c r="AG541" i="1" s="1"/>
  <c r="W13" i="1"/>
  <c r="AG13" i="1" s="1"/>
  <c r="W21" i="1"/>
  <c r="AG21" i="1" s="1"/>
  <c r="W33" i="1"/>
  <c r="AG33" i="1" s="1"/>
  <c r="W45" i="1"/>
  <c r="AG45" i="1" s="1"/>
  <c r="W57" i="1"/>
  <c r="AG57" i="1" s="1"/>
  <c r="W69" i="1"/>
  <c r="AG69" i="1" s="1"/>
  <c r="W81" i="1"/>
  <c r="AG81" i="1" s="1"/>
  <c r="W93" i="1"/>
  <c r="AG93" i="1" s="1"/>
  <c r="W105" i="1"/>
  <c r="AG105" i="1" s="1"/>
  <c r="W121" i="1"/>
  <c r="AG121" i="1" s="1"/>
  <c r="W133" i="1"/>
  <c r="AG133" i="1" s="1"/>
  <c r="W213" i="1"/>
  <c r="AG213" i="1" s="1"/>
  <c r="W470" i="1"/>
  <c r="AG470" i="1" s="1"/>
  <c r="W474" i="1"/>
  <c r="AG474" i="1" s="1"/>
  <c r="W478" i="1"/>
  <c r="AG478" i="1" s="1"/>
  <c r="W482" i="1"/>
  <c r="AG482" i="1" s="1"/>
  <c r="W486" i="1"/>
  <c r="AG486" i="1" s="1"/>
  <c r="W490" i="1"/>
  <c r="AG490" i="1" s="1"/>
  <c r="W494" i="1"/>
  <c r="AG494" i="1" s="1"/>
  <c r="W498" i="1"/>
  <c r="AG498" i="1" s="1"/>
  <c r="W502" i="1"/>
  <c r="AG502" i="1" s="1"/>
  <c r="W506" i="1"/>
  <c r="AG506" i="1" s="1"/>
  <c r="W510" i="1"/>
  <c r="AG510" i="1" s="1"/>
  <c r="W515" i="1"/>
  <c r="AG515" i="1" s="1"/>
  <c r="W519" i="1"/>
  <c r="AG519" i="1" s="1"/>
  <c r="W523" i="1"/>
  <c r="AG523" i="1" s="1"/>
  <c r="W527" i="1"/>
  <c r="AG527" i="1" s="1"/>
  <c r="W531" i="1"/>
  <c r="AG531" i="1" s="1"/>
  <c r="W535" i="1"/>
  <c r="AG535" i="1" s="1"/>
  <c r="W539" i="1"/>
  <c r="AG539" i="1" s="1"/>
  <c r="W513" i="1"/>
  <c r="AG513" i="1" s="1"/>
  <c r="W468" i="1"/>
  <c r="AG468" i="1" s="1"/>
  <c r="W472" i="1"/>
  <c r="AG472" i="1" s="1"/>
  <c r="W488" i="1"/>
  <c r="AG488" i="1" s="1"/>
  <c r="W500" i="1"/>
  <c r="AG500" i="1" s="1"/>
  <c r="W512" i="1"/>
  <c r="AG512" i="1" s="1"/>
  <c r="W525" i="1"/>
  <c r="AG525" i="1" s="1"/>
  <c r="W537" i="1"/>
  <c r="AG537" i="1" s="1"/>
  <c r="W5" i="1"/>
  <c r="AG5" i="1" s="1"/>
  <c r="W17" i="1"/>
  <c r="AG17" i="1" s="1"/>
  <c r="W49" i="1"/>
  <c r="AG49" i="1" s="1"/>
  <c r="W61" i="1"/>
  <c r="AG61" i="1" s="1"/>
  <c r="W73" i="1"/>
  <c r="AG73" i="1" s="1"/>
  <c r="W85" i="1"/>
  <c r="AG85" i="1" s="1"/>
  <c r="W97" i="1"/>
  <c r="AG97" i="1" s="1"/>
  <c r="W109" i="1"/>
  <c r="AG109" i="1" s="1"/>
  <c r="W117" i="1"/>
  <c r="AG117" i="1" s="1"/>
  <c r="W129" i="1"/>
  <c r="AG129" i="1" s="1"/>
  <c r="W141" i="1"/>
  <c r="AG141" i="1" s="1"/>
  <c r="W149" i="1"/>
  <c r="AG149" i="1" s="1"/>
  <c r="W157" i="1"/>
  <c r="AG157" i="1" s="1"/>
  <c r="W217" i="1"/>
  <c r="AG217" i="1" s="1"/>
  <c r="W7" i="1"/>
  <c r="AG7" i="1" s="1"/>
  <c r="W11" i="1"/>
  <c r="AG11" i="1" s="1"/>
  <c r="W15" i="1"/>
  <c r="AG15" i="1" s="1"/>
  <c r="W19" i="1"/>
  <c r="AG19" i="1" s="1"/>
  <c r="W23" i="1"/>
  <c r="AG23" i="1" s="1"/>
  <c r="W27" i="1"/>
  <c r="AG27" i="1" s="1"/>
  <c r="W31" i="1"/>
  <c r="AG31" i="1" s="1"/>
  <c r="W35" i="1"/>
  <c r="AG35" i="1" s="1"/>
  <c r="W39" i="1"/>
  <c r="AG39" i="1" s="1"/>
  <c r="W43" i="1"/>
  <c r="AG43" i="1" s="1"/>
  <c r="W47" i="1"/>
  <c r="AG47" i="1" s="1"/>
  <c r="W51" i="1"/>
  <c r="AG51" i="1" s="1"/>
  <c r="W55" i="1"/>
  <c r="AG55" i="1" s="1"/>
  <c r="W63" i="1"/>
  <c r="AG63" i="1" s="1"/>
  <c r="W67" i="1"/>
  <c r="AG67" i="1" s="1"/>
  <c r="W71" i="1"/>
  <c r="AG71" i="1" s="1"/>
  <c r="W75" i="1"/>
  <c r="AG75" i="1" s="1"/>
  <c r="W79" i="1"/>
  <c r="AG79" i="1" s="1"/>
  <c r="W83" i="1"/>
  <c r="AG83" i="1" s="1"/>
  <c r="W87" i="1"/>
  <c r="AG87" i="1" s="1"/>
  <c r="W91" i="1"/>
  <c r="AG91" i="1" s="1"/>
  <c r="W95" i="1"/>
  <c r="AG95" i="1" s="1"/>
  <c r="W99" i="1"/>
  <c r="AG99" i="1" s="1"/>
  <c r="W103" i="1"/>
  <c r="AG103" i="1" s="1"/>
  <c r="W107" i="1"/>
  <c r="AG107" i="1" s="1"/>
  <c r="W111" i="1"/>
  <c r="AG111" i="1" s="1"/>
  <c r="W115" i="1"/>
  <c r="AG115" i="1" s="1"/>
  <c r="W119" i="1"/>
  <c r="AG119" i="1" s="1"/>
  <c r="W123" i="1"/>
  <c r="AG123" i="1" s="1"/>
  <c r="W127" i="1"/>
  <c r="AG127" i="1" s="1"/>
  <c r="W131" i="1"/>
  <c r="AG131" i="1" s="1"/>
  <c r="W135" i="1"/>
  <c r="AG135" i="1" s="1"/>
  <c r="W139" i="1"/>
  <c r="AG139" i="1" s="1"/>
  <c r="W143" i="1"/>
  <c r="AG143" i="1" s="1"/>
  <c r="W147" i="1"/>
  <c r="AG147" i="1" s="1"/>
  <c r="W151" i="1"/>
  <c r="AG151" i="1" s="1"/>
  <c r="W155" i="1"/>
  <c r="AG155" i="1" s="1"/>
  <c r="W159" i="1"/>
  <c r="AG159" i="1" s="1"/>
  <c r="W163" i="1"/>
  <c r="AG163" i="1" s="1"/>
  <c r="W167" i="1"/>
  <c r="AG167" i="1" s="1"/>
  <c r="W171" i="1"/>
  <c r="AG171" i="1" s="1"/>
  <c r="W175" i="1"/>
  <c r="AG175" i="1" s="1"/>
  <c r="W179" i="1"/>
  <c r="AG179" i="1" s="1"/>
  <c r="W183" i="1"/>
  <c r="AG183" i="1" s="1"/>
  <c r="W187" i="1"/>
  <c r="AG187" i="1" s="1"/>
  <c r="W191" i="1"/>
  <c r="AG191" i="1" s="1"/>
  <c r="W195" i="1"/>
  <c r="AG195" i="1" s="1"/>
  <c r="W199" i="1"/>
  <c r="AG199" i="1" s="1"/>
  <c r="W203" i="1"/>
  <c r="AG203" i="1" s="1"/>
  <c r="W207" i="1"/>
  <c r="AG207" i="1" s="1"/>
  <c r="W211" i="1"/>
  <c r="AG211" i="1" s="1"/>
  <c r="W215" i="1"/>
  <c r="AG215" i="1" s="1"/>
  <c r="W219" i="1"/>
  <c r="AG219" i="1" s="1"/>
  <c r="W223" i="1"/>
  <c r="AG223" i="1" s="1"/>
  <c r="W227" i="1"/>
  <c r="AG227" i="1" s="1"/>
  <c r="W231" i="1"/>
  <c r="AG231" i="1" s="1"/>
  <c r="W235" i="1"/>
  <c r="AG235" i="1" s="1"/>
  <c r="W239" i="1"/>
  <c r="AG239" i="1" s="1"/>
  <c r="W243" i="1"/>
  <c r="AG243" i="1" s="1"/>
  <c r="W247" i="1"/>
  <c r="AG247" i="1" s="1"/>
  <c r="W251" i="1"/>
  <c r="AG251" i="1" s="1"/>
  <c r="W255" i="1"/>
  <c r="AG255" i="1" s="1"/>
  <c r="W259" i="1"/>
  <c r="AG259" i="1" s="1"/>
  <c r="W263" i="1"/>
  <c r="AG263" i="1" s="1"/>
  <c r="W267" i="1"/>
  <c r="AG267" i="1" s="1"/>
  <c r="W271" i="1"/>
  <c r="AG271" i="1" s="1"/>
  <c r="W275" i="1"/>
  <c r="AG275" i="1" s="1"/>
  <c r="W279" i="1"/>
  <c r="AG279" i="1" s="1"/>
  <c r="W283" i="1"/>
  <c r="AG283" i="1" s="1"/>
  <c r="W287" i="1"/>
  <c r="AG287" i="1" s="1"/>
  <c r="W291" i="1"/>
  <c r="AG291" i="1" s="1"/>
  <c r="W295" i="1"/>
  <c r="AG295" i="1" s="1"/>
  <c r="W299" i="1"/>
  <c r="AG299" i="1" s="1"/>
  <c r="W303" i="1"/>
  <c r="AG303" i="1" s="1"/>
  <c r="W307" i="1"/>
  <c r="AG307" i="1" s="1"/>
  <c r="W311" i="1"/>
  <c r="AG311" i="1" s="1"/>
  <c r="W315" i="1"/>
  <c r="AG315" i="1" s="1"/>
  <c r="W319" i="1"/>
  <c r="AG319" i="1" s="1"/>
  <c r="W323" i="1"/>
  <c r="AG323" i="1" s="1"/>
  <c r="W327" i="1"/>
  <c r="AG327" i="1" s="1"/>
  <c r="W331" i="1"/>
  <c r="AG331" i="1" s="1"/>
  <c r="W335" i="1"/>
  <c r="AG335" i="1" s="1"/>
  <c r="W339" i="1"/>
  <c r="AG339" i="1" s="1"/>
  <c r="W343" i="1"/>
  <c r="AG343" i="1" s="1"/>
  <c r="W347" i="1"/>
  <c r="AG347" i="1" s="1"/>
  <c r="W351" i="1"/>
  <c r="AG351" i="1" s="1"/>
  <c r="W355" i="1"/>
  <c r="AG355" i="1" s="1"/>
  <c r="W359" i="1"/>
  <c r="AG359" i="1" s="1"/>
  <c r="W363" i="1"/>
  <c r="AG363" i="1" s="1"/>
  <c r="W367" i="1"/>
  <c r="AG367" i="1" s="1"/>
  <c r="W371" i="1"/>
  <c r="AG371" i="1" s="1"/>
  <c r="W375" i="1"/>
  <c r="AG375" i="1" s="1"/>
  <c r="W379" i="1"/>
  <c r="AG379" i="1" s="1"/>
  <c r="W383" i="1"/>
  <c r="AG383" i="1" s="1"/>
  <c r="W387" i="1"/>
  <c r="AG387" i="1" s="1"/>
  <c r="W391" i="1"/>
  <c r="AG391" i="1" s="1"/>
  <c r="W395" i="1"/>
  <c r="AG395" i="1" s="1"/>
  <c r="W399" i="1"/>
  <c r="AG399" i="1" s="1"/>
  <c r="W403" i="1"/>
  <c r="AG403" i="1" s="1"/>
  <c r="W407" i="1"/>
  <c r="AG407" i="1" s="1"/>
  <c r="W411" i="1"/>
  <c r="AG411" i="1" s="1"/>
  <c r="W415" i="1"/>
  <c r="AG415" i="1" s="1"/>
  <c r="W419" i="1"/>
  <c r="AG419" i="1" s="1"/>
  <c r="W423" i="1"/>
  <c r="AG423" i="1" s="1"/>
  <c r="W427" i="1"/>
  <c r="AG427" i="1" s="1"/>
  <c r="W431" i="1"/>
  <c r="AG431" i="1" s="1"/>
  <c r="W435" i="1"/>
  <c r="AG435" i="1" s="1"/>
  <c r="W439" i="1"/>
  <c r="AG439" i="1" s="1"/>
  <c r="W443" i="1"/>
  <c r="AG443" i="1" s="1"/>
  <c r="W447" i="1"/>
  <c r="AG447" i="1" s="1"/>
  <c r="W451" i="1"/>
  <c r="AG451" i="1" s="1"/>
  <c r="W455" i="1"/>
  <c r="AG455" i="1" s="1"/>
  <c r="W459" i="1"/>
  <c r="AG459" i="1" s="1"/>
  <c r="W463" i="1"/>
  <c r="AG463" i="1" s="1"/>
  <c r="W544" i="1"/>
  <c r="AG544" i="1" s="1"/>
  <c r="V29" i="1"/>
  <c r="V37" i="1"/>
  <c r="V545" i="1"/>
  <c r="X513" i="1"/>
  <c r="AA513" i="1" s="1"/>
  <c r="AE513" i="1" s="1"/>
  <c r="V6" i="1"/>
  <c r="V8" i="1"/>
  <c r="V10" i="1"/>
  <c r="V12" i="1"/>
  <c r="V14" i="1"/>
  <c r="V16" i="1"/>
  <c r="V18" i="1"/>
  <c r="V20" i="1"/>
  <c r="V22" i="1"/>
  <c r="V24" i="1"/>
  <c r="V26" i="1"/>
  <c r="V28" i="1"/>
  <c r="V30" i="1"/>
  <c r="V32" i="1"/>
  <c r="V34" i="1"/>
  <c r="V36" i="1"/>
  <c r="V38" i="1"/>
  <c r="V40" i="1"/>
  <c r="V42" i="1"/>
  <c r="V44" i="1"/>
  <c r="V46" i="1"/>
  <c r="V48" i="1"/>
  <c r="V50" i="1"/>
  <c r="V52" i="1"/>
  <c r="V54" i="1"/>
  <c r="V56" i="1"/>
  <c r="V58" i="1"/>
  <c r="V60" i="1"/>
  <c r="V62" i="1"/>
  <c r="V64" i="1"/>
  <c r="V66" i="1"/>
  <c r="V68" i="1"/>
  <c r="V70" i="1"/>
  <c r="V72" i="1"/>
  <c r="V74" i="1"/>
  <c r="V76" i="1"/>
  <c r="V78" i="1"/>
  <c r="V80" i="1"/>
  <c r="V82" i="1"/>
  <c r="V84" i="1"/>
  <c r="V86" i="1"/>
  <c r="V88" i="1"/>
  <c r="V90" i="1"/>
  <c r="V92" i="1"/>
  <c r="V94" i="1"/>
  <c r="V96" i="1"/>
  <c r="V98" i="1"/>
  <c r="V100" i="1"/>
  <c r="V102" i="1"/>
  <c r="V104" i="1"/>
  <c r="V106" i="1"/>
  <c r="V108" i="1"/>
  <c r="V110" i="1"/>
  <c r="V112" i="1"/>
  <c r="V114" i="1"/>
  <c r="V116" i="1"/>
  <c r="V118" i="1"/>
  <c r="V120" i="1"/>
  <c r="V122" i="1"/>
  <c r="V124" i="1"/>
  <c r="V126" i="1"/>
  <c r="V128" i="1"/>
  <c r="V130" i="1"/>
  <c r="V132" i="1"/>
  <c r="V134" i="1"/>
  <c r="V136" i="1"/>
  <c r="V138" i="1"/>
  <c r="V140" i="1"/>
  <c r="V142" i="1"/>
  <c r="V144" i="1"/>
  <c r="V146" i="1"/>
  <c r="V148" i="1"/>
  <c r="V150" i="1"/>
  <c r="V152" i="1"/>
  <c r="V154" i="1"/>
  <c r="V156" i="1"/>
  <c r="V158" i="1"/>
  <c r="V160" i="1"/>
  <c r="V162" i="1"/>
  <c r="V164" i="1"/>
  <c r="V166" i="1"/>
  <c r="V168" i="1"/>
  <c r="V170" i="1"/>
  <c r="V172" i="1"/>
  <c r="V174" i="1"/>
  <c r="V176" i="1"/>
  <c r="V178" i="1"/>
  <c r="V180" i="1"/>
  <c r="V182" i="1"/>
  <c r="V184" i="1"/>
  <c r="V186" i="1"/>
  <c r="V188" i="1"/>
  <c r="V190" i="1"/>
  <c r="V192" i="1"/>
  <c r="V194" i="1"/>
  <c r="V196" i="1"/>
  <c r="V198" i="1"/>
  <c r="V200" i="1"/>
  <c r="V202" i="1"/>
  <c r="V204" i="1"/>
  <c r="V206" i="1"/>
  <c r="V208" i="1"/>
  <c r="V210" i="1"/>
  <c r="V212" i="1"/>
  <c r="V214" i="1"/>
  <c r="V216" i="1"/>
  <c r="V218" i="1"/>
  <c r="V220" i="1"/>
  <c r="V222" i="1"/>
  <c r="V224" i="1"/>
  <c r="V226" i="1"/>
  <c r="V228" i="1"/>
  <c r="V230" i="1"/>
  <c r="V232" i="1"/>
  <c r="V234" i="1"/>
  <c r="V236" i="1"/>
  <c r="V238" i="1"/>
  <c r="V240" i="1"/>
  <c r="V242" i="1"/>
  <c r="V244" i="1"/>
  <c r="V246" i="1"/>
  <c r="V248" i="1"/>
  <c r="V250" i="1"/>
  <c r="V252" i="1"/>
  <c r="V254" i="1"/>
  <c r="V256" i="1"/>
  <c r="V258" i="1"/>
  <c r="V260" i="1"/>
  <c r="V262" i="1"/>
  <c r="V264" i="1"/>
  <c r="V266" i="1"/>
  <c r="V268" i="1"/>
  <c r="V270" i="1"/>
  <c r="V272" i="1"/>
  <c r="V274" i="1"/>
  <c r="V276" i="1"/>
  <c r="V278" i="1"/>
  <c r="V280" i="1"/>
  <c r="V282" i="1"/>
  <c r="V284" i="1"/>
  <c r="V286" i="1"/>
  <c r="V288" i="1"/>
  <c r="V290" i="1"/>
  <c r="V292" i="1"/>
  <c r="V294" i="1"/>
  <c r="V296" i="1"/>
  <c r="V298" i="1"/>
  <c r="V300" i="1"/>
  <c r="V302" i="1"/>
  <c r="V304" i="1"/>
  <c r="V306" i="1"/>
  <c r="V308" i="1"/>
  <c r="V310" i="1"/>
  <c r="V312" i="1"/>
  <c r="V314" i="1"/>
  <c r="V316" i="1"/>
  <c r="V318" i="1"/>
  <c r="V320" i="1"/>
  <c r="V322" i="1"/>
  <c r="V324" i="1"/>
  <c r="V326" i="1"/>
  <c r="V328" i="1"/>
  <c r="V330" i="1"/>
  <c r="V332" i="1"/>
  <c r="V334" i="1"/>
  <c r="V336" i="1"/>
  <c r="V338" i="1"/>
  <c r="V340" i="1"/>
  <c r="V342" i="1"/>
  <c r="V344" i="1"/>
  <c r="V346" i="1"/>
  <c r="V348" i="1"/>
  <c r="V350" i="1"/>
  <c r="V352" i="1"/>
  <c r="V354" i="1"/>
  <c r="V356" i="1"/>
  <c r="V358" i="1"/>
  <c r="V360" i="1"/>
  <c r="V362" i="1"/>
  <c r="V364" i="1"/>
  <c r="V366" i="1"/>
  <c r="V368" i="1"/>
  <c r="V370" i="1"/>
  <c r="V372" i="1"/>
  <c r="V374" i="1"/>
  <c r="V376" i="1"/>
  <c r="V378" i="1"/>
  <c r="V380" i="1"/>
  <c r="V382" i="1"/>
  <c r="V384" i="1"/>
  <c r="V386" i="1"/>
  <c r="V388" i="1"/>
  <c r="V390" i="1"/>
  <c r="V392" i="1"/>
  <c r="V394" i="1"/>
  <c r="V396" i="1"/>
  <c r="V398" i="1"/>
  <c r="V400" i="1"/>
  <c r="V402" i="1"/>
  <c r="V404" i="1"/>
  <c r="V406" i="1"/>
  <c r="V408" i="1"/>
  <c r="V410" i="1"/>
  <c r="V412" i="1"/>
  <c r="V414" i="1"/>
  <c r="V416" i="1"/>
  <c r="V418" i="1"/>
  <c r="V420" i="1"/>
  <c r="V422" i="1"/>
  <c r="V424" i="1"/>
  <c r="V426" i="1"/>
  <c r="V428" i="1"/>
  <c r="V430" i="1"/>
  <c r="V432" i="1"/>
  <c r="V434" i="1"/>
  <c r="V436" i="1"/>
  <c r="V438" i="1"/>
  <c r="V440" i="1"/>
  <c r="V442" i="1"/>
  <c r="V444" i="1"/>
  <c r="V446" i="1"/>
  <c r="V448" i="1"/>
  <c r="V450" i="1"/>
  <c r="V452" i="1"/>
  <c r="V454" i="1"/>
  <c r="V456" i="1"/>
  <c r="V458" i="1"/>
  <c r="V460" i="1"/>
  <c r="V462" i="1"/>
  <c r="V464" i="1"/>
  <c r="V466" i="1"/>
  <c r="V467" i="1"/>
  <c r="V469" i="1"/>
  <c r="V471" i="1"/>
  <c r="V473" i="1"/>
  <c r="V475" i="1"/>
  <c r="V477" i="1"/>
  <c r="V479" i="1"/>
  <c r="V481" i="1"/>
  <c r="V483" i="1"/>
  <c r="V485" i="1"/>
  <c r="V487" i="1"/>
  <c r="V489" i="1"/>
  <c r="V491" i="1"/>
  <c r="V493" i="1"/>
  <c r="V495" i="1"/>
  <c r="V497" i="1"/>
  <c r="V499" i="1"/>
  <c r="V501" i="1"/>
  <c r="V503" i="1"/>
  <c r="V505" i="1"/>
  <c r="V507" i="1"/>
  <c r="V509" i="1"/>
  <c r="V511" i="1"/>
  <c r="V514" i="1"/>
  <c r="V516" i="1"/>
  <c r="V518" i="1"/>
  <c r="V520" i="1"/>
  <c r="V522" i="1"/>
  <c r="V524" i="1"/>
  <c r="V526" i="1"/>
  <c r="V528" i="1"/>
  <c r="V530" i="1"/>
  <c r="V532" i="1"/>
  <c r="V534" i="1"/>
  <c r="V536" i="1"/>
  <c r="V538" i="1"/>
  <c r="V540" i="1"/>
  <c r="V542" i="1"/>
  <c r="O5" i="1"/>
  <c r="O7" i="1"/>
  <c r="O9" i="1"/>
  <c r="O12" i="1"/>
  <c r="O14" i="1"/>
  <c r="O16" i="1"/>
  <c r="O18" i="1"/>
  <c r="O20" i="1"/>
  <c r="O22" i="1"/>
  <c r="O24" i="1"/>
  <c r="O26" i="1"/>
  <c r="O28" i="1"/>
  <c r="O30" i="1"/>
  <c r="O32" i="1"/>
  <c r="O34" i="1"/>
  <c r="O36" i="1"/>
  <c r="O38" i="1"/>
  <c r="O40" i="1"/>
  <c r="O42" i="1"/>
  <c r="O44" i="1"/>
  <c r="O46" i="1"/>
  <c r="O48" i="1"/>
  <c r="O50" i="1"/>
  <c r="O52" i="1"/>
  <c r="O54" i="1"/>
  <c r="O56" i="1"/>
  <c r="O58" i="1"/>
  <c r="O60" i="1"/>
  <c r="O62" i="1"/>
  <c r="O64" i="1"/>
  <c r="O66" i="1"/>
  <c r="O68" i="1"/>
  <c r="O70" i="1"/>
  <c r="O72" i="1"/>
  <c r="O74" i="1"/>
  <c r="O76" i="1"/>
  <c r="O78" i="1"/>
  <c r="O80" i="1"/>
  <c r="O82" i="1"/>
  <c r="O84" i="1"/>
  <c r="O86" i="1"/>
  <c r="O88" i="1"/>
  <c r="O90" i="1"/>
  <c r="O92" i="1"/>
  <c r="O94" i="1"/>
  <c r="O96" i="1"/>
  <c r="O98" i="1"/>
  <c r="O100" i="1"/>
  <c r="O102" i="1"/>
  <c r="O104" i="1"/>
  <c r="O106" i="1"/>
  <c r="O108" i="1"/>
  <c r="O110" i="1"/>
  <c r="O112" i="1"/>
  <c r="O114" i="1"/>
  <c r="O116" i="1"/>
  <c r="O118" i="1"/>
  <c r="O120" i="1"/>
  <c r="O122" i="1"/>
  <c r="O124" i="1"/>
  <c r="O126" i="1"/>
  <c r="O128" i="1"/>
  <c r="O130" i="1"/>
  <c r="O132" i="1"/>
  <c r="O134" i="1"/>
  <c r="O136" i="1"/>
  <c r="O138" i="1"/>
  <c r="O140" i="1"/>
  <c r="O142" i="1"/>
  <c r="O144" i="1"/>
  <c r="O146" i="1"/>
  <c r="O148" i="1"/>
  <c r="O150" i="1"/>
  <c r="O152" i="1"/>
  <c r="O154" i="1"/>
  <c r="O156" i="1"/>
  <c r="O158" i="1"/>
  <c r="O160" i="1"/>
  <c r="O162" i="1"/>
  <c r="O164" i="1"/>
  <c r="O166" i="1"/>
  <c r="O168" i="1"/>
  <c r="O170" i="1"/>
  <c r="O172" i="1"/>
  <c r="O174" i="1"/>
  <c r="O176" i="1"/>
  <c r="O178" i="1"/>
  <c r="O180" i="1"/>
  <c r="O182" i="1"/>
  <c r="O184" i="1"/>
  <c r="O186" i="1"/>
  <c r="O188" i="1"/>
  <c r="O190" i="1"/>
  <c r="O192" i="1"/>
  <c r="O194" i="1"/>
  <c r="O196" i="1"/>
  <c r="O198" i="1"/>
  <c r="O200" i="1"/>
  <c r="O202" i="1"/>
  <c r="O204" i="1"/>
  <c r="O206" i="1"/>
  <c r="O208" i="1"/>
  <c r="O210" i="1"/>
  <c r="O212" i="1"/>
  <c r="O214" i="1"/>
  <c r="O216" i="1"/>
  <c r="O218" i="1"/>
  <c r="O220" i="1"/>
  <c r="O222" i="1"/>
  <c r="O224" i="1"/>
  <c r="O226" i="1"/>
  <c r="O228" i="1"/>
  <c r="O230" i="1"/>
  <c r="O232" i="1"/>
  <c r="O234" i="1"/>
  <c r="O236" i="1"/>
  <c r="O238" i="1"/>
  <c r="O240" i="1"/>
  <c r="O242" i="1"/>
  <c r="O244" i="1"/>
  <c r="O246" i="1"/>
  <c r="O248" i="1"/>
  <c r="O250" i="1"/>
  <c r="O252" i="1"/>
  <c r="O254" i="1"/>
  <c r="O256" i="1"/>
  <c r="O258" i="1"/>
  <c r="O260" i="1"/>
  <c r="O6" i="1"/>
  <c r="O8" i="1"/>
  <c r="O10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262" i="1"/>
  <c r="O264" i="1"/>
  <c r="O266" i="1"/>
  <c r="O268" i="1"/>
  <c r="O270" i="1"/>
  <c r="O272" i="1"/>
  <c r="O274" i="1"/>
  <c r="O276" i="1"/>
  <c r="O278" i="1"/>
  <c r="O280" i="1"/>
  <c r="O282" i="1"/>
  <c r="O284" i="1"/>
  <c r="O286" i="1"/>
  <c r="O288" i="1"/>
  <c r="O290" i="1"/>
  <c r="O292" i="1"/>
  <c r="O294" i="1"/>
  <c r="O296" i="1"/>
  <c r="O298" i="1"/>
  <c r="O300" i="1"/>
  <c r="O302" i="1"/>
  <c r="O303" i="1"/>
  <c r="O305" i="1"/>
  <c r="O307" i="1"/>
  <c r="O309" i="1"/>
  <c r="O311" i="1"/>
  <c r="O313" i="1"/>
  <c r="O315" i="1"/>
  <c r="O317" i="1"/>
  <c r="O319" i="1"/>
  <c r="O321" i="1"/>
  <c r="O323" i="1"/>
  <c r="O325" i="1"/>
  <c r="O327" i="1"/>
  <c r="O329" i="1"/>
  <c r="O331" i="1"/>
  <c r="O333" i="1"/>
  <c r="O335" i="1"/>
  <c r="O337" i="1"/>
  <c r="O339" i="1"/>
  <c r="O341" i="1"/>
  <c r="O343" i="1"/>
  <c r="O345" i="1"/>
  <c r="O347" i="1"/>
  <c r="O349" i="1"/>
  <c r="O351" i="1"/>
  <c r="O353" i="1"/>
  <c r="O355" i="1"/>
  <c r="O357" i="1"/>
  <c r="O359" i="1"/>
  <c r="O361" i="1"/>
  <c r="O363" i="1"/>
  <c r="O365" i="1"/>
  <c r="O367" i="1"/>
  <c r="O369" i="1"/>
  <c r="O371" i="1"/>
  <c r="O373" i="1"/>
  <c r="O375" i="1"/>
  <c r="O377" i="1"/>
  <c r="O379" i="1"/>
  <c r="O381" i="1"/>
  <c r="O383" i="1"/>
  <c r="O385" i="1"/>
  <c r="O387" i="1"/>
  <c r="O389" i="1"/>
  <c r="O391" i="1"/>
  <c r="O393" i="1"/>
  <c r="O395" i="1"/>
  <c r="O397" i="1"/>
  <c r="O399" i="1"/>
  <c r="O401" i="1"/>
  <c r="O403" i="1"/>
  <c r="O405" i="1"/>
  <c r="O407" i="1"/>
  <c r="O409" i="1"/>
  <c r="O411" i="1"/>
  <c r="O413" i="1"/>
  <c r="O415" i="1"/>
  <c r="O417" i="1"/>
  <c r="O419" i="1"/>
  <c r="O421" i="1"/>
  <c r="O423" i="1"/>
  <c r="O425" i="1"/>
  <c r="O427" i="1"/>
  <c r="O429" i="1"/>
  <c r="O431" i="1"/>
  <c r="O433" i="1"/>
  <c r="O435" i="1"/>
  <c r="O437" i="1"/>
  <c r="O439" i="1"/>
  <c r="O441" i="1"/>
  <c r="O443" i="1"/>
  <c r="O445" i="1"/>
  <c r="O447" i="1"/>
  <c r="O449" i="1"/>
  <c r="O451" i="1"/>
  <c r="O453" i="1"/>
  <c r="O455" i="1"/>
  <c r="O457" i="1"/>
  <c r="O459" i="1"/>
  <c r="O461" i="1"/>
  <c r="O463" i="1"/>
  <c r="O465" i="1"/>
  <c r="O468" i="1"/>
  <c r="O470" i="1"/>
  <c r="O472" i="1"/>
  <c r="O474" i="1"/>
  <c r="O476" i="1"/>
  <c r="O478" i="1"/>
  <c r="O480" i="1"/>
  <c r="O482" i="1"/>
  <c r="O484" i="1"/>
  <c r="O486" i="1"/>
  <c r="O488" i="1"/>
  <c r="O490" i="1"/>
  <c r="O492" i="1"/>
  <c r="O494" i="1"/>
  <c r="O496" i="1"/>
  <c r="O498" i="1"/>
  <c r="O500" i="1"/>
  <c r="O502" i="1"/>
  <c r="O504" i="1"/>
  <c r="O506" i="1"/>
  <c r="O508" i="1"/>
  <c r="O510" i="1"/>
  <c r="O511" i="1"/>
  <c r="O515" i="1"/>
  <c r="O517" i="1"/>
  <c r="O519" i="1"/>
  <c r="O521" i="1"/>
  <c r="O523" i="1"/>
  <c r="O525" i="1"/>
  <c r="O527" i="1"/>
  <c r="O529" i="1"/>
  <c r="O531" i="1"/>
  <c r="O533" i="1"/>
  <c r="O535" i="1"/>
  <c r="O537" i="1"/>
  <c r="O539" i="1"/>
  <c r="O541" i="1"/>
  <c r="O545" i="1"/>
  <c r="O37" i="1"/>
  <c r="O39" i="1"/>
  <c r="O41" i="1"/>
  <c r="O43" i="1"/>
  <c r="O45" i="1"/>
  <c r="O47" i="1"/>
  <c r="O49" i="1"/>
  <c r="O51" i="1"/>
  <c r="O53" i="1"/>
  <c r="O55" i="1"/>
  <c r="O57" i="1"/>
  <c r="O59" i="1"/>
  <c r="AF59" i="1" s="1"/>
  <c r="O61" i="1"/>
  <c r="O63" i="1"/>
  <c r="O65" i="1"/>
  <c r="O67" i="1"/>
  <c r="O69" i="1"/>
  <c r="O71" i="1"/>
  <c r="O73" i="1"/>
  <c r="O75" i="1"/>
  <c r="O77" i="1"/>
  <c r="O79" i="1"/>
  <c r="O81" i="1"/>
  <c r="O83" i="1"/>
  <c r="O85" i="1"/>
  <c r="O87" i="1"/>
  <c r="O89" i="1"/>
  <c r="O91" i="1"/>
  <c r="O93" i="1"/>
  <c r="O95" i="1"/>
  <c r="O97" i="1"/>
  <c r="O99" i="1"/>
  <c r="O101" i="1"/>
  <c r="O103" i="1"/>
  <c r="O105" i="1"/>
  <c r="O107" i="1"/>
  <c r="O109" i="1"/>
  <c r="O111" i="1"/>
  <c r="O113" i="1"/>
  <c r="O115" i="1"/>
  <c r="O117" i="1"/>
  <c r="O119" i="1"/>
  <c r="O121" i="1"/>
  <c r="O123" i="1"/>
  <c r="O125" i="1"/>
  <c r="O127" i="1"/>
  <c r="O129" i="1"/>
  <c r="O131" i="1"/>
  <c r="O133" i="1"/>
  <c r="O135" i="1"/>
  <c r="O137" i="1"/>
  <c r="O139" i="1"/>
  <c r="O141" i="1"/>
  <c r="O143" i="1"/>
  <c r="O145" i="1"/>
  <c r="O147" i="1"/>
  <c r="O149" i="1"/>
  <c r="O151" i="1"/>
  <c r="O153" i="1"/>
  <c r="O155" i="1"/>
  <c r="O157" i="1"/>
  <c r="O159" i="1"/>
  <c r="O161" i="1"/>
  <c r="O163" i="1"/>
  <c r="O165" i="1"/>
  <c r="O167" i="1"/>
  <c r="O169" i="1"/>
  <c r="O171" i="1"/>
  <c r="O173" i="1"/>
  <c r="O175" i="1"/>
  <c r="O177" i="1"/>
  <c r="O179" i="1"/>
  <c r="O181" i="1"/>
  <c r="O183" i="1"/>
  <c r="O185" i="1"/>
  <c r="O187" i="1"/>
  <c r="O189" i="1"/>
  <c r="O191" i="1"/>
  <c r="O193" i="1"/>
  <c r="O195" i="1"/>
  <c r="O197" i="1"/>
  <c r="O199" i="1"/>
  <c r="O201" i="1"/>
  <c r="O203" i="1"/>
  <c r="O205" i="1"/>
  <c r="O207" i="1"/>
  <c r="O209" i="1"/>
  <c r="O211" i="1"/>
  <c r="O213" i="1"/>
  <c r="O215" i="1"/>
  <c r="O217" i="1"/>
  <c r="O219" i="1"/>
  <c r="O221" i="1"/>
  <c r="O223" i="1"/>
  <c r="O225" i="1"/>
  <c r="O227" i="1"/>
  <c r="O229" i="1"/>
  <c r="O231" i="1"/>
  <c r="O233" i="1"/>
  <c r="O235" i="1"/>
  <c r="O237" i="1"/>
  <c r="O239" i="1"/>
  <c r="O241" i="1"/>
  <c r="O243" i="1"/>
  <c r="O245" i="1"/>
  <c r="O247" i="1"/>
  <c r="O249" i="1"/>
  <c r="O251" i="1"/>
  <c r="O253" i="1"/>
  <c r="O255" i="1"/>
  <c r="O257" i="1"/>
  <c r="O259" i="1"/>
  <c r="O261" i="1"/>
  <c r="O263" i="1"/>
  <c r="O265" i="1"/>
  <c r="O267" i="1"/>
  <c r="O269" i="1"/>
  <c r="O271" i="1"/>
  <c r="O273" i="1"/>
  <c r="O275" i="1"/>
  <c r="O277" i="1"/>
  <c r="O279" i="1"/>
  <c r="O281" i="1"/>
  <c r="O283" i="1"/>
  <c r="O285" i="1"/>
  <c r="O287" i="1"/>
  <c r="O289" i="1"/>
  <c r="O291" i="1"/>
  <c r="O293" i="1"/>
  <c r="O295" i="1"/>
  <c r="O297" i="1"/>
  <c r="O299" i="1"/>
  <c r="O301" i="1"/>
  <c r="O304" i="1"/>
  <c r="O306" i="1"/>
  <c r="O308" i="1"/>
  <c r="O310" i="1"/>
  <c r="O312" i="1"/>
  <c r="O314" i="1"/>
  <c r="O316" i="1"/>
  <c r="O318" i="1"/>
  <c r="O320" i="1"/>
  <c r="O322" i="1"/>
  <c r="O324" i="1"/>
  <c r="O326" i="1"/>
  <c r="O328" i="1"/>
  <c r="O330" i="1"/>
  <c r="O332" i="1"/>
  <c r="O334" i="1"/>
  <c r="O336" i="1"/>
  <c r="O338" i="1"/>
  <c r="O340" i="1"/>
  <c r="O342" i="1"/>
  <c r="O344" i="1"/>
  <c r="O346" i="1"/>
  <c r="O348" i="1"/>
  <c r="O350" i="1"/>
  <c r="O352" i="1"/>
  <c r="O354" i="1"/>
  <c r="O356" i="1"/>
  <c r="O358" i="1"/>
  <c r="O360" i="1"/>
  <c r="O362" i="1"/>
  <c r="O364" i="1"/>
  <c r="O366" i="1"/>
  <c r="O368" i="1"/>
  <c r="O370" i="1"/>
  <c r="O372" i="1"/>
  <c r="O374" i="1"/>
  <c r="O376" i="1"/>
  <c r="O378" i="1"/>
  <c r="O380" i="1"/>
  <c r="O382" i="1"/>
  <c r="O384" i="1"/>
  <c r="O386" i="1"/>
  <c r="O388" i="1"/>
  <c r="O390" i="1"/>
  <c r="O392" i="1"/>
  <c r="O394" i="1"/>
  <c r="O396" i="1"/>
  <c r="O398" i="1"/>
  <c r="O400" i="1"/>
  <c r="O402" i="1"/>
  <c r="O404" i="1"/>
  <c r="O406" i="1"/>
  <c r="O408" i="1"/>
  <c r="O410" i="1"/>
  <c r="O412" i="1"/>
  <c r="O414" i="1"/>
  <c r="O416" i="1"/>
  <c r="O418" i="1"/>
  <c r="O420" i="1"/>
  <c r="O422" i="1"/>
  <c r="O424" i="1"/>
  <c r="O426" i="1"/>
  <c r="O428" i="1"/>
  <c r="O430" i="1"/>
  <c r="O432" i="1"/>
  <c r="O434" i="1"/>
  <c r="O436" i="1"/>
  <c r="O438" i="1"/>
  <c r="O440" i="1"/>
  <c r="O442" i="1"/>
  <c r="O444" i="1"/>
  <c r="O446" i="1"/>
  <c r="O448" i="1"/>
  <c r="O450" i="1"/>
  <c r="O452" i="1"/>
  <c r="O454" i="1"/>
  <c r="O456" i="1"/>
  <c r="O458" i="1"/>
  <c r="O460" i="1"/>
  <c r="O462" i="1"/>
  <c r="O464" i="1"/>
  <c r="O466" i="1"/>
  <c r="O467" i="1"/>
  <c r="O469" i="1"/>
  <c r="O471" i="1"/>
  <c r="O473" i="1"/>
  <c r="O475" i="1"/>
  <c r="O477" i="1"/>
  <c r="O479" i="1"/>
  <c r="O481" i="1"/>
  <c r="O483" i="1"/>
  <c r="O485" i="1"/>
  <c r="O487" i="1"/>
  <c r="O489" i="1"/>
  <c r="O491" i="1"/>
  <c r="O493" i="1"/>
  <c r="O495" i="1"/>
  <c r="O497" i="1"/>
  <c r="O499" i="1"/>
  <c r="O501" i="1"/>
  <c r="O503" i="1"/>
  <c r="O505" i="1"/>
  <c r="O507" i="1"/>
  <c r="O509" i="1"/>
  <c r="O512" i="1"/>
  <c r="O514" i="1"/>
  <c r="O516" i="1"/>
  <c r="O518" i="1"/>
  <c r="O520" i="1"/>
  <c r="O522" i="1"/>
  <c r="O524" i="1"/>
  <c r="O526" i="1"/>
  <c r="O528" i="1"/>
  <c r="O530" i="1"/>
  <c r="O532" i="1"/>
  <c r="O534" i="1"/>
  <c r="O536" i="1"/>
  <c r="O538" i="1"/>
  <c r="O540" i="1"/>
  <c r="O542" i="1"/>
  <c r="O544" i="1"/>
  <c r="V59" i="1"/>
  <c r="W538" i="1" l="1"/>
  <c r="AG538" i="1" s="1"/>
  <c r="W514" i="1"/>
  <c r="W489" i="1"/>
  <c r="AG489" i="1" s="1"/>
  <c r="W466" i="1"/>
  <c r="AG466" i="1" s="1"/>
  <c r="W442" i="1"/>
  <c r="AG442" i="1" s="1"/>
  <c r="W418" i="1"/>
  <c r="AG418" i="1" s="1"/>
  <c r="W386" i="1"/>
  <c r="AG386" i="1" s="1"/>
  <c r="W362" i="1"/>
  <c r="AG362" i="1" s="1"/>
  <c r="W330" i="1"/>
  <c r="AG330" i="1" s="1"/>
  <c r="W306" i="1"/>
  <c r="AG306" i="1" s="1"/>
  <c r="W282" i="1"/>
  <c r="AG282" i="1" s="1"/>
  <c r="W258" i="1"/>
  <c r="AG258" i="1" s="1"/>
  <c r="W234" i="1"/>
  <c r="AG234" i="1" s="1"/>
  <c r="W210" i="1"/>
  <c r="AG210" i="1" s="1"/>
  <c r="W186" i="1"/>
  <c r="AG186" i="1" s="1"/>
  <c r="W162" i="1"/>
  <c r="AG162" i="1" s="1"/>
  <c r="W146" i="1"/>
  <c r="AG146" i="1" s="1"/>
  <c r="W122" i="1"/>
  <c r="AG122" i="1" s="1"/>
  <c r="W98" i="1"/>
  <c r="AG98" i="1" s="1"/>
  <c r="W74" i="1"/>
  <c r="AG74" i="1" s="1"/>
  <c r="W50" i="1"/>
  <c r="AG50" i="1" s="1"/>
  <c r="W26" i="1"/>
  <c r="AG26" i="1" s="1"/>
  <c r="W37" i="1"/>
  <c r="AG37" i="1" s="1"/>
  <c r="W536" i="1"/>
  <c r="W528" i="1"/>
  <c r="AG528" i="1" s="1"/>
  <c r="W520" i="1"/>
  <c r="W511" i="1"/>
  <c r="AG511" i="1" s="1"/>
  <c r="W503" i="1"/>
  <c r="W495" i="1"/>
  <c r="AG495" i="1" s="1"/>
  <c r="W487" i="1"/>
  <c r="W479" i="1"/>
  <c r="AG479" i="1" s="1"/>
  <c r="W471" i="1"/>
  <c r="W464" i="1"/>
  <c r="AG464" i="1" s="1"/>
  <c r="W456" i="1"/>
  <c r="W448" i="1"/>
  <c r="AG448" i="1" s="1"/>
  <c r="W440" i="1"/>
  <c r="W432" i="1"/>
  <c r="AG432" i="1" s="1"/>
  <c r="W424" i="1"/>
  <c r="AG424" i="1" s="1"/>
  <c r="W416" i="1"/>
  <c r="AG416" i="1" s="1"/>
  <c r="W408" i="1"/>
  <c r="AG408" i="1" s="1"/>
  <c r="W400" i="1"/>
  <c r="AG400" i="1" s="1"/>
  <c r="W392" i="1"/>
  <c r="AG392" i="1" s="1"/>
  <c r="W384" i="1"/>
  <c r="AG384" i="1" s="1"/>
  <c r="W376" i="1"/>
  <c r="AG376" i="1" s="1"/>
  <c r="W368" i="1"/>
  <c r="AG368" i="1" s="1"/>
  <c r="W360" i="1"/>
  <c r="AG360" i="1" s="1"/>
  <c r="W352" i="1"/>
  <c r="AG352" i="1" s="1"/>
  <c r="W344" i="1"/>
  <c r="AG344" i="1" s="1"/>
  <c r="W336" i="1"/>
  <c r="AG336" i="1" s="1"/>
  <c r="W328" i="1"/>
  <c r="AG328" i="1" s="1"/>
  <c r="W320" i="1"/>
  <c r="AG320" i="1" s="1"/>
  <c r="W312" i="1"/>
  <c r="AG312" i="1" s="1"/>
  <c r="W304" i="1"/>
  <c r="AG304" i="1" s="1"/>
  <c r="W296" i="1"/>
  <c r="AG296" i="1" s="1"/>
  <c r="W288" i="1"/>
  <c r="AG288" i="1" s="1"/>
  <c r="W280" i="1"/>
  <c r="AG280" i="1" s="1"/>
  <c r="W272" i="1"/>
  <c r="AG272" i="1" s="1"/>
  <c r="W264" i="1"/>
  <c r="AG264" i="1" s="1"/>
  <c r="W256" i="1"/>
  <c r="AG256" i="1" s="1"/>
  <c r="W248" i="1"/>
  <c r="AG248" i="1" s="1"/>
  <c r="W240" i="1"/>
  <c r="AG240" i="1" s="1"/>
  <c r="W232" i="1"/>
  <c r="AG232" i="1" s="1"/>
  <c r="W224" i="1"/>
  <c r="AG224" i="1" s="1"/>
  <c r="W216" i="1"/>
  <c r="AG216" i="1" s="1"/>
  <c r="W208" i="1"/>
  <c r="AG208" i="1" s="1"/>
  <c r="W200" i="1"/>
  <c r="AG200" i="1" s="1"/>
  <c r="W192" i="1"/>
  <c r="AG192" i="1" s="1"/>
  <c r="W184" i="1"/>
  <c r="AG184" i="1" s="1"/>
  <c r="W176" i="1"/>
  <c r="AG176" i="1" s="1"/>
  <c r="W168" i="1"/>
  <c r="AG168" i="1" s="1"/>
  <c r="W160" i="1"/>
  <c r="AG160" i="1" s="1"/>
  <c r="W152" i="1"/>
  <c r="AG152" i="1" s="1"/>
  <c r="W144" i="1"/>
  <c r="AG144" i="1" s="1"/>
  <c r="W136" i="1"/>
  <c r="AG136" i="1" s="1"/>
  <c r="W128" i="1"/>
  <c r="AG128" i="1" s="1"/>
  <c r="W120" i="1"/>
  <c r="AG120" i="1" s="1"/>
  <c r="W112" i="1"/>
  <c r="AG112" i="1" s="1"/>
  <c r="W104" i="1"/>
  <c r="AG104" i="1" s="1"/>
  <c r="W96" i="1"/>
  <c r="AG96" i="1" s="1"/>
  <c r="W88" i="1"/>
  <c r="AG88" i="1" s="1"/>
  <c r="W80" i="1"/>
  <c r="AG80" i="1" s="1"/>
  <c r="W72" i="1"/>
  <c r="AG72" i="1" s="1"/>
  <c r="W64" i="1"/>
  <c r="AG64" i="1" s="1"/>
  <c r="W56" i="1"/>
  <c r="AG56" i="1" s="1"/>
  <c r="W48" i="1"/>
  <c r="AG48" i="1" s="1"/>
  <c r="W40" i="1"/>
  <c r="AG40" i="1" s="1"/>
  <c r="W32" i="1"/>
  <c r="AG32" i="1" s="1"/>
  <c r="W24" i="1"/>
  <c r="AG24" i="1" s="1"/>
  <c r="W16" i="1"/>
  <c r="AG16" i="1" s="1"/>
  <c r="W8" i="1"/>
  <c r="AG8" i="1" s="1"/>
  <c r="W29" i="1"/>
  <c r="AG29" i="1" s="1"/>
  <c r="W530" i="1"/>
  <c r="W505" i="1"/>
  <c r="AG505" i="1" s="1"/>
  <c r="W481" i="1"/>
  <c r="AG481" i="1" s="1"/>
  <c r="W458" i="1"/>
  <c r="AG458" i="1" s="1"/>
  <c r="W434" i="1"/>
  <c r="AG434" i="1" s="1"/>
  <c r="W410" i="1"/>
  <c r="AG410" i="1" s="1"/>
  <c r="W394" i="1"/>
  <c r="AG394" i="1" s="1"/>
  <c r="W370" i="1"/>
  <c r="AG370" i="1" s="1"/>
  <c r="W346" i="1"/>
  <c r="AG346" i="1" s="1"/>
  <c r="W322" i="1"/>
  <c r="AG322" i="1" s="1"/>
  <c r="W298" i="1"/>
  <c r="AG298" i="1" s="1"/>
  <c r="W266" i="1"/>
  <c r="AG266" i="1" s="1"/>
  <c r="W242" i="1"/>
  <c r="AG242" i="1" s="1"/>
  <c r="W218" i="1"/>
  <c r="AG218" i="1" s="1"/>
  <c r="W194" i="1"/>
  <c r="AG194" i="1" s="1"/>
  <c r="W178" i="1"/>
  <c r="AG178" i="1" s="1"/>
  <c r="W154" i="1"/>
  <c r="AG154" i="1" s="1"/>
  <c r="W130" i="1"/>
  <c r="AG130" i="1" s="1"/>
  <c r="W106" i="1"/>
  <c r="AG106" i="1" s="1"/>
  <c r="W82" i="1"/>
  <c r="AG82" i="1" s="1"/>
  <c r="W58" i="1"/>
  <c r="AG58" i="1" s="1"/>
  <c r="W34" i="1"/>
  <c r="AG34" i="1" s="1"/>
  <c r="W10" i="1"/>
  <c r="AG10" i="1" s="1"/>
  <c r="W542" i="1"/>
  <c r="AG542" i="1" s="1"/>
  <c r="W534" i="1"/>
  <c r="W526" i="1"/>
  <c r="AG526" i="1" s="1"/>
  <c r="W518" i="1"/>
  <c r="W509" i="1"/>
  <c r="AG509" i="1" s="1"/>
  <c r="W501" i="1"/>
  <c r="W493" i="1"/>
  <c r="AG493" i="1" s="1"/>
  <c r="W485" i="1"/>
  <c r="AG485" i="1" s="1"/>
  <c r="W477" i="1"/>
  <c r="AG477" i="1" s="1"/>
  <c r="W469" i="1"/>
  <c r="AG469" i="1" s="1"/>
  <c r="W462" i="1"/>
  <c r="AG462" i="1" s="1"/>
  <c r="W454" i="1"/>
  <c r="AG454" i="1" s="1"/>
  <c r="W446" i="1"/>
  <c r="AG446" i="1" s="1"/>
  <c r="W438" i="1"/>
  <c r="AG438" i="1" s="1"/>
  <c r="W430" i="1"/>
  <c r="AG430" i="1" s="1"/>
  <c r="W422" i="1"/>
  <c r="AG422" i="1" s="1"/>
  <c r="W414" i="1"/>
  <c r="AG414" i="1" s="1"/>
  <c r="W406" i="1"/>
  <c r="AG406" i="1" s="1"/>
  <c r="W398" i="1"/>
  <c r="AG398" i="1" s="1"/>
  <c r="W390" i="1"/>
  <c r="AG390" i="1" s="1"/>
  <c r="W382" i="1"/>
  <c r="AG382" i="1" s="1"/>
  <c r="W374" i="1"/>
  <c r="AG374" i="1" s="1"/>
  <c r="W366" i="1"/>
  <c r="AG366" i="1" s="1"/>
  <c r="W358" i="1"/>
  <c r="AG358" i="1" s="1"/>
  <c r="W350" i="1"/>
  <c r="AG350" i="1" s="1"/>
  <c r="W342" i="1"/>
  <c r="AG342" i="1" s="1"/>
  <c r="W334" i="1"/>
  <c r="AG334" i="1" s="1"/>
  <c r="W326" i="1"/>
  <c r="AG326" i="1" s="1"/>
  <c r="W318" i="1"/>
  <c r="AG318" i="1" s="1"/>
  <c r="W310" i="1"/>
  <c r="AG310" i="1" s="1"/>
  <c r="W302" i="1"/>
  <c r="AG302" i="1" s="1"/>
  <c r="W294" i="1"/>
  <c r="AG294" i="1" s="1"/>
  <c r="W286" i="1"/>
  <c r="AG286" i="1" s="1"/>
  <c r="W278" i="1"/>
  <c r="AG278" i="1" s="1"/>
  <c r="W270" i="1"/>
  <c r="AG270" i="1" s="1"/>
  <c r="W262" i="1"/>
  <c r="AG262" i="1" s="1"/>
  <c r="W254" i="1"/>
  <c r="AG254" i="1" s="1"/>
  <c r="W246" i="1"/>
  <c r="AG246" i="1" s="1"/>
  <c r="W238" i="1"/>
  <c r="AG238" i="1" s="1"/>
  <c r="W230" i="1"/>
  <c r="AG230" i="1" s="1"/>
  <c r="W222" i="1"/>
  <c r="AG222" i="1" s="1"/>
  <c r="W214" i="1"/>
  <c r="AG214" i="1" s="1"/>
  <c r="W206" i="1"/>
  <c r="AG206" i="1" s="1"/>
  <c r="W198" i="1"/>
  <c r="AG198" i="1" s="1"/>
  <c r="W190" i="1"/>
  <c r="AG190" i="1" s="1"/>
  <c r="W182" i="1"/>
  <c r="AG182" i="1" s="1"/>
  <c r="W174" i="1"/>
  <c r="AG174" i="1" s="1"/>
  <c r="W166" i="1"/>
  <c r="AG166" i="1" s="1"/>
  <c r="W158" i="1"/>
  <c r="AG158" i="1" s="1"/>
  <c r="W150" i="1"/>
  <c r="AG150" i="1" s="1"/>
  <c r="W142" i="1"/>
  <c r="AG142" i="1" s="1"/>
  <c r="W134" i="1"/>
  <c r="AG134" i="1" s="1"/>
  <c r="W126" i="1"/>
  <c r="AG126" i="1" s="1"/>
  <c r="W118" i="1"/>
  <c r="AG118" i="1" s="1"/>
  <c r="W110" i="1"/>
  <c r="AG110" i="1" s="1"/>
  <c r="W102" i="1"/>
  <c r="AG102" i="1" s="1"/>
  <c r="W94" i="1"/>
  <c r="AG94" i="1" s="1"/>
  <c r="W86" i="1"/>
  <c r="AG86" i="1" s="1"/>
  <c r="W78" i="1"/>
  <c r="AG78" i="1" s="1"/>
  <c r="W70" i="1"/>
  <c r="AG70" i="1" s="1"/>
  <c r="W62" i="1"/>
  <c r="AG62" i="1" s="1"/>
  <c r="W54" i="1"/>
  <c r="AG54" i="1" s="1"/>
  <c r="W46" i="1"/>
  <c r="AG46" i="1" s="1"/>
  <c r="W38" i="1"/>
  <c r="AG38" i="1" s="1"/>
  <c r="W30" i="1"/>
  <c r="AG30" i="1" s="1"/>
  <c r="W22" i="1"/>
  <c r="AG22" i="1" s="1"/>
  <c r="W14" i="1"/>
  <c r="AG14" i="1" s="1"/>
  <c r="W6" i="1"/>
  <c r="AG6" i="1" s="1"/>
  <c r="W522" i="1"/>
  <c r="AG522" i="1" s="1"/>
  <c r="W497" i="1"/>
  <c r="W473" i="1"/>
  <c r="AG473" i="1" s="1"/>
  <c r="W450" i="1"/>
  <c r="AG450" i="1" s="1"/>
  <c r="W426" i="1"/>
  <c r="AG426" i="1" s="1"/>
  <c r="W402" i="1"/>
  <c r="AG402" i="1" s="1"/>
  <c r="W378" i="1"/>
  <c r="AG378" i="1" s="1"/>
  <c r="W354" i="1"/>
  <c r="AG354" i="1" s="1"/>
  <c r="W338" i="1"/>
  <c r="AG338" i="1" s="1"/>
  <c r="W314" i="1"/>
  <c r="AG314" i="1" s="1"/>
  <c r="W290" i="1"/>
  <c r="AG290" i="1" s="1"/>
  <c r="W274" i="1"/>
  <c r="AG274" i="1" s="1"/>
  <c r="W250" i="1"/>
  <c r="AG250" i="1" s="1"/>
  <c r="W226" i="1"/>
  <c r="AG226" i="1" s="1"/>
  <c r="W202" i="1"/>
  <c r="AG202" i="1" s="1"/>
  <c r="W170" i="1"/>
  <c r="AG170" i="1" s="1"/>
  <c r="W138" i="1"/>
  <c r="AG138" i="1" s="1"/>
  <c r="W114" i="1"/>
  <c r="AG114" i="1" s="1"/>
  <c r="W90" i="1"/>
  <c r="AG90" i="1" s="1"/>
  <c r="W66" i="1"/>
  <c r="AG66" i="1" s="1"/>
  <c r="W42" i="1"/>
  <c r="AG42" i="1" s="1"/>
  <c r="W18" i="1"/>
  <c r="AG18" i="1" s="1"/>
  <c r="W59" i="1"/>
  <c r="AG59" i="1" s="1"/>
  <c r="W540" i="1"/>
  <c r="W532" i="1"/>
  <c r="W524" i="1"/>
  <c r="W516" i="1"/>
  <c r="W507" i="1"/>
  <c r="W499" i="1"/>
  <c r="W491" i="1"/>
  <c r="W483" i="1"/>
  <c r="W475" i="1"/>
  <c r="W467" i="1"/>
  <c r="W460" i="1"/>
  <c r="W452" i="1"/>
  <c r="W444" i="1"/>
  <c r="W436" i="1"/>
  <c r="W428" i="1"/>
  <c r="W420" i="1"/>
  <c r="W412" i="1"/>
  <c r="W404" i="1"/>
  <c r="W396" i="1"/>
  <c r="W388" i="1"/>
  <c r="W380" i="1"/>
  <c r="W372" i="1"/>
  <c r="W364" i="1"/>
  <c r="W356" i="1"/>
  <c r="W348" i="1"/>
  <c r="W340" i="1"/>
  <c r="W332" i="1"/>
  <c r="W324" i="1"/>
  <c r="W316" i="1"/>
  <c r="W308" i="1"/>
  <c r="W300" i="1"/>
  <c r="AG300" i="1" s="1"/>
  <c r="W292" i="1"/>
  <c r="AG292" i="1" s="1"/>
  <c r="W284" i="1"/>
  <c r="AG284" i="1" s="1"/>
  <c r="W276" i="1"/>
  <c r="AG276" i="1" s="1"/>
  <c r="W268" i="1"/>
  <c r="AG268" i="1" s="1"/>
  <c r="W260" i="1"/>
  <c r="AG260" i="1" s="1"/>
  <c r="W252" i="1"/>
  <c r="AG252" i="1" s="1"/>
  <c r="W244" i="1"/>
  <c r="AG244" i="1" s="1"/>
  <c r="W236" i="1"/>
  <c r="AG236" i="1" s="1"/>
  <c r="W228" i="1"/>
  <c r="AG228" i="1" s="1"/>
  <c r="W220" i="1"/>
  <c r="AG220" i="1" s="1"/>
  <c r="W212" i="1"/>
  <c r="AG212" i="1" s="1"/>
  <c r="W204" i="1"/>
  <c r="AG204" i="1" s="1"/>
  <c r="W196" i="1"/>
  <c r="AG196" i="1" s="1"/>
  <c r="W188" i="1"/>
  <c r="AG188" i="1" s="1"/>
  <c r="W180" i="1"/>
  <c r="AG180" i="1" s="1"/>
  <c r="W172" i="1"/>
  <c r="AG172" i="1" s="1"/>
  <c r="W164" i="1"/>
  <c r="AG164" i="1" s="1"/>
  <c r="W156" i="1"/>
  <c r="AG156" i="1" s="1"/>
  <c r="W148" i="1"/>
  <c r="AG148" i="1" s="1"/>
  <c r="W140" i="1"/>
  <c r="AG140" i="1" s="1"/>
  <c r="W132" i="1"/>
  <c r="AG132" i="1" s="1"/>
  <c r="W124" i="1"/>
  <c r="AG124" i="1" s="1"/>
  <c r="W116" i="1"/>
  <c r="AG116" i="1" s="1"/>
  <c r="W108" i="1"/>
  <c r="AG108" i="1" s="1"/>
  <c r="W100" i="1"/>
  <c r="AG100" i="1" s="1"/>
  <c r="W92" i="1"/>
  <c r="AG92" i="1" s="1"/>
  <c r="W84" i="1"/>
  <c r="AG84" i="1" s="1"/>
  <c r="W76" i="1"/>
  <c r="AG76" i="1" s="1"/>
  <c r="W68" i="1"/>
  <c r="AG68" i="1" s="1"/>
  <c r="W60" i="1"/>
  <c r="AG60" i="1" s="1"/>
  <c r="W52" i="1"/>
  <c r="AG52" i="1" s="1"/>
  <c r="W44" i="1"/>
  <c r="AG44" i="1" s="1"/>
  <c r="W36" i="1"/>
  <c r="AG36" i="1" s="1"/>
  <c r="W28" i="1"/>
  <c r="AG28" i="1" s="1"/>
  <c r="W20" i="1"/>
  <c r="AG20" i="1" s="1"/>
  <c r="W12" i="1"/>
  <c r="AG12" i="1" s="1"/>
  <c r="W545" i="1"/>
  <c r="AG545" i="1" s="1"/>
  <c r="AF536" i="1"/>
  <c r="X528" i="1"/>
  <c r="AA528" i="1" s="1"/>
  <c r="AE528" i="1" s="1"/>
  <c r="AF528" i="1"/>
  <c r="AF520" i="1"/>
  <c r="X512" i="1"/>
  <c r="AA512" i="1" s="1"/>
  <c r="AE512" i="1" s="1"/>
  <c r="AF512" i="1"/>
  <c r="AF507" i="1"/>
  <c r="AF503" i="1"/>
  <c r="AF499" i="1"/>
  <c r="X495" i="1"/>
  <c r="AA495" i="1" s="1"/>
  <c r="AE495" i="1" s="1"/>
  <c r="AF495" i="1"/>
  <c r="AF491" i="1"/>
  <c r="AF487" i="1"/>
  <c r="AF483" i="1"/>
  <c r="X479" i="1"/>
  <c r="AA479" i="1" s="1"/>
  <c r="AE479" i="1" s="1"/>
  <c r="AF479" i="1"/>
  <c r="AF475" i="1"/>
  <c r="AF471" i="1"/>
  <c r="AF467" i="1"/>
  <c r="X464" i="1"/>
  <c r="AA464" i="1" s="1"/>
  <c r="AE464" i="1" s="1"/>
  <c r="AF464" i="1"/>
  <c r="AF460" i="1"/>
  <c r="AF456" i="1"/>
  <c r="AF452" i="1"/>
  <c r="X544" i="1"/>
  <c r="AA544" i="1" s="1"/>
  <c r="AE544" i="1" s="1"/>
  <c r="AF544" i="1"/>
  <c r="AF540" i="1"/>
  <c r="AF532" i="1"/>
  <c r="AF524" i="1"/>
  <c r="AF516" i="1"/>
  <c r="AF542" i="1"/>
  <c r="X538" i="1"/>
  <c r="AA538" i="1" s="1"/>
  <c r="AE538" i="1" s="1"/>
  <c r="AF538" i="1"/>
  <c r="AF534" i="1"/>
  <c r="AF530" i="1"/>
  <c r="X526" i="1"/>
  <c r="AA526" i="1" s="1"/>
  <c r="AE526" i="1" s="1"/>
  <c r="AF526" i="1"/>
  <c r="AF522" i="1"/>
  <c r="AF518" i="1"/>
  <c r="AF514" i="1"/>
  <c r="AF509" i="1"/>
  <c r="X505" i="1"/>
  <c r="AA505" i="1" s="1"/>
  <c r="AE505" i="1" s="1"/>
  <c r="AF505" i="1"/>
  <c r="AF501" i="1"/>
  <c r="AF497" i="1"/>
  <c r="X493" i="1"/>
  <c r="AA493" i="1" s="1"/>
  <c r="AE493" i="1" s="1"/>
  <c r="AF493" i="1"/>
  <c r="X448" i="1"/>
  <c r="AA448" i="1" s="1"/>
  <c r="AE448" i="1" s="1"/>
  <c r="AF448" i="1"/>
  <c r="AF444" i="1"/>
  <c r="AF440" i="1"/>
  <c r="AF436" i="1"/>
  <c r="X432" i="1"/>
  <c r="AA432" i="1" s="1"/>
  <c r="AE432" i="1" s="1"/>
  <c r="AF432" i="1"/>
  <c r="AF428" i="1"/>
  <c r="X424" i="1"/>
  <c r="AA424" i="1" s="1"/>
  <c r="AE424" i="1" s="1"/>
  <c r="AF424" i="1"/>
  <c r="AF420" i="1"/>
  <c r="X416" i="1"/>
  <c r="AA416" i="1" s="1"/>
  <c r="AE416" i="1" s="1"/>
  <c r="AF416" i="1"/>
  <c r="AF412" i="1"/>
  <c r="AF408" i="1"/>
  <c r="AF404" i="1"/>
  <c r="X400" i="1"/>
  <c r="AA400" i="1" s="1"/>
  <c r="AE400" i="1" s="1"/>
  <c r="AF400" i="1"/>
  <c r="AF396" i="1"/>
  <c r="X392" i="1"/>
  <c r="AA392" i="1" s="1"/>
  <c r="AE392" i="1" s="1"/>
  <c r="AF392" i="1"/>
  <c r="AF388" i="1"/>
  <c r="X384" i="1"/>
  <c r="AA384" i="1" s="1"/>
  <c r="AE384" i="1" s="1"/>
  <c r="AF384" i="1"/>
  <c r="AF380" i="1"/>
  <c r="AF376" i="1"/>
  <c r="AF372" i="1"/>
  <c r="X368" i="1"/>
  <c r="AA368" i="1" s="1"/>
  <c r="AE368" i="1" s="1"/>
  <c r="AF368" i="1"/>
  <c r="AF364" i="1"/>
  <c r="X360" i="1"/>
  <c r="AA360" i="1" s="1"/>
  <c r="AE360" i="1" s="1"/>
  <c r="AF360" i="1"/>
  <c r="AF356" i="1"/>
  <c r="X352" i="1"/>
  <c r="AA352" i="1" s="1"/>
  <c r="AE352" i="1" s="1"/>
  <c r="AF352" i="1"/>
  <c r="AF348" i="1"/>
  <c r="AF344" i="1"/>
  <c r="AF340" i="1"/>
  <c r="X336" i="1"/>
  <c r="AA336" i="1" s="1"/>
  <c r="AE336" i="1" s="1"/>
  <c r="AF336" i="1"/>
  <c r="AF332" i="1"/>
  <c r="X328" i="1"/>
  <c r="AA328" i="1" s="1"/>
  <c r="AE328" i="1" s="1"/>
  <c r="AF328" i="1"/>
  <c r="AF324" i="1"/>
  <c r="X320" i="1"/>
  <c r="AA320" i="1" s="1"/>
  <c r="AE320" i="1" s="1"/>
  <c r="AF320" i="1"/>
  <c r="AF316" i="1"/>
  <c r="AF312" i="1"/>
  <c r="AF308" i="1"/>
  <c r="X304" i="1"/>
  <c r="AA304" i="1" s="1"/>
  <c r="AE304" i="1" s="1"/>
  <c r="AF304" i="1"/>
  <c r="X299" i="1"/>
  <c r="AA299" i="1" s="1"/>
  <c r="AE299" i="1" s="1"/>
  <c r="AF299" i="1"/>
  <c r="X295" i="1"/>
  <c r="AA295" i="1" s="1"/>
  <c r="AE295" i="1" s="1"/>
  <c r="AF295" i="1"/>
  <c r="X291" i="1"/>
  <c r="AA291" i="1" s="1"/>
  <c r="AE291" i="1" s="1"/>
  <c r="AF291" i="1"/>
  <c r="X287" i="1"/>
  <c r="AA287" i="1" s="1"/>
  <c r="AE287" i="1" s="1"/>
  <c r="AF287" i="1"/>
  <c r="X283" i="1"/>
  <c r="AA283" i="1" s="1"/>
  <c r="AE283" i="1" s="1"/>
  <c r="AF283" i="1"/>
  <c r="X279" i="1"/>
  <c r="AA279" i="1" s="1"/>
  <c r="AE279" i="1" s="1"/>
  <c r="AF279" i="1"/>
  <c r="X275" i="1"/>
  <c r="AA275" i="1" s="1"/>
  <c r="AE275" i="1" s="1"/>
  <c r="AF275" i="1"/>
  <c r="X271" i="1"/>
  <c r="AA271" i="1" s="1"/>
  <c r="AE271" i="1" s="1"/>
  <c r="AF271" i="1"/>
  <c r="X267" i="1"/>
  <c r="AA267" i="1" s="1"/>
  <c r="AE267" i="1" s="1"/>
  <c r="AF267" i="1"/>
  <c r="X263" i="1"/>
  <c r="AA263" i="1" s="1"/>
  <c r="AE263" i="1" s="1"/>
  <c r="AF263" i="1"/>
  <c r="X259" i="1"/>
  <c r="AA259" i="1" s="1"/>
  <c r="AE259" i="1" s="1"/>
  <c r="AF259" i="1"/>
  <c r="X255" i="1"/>
  <c r="AA255" i="1" s="1"/>
  <c r="AE255" i="1" s="1"/>
  <c r="AF255" i="1"/>
  <c r="X251" i="1"/>
  <c r="AA251" i="1" s="1"/>
  <c r="AE251" i="1" s="1"/>
  <c r="AF251" i="1"/>
  <c r="X247" i="1"/>
  <c r="AA247" i="1" s="1"/>
  <c r="AE247" i="1" s="1"/>
  <c r="AF247" i="1"/>
  <c r="X243" i="1"/>
  <c r="AA243" i="1" s="1"/>
  <c r="AE243" i="1" s="1"/>
  <c r="AF243" i="1"/>
  <c r="X239" i="1"/>
  <c r="AA239" i="1" s="1"/>
  <c r="AE239" i="1" s="1"/>
  <c r="AF239" i="1"/>
  <c r="X235" i="1"/>
  <c r="AA235" i="1" s="1"/>
  <c r="AE235" i="1" s="1"/>
  <c r="AF235" i="1"/>
  <c r="X231" i="1"/>
  <c r="AA231" i="1" s="1"/>
  <c r="AE231" i="1" s="1"/>
  <c r="AF231" i="1"/>
  <c r="X227" i="1"/>
  <c r="AA227" i="1" s="1"/>
  <c r="AE227" i="1" s="1"/>
  <c r="AF227" i="1"/>
  <c r="X223" i="1"/>
  <c r="AA223" i="1" s="1"/>
  <c r="AE223" i="1" s="1"/>
  <c r="AF223" i="1"/>
  <c r="X219" i="1"/>
  <c r="AA219" i="1" s="1"/>
  <c r="AE219" i="1" s="1"/>
  <c r="AF219" i="1"/>
  <c r="X215" i="1"/>
  <c r="AA215" i="1" s="1"/>
  <c r="AE215" i="1" s="1"/>
  <c r="AF215" i="1"/>
  <c r="X211" i="1"/>
  <c r="AA211" i="1" s="1"/>
  <c r="AE211" i="1" s="1"/>
  <c r="AF211" i="1"/>
  <c r="X207" i="1"/>
  <c r="AA207" i="1" s="1"/>
  <c r="AE207" i="1" s="1"/>
  <c r="AF207" i="1"/>
  <c r="X203" i="1"/>
  <c r="AA203" i="1" s="1"/>
  <c r="AE203" i="1" s="1"/>
  <c r="AF203" i="1"/>
  <c r="X199" i="1"/>
  <c r="AA199" i="1" s="1"/>
  <c r="AE199" i="1" s="1"/>
  <c r="AF199" i="1"/>
  <c r="X195" i="1"/>
  <c r="AA195" i="1" s="1"/>
  <c r="AE195" i="1" s="1"/>
  <c r="AF195" i="1"/>
  <c r="X191" i="1"/>
  <c r="AA191" i="1" s="1"/>
  <c r="AE191" i="1" s="1"/>
  <c r="AF191" i="1"/>
  <c r="X187" i="1"/>
  <c r="AA187" i="1" s="1"/>
  <c r="AE187" i="1" s="1"/>
  <c r="AF187" i="1"/>
  <c r="X183" i="1"/>
  <c r="AA183" i="1" s="1"/>
  <c r="AE183" i="1" s="1"/>
  <c r="AF183" i="1"/>
  <c r="X179" i="1"/>
  <c r="AA179" i="1" s="1"/>
  <c r="AE179" i="1" s="1"/>
  <c r="AF179" i="1"/>
  <c r="X175" i="1"/>
  <c r="AA175" i="1" s="1"/>
  <c r="AE175" i="1" s="1"/>
  <c r="AF175" i="1"/>
  <c r="X171" i="1"/>
  <c r="AA171" i="1" s="1"/>
  <c r="AE171" i="1" s="1"/>
  <c r="AF171" i="1"/>
  <c r="X167" i="1"/>
  <c r="AA167" i="1" s="1"/>
  <c r="AE167" i="1" s="1"/>
  <c r="AF167" i="1"/>
  <c r="X163" i="1"/>
  <c r="AA163" i="1" s="1"/>
  <c r="AE163" i="1" s="1"/>
  <c r="AF163" i="1"/>
  <c r="X159" i="1"/>
  <c r="AA159" i="1" s="1"/>
  <c r="AE159" i="1" s="1"/>
  <c r="AF159" i="1"/>
  <c r="X155" i="1"/>
  <c r="AA155" i="1" s="1"/>
  <c r="AE155" i="1" s="1"/>
  <c r="AF155" i="1"/>
  <c r="X151" i="1"/>
  <c r="AA151" i="1" s="1"/>
  <c r="AE151" i="1" s="1"/>
  <c r="AF151" i="1"/>
  <c r="X147" i="1"/>
  <c r="AA147" i="1" s="1"/>
  <c r="AE147" i="1" s="1"/>
  <c r="AF147" i="1"/>
  <c r="X143" i="1"/>
  <c r="AA143" i="1" s="1"/>
  <c r="AE143" i="1" s="1"/>
  <c r="AF143" i="1"/>
  <c r="X139" i="1"/>
  <c r="AA139" i="1" s="1"/>
  <c r="AE139" i="1" s="1"/>
  <c r="AF139" i="1"/>
  <c r="X135" i="1"/>
  <c r="AA135" i="1" s="1"/>
  <c r="AE135" i="1" s="1"/>
  <c r="AF135" i="1"/>
  <c r="X131" i="1"/>
  <c r="AA131" i="1" s="1"/>
  <c r="AE131" i="1" s="1"/>
  <c r="AF131" i="1"/>
  <c r="X127" i="1"/>
  <c r="AA127" i="1" s="1"/>
  <c r="AE127" i="1" s="1"/>
  <c r="AF127" i="1"/>
  <c r="X123" i="1"/>
  <c r="AA123" i="1" s="1"/>
  <c r="AE123" i="1" s="1"/>
  <c r="AF123" i="1"/>
  <c r="X119" i="1"/>
  <c r="AA119" i="1" s="1"/>
  <c r="AE119" i="1" s="1"/>
  <c r="AF119" i="1"/>
  <c r="X115" i="1"/>
  <c r="AA115" i="1" s="1"/>
  <c r="AE115" i="1" s="1"/>
  <c r="AF115" i="1"/>
  <c r="X111" i="1"/>
  <c r="AA111" i="1" s="1"/>
  <c r="AE111" i="1" s="1"/>
  <c r="AF111" i="1"/>
  <c r="X107" i="1"/>
  <c r="AA107" i="1" s="1"/>
  <c r="AE107" i="1" s="1"/>
  <c r="AF107" i="1"/>
  <c r="X103" i="1"/>
  <c r="AA103" i="1" s="1"/>
  <c r="AE103" i="1" s="1"/>
  <c r="AF103" i="1"/>
  <c r="X99" i="1"/>
  <c r="AA99" i="1" s="1"/>
  <c r="AE99" i="1" s="1"/>
  <c r="AF99" i="1"/>
  <c r="X95" i="1"/>
  <c r="AA95" i="1" s="1"/>
  <c r="AE95" i="1" s="1"/>
  <c r="AF95" i="1"/>
  <c r="X91" i="1"/>
  <c r="AA91" i="1" s="1"/>
  <c r="AE91" i="1" s="1"/>
  <c r="AF91" i="1"/>
  <c r="X87" i="1"/>
  <c r="AA87" i="1" s="1"/>
  <c r="AE87" i="1" s="1"/>
  <c r="AF87" i="1"/>
  <c r="X83" i="1"/>
  <c r="AA83" i="1" s="1"/>
  <c r="AE83" i="1" s="1"/>
  <c r="AF83" i="1"/>
  <c r="X79" i="1"/>
  <c r="AA79" i="1" s="1"/>
  <c r="AE79" i="1" s="1"/>
  <c r="AF79" i="1"/>
  <c r="X75" i="1"/>
  <c r="AA75" i="1" s="1"/>
  <c r="AE75" i="1" s="1"/>
  <c r="AF75" i="1"/>
  <c r="X71" i="1"/>
  <c r="AA71" i="1" s="1"/>
  <c r="AE71" i="1" s="1"/>
  <c r="AF71" i="1"/>
  <c r="X67" i="1"/>
  <c r="AA67" i="1" s="1"/>
  <c r="AE67" i="1" s="1"/>
  <c r="AF67" i="1"/>
  <c r="X63" i="1"/>
  <c r="AA63" i="1" s="1"/>
  <c r="AE63" i="1" s="1"/>
  <c r="AF63" i="1"/>
  <c r="X55" i="1"/>
  <c r="AA55" i="1" s="1"/>
  <c r="AE55" i="1" s="1"/>
  <c r="AF55" i="1"/>
  <c r="X51" i="1"/>
  <c r="AA51" i="1" s="1"/>
  <c r="AE51" i="1" s="1"/>
  <c r="AF51" i="1"/>
  <c r="X47" i="1"/>
  <c r="AA47" i="1" s="1"/>
  <c r="AE47" i="1" s="1"/>
  <c r="AF47" i="1"/>
  <c r="X43" i="1"/>
  <c r="AA43" i="1" s="1"/>
  <c r="AE43" i="1" s="1"/>
  <c r="AF43" i="1"/>
  <c r="X39" i="1"/>
  <c r="AA39" i="1" s="1"/>
  <c r="AE39" i="1" s="1"/>
  <c r="AF39" i="1"/>
  <c r="X545" i="1"/>
  <c r="AA545" i="1" s="1"/>
  <c r="AE545" i="1" s="1"/>
  <c r="AF545" i="1"/>
  <c r="X539" i="1"/>
  <c r="AA539" i="1" s="1"/>
  <c r="AE539" i="1" s="1"/>
  <c r="AF539" i="1"/>
  <c r="X535" i="1"/>
  <c r="AA535" i="1" s="1"/>
  <c r="AE535" i="1" s="1"/>
  <c r="AF535" i="1"/>
  <c r="X531" i="1"/>
  <c r="AA531" i="1" s="1"/>
  <c r="AE531" i="1" s="1"/>
  <c r="AF531" i="1"/>
  <c r="X527" i="1"/>
  <c r="AA527" i="1" s="1"/>
  <c r="AE527" i="1" s="1"/>
  <c r="AF527" i="1"/>
  <c r="X523" i="1"/>
  <c r="AA523" i="1" s="1"/>
  <c r="AE523" i="1" s="1"/>
  <c r="AF523" i="1"/>
  <c r="X519" i="1"/>
  <c r="AA519" i="1" s="1"/>
  <c r="AE519" i="1" s="1"/>
  <c r="AF519" i="1"/>
  <c r="X515" i="1"/>
  <c r="AA515" i="1" s="1"/>
  <c r="AE515" i="1" s="1"/>
  <c r="AF515" i="1"/>
  <c r="X510" i="1"/>
  <c r="AA510" i="1" s="1"/>
  <c r="AE510" i="1" s="1"/>
  <c r="AF510" i="1"/>
  <c r="X506" i="1"/>
  <c r="AA506" i="1" s="1"/>
  <c r="AE506" i="1" s="1"/>
  <c r="AF506" i="1"/>
  <c r="X502" i="1"/>
  <c r="AA502" i="1" s="1"/>
  <c r="AE502" i="1" s="1"/>
  <c r="AF502" i="1"/>
  <c r="X498" i="1"/>
  <c r="AA498" i="1" s="1"/>
  <c r="AE498" i="1" s="1"/>
  <c r="AF498" i="1"/>
  <c r="X494" i="1"/>
  <c r="AA494" i="1" s="1"/>
  <c r="AE494" i="1" s="1"/>
  <c r="AF494" i="1"/>
  <c r="X490" i="1"/>
  <c r="AA490" i="1" s="1"/>
  <c r="AE490" i="1" s="1"/>
  <c r="AF490" i="1"/>
  <c r="X486" i="1"/>
  <c r="AA486" i="1" s="1"/>
  <c r="AE486" i="1" s="1"/>
  <c r="AF486" i="1"/>
  <c r="X482" i="1"/>
  <c r="AA482" i="1" s="1"/>
  <c r="AE482" i="1" s="1"/>
  <c r="AF482" i="1"/>
  <c r="X478" i="1"/>
  <c r="AA478" i="1" s="1"/>
  <c r="AE478" i="1" s="1"/>
  <c r="AF478" i="1"/>
  <c r="X474" i="1"/>
  <c r="AA474" i="1" s="1"/>
  <c r="AE474" i="1" s="1"/>
  <c r="AF474" i="1"/>
  <c r="X470" i="1"/>
  <c r="AA470" i="1" s="1"/>
  <c r="AE470" i="1" s="1"/>
  <c r="AF470" i="1"/>
  <c r="X465" i="1"/>
  <c r="AA465" i="1" s="1"/>
  <c r="AE465" i="1" s="1"/>
  <c r="AF465" i="1"/>
  <c r="X461" i="1"/>
  <c r="AA461" i="1" s="1"/>
  <c r="AE461" i="1" s="1"/>
  <c r="AF461" i="1"/>
  <c r="X457" i="1"/>
  <c r="AA457" i="1" s="1"/>
  <c r="AE457" i="1" s="1"/>
  <c r="AF457" i="1"/>
  <c r="X453" i="1"/>
  <c r="AA453" i="1" s="1"/>
  <c r="AE453" i="1" s="1"/>
  <c r="AF453" i="1"/>
  <c r="X449" i="1"/>
  <c r="AA449" i="1" s="1"/>
  <c r="AE449" i="1" s="1"/>
  <c r="AF449" i="1"/>
  <c r="X445" i="1"/>
  <c r="AA445" i="1" s="1"/>
  <c r="AE445" i="1" s="1"/>
  <c r="AF445" i="1"/>
  <c r="X441" i="1"/>
  <c r="AA441" i="1" s="1"/>
  <c r="AE441" i="1" s="1"/>
  <c r="AF441" i="1"/>
  <c r="X437" i="1"/>
  <c r="AA437" i="1" s="1"/>
  <c r="AE437" i="1" s="1"/>
  <c r="AF437" i="1"/>
  <c r="X433" i="1"/>
  <c r="AA433" i="1" s="1"/>
  <c r="AE433" i="1" s="1"/>
  <c r="AF433" i="1"/>
  <c r="X429" i="1"/>
  <c r="AA429" i="1" s="1"/>
  <c r="AE429" i="1" s="1"/>
  <c r="AF429" i="1"/>
  <c r="X425" i="1"/>
  <c r="AA425" i="1" s="1"/>
  <c r="AE425" i="1" s="1"/>
  <c r="AF425" i="1"/>
  <c r="X421" i="1"/>
  <c r="AA421" i="1" s="1"/>
  <c r="AE421" i="1" s="1"/>
  <c r="AF421" i="1"/>
  <c r="X417" i="1"/>
  <c r="AA417" i="1" s="1"/>
  <c r="AE417" i="1" s="1"/>
  <c r="AF417" i="1"/>
  <c r="X413" i="1"/>
  <c r="AA413" i="1" s="1"/>
  <c r="AE413" i="1" s="1"/>
  <c r="AF413" i="1"/>
  <c r="X409" i="1"/>
  <c r="AA409" i="1" s="1"/>
  <c r="AE409" i="1" s="1"/>
  <c r="AF409" i="1"/>
  <c r="X405" i="1"/>
  <c r="AA405" i="1" s="1"/>
  <c r="AE405" i="1" s="1"/>
  <c r="AF405" i="1"/>
  <c r="X401" i="1"/>
  <c r="AA401" i="1" s="1"/>
  <c r="AE401" i="1" s="1"/>
  <c r="AF401" i="1"/>
  <c r="X397" i="1"/>
  <c r="AA397" i="1" s="1"/>
  <c r="AE397" i="1" s="1"/>
  <c r="AF397" i="1"/>
  <c r="X393" i="1"/>
  <c r="AA393" i="1" s="1"/>
  <c r="AE393" i="1" s="1"/>
  <c r="AF393" i="1"/>
  <c r="X389" i="1"/>
  <c r="AA389" i="1" s="1"/>
  <c r="AE389" i="1" s="1"/>
  <c r="AF389" i="1"/>
  <c r="X385" i="1"/>
  <c r="AA385" i="1" s="1"/>
  <c r="AE385" i="1" s="1"/>
  <c r="AF385" i="1"/>
  <c r="X381" i="1"/>
  <c r="AA381" i="1" s="1"/>
  <c r="AE381" i="1" s="1"/>
  <c r="AF381" i="1"/>
  <c r="X377" i="1"/>
  <c r="AA377" i="1" s="1"/>
  <c r="AE377" i="1" s="1"/>
  <c r="AF377" i="1"/>
  <c r="X373" i="1"/>
  <c r="AA373" i="1" s="1"/>
  <c r="AE373" i="1" s="1"/>
  <c r="AF373" i="1"/>
  <c r="X369" i="1"/>
  <c r="AA369" i="1" s="1"/>
  <c r="AE369" i="1" s="1"/>
  <c r="AF369" i="1"/>
  <c r="X365" i="1"/>
  <c r="AA365" i="1" s="1"/>
  <c r="AE365" i="1" s="1"/>
  <c r="AF365" i="1"/>
  <c r="X361" i="1"/>
  <c r="AA361" i="1" s="1"/>
  <c r="AE361" i="1" s="1"/>
  <c r="AF361" i="1"/>
  <c r="X357" i="1"/>
  <c r="AA357" i="1" s="1"/>
  <c r="AE357" i="1" s="1"/>
  <c r="AF357" i="1"/>
  <c r="X353" i="1"/>
  <c r="AA353" i="1" s="1"/>
  <c r="AE353" i="1" s="1"/>
  <c r="AF353" i="1"/>
  <c r="X349" i="1"/>
  <c r="AA349" i="1" s="1"/>
  <c r="AE349" i="1" s="1"/>
  <c r="AF349" i="1"/>
  <c r="X345" i="1"/>
  <c r="AA345" i="1" s="1"/>
  <c r="AE345" i="1" s="1"/>
  <c r="AF345" i="1"/>
  <c r="X341" i="1"/>
  <c r="AA341" i="1" s="1"/>
  <c r="AE341" i="1" s="1"/>
  <c r="AF341" i="1"/>
  <c r="X337" i="1"/>
  <c r="AA337" i="1" s="1"/>
  <c r="AE337" i="1" s="1"/>
  <c r="AF337" i="1"/>
  <c r="X333" i="1"/>
  <c r="AA333" i="1" s="1"/>
  <c r="AE333" i="1" s="1"/>
  <c r="AF333" i="1"/>
  <c r="X329" i="1"/>
  <c r="AA329" i="1" s="1"/>
  <c r="AE329" i="1" s="1"/>
  <c r="AF329" i="1"/>
  <c r="X325" i="1"/>
  <c r="AA325" i="1" s="1"/>
  <c r="AE325" i="1" s="1"/>
  <c r="AF325" i="1"/>
  <c r="X321" i="1"/>
  <c r="AA321" i="1" s="1"/>
  <c r="AE321" i="1" s="1"/>
  <c r="AF321" i="1"/>
  <c r="X317" i="1"/>
  <c r="AA317" i="1" s="1"/>
  <c r="AE317" i="1" s="1"/>
  <c r="AF317" i="1"/>
  <c r="X313" i="1"/>
  <c r="AA313" i="1" s="1"/>
  <c r="AE313" i="1" s="1"/>
  <c r="AF313" i="1"/>
  <c r="X309" i="1"/>
  <c r="AA309" i="1" s="1"/>
  <c r="AE309" i="1" s="1"/>
  <c r="AF309" i="1"/>
  <c r="X305" i="1"/>
  <c r="AA305" i="1" s="1"/>
  <c r="AE305" i="1" s="1"/>
  <c r="AF305" i="1"/>
  <c r="X302" i="1"/>
  <c r="AA302" i="1" s="1"/>
  <c r="AE302" i="1" s="1"/>
  <c r="AF302" i="1"/>
  <c r="X298" i="1"/>
  <c r="AA298" i="1" s="1"/>
  <c r="AE298" i="1" s="1"/>
  <c r="AF298" i="1"/>
  <c r="X294" i="1"/>
  <c r="AA294" i="1" s="1"/>
  <c r="AE294" i="1" s="1"/>
  <c r="AF294" i="1"/>
  <c r="X290" i="1"/>
  <c r="AA290" i="1" s="1"/>
  <c r="AE290" i="1" s="1"/>
  <c r="AF290" i="1"/>
  <c r="X286" i="1"/>
  <c r="AA286" i="1" s="1"/>
  <c r="AE286" i="1" s="1"/>
  <c r="AF286" i="1"/>
  <c r="X282" i="1"/>
  <c r="AA282" i="1" s="1"/>
  <c r="AE282" i="1" s="1"/>
  <c r="AF282" i="1"/>
  <c r="AF278" i="1"/>
  <c r="X274" i="1"/>
  <c r="AA274" i="1" s="1"/>
  <c r="AE274" i="1" s="1"/>
  <c r="AF274" i="1"/>
  <c r="X270" i="1"/>
  <c r="AA270" i="1" s="1"/>
  <c r="AE270" i="1" s="1"/>
  <c r="AF270" i="1"/>
  <c r="X266" i="1"/>
  <c r="AA266" i="1" s="1"/>
  <c r="AE266" i="1" s="1"/>
  <c r="AF266" i="1"/>
  <c r="X262" i="1"/>
  <c r="AA262" i="1" s="1"/>
  <c r="AE262" i="1" s="1"/>
  <c r="AF262" i="1"/>
  <c r="X33" i="1"/>
  <c r="AA33" i="1" s="1"/>
  <c r="AE33" i="1" s="1"/>
  <c r="AF33" i="1"/>
  <c r="X29" i="1"/>
  <c r="AA29" i="1" s="1"/>
  <c r="AE29" i="1" s="1"/>
  <c r="AF29" i="1"/>
  <c r="X25" i="1"/>
  <c r="AA25" i="1" s="1"/>
  <c r="AE25" i="1" s="1"/>
  <c r="AF25" i="1"/>
  <c r="X21" i="1"/>
  <c r="AA21" i="1" s="1"/>
  <c r="AE21" i="1" s="1"/>
  <c r="AF21" i="1"/>
  <c r="X17" i="1"/>
  <c r="AA17" i="1" s="1"/>
  <c r="AE17" i="1" s="1"/>
  <c r="AF17" i="1"/>
  <c r="X13" i="1"/>
  <c r="AA13" i="1" s="1"/>
  <c r="AE13" i="1" s="1"/>
  <c r="AF13" i="1"/>
  <c r="X10" i="1"/>
  <c r="AA10" i="1" s="1"/>
  <c r="AE10" i="1" s="1"/>
  <c r="AF10" i="1"/>
  <c r="X6" i="1"/>
  <c r="AA6" i="1" s="1"/>
  <c r="AE6" i="1" s="1"/>
  <c r="AF6" i="1"/>
  <c r="AF258" i="1"/>
  <c r="X254" i="1"/>
  <c r="AA254" i="1" s="1"/>
  <c r="AE254" i="1" s="1"/>
  <c r="AF254" i="1"/>
  <c r="X250" i="1"/>
  <c r="AA250" i="1" s="1"/>
  <c r="AE250" i="1" s="1"/>
  <c r="AF250" i="1"/>
  <c r="AF246" i="1"/>
  <c r="AF242" i="1"/>
  <c r="X238" i="1"/>
  <c r="AA238" i="1" s="1"/>
  <c r="AE238" i="1" s="1"/>
  <c r="AF238" i="1"/>
  <c r="X234" i="1"/>
  <c r="AA234" i="1" s="1"/>
  <c r="AE234" i="1" s="1"/>
  <c r="AF234" i="1"/>
  <c r="X230" i="1"/>
  <c r="AA230" i="1" s="1"/>
  <c r="AE230" i="1" s="1"/>
  <c r="AF230" i="1"/>
  <c r="AF226" i="1"/>
  <c r="X222" i="1"/>
  <c r="AA222" i="1" s="1"/>
  <c r="AE222" i="1" s="1"/>
  <c r="AF222" i="1"/>
  <c r="X218" i="1"/>
  <c r="AA218" i="1" s="1"/>
  <c r="AE218" i="1" s="1"/>
  <c r="AF218" i="1"/>
  <c r="AF214" i="1"/>
  <c r="X210" i="1"/>
  <c r="AA210" i="1" s="1"/>
  <c r="AE210" i="1" s="1"/>
  <c r="AF210" i="1"/>
  <c r="X206" i="1"/>
  <c r="AA206" i="1" s="1"/>
  <c r="AE206" i="1" s="1"/>
  <c r="AF206" i="1"/>
  <c r="X202" i="1"/>
  <c r="AA202" i="1" s="1"/>
  <c r="AE202" i="1" s="1"/>
  <c r="AF202" i="1"/>
  <c r="X198" i="1"/>
  <c r="AA198" i="1" s="1"/>
  <c r="AE198" i="1" s="1"/>
  <c r="AF198" i="1"/>
  <c r="X194" i="1"/>
  <c r="AA194" i="1" s="1"/>
  <c r="AE194" i="1" s="1"/>
  <c r="AF194" i="1"/>
  <c r="X190" i="1"/>
  <c r="AA190" i="1" s="1"/>
  <c r="AE190" i="1" s="1"/>
  <c r="AF190" i="1"/>
  <c r="X186" i="1"/>
  <c r="AA186" i="1" s="1"/>
  <c r="AE186" i="1" s="1"/>
  <c r="AF186" i="1"/>
  <c r="AF182" i="1"/>
  <c r="X178" i="1"/>
  <c r="AA178" i="1" s="1"/>
  <c r="AE178" i="1" s="1"/>
  <c r="AF178" i="1"/>
  <c r="X174" i="1"/>
  <c r="AA174" i="1" s="1"/>
  <c r="AE174" i="1" s="1"/>
  <c r="AF174" i="1"/>
  <c r="X170" i="1"/>
  <c r="AA170" i="1" s="1"/>
  <c r="AE170" i="1" s="1"/>
  <c r="AF170" i="1"/>
  <c r="X166" i="1"/>
  <c r="AA166" i="1" s="1"/>
  <c r="AE166" i="1" s="1"/>
  <c r="AF166" i="1"/>
  <c r="AF162" i="1"/>
  <c r="X158" i="1"/>
  <c r="AA158" i="1" s="1"/>
  <c r="AE158" i="1" s="1"/>
  <c r="AF158" i="1"/>
  <c r="AF154" i="1"/>
  <c r="AF150" i="1"/>
  <c r="X146" i="1"/>
  <c r="AA146" i="1" s="1"/>
  <c r="AE146" i="1" s="1"/>
  <c r="AF146" i="1"/>
  <c r="X142" i="1"/>
  <c r="AA142" i="1" s="1"/>
  <c r="AE142" i="1" s="1"/>
  <c r="AF142" i="1"/>
  <c r="X138" i="1"/>
  <c r="AA138" i="1" s="1"/>
  <c r="AE138" i="1" s="1"/>
  <c r="AF138" i="1"/>
  <c r="X134" i="1"/>
  <c r="AA134" i="1" s="1"/>
  <c r="AE134" i="1" s="1"/>
  <c r="AF134" i="1"/>
  <c r="X130" i="1"/>
  <c r="AA130" i="1" s="1"/>
  <c r="AE130" i="1" s="1"/>
  <c r="AF130" i="1"/>
  <c r="X126" i="1"/>
  <c r="AA126" i="1" s="1"/>
  <c r="AE126" i="1" s="1"/>
  <c r="AF126" i="1"/>
  <c r="X122" i="1"/>
  <c r="AA122" i="1" s="1"/>
  <c r="AE122" i="1" s="1"/>
  <c r="AF122" i="1"/>
  <c r="AF118" i="1"/>
  <c r="AF114" i="1"/>
  <c r="X110" i="1"/>
  <c r="AA110" i="1" s="1"/>
  <c r="AE110" i="1" s="1"/>
  <c r="AF110" i="1"/>
  <c r="X106" i="1"/>
  <c r="AA106" i="1" s="1"/>
  <c r="AE106" i="1" s="1"/>
  <c r="AF106" i="1"/>
  <c r="X102" i="1"/>
  <c r="AA102" i="1" s="1"/>
  <c r="AE102" i="1" s="1"/>
  <c r="AF102" i="1"/>
  <c r="X98" i="1"/>
  <c r="AA98" i="1" s="1"/>
  <c r="AE98" i="1" s="1"/>
  <c r="AF98" i="1"/>
  <c r="X94" i="1"/>
  <c r="AA94" i="1" s="1"/>
  <c r="AE94" i="1" s="1"/>
  <c r="AF94" i="1"/>
  <c r="X90" i="1"/>
  <c r="AA90" i="1" s="1"/>
  <c r="AE90" i="1" s="1"/>
  <c r="AF90" i="1"/>
  <c r="AF86" i="1"/>
  <c r="X82" i="1"/>
  <c r="AA82" i="1" s="1"/>
  <c r="AE82" i="1" s="1"/>
  <c r="AF82" i="1"/>
  <c r="X78" i="1"/>
  <c r="AA78" i="1" s="1"/>
  <c r="AE78" i="1" s="1"/>
  <c r="AF78" i="1"/>
  <c r="AF74" i="1"/>
  <c r="X70" i="1"/>
  <c r="AA70" i="1" s="1"/>
  <c r="AE70" i="1" s="1"/>
  <c r="AF70" i="1"/>
  <c r="X66" i="1"/>
  <c r="AA66" i="1" s="1"/>
  <c r="AE66" i="1" s="1"/>
  <c r="AF66" i="1"/>
  <c r="X62" i="1"/>
  <c r="AA62" i="1" s="1"/>
  <c r="AE62" i="1" s="1"/>
  <c r="AF62" i="1"/>
  <c r="AF58" i="1"/>
  <c r="AF54" i="1"/>
  <c r="X50" i="1"/>
  <c r="AA50" i="1" s="1"/>
  <c r="AE50" i="1" s="1"/>
  <c r="AF50" i="1"/>
  <c r="X46" i="1"/>
  <c r="AA46" i="1" s="1"/>
  <c r="AE46" i="1" s="1"/>
  <c r="AF46" i="1"/>
  <c r="X42" i="1"/>
  <c r="AA42" i="1" s="1"/>
  <c r="AE42" i="1" s="1"/>
  <c r="AF42" i="1"/>
  <c r="X38" i="1"/>
  <c r="AA38" i="1" s="1"/>
  <c r="AE38" i="1" s="1"/>
  <c r="AF38" i="1"/>
  <c r="X34" i="1"/>
  <c r="AA34" i="1" s="1"/>
  <c r="AE34" i="1" s="1"/>
  <c r="AF34" i="1"/>
  <c r="X30" i="1"/>
  <c r="AA30" i="1" s="1"/>
  <c r="AE30" i="1" s="1"/>
  <c r="AF30" i="1"/>
  <c r="X26" i="1"/>
  <c r="AA26" i="1" s="1"/>
  <c r="AE26" i="1" s="1"/>
  <c r="AF26" i="1"/>
  <c r="AF22" i="1"/>
  <c r="AF18" i="1"/>
  <c r="X14" i="1"/>
  <c r="AA14" i="1" s="1"/>
  <c r="AE14" i="1" s="1"/>
  <c r="AF14" i="1"/>
  <c r="X9" i="1"/>
  <c r="AA9" i="1" s="1"/>
  <c r="AE9" i="1" s="1"/>
  <c r="AF9" i="1"/>
  <c r="X5" i="1"/>
  <c r="AA5" i="1" s="1"/>
  <c r="AE5" i="1" s="1"/>
  <c r="AF5" i="1"/>
  <c r="X489" i="1"/>
  <c r="AA489" i="1" s="1"/>
  <c r="AE489" i="1" s="1"/>
  <c r="AF489" i="1"/>
  <c r="X485" i="1"/>
  <c r="AA485" i="1" s="1"/>
  <c r="AE485" i="1" s="1"/>
  <c r="AF485" i="1"/>
  <c r="X481" i="1"/>
  <c r="AA481" i="1" s="1"/>
  <c r="AE481" i="1" s="1"/>
  <c r="AF481" i="1"/>
  <c r="X477" i="1"/>
  <c r="AA477" i="1" s="1"/>
  <c r="AE477" i="1" s="1"/>
  <c r="AF477" i="1"/>
  <c r="X473" i="1"/>
  <c r="AA473" i="1" s="1"/>
  <c r="AE473" i="1" s="1"/>
  <c r="AF473" i="1"/>
  <c r="AF469" i="1"/>
  <c r="AF466" i="1"/>
  <c r="X462" i="1"/>
  <c r="AA462" i="1" s="1"/>
  <c r="AE462" i="1" s="1"/>
  <c r="AF462" i="1"/>
  <c r="X458" i="1"/>
  <c r="AA458" i="1" s="1"/>
  <c r="AE458" i="1" s="1"/>
  <c r="AF458" i="1"/>
  <c r="X454" i="1"/>
  <c r="AA454" i="1" s="1"/>
  <c r="AE454" i="1" s="1"/>
  <c r="AF454" i="1"/>
  <c r="X450" i="1"/>
  <c r="AA450" i="1" s="1"/>
  <c r="AE450" i="1" s="1"/>
  <c r="AF450" i="1"/>
  <c r="X446" i="1"/>
  <c r="AA446" i="1" s="1"/>
  <c r="AE446" i="1" s="1"/>
  <c r="AF446" i="1"/>
  <c r="X442" i="1"/>
  <c r="AA442" i="1" s="1"/>
  <c r="AE442" i="1" s="1"/>
  <c r="AF442" i="1"/>
  <c r="AF438" i="1"/>
  <c r="AF434" i="1"/>
  <c r="X430" i="1"/>
  <c r="AA430" i="1" s="1"/>
  <c r="AE430" i="1" s="1"/>
  <c r="AF430" i="1"/>
  <c r="X426" i="1"/>
  <c r="AA426" i="1" s="1"/>
  <c r="AE426" i="1" s="1"/>
  <c r="AF426" i="1"/>
  <c r="X422" i="1"/>
  <c r="AA422" i="1" s="1"/>
  <c r="AE422" i="1" s="1"/>
  <c r="AF422" i="1"/>
  <c r="X418" i="1"/>
  <c r="AA418" i="1" s="1"/>
  <c r="AE418" i="1" s="1"/>
  <c r="AF418" i="1"/>
  <c r="X414" i="1"/>
  <c r="AA414" i="1" s="1"/>
  <c r="AE414" i="1" s="1"/>
  <c r="AF414" i="1"/>
  <c r="X410" i="1"/>
  <c r="AA410" i="1" s="1"/>
  <c r="AE410" i="1" s="1"/>
  <c r="AF410" i="1"/>
  <c r="AF406" i="1"/>
  <c r="AF402" i="1"/>
  <c r="X398" i="1"/>
  <c r="AA398" i="1" s="1"/>
  <c r="AE398" i="1" s="1"/>
  <c r="AF398" i="1"/>
  <c r="X394" i="1"/>
  <c r="AA394" i="1" s="1"/>
  <c r="AE394" i="1" s="1"/>
  <c r="AF394" i="1"/>
  <c r="X390" i="1"/>
  <c r="AA390" i="1" s="1"/>
  <c r="AE390" i="1" s="1"/>
  <c r="AF390" i="1"/>
  <c r="X386" i="1"/>
  <c r="AA386" i="1" s="1"/>
  <c r="AE386" i="1" s="1"/>
  <c r="AF386" i="1"/>
  <c r="X382" i="1"/>
  <c r="AA382" i="1" s="1"/>
  <c r="AE382" i="1" s="1"/>
  <c r="AF382" i="1"/>
  <c r="X378" i="1"/>
  <c r="AA378" i="1" s="1"/>
  <c r="AE378" i="1" s="1"/>
  <c r="AF378" i="1"/>
  <c r="AF374" i="1"/>
  <c r="X370" i="1"/>
  <c r="AA370" i="1" s="1"/>
  <c r="AE370" i="1" s="1"/>
  <c r="AF370" i="1"/>
  <c r="X366" i="1"/>
  <c r="AA366" i="1" s="1"/>
  <c r="AE366" i="1" s="1"/>
  <c r="AF366" i="1"/>
  <c r="AF362" i="1"/>
  <c r="X358" i="1"/>
  <c r="AA358" i="1" s="1"/>
  <c r="AE358" i="1" s="1"/>
  <c r="AF358" i="1"/>
  <c r="X354" i="1"/>
  <c r="AA354" i="1" s="1"/>
  <c r="AE354" i="1" s="1"/>
  <c r="AF354" i="1"/>
  <c r="X350" i="1"/>
  <c r="AA350" i="1" s="1"/>
  <c r="AE350" i="1" s="1"/>
  <c r="AF350" i="1"/>
  <c r="AF346" i="1"/>
  <c r="AF342" i="1"/>
  <c r="X338" i="1"/>
  <c r="AA338" i="1" s="1"/>
  <c r="AE338" i="1" s="1"/>
  <c r="AF338" i="1"/>
  <c r="X334" i="1"/>
  <c r="AA334" i="1" s="1"/>
  <c r="AE334" i="1" s="1"/>
  <c r="AF334" i="1"/>
  <c r="X330" i="1"/>
  <c r="AA330" i="1" s="1"/>
  <c r="AE330" i="1" s="1"/>
  <c r="AF330" i="1"/>
  <c r="X326" i="1"/>
  <c r="AA326" i="1" s="1"/>
  <c r="AE326" i="1" s="1"/>
  <c r="AF326" i="1"/>
  <c r="X322" i="1"/>
  <c r="AA322" i="1" s="1"/>
  <c r="AE322" i="1" s="1"/>
  <c r="AF322" i="1"/>
  <c r="X318" i="1"/>
  <c r="AA318" i="1" s="1"/>
  <c r="AE318" i="1" s="1"/>
  <c r="AF318" i="1"/>
  <c r="AF314" i="1"/>
  <c r="AF310" i="1"/>
  <c r="X306" i="1"/>
  <c r="AA306" i="1" s="1"/>
  <c r="AE306" i="1" s="1"/>
  <c r="AF306" i="1"/>
  <c r="X301" i="1"/>
  <c r="AA301" i="1" s="1"/>
  <c r="AE301" i="1" s="1"/>
  <c r="AF301" i="1"/>
  <c r="X297" i="1"/>
  <c r="AA297" i="1" s="1"/>
  <c r="AE297" i="1" s="1"/>
  <c r="AF297" i="1"/>
  <c r="X293" i="1"/>
  <c r="AA293" i="1" s="1"/>
  <c r="AE293" i="1" s="1"/>
  <c r="AF293" i="1"/>
  <c r="X289" i="1"/>
  <c r="AA289" i="1" s="1"/>
  <c r="AE289" i="1" s="1"/>
  <c r="AF289" i="1"/>
  <c r="X285" i="1"/>
  <c r="AA285" i="1" s="1"/>
  <c r="AE285" i="1" s="1"/>
  <c r="AF285" i="1"/>
  <c r="X281" i="1"/>
  <c r="AA281" i="1" s="1"/>
  <c r="AE281" i="1" s="1"/>
  <c r="AF281" i="1"/>
  <c r="X277" i="1"/>
  <c r="AA277" i="1" s="1"/>
  <c r="AE277" i="1" s="1"/>
  <c r="AF277" i="1"/>
  <c r="X273" i="1"/>
  <c r="AA273" i="1" s="1"/>
  <c r="AE273" i="1" s="1"/>
  <c r="AF273" i="1"/>
  <c r="X269" i="1"/>
  <c r="AA269" i="1" s="1"/>
  <c r="AE269" i="1" s="1"/>
  <c r="AF269" i="1"/>
  <c r="X265" i="1"/>
  <c r="AA265" i="1" s="1"/>
  <c r="AE265" i="1" s="1"/>
  <c r="AF265" i="1"/>
  <c r="X261" i="1"/>
  <c r="AA261" i="1" s="1"/>
  <c r="AE261" i="1" s="1"/>
  <c r="AF261" i="1"/>
  <c r="X257" i="1"/>
  <c r="AA257" i="1" s="1"/>
  <c r="AE257" i="1" s="1"/>
  <c r="AF257" i="1"/>
  <c r="X253" i="1"/>
  <c r="AA253" i="1" s="1"/>
  <c r="AE253" i="1" s="1"/>
  <c r="AF253" i="1"/>
  <c r="X249" i="1"/>
  <c r="AA249" i="1" s="1"/>
  <c r="AE249" i="1" s="1"/>
  <c r="AF249" i="1"/>
  <c r="X245" i="1"/>
  <c r="AA245" i="1" s="1"/>
  <c r="AE245" i="1" s="1"/>
  <c r="AF245" i="1"/>
  <c r="X241" i="1"/>
  <c r="AA241" i="1" s="1"/>
  <c r="AE241" i="1" s="1"/>
  <c r="AF241" i="1"/>
  <c r="X237" i="1"/>
  <c r="AA237" i="1" s="1"/>
  <c r="AE237" i="1" s="1"/>
  <c r="AF237" i="1"/>
  <c r="X233" i="1"/>
  <c r="AA233" i="1" s="1"/>
  <c r="AE233" i="1" s="1"/>
  <c r="AF233" i="1"/>
  <c r="X229" i="1"/>
  <c r="AA229" i="1" s="1"/>
  <c r="AE229" i="1" s="1"/>
  <c r="AF229" i="1"/>
  <c r="X225" i="1"/>
  <c r="AA225" i="1" s="1"/>
  <c r="AE225" i="1" s="1"/>
  <c r="AF225" i="1"/>
  <c r="X221" i="1"/>
  <c r="AA221" i="1" s="1"/>
  <c r="AE221" i="1" s="1"/>
  <c r="AF221" i="1"/>
  <c r="X217" i="1"/>
  <c r="AA217" i="1" s="1"/>
  <c r="AE217" i="1" s="1"/>
  <c r="AF217" i="1"/>
  <c r="X213" i="1"/>
  <c r="AA213" i="1" s="1"/>
  <c r="AE213" i="1" s="1"/>
  <c r="AF213" i="1"/>
  <c r="X209" i="1"/>
  <c r="AA209" i="1" s="1"/>
  <c r="AE209" i="1" s="1"/>
  <c r="AF209" i="1"/>
  <c r="X205" i="1"/>
  <c r="AA205" i="1" s="1"/>
  <c r="AE205" i="1" s="1"/>
  <c r="AF205" i="1"/>
  <c r="X201" i="1"/>
  <c r="AA201" i="1" s="1"/>
  <c r="AE201" i="1" s="1"/>
  <c r="AF201" i="1"/>
  <c r="X197" i="1"/>
  <c r="AA197" i="1" s="1"/>
  <c r="AE197" i="1" s="1"/>
  <c r="AF197" i="1"/>
  <c r="X193" i="1"/>
  <c r="AA193" i="1" s="1"/>
  <c r="AE193" i="1" s="1"/>
  <c r="AF193" i="1"/>
  <c r="X189" i="1"/>
  <c r="AA189" i="1" s="1"/>
  <c r="AE189" i="1" s="1"/>
  <c r="AF189" i="1"/>
  <c r="X185" i="1"/>
  <c r="AA185" i="1" s="1"/>
  <c r="AE185" i="1" s="1"/>
  <c r="AF185" i="1"/>
  <c r="X181" i="1"/>
  <c r="AA181" i="1" s="1"/>
  <c r="AE181" i="1" s="1"/>
  <c r="AF181" i="1"/>
  <c r="X177" i="1"/>
  <c r="AA177" i="1" s="1"/>
  <c r="AE177" i="1" s="1"/>
  <c r="AF177" i="1"/>
  <c r="X173" i="1"/>
  <c r="AA173" i="1" s="1"/>
  <c r="AE173" i="1" s="1"/>
  <c r="AF173" i="1"/>
  <c r="X169" i="1"/>
  <c r="AA169" i="1" s="1"/>
  <c r="AE169" i="1" s="1"/>
  <c r="AF169" i="1"/>
  <c r="X165" i="1"/>
  <c r="AA165" i="1" s="1"/>
  <c r="AE165" i="1" s="1"/>
  <c r="AF165" i="1"/>
  <c r="X161" i="1"/>
  <c r="AA161" i="1" s="1"/>
  <c r="AE161" i="1" s="1"/>
  <c r="AF161" i="1"/>
  <c r="X157" i="1"/>
  <c r="AA157" i="1" s="1"/>
  <c r="AE157" i="1" s="1"/>
  <c r="AF157" i="1"/>
  <c r="X153" i="1"/>
  <c r="AA153" i="1" s="1"/>
  <c r="AE153" i="1" s="1"/>
  <c r="AF153" i="1"/>
  <c r="X149" i="1"/>
  <c r="AA149" i="1" s="1"/>
  <c r="AE149" i="1" s="1"/>
  <c r="AF149" i="1"/>
  <c r="X145" i="1"/>
  <c r="AA145" i="1" s="1"/>
  <c r="AE145" i="1" s="1"/>
  <c r="AF145" i="1"/>
  <c r="X141" i="1"/>
  <c r="AA141" i="1" s="1"/>
  <c r="AE141" i="1" s="1"/>
  <c r="AF141" i="1"/>
  <c r="X137" i="1"/>
  <c r="AA137" i="1" s="1"/>
  <c r="AE137" i="1" s="1"/>
  <c r="AF137" i="1"/>
  <c r="X133" i="1"/>
  <c r="AA133" i="1" s="1"/>
  <c r="AE133" i="1" s="1"/>
  <c r="AF133" i="1"/>
  <c r="X129" i="1"/>
  <c r="AA129" i="1" s="1"/>
  <c r="AE129" i="1" s="1"/>
  <c r="AF129" i="1"/>
  <c r="X125" i="1"/>
  <c r="AA125" i="1" s="1"/>
  <c r="AE125" i="1" s="1"/>
  <c r="AF125" i="1"/>
  <c r="X121" i="1"/>
  <c r="AA121" i="1" s="1"/>
  <c r="AE121" i="1" s="1"/>
  <c r="AF121" i="1"/>
  <c r="X117" i="1"/>
  <c r="AA117" i="1" s="1"/>
  <c r="AE117" i="1" s="1"/>
  <c r="AF117" i="1"/>
  <c r="X113" i="1"/>
  <c r="AA113" i="1" s="1"/>
  <c r="AE113" i="1" s="1"/>
  <c r="AF113" i="1"/>
  <c r="X109" i="1"/>
  <c r="AA109" i="1" s="1"/>
  <c r="AE109" i="1" s="1"/>
  <c r="AF109" i="1"/>
  <c r="X105" i="1"/>
  <c r="AA105" i="1" s="1"/>
  <c r="AE105" i="1" s="1"/>
  <c r="AF105" i="1"/>
  <c r="X101" i="1"/>
  <c r="AA101" i="1" s="1"/>
  <c r="AE101" i="1" s="1"/>
  <c r="AF101" i="1"/>
  <c r="X97" i="1"/>
  <c r="AA97" i="1" s="1"/>
  <c r="AE97" i="1" s="1"/>
  <c r="AF97" i="1"/>
  <c r="X93" i="1"/>
  <c r="AA93" i="1" s="1"/>
  <c r="AE93" i="1" s="1"/>
  <c r="AF93" i="1"/>
  <c r="X89" i="1"/>
  <c r="AA89" i="1" s="1"/>
  <c r="AE89" i="1" s="1"/>
  <c r="AF89" i="1"/>
  <c r="X85" i="1"/>
  <c r="AA85" i="1" s="1"/>
  <c r="AE85" i="1" s="1"/>
  <c r="AF85" i="1"/>
  <c r="X81" i="1"/>
  <c r="AA81" i="1" s="1"/>
  <c r="AE81" i="1" s="1"/>
  <c r="AF81" i="1"/>
  <c r="X77" i="1"/>
  <c r="AA77" i="1" s="1"/>
  <c r="AE77" i="1" s="1"/>
  <c r="AF77" i="1"/>
  <c r="X73" i="1"/>
  <c r="AA73" i="1" s="1"/>
  <c r="AE73" i="1" s="1"/>
  <c r="AF73" i="1"/>
  <c r="X69" i="1"/>
  <c r="AA69" i="1" s="1"/>
  <c r="AE69" i="1" s="1"/>
  <c r="AF69" i="1"/>
  <c r="X65" i="1"/>
  <c r="AA65" i="1" s="1"/>
  <c r="AE65" i="1" s="1"/>
  <c r="AF65" i="1"/>
  <c r="X61" i="1"/>
  <c r="AA61" i="1" s="1"/>
  <c r="AE61" i="1" s="1"/>
  <c r="AF61" i="1"/>
  <c r="X57" i="1"/>
  <c r="AA57" i="1" s="1"/>
  <c r="AE57" i="1" s="1"/>
  <c r="AF57" i="1"/>
  <c r="X53" i="1"/>
  <c r="AA53" i="1" s="1"/>
  <c r="AE53" i="1" s="1"/>
  <c r="AF53" i="1"/>
  <c r="X49" i="1"/>
  <c r="AA49" i="1" s="1"/>
  <c r="AE49" i="1" s="1"/>
  <c r="AF49" i="1"/>
  <c r="X45" i="1"/>
  <c r="AA45" i="1" s="1"/>
  <c r="AE45" i="1" s="1"/>
  <c r="AF45" i="1"/>
  <c r="X41" i="1"/>
  <c r="AA41" i="1" s="1"/>
  <c r="AE41" i="1" s="1"/>
  <c r="AF41" i="1"/>
  <c r="X37" i="1"/>
  <c r="AA37" i="1" s="1"/>
  <c r="AE37" i="1" s="1"/>
  <c r="AF37" i="1"/>
  <c r="X541" i="1"/>
  <c r="AA541" i="1" s="1"/>
  <c r="AE541" i="1" s="1"/>
  <c r="AF541" i="1"/>
  <c r="X537" i="1"/>
  <c r="AA537" i="1" s="1"/>
  <c r="AE537" i="1" s="1"/>
  <c r="AF537" i="1"/>
  <c r="X533" i="1"/>
  <c r="AA533" i="1" s="1"/>
  <c r="AE533" i="1" s="1"/>
  <c r="AF533" i="1"/>
  <c r="X529" i="1"/>
  <c r="AA529" i="1" s="1"/>
  <c r="AE529" i="1" s="1"/>
  <c r="AF529" i="1"/>
  <c r="X525" i="1"/>
  <c r="AA525" i="1" s="1"/>
  <c r="AE525" i="1" s="1"/>
  <c r="AF525" i="1"/>
  <c r="X521" i="1"/>
  <c r="AA521" i="1" s="1"/>
  <c r="AE521" i="1" s="1"/>
  <c r="AF521" i="1"/>
  <c r="X517" i="1"/>
  <c r="AA517" i="1" s="1"/>
  <c r="AE517" i="1" s="1"/>
  <c r="AF517" i="1"/>
  <c r="X511" i="1"/>
  <c r="AA511" i="1" s="1"/>
  <c r="AE511" i="1" s="1"/>
  <c r="AF511" i="1"/>
  <c r="X508" i="1"/>
  <c r="AA508" i="1" s="1"/>
  <c r="AE508" i="1" s="1"/>
  <c r="AF508" i="1"/>
  <c r="X504" i="1"/>
  <c r="AA504" i="1" s="1"/>
  <c r="AE504" i="1" s="1"/>
  <c r="AF504" i="1"/>
  <c r="X500" i="1"/>
  <c r="AA500" i="1" s="1"/>
  <c r="AE500" i="1" s="1"/>
  <c r="AF500" i="1"/>
  <c r="X496" i="1"/>
  <c r="AA496" i="1" s="1"/>
  <c r="AE496" i="1" s="1"/>
  <c r="AF496" i="1"/>
  <c r="X492" i="1"/>
  <c r="AA492" i="1" s="1"/>
  <c r="AE492" i="1" s="1"/>
  <c r="AF492" i="1"/>
  <c r="X488" i="1"/>
  <c r="AA488" i="1" s="1"/>
  <c r="AE488" i="1" s="1"/>
  <c r="AF488" i="1"/>
  <c r="X484" i="1"/>
  <c r="AA484" i="1" s="1"/>
  <c r="AE484" i="1" s="1"/>
  <c r="AF484" i="1"/>
  <c r="X480" i="1"/>
  <c r="AA480" i="1" s="1"/>
  <c r="AE480" i="1" s="1"/>
  <c r="AF480" i="1"/>
  <c r="X476" i="1"/>
  <c r="AA476" i="1" s="1"/>
  <c r="AE476" i="1" s="1"/>
  <c r="AF476" i="1"/>
  <c r="X472" i="1"/>
  <c r="AA472" i="1" s="1"/>
  <c r="AE472" i="1" s="1"/>
  <c r="AF472" i="1"/>
  <c r="X468" i="1"/>
  <c r="AA468" i="1" s="1"/>
  <c r="AE468" i="1" s="1"/>
  <c r="AF468" i="1"/>
  <c r="X463" i="1"/>
  <c r="AA463" i="1" s="1"/>
  <c r="AE463" i="1" s="1"/>
  <c r="AF463" i="1"/>
  <c r="X459" i="1"/>
  <c r="AA459" i="1" s="1"/>
  <c r="AE459" i="1" s="1"/>
  <c r="AF459" i="1"/>
  <c r="X455" i="1"/>
  <c r="AA455" i="1" s="1"/>
  <c r="AE455" i="1" s="1"/>
  <c r="AF455" i="1"/>
  <c r="X451" i="1"/>
  <c r="AA451" i="1" s="1"/>
  <c r="AE451" i="1" s="1"/>
  <c r="AF451" i="1"/>
  <c r="X447" i="1"/>
  <c r="AA447" i="1" s="1"/>
  <c r="AE447" i="1" s="1"/>
  <c r="AF447" i="1"/>
  <c r="X443" i="1"/>
  <c r="AA443" i="1" s="1"/>
  <c r="AE443" i="1" s="1"/>
  <c r="AF443" i="1"/>
  <c r="X439" i="1"/>
  <c r="AA439" i="1" s="1"/>
  <c r="AE439" i="1" s="1"/>
  <c r="AF439" i="1"/>
  <c r="X435" i="1"/>
  <c r="AA435" i="1" s="1"/>
  <c r="AE435" i="1" s="1"/>
  <c r="AF435" i="1"/>
  <c r="X431" i="1"/>
  <c r="AA431" i="1" s="1"/>
  <c r="AE431" i="1" s="1"/>
  <c r="AF431" i="1"/>
  <c r="X427" i="1"/>
  <c r="AA427" i="1" s="1"/>
  <c r="AE427" i="1" s="1"/>
  <c r="AF427" i="1"/>
  <c r="X423" i="1"/>
  <c r="AA423" i="1" s="1"/>
  <c r="AE423" i="1" s="1"/>
  <c r="AF423" i="1"/>
  <c r="X419" i="1"/>
  <c r="AA419" i="1" s="1"/>
  <c r="AE419" i="1" s="1"/>
  <c r="AF419" i="1"/>
  <c r="X415" i="1"/>
  <c r="AA415" i="1" s="1"/>
  <c r="AE415" i="1" s="1"/>
  <c r="AF415" i="1"/>
  <c r="X411" i="1"/>
  <c r="AA411" i="1" s="1"/>
  <c r="AE411" i="1" s="1"/>
  <c r="AF411" i="1"/>
  <c r="X407" i="1"/>
  <c r="AA407" i="1" s="1"/>
  <c r="AE407" i="1" s="1"/>
  <c r="AF407" i="1"/>
  <c r="X403" i="1"/>
  <c r="AA403" i="1" s="1"/>
  <c r="AE403" i="1" s="1"/>
  <c r="AF403" i="1"/>
  <c r="X399" i="1"/>
  <c r="AA399" i="1" s="1"/>
  <c r="AE399" i="1" s="1"/>
  <c r="AF399" i="1"/>
  <c r="X395" i="1"/>
  <c r="AA395" i="1" s="1"/>
  <c r="AE395" i="1" s="1"/>
  <c r="AF395" i="1"/>
  <c r="X391" i="1"/>
  <c r="AA391" i="1" s="1"/>
  <c r="AE391" i="1" s="1"/>
  <c r="AF391" i="1"/>
  <c r="X387" i="1"/>
  <c r="AA387" i="1" s="1"/>
  <c r="AE387" i="1" s="1"/>
  <c r="AF387" i="1"/>
  <c r="X383" i="1"/>
  <c r="AA383" i="1" s="1"/>
  <c r="AE383" i="1" s="1"/>
  <c r="AF383" i="1"/>
  <c r="X379" i="1"/>
  <c r="AA379" i="1" s="1"/>
  <c r="AE379" i="1" s="1"/>
  <c r="AF379" i="1"/>
  <c r="X375" i="1"/>
  <c r="AA375" i="1" s="1"/>
  <c r="AE375" i="1" s="1"/>
  <c r="AF375" i="1"/>
  <c r="X371" i="1"/>
  <c r="AA371" i="1" s="1"/>
  <c r="AE371" i="1" s="1"/>
  <c r="AF371" i="1"/>
  <c r="X367" i="1"/>
  <c r="AA367" i="1" s="1"/>
  <c r="AE367" i="1" s="1"/>
  <c r="AF367" i="1"/>
  <c r="X363" i="1"/>
  <c r="AA363" i="1" s="1"/>
  <c r="AE363" i="1" s="1"/>
  <c r="AF363" i="1"/>
  <c r="X359" i="1"/>
  <c r="AA359" i="1" s="1"/>
  <c r="AE359" i="1" s="1"/>
  <c r="AF359" i="1"/>
  <c r="X355" i="1"/>
  <c r="AA355" i="1" s="1"/>
  <c r="AE355" i="1" s="1"/>
  <c r="AF355" i="1"/>
  <c r="X351" i="1"/>
  <c r="AA351" i="1" s="1"/>
  <c r="AE351" i="1" s="1"/>
  <c r="AF351" i="1"/>
  <c r="X347" i="1"/>
  <c r="AA347" i="1" s="1"/>
  <c r="AE347" i="1" s="1"/>
  <c r="AF347" i="1"/>
  <c r="X343" i="1"/>
  <c r="AA343" i="1" s="1"/>
  <c r="AE343" i="1" s="1"/>
  <c r="AF343" i="1"/>
  <c r="X339" i="1"/>
  <c r="AA339" i="1" s="1"/>
  <c r="AE339" i="1" s="1"/>
  <c r="AF339" i="1"/>
  <c r="X335" i="1"/>
  <c r="AA335" i="1" s="1"/>
  <c r="AE335" i="1" s="1"/>
  <c r="AF335" i="1"/>
  <c r="X331" i="1"/>
  <c r="AA331" i="1" s="1"/>
  <c r="AE331" i="1" s="1"/>
  <c r="AF331" i="1"/>
  <c r="X327" i="1"/>
  <c r="AA327" i="1" s="1"/>
  <c r="AE327" i="1" s="1"/>
  <c r="AF327" i="1"/>
  <c r="X323" i="1"/>
  <c r="AA323" i="1" s="1"/>
  <c r="AE323" i="1" s="1"/>
  <c r="AF323" i="1"/>
  <c r="X319" i="1"/>
  <c r="AA319" i="1" s="1"/>
  <c r="AE319" i="1" s="1"/>
  <c r="AF319" i="1"/>
  <c r="X315" i="1"/>
  <c r="AA315" i="1" s="1"/>
  <c r="AE315" i="1" s="1"/>
  <c r="AF315" i="1"/>
  <c r="X311" i="1"/>
  <c r="AA311" i="1" s="1"/>
  <c r="AE311" i="1" s="1"/>
  <c r="AF311" i="1"/>
  <c r="X307" i="1"/>
  <c r="AA307" i="1" s="1"/>
  <c r="AE307" i="1" s="1"/>
  <c r="AF307" i="1"/>
  <c r="X303" i="1"/>
  <c r="AA303" i="1" s="1"/>
  <c r="AE303" i="1" s="1"/>
  <c r="AF303" i="1"/>
  <c r="AF300" i="1"/>
  <c r="X296" i="1"/>
  <c r="AA296" i="1" s="1"/>
  <c r="AE296" i="1" s="1"/>
  <c r="AF296" i="1"/>
  <c r="X292" i="1"/>
  <c r="AA292" i="1" s="1"/>
  <c r="AE292" i="1" s="1"/>
  <c r="AF292" i="1"/>
  <c r="X288" i="1"/>
  <c r="AA288" i="1" s="1"/>
  <c r="AE288" i="1" s="1"/>
  <c r="AF288" i="1"/>
  <c r="X284" i="1"/>
  <c r="AA284" i="1" s="1"/>
  <c r="AE284" i="1" s="1"/>
  <c r="AF284" i="1"/>
  <c r="AF280" i="1"/>
  <c r="X276" i="1"/>
  <c r="AA276" i="1" s="1"/>
  <c r="AE276" i="1" s="1"/>
  <c r="AF276" i="1"/>
  <c r="X272" i="1"/>
  <c r="AA272" i="1" s="1"/>
  <c r="AE272" i="1" s="1"/>
  <c r="AF272" i="1"/>
  <c r="AF268" i="1"/>
  <c r="X264" i="1"/>
  <c r="AA264" i="1" s="1"/>
  <c r="AE264" i="1" s="1"/>
  <c r="AF264" i="1"/>
  <c r="X35" i="1"/>
  <c r="AA35" i="1" s="1"/>
  <c r="AE35" i="1" s="1"/>
  <c r="AF35" i="1"/>
  <c r="X31" i="1"/>
  <c r="AA31" i="1" s="1"/>
  <c r="AE31" i="1" s="1"/>
  <c r="AF31" i="1"/>
  <c r="X27" i="1"/>
  <c r="AA27" i="1" s="1"/>
  <c r="AE27" i="1" s="1"/>
  <c r="AF27" i="1"/>
  <c r="X23" i="1"/>
  <c r="AA23" i="1" s="1"/>
  <c r="AE23" i="1" s="1"/>
  <c r="AF23" i="1"/>
  <c r="X19" i="1"/>
  <c r="AA19" i="1" s="1"/>
  <c r="AE19" i="1" s="1"/>
  <c r="AF19" i="1"/>
  <c r="X15" i="1"/>
  <c r="AA15" i="1" s="1"/>
  <c r="AE15" i="1" s="1"/>
  <c r="AF15" i="1"/>
  <c r="X11" i="1"/>
  <c r="AA11" i="1" s="1"/>
  <c r="AE11" i="1" s="1"/>
  <c r="AF11" i="1"/>
  <c r="X8" i="1"/>
  <c r="AA8" i="1" s="1"/>
  <c r="AE8" i="1" s="1"/>
  <c r="AF8" i="1"/>
  <c r="X260" i="1"/>
  <c r="AA260" i="1" s="1"/>
  <c r="AE260" i="1" s="1"/>
  <c r="AF260" i="1"/>
  <c r="X256" i="1"/>
  <c r="AA256" i="1" s="1"/>
  <c r="AE256" i="1" s="1"/>
  <c r="AF256" i="1"/>
  <c r="X252" i="1"/>
  <c r="AA252" i="1" s="1"/>
  <c r="AE252" i="1" s="1"/>
  <c r="AF252" i="1"/>
  <c r="AF248" i="1"/>
  <c r="X244" i="1"/>
  <c r="AA244" i="1" s="1"/>
  <c r="AE244" i="1" s="1"/>
  <c r="AF244" i="1"/>
  <c r="X240" i="1"/>
  <c r="AA240" i="1" s="1"/>
  <c r="AE240" i="1" s="1"/>
  <c r="AF240" i="1"/>
  <c r="AF236" i="1"/>
  <c r="X232" i="1"/>
  <c r="AA232" i="1" s="1"/>
  <c r="AE232" i="1" s="1"/>
  <c r="AF232" i="1"/>
  <c r="X228" i="1"/>
  <c r="AA228" i="1" s="1"/>
  <c r="AE228" i="1" s="1"/>
  <c r="AF228" i="1"/>
  <c r="X224" i="1"/>
  <c r="AA224" i="1" s="1"/>
  <c r="AE224" i="1" s="1"/>
  <c r="AF224" i="1"/>
  <c r="X220" i="1"/>
  <c r="AA220" i="1" s="1"/>
  <c r="AE220" i="1" s="1"/>
  <c r="AF220" i="1"/>
  <c r="AF216" i="1"/>
  <c r="X212" i="1"/>
  <c r="AA212" i="1" s="1"/>
  <c r="AE212" i="1" s="1"/>
  <c r="AF212" i="1"/>
  <c r="X208" i="1"/>
  <c r="AA208" i="1" s="1"/>
  <c r="AE208" i="1" s="1"/>
  <c r="AF208" i="1"/>
  <c r="AF204" i="1"/>
  <c r="X200" i="1"/>
  <c r="AA200" i="1" s="1"/>
  <c r="AE200" i="1" s="1"/>
  <c r="AF200" i="1"/>
  <c r="X196" i="1"/>
  <c r="AA196" i="1" s="1"/>
  <c r="AE196" i="1" s="1"/>
  <c r="AF196" i="1"/>
  <c r="X192" i="1"/>
  <c r="AA192" i="1" s="1"/>
  <c r="AE192" i="1" s="1"/>
  <c r="AF192" i="1"/>
  <c r="X188" i="1"/>
  <c r="AA188" i="1" s="1"/>
  <c r="AE188" i="1" s="1"/>
  <c r="AF188" i="1"/>
  <c r="AF184" i="1"/>
  <c r="X180" i="1"/>
  <c r="AA180" i="1" s="1"/>
  <c r="AE180" i="1" s="1"/>
  <c r="AF180" i="1"/>
  <c r="X176" i="1"/>
  <c r="AA176" i="1" s="1"/>
  <c r="AE176" i="1" s="1"/>
  <c r="AF176" i="1"/>
  <c r="AF172" i="1"/>
  <c r="X168" i="1"/>
  <c r="AA168" i="1" s="1"/>
  <c r="AE168" i="1" s="1"/>
  <c r="AF168" i="1"/>
  <c r="X164" i="1"/>
  <c r="AA164" i="1" s="1"/>
  <c r="AE164" i="1" s="1"/>
  <c r="AF164" i="1"/>
  <c r="X160" i="1"/>
  <c r="AA160" i="1" s="1"/>
  <c r="AE160" i="1" s="1"/>
  <c r="AF160" i="1"/>
  <c r="X156" i="1"/>
  <c r="AA156" i="1" s="1"/>
  <c r="AE156" i="1" s="1"/>
  <c r="AF156" i="1"/>
  <c r="AF152" i="1"/>
  <c r="X148" i="1"/>
  <c r="AA148" i="1" s="1"/>
  <c r="AE148" i="1" s="1"/>
  <c r="AF148" i="1"/>
  <c r="X144" i="1"/>
  <c r="AA144" i="1" s="1"/>
  <c r="AE144" i="1" s="1"/>
  <c r="AF144" i="1"/>
  <c r="AF140" i="1"/>
  <c r="X136" i="1"/>
  <c r="AA136" i="1" s="1"/>
  <c r="AE136" i="1" s="1"/>
  <c r="AF136" i="1"/>
  <c r="X132" i="1"/>
  <c r="AA132" i="1" s="1"/>
  <c r="AE132" i="1" s="1"/>
  <c r="AF132" i="1"/>
  <c r="X128" i="1"/>
  <c r="AA128" i="1" s="1"/>
  <c r="AE128" i="1" s="1"/>
  <c r="AF128" i="1"/>
  <c r="X124" i="1"/>
  <c r="AA124" i="1" s="1"/>
  <c r="AE124" i="1" s="1"/>
  <c r="AF124" i="1"/>
  <c r="AF120" i="1"/>
  <c r="X116" i="1"/>
  <c r="AA116" i="1" s="1"/>
  <c r="AE116" i="1" s="1"/>
  <c r="AF116" i="1"/>
  <c r="X112" i="1"/>
  <c r="AA112" i="1" s="1"/>
  <c r="AE112" i="1" s="1"/>
  <c r="AF112" i="1"/>
  <c r="AF108" i="1"/>
  <c r="X104" i="1"/>
  <c r="AA104" i="1" s="1"/>
  <c r="AE104" i="1" s="1"/>
  <c r="AF104" i="1"/>
  <c r="X100" i="1"/>
  <c r="AA100" i="1" s="1"/>
  <c r="AE100" i="1" s="1"/>
  <c r="AF100" i="1"/>
  <c r="X96" i="1"/>
  <c r="AA96" i="1" s="1"/>
  <c r="AE96" i="1" s="1"/>
  <c r="AF96" i="1"/>
  <c r="X92" i="1"/>
  <c r="AA92" i="1" s="1"/>
  <c r="AE92" i="1" s="1"/>
  <c r="AF92" i="1"/>
  <c r="AF88" i="1"/>
  <c r="X84" i="1"/>
  <c r="AA84" i="1" s="1"/>
  <c r="AE84" i="1" s="1"/>
  <c r="AF84" i="1"/>
  <c r="X80" i="1"/>
  <c r="AA80" i="1" s="1"/>
  <c r="AE80" i="1" s="1"/>
  <c r="AF80" i="1"/>
  <c r="AF76" i="1"/>
  <c r="X72" i="1"/>
  <c r="AA72" i="1" s="1"/>
  <c r="AE72" i="1" s="1"/>
  <c r="AF72" i="1"/>
  <c r="X68" i="1"/>
  <c r="AA68" i="1" s="1"/>
  <c r="AE68" i="1" s="1"/>
  <c r="AF68" i="1"/>
  <c r="X64" i="1"/>
  <c r="AA64" i="1" s="1"/>
  <c r="AE64" i="1" s="1"/>
  <c r="AF64" i="1"/>
  <c r="X60" i="1"/>
  <c r="AA60" i="1" s="1"/>
  <c r="AE60" i="1" s="1"/>
  <c r="AF60" i="1"/>
  <c r="AF56" i="1"/>
  <c r="X52" i="1"/>
  <c r="AA52" i="1" s="1"/>
  <c r="AE52" i="1" s="1"/>
  <c r="AF52" i="1"/>
  <c r="X48" i="1"/>
  <c r="AA48" i="1" s="1"/>
  <c r="AE48" i="1" s="1"/>
  <c r="AF48" i="1"/>
  <c r="AF44" i="1"/>
  <c r="X40" i="1"/>
  <c r="AA40" i="1" s="1"/>
  <c r="AE40" i="1" s="1"/>
  <c r="AF40" i="1"/>
  <c r="X36" i="1"/>
  <c r="AA36" i="1" s="1"/>
  <c r="AE36" i="1" s="1"/>
  <c r="AF36" i="1"/>
  <c r="X32" i="1"/>
  <c r="AA32" i="1" s="1"/>
  <c r="AE32" i="1" s="1"/>
  <c r="AF32" i="1"/>
  <c r="X28" i="1"/>
  <c r="AA28" i="1" s="1"/>
  <c r="AE28" i="1" s="1"/>
  <c r="AF28" i="1"/>
  <c r="AF24" i="1"/>
  <c r="X20" i="1"/>
  <c r="AA20" i="1" s="1"/>
  <c r="AE20" i="1" s="1"/>
  <c r="AF20" i="1"/>
  <c r="X16" i="1"/>
  <c r="AA16" i="1" s="1"/>
  <c r="AE16" i="1" s="1"/>
  <c r="AF16" i="1"/>
  <c r="AF12" i="1"/>
  <c r="X7" i="1"/>
  <c r="AA7" i="1" s="1"/>
  <c r="AE7" i="1" s="1"/>
  <c r="AF7" i="1"/>
  <c r="X59" i="1"/>
  <c r="AA59" i="1" s="1"/>
  <c r="AE59" i="1" s="1"/>
  <c r="P547" i="1"/>
  <c r="U543" i="1"/>
  <c r="V543" i="1" s="1"/>
  <c r="O543" i="1"/>
  <c r="AF543" i="1" s="1"/>
  <c r="X509" i="1" l="1"/>
  <c r="AA509" i="1" s="1"/>
  <c r="AE509" i="1" s="1"/>
  <c r="X242" i="1"/>
  <c r="AA242" i="1" s="1"/>
  <c r="AE242" i="1" s="1"/>
  <c r="X258" i="1"/>
  <c r="AA258" i="1" s="1"/>
  <c r="AE258" i="1" s="1"/>
  <c r="X226" i="1"/>
  <c r="AA226" i="1" s="1"/>
  <c r="AE226" i="1" s="1"/>
  <c r="X312" i="1"/>
  <c r="AA312" i="1" s="1"/>
  <c r="AE312" i="1" s="1"/>
  <c r="X344" i="1"/>
  <c r="AA344" i="1" s="1"/>
  <c r="AE344" i="1" s="1"/>
  <c r="X376" i="1"/>
  <c r="AA376" i="1" s="1"/>
  <c r="AE376" i="1" s="1"/>
  <c r="X408" i="1"/>
  <c r="AA408" i="1" s="1"/>
  <c r="AE408" i="1" s="1"/>
  <c r="X12" i="1"/>
  <c r="AA12" i="1" s="1"/>
  <c r="AE12" i="1" s="1"/>
  <c r="X44" i="1"/>
  <c r="AA44" i="1" s="1"/>
  <c r="AE44" i="1" s="1"/>
  <c r="X76" i="1"/>
  <c r="AA76" i="1" s="1"/>
  <c r="AE76" i="1" s="1"/>
  <c r="X108" i="1"/>
  <c r="AA108" i="1" s="1"/>
  <c r="AE108" i="1" s="1"/>
  <c r="X140" i="1"/>
  <c r="AA140" i="1" s="1"/>
  <c r="AE140" i="1" s="1"/>
  <c r="X172" i="1"/>
  <c r="AA172" i="1" s="1"/>
  <c r="AE172" i="1" s="1"/>
  <c r="X204" i="1"/>
  <c r="AA204" i="1" s="1"/>
  <c r="AE204" i="1" s="1"/>
  <c r="X236" i="1"/>
  <c r="AA236" i="1" s="1"/>
  <c r="AE236" i="1" s="1"/>
  <c r="X268" i="1"/>
  <c r="AA268" i="1" s="1"/>
  <c r="AE268" i="1" s="1"/>
  <c r="X300" i="1"/>
  <c r="AA300" i="1" s="1"/>
  <c r="AE300" i="1" s="1"/>
  <c r="X314" i="1"/>
  <c r="AA314" i="1" s="1"/>
  <c r="AE314" i="1" s="1"/>
  <c r="X346" i="1"/>
  <c r="AA346" i="1" s="1"/>
  <c r="AE346" i="1" s="1"/>
  <c r="X362" i="1"/>
  <c r="AA362" i="1" s="1"/>
  <c r="AE362" i="1" s="1"/>
  <c r="X402" i="1"/>
  <c r="AA402" i="1" s="1"/>
  <c r="AE402" i="1" s="1"/>
  <c r="X434" i="1"/>
  <c r="AA434" i="1" s="1"/>
  <c r="AE434" i="1" s="1"/>
  <c r="X466" i="1"/>
  <c r="AA466" i="1" s="1"/>
  <c r="AE466" i="1" s="1"/>
  <c r="X18" i="1"/>
  <c r="AA18" i="1" s="1"/>
  <c r="AE18" i="1" s="1"/>
  <c r="X58" i="1"/>
  <c r="AA58" i="1" s="1"/>
  <c r="AE58" i="1" s="1"/>
  <c r="X74" i="1"/>
  <c r="AA74" i="1" s="1"/>
  <c r="AE74" i="1" s="1"/>
  <c r="X114" i="1"/>
  <c r="AA114" i="1" s="1"/>
  <c r="AE114" i="1" s="1"/>
  <c r="X154" i="1"/>
  <c r="AA154" i="1" s="1"/>
  <c r="AE154" i="1" s="1"/>
  <c r="X162" i="1"/>
  <c r="AA162" i="1" s="1"/>
  <c r="AE162" i="1" s="1"/>
  <c r="X24" i="1"/>
  <c r="AA24" i="1" s="1"/>
  <c r="AE24" i="1" s="1"/>
  <c r="X56" i="1"/>
  <c r="AA56" i="1" s="1"/>
  <c r="AE56" i="1" s="1"/>
  <c r="X88" i="1"/>
  <c r="AA88" i="1" s="1"/>
  <c r="AE88" i="1" s="1"/>
  <c r="X120" i="1"/>
  <c r="AA120" i="1" s="1"/>
  <c r="AE120" i="1" s="1"/>
  <c r="X152" i="1"/>
  <c r="AA152" i="1" s="1"/>
  <c r="AE152" i="1" s="1"/>
  <c r="X184" i="1"/>
  <c r="AA184" i="1" s="1"/>
  <c r="AE184" i="1" s="1"/>
  <c r="X216" i="1"/>
  <c r="AA216" i="1" s="1"/>
  <c r="AE216" i="1" s="1"/>
  <c r="X248" i="1"/>
  <c r="AA248" i="1" s="1"/>
  <c r="AE248" i="1" s="1"/>
  <c r="X280" i="1"/>
  <c r="AA280" i="1" s="1"/>
  <c r="AE280" i="1" s="1"/>
  <c r="X310" i="1"/>
  <c r="AA310" i="1" s="1"/>
  <c r="AE310" i="1" s="1"/>
  <c r="X342" i="1"/>
  <c r="AA342" i="1" s="1"/>
  <c r="AE342" i="1" s="1"/>
  <c r="X374" i="1"/>
  <c r="AA374" i="1" s="1"/>
  <c r="AE374" i="1" s="1"/>
  <c r="X406" i="1"/>
  <c r="AA406" i="1" s="1"/>
  <c r="AE406" i="1" s="1"/>
  <c r="X438" i="1"/>
  <c r="AA438" i="1" s="1"/>
  <c r="AE438" i="1" s="1"/>
  <c r="X469" i="1"/>
  <c r="AA469" i="1" s="1"/>
  <c r="AE469" i="1" s="1"/>
  <c r="X22" i="1"/>
  <c r="AA22" i="1" s="1"/>
  <c r="AE22" i="1" s="1"/>
  <c r="X54" i="1"/>
  <c r="AA54" i="1" s="1"/>
  <c r="AE54" i="1" s="1"/>
  <c r="X86" i="1"/>
  <c r="AA86" i="1" s="1"/>
  <c r="AE86" i="1" s="1"/>
  <c r="X118" i="1"/>
  <c r="AA118" i="1" s="1"/>
  <c r="AE118" i="1" s="1"/>
  <c r="X150" i="1"/>
  <c r="AA150" i="1" s="1"/>
  <c r="AE150" i="1" s="1"/>
  <c r="X182" i="1"/>
  <c r="AA182" i="1" s="1"/>
  <c r="AE182" i="1" s="1"/>
  <c r="X214" i="1"/>
  <c r="AA214" i="1" s="1"/>
  <c r="AE214" i="1" s="1"/>
  <c r="X246" i="1"/>
  <c r="AA246" i="1" s="1"/>
  <c r="AE246" i="1" s="1"/>
  <c r="X278" i="1"/>
  <c r="AA278" i="1" s="1"/>
  <c r="AE278" i="1" s="1"/>
  <c r="X542" i="1"/>
  <c r="AA542" i="1" s="1"/>
  <c r="AE542" i="1" s="1"/>
  <c r="X332" i="1"/>
  <c r="AA332" i="1" s="1"/>
  <c r="AE332" i="1" s="1"/>
  <c r="AG332" i="1"/>
  <c r="X364" i="1"/>
  <c r="AA364" i="1" s="1"/>
  <c r="AE364" i="1" s="1"/>
  <c r="AG364" i="1"/>
  <c r="X396" i="1"/>
  <c r="AA396" i="1" s="1"/>
  <c r="AE396" i="1" s="1"/>
  <c r="AG396" i="1"/>
  <c r="X428" i="1"/>
  <c r="AA428" i="1" s="1"/>
  <c r="AE428" i="1" s="1"/>
  <c r="AG428" i="1"/>
  <c r="X460" i="1"/>
  <c r="AA460" i="1" s="1"/>
  <c r="AE460" i="1" s="1"/>
  <c r="AG460" i="1"/>
  <c r="X491" i="1"/>
  <c r="AA491" i="1" s="1"/>
  <c r="AE491" i="1" s="1"/>
  <c r="AG491" i="1"/>
  <c r="X524" i="1"/>
  <c r="AA524" i="1" s="1"/>
  <c r="AE524" i="1" s="1"/>
  <c r="AG524" i="1"/>
  <c r="AG497" i="1"/>
  <c r="X497" i="1"/>
  <c r="AA497" i="1" s="1"/>
  <c r="AE497" i="1" s="1"/>
  <c r="X501" i="1"/>
  <c r="AA501" i="1" s="1"/>
  <c r="AE501" i="1" s="1"/>
  <c r="AG501" i="1"/>
  <c r="X534" i="1"/>
  <c r="AA534" i="1" s="1"/>
  <c r="AE534" i="1" s="1"/>
  <c r="AG534" i="1"/>
  <c r="AG530" i="1"/>
  <c r="X530" i="1"/>
  <c r="AA530" i="1" s="1"/>
  <c r="AE530" i="1" s="1"/>
  <c r="AG440" i="1"/>
  <c r="X440" i="1"/>
  <c r="AA440" i="1" s="1"/>
  <c r="AE440" i="1" s="1"/>
  <c r="AG471" i="1"/>
  <c r="X471" i="1"/>
  <c r="AA471" i="1" s="1"/>
  <c r="AE471" i="1" s="1"/>
  <c r="AG503" i="1"/>
  <c r="X503" i="1"/>
  <c r="AA503" i="1" s="1"/>
  <c r="AE503" i="1" s="1"/>
  <c r="X536" i="1"/>
  <c r="AA536" i="1" s="1"/>
  <c r="AE536" i="1" s="1"/>
  <c r="AG536" i="1"/>
  <c r="AG308" i="1"/>
  <c r="X308" i="1"/>
  <c r="AA308" i="1" s="1"/>
  <c r="AE308" i="1" s="1"/>
  <c r="AG340" i="1"/>
  <c r="X340" i="1"/>
  <c r="AA340" i="1" s="1"/>
  <c r="AE340" i="1" s="1"/>
  <c r="AG372" i="1"/>
  <c r="X372" i="1"/>
  <c r="AA372" i="1" s="1"/>
  <c r="AE372" i="1" s="1"/>
  <c r="AG404" i="1"/>
  <c r="X404" i="1"/>
  <c r="AA404" i="1" s="1"/>
  <c r="AE404" i="1" s="1"/>
  <c r="AG436" i="1"/>
  <c r="X436" i="1"/>
  <c r="AA436" i="1" s="1"/>
  <c r="AE436" i="1" s="1"/>
  <c r="AG467" i="1"/>
  <c r="X467" i="1"/>
  <c r="AA467" i="1" s="1"/>
  <c r="AE467" i="1" s="1"/>
  <c r="AG499" i="1"/>
  <c r="X499" i="1"/>
  <c r="AA499" i="1" s="1"/>
  <c r="AE499" i="1" s="1"/>
  <c r="AG532" i="1"/>
  <c r="X532" i="1"/>
  <c r="AA532" i="1" s="1"/>
  <c r="AE532" i="1" s="1"/>
  <c r="W543" i="1"/>
  <c r="AG543" i="1" s="1"/>
  <c r="X316" i="1"/>
  <c r="AA316" i="1" s="1"/>
  <c r="AE316" i="1" s="1"/>
  <c r="AG316" i="1"/>
  <c r="X348" i="1"/>
  <c r="AA348" i="1" s="1"/>
  <c r="AE348" i="1" s="1"/>
  <c r="AG348" i="1"/>
  <c r="X380" i="1"/>
  <c r="AA380" i="1" s="1"/>
  <c r="AE380" i="1" s="1"/>
  <c r="AG380" i="1"/>
  <c r="X412" i="1"/>
  <c r="AA412" i="1" s="1"/>
  <c r="AE412" i="1" s="1"/>
  <c r="AG412" i="1"/>
  <c r="X444" i="1"/>
  <c r="AA444" i="1" s="1"/>
  <c r="AE444" i="1" s="1"/>
  <c r="AG444" i="1"/>
  <c r="X475" i="1"/>
  <c r="AA475" i="1" s="1"/>
  <c r="AE475" i="1" s="1"/>
  <c r="AG475" i="1"/>
  <c r="X507" i="1"/>
  <c r="AA507" i="1" s="1"/>
  <c r="AE507" i="1" s="1"/>
  <c r="AG507" i="1"/>
  <c r="X540" i="1"/>
  <c r="AA540" i="1" s="1"/>
  <c r="AE540" i="1" s="1"/>
  <c r="AG540" i="1"/>
  <c r="X518" i="1"/>
  <c r="AA518" i="1" s="1"/>
  <c r="AE518" i="1" s="1"/>
  <c r="AG518" i="1"/>
  <c r="AG456" i="1"/>
  <c r="X456" i="1"/>
  <c r="AA456" i="1" s="1"/>
  <c r="AE456" i="1" s="1"/>
  <c r="AG487" i="1"/>
  <c r="X487" i="1"/>
  <c r="AA487" i="1" s="1"/>
  <c r="AE487" i="1" s="1"/>
  <c r="X520" i="1"/>
  <c r="AA520" i="1" s="1"/>
  <c r="AE520" i="1" s="1"/>
  <c r="AG520" i="1"/>
  <c r="AG514" i="1"/>
  <c r="X514" i="1"/>
  <c r="AA514" i="1" s="1"/>
  <c r="AE514" i="1" s="1"/>
  <c r="AG324" i="1"/>
  <c r="X324" i="1"/>
  <c r="AA324" i="1" s="1"/>
  <c r="AE324" i="1" s="1"/>
  <c r="AG356" i="1"/>
  <c r="X356" i="1"/>
  <c r="AA356" i="1" s="1"/>
  <c r="AE356" i="1" s="1"/>
  <c r="AG388" i="1"/>
  <c r="X388" i="1"/>
  <c r="AA388" i="1" s="1"/>
  <c r="AE388" i="1" s="1"/>
  <c r="AG420" i="1"/>
  <c r="X420" i="1"/>
  <c r="AA420" i="1" s="1"/>
  <c r="AE420" i="1" s="1"/>
  <c r="AG452" i="1"/>
  <c r="X452" i="1"/>
  <c r="AA452" i="1" s="1"/>
  <c r="AE452" i="1" s="1"/>
  <c r="AG483" i="1"/>
  <c r="X483" i="1"/>
  <c r="AA483" i="1" s="1"/>
  <c r="AE483" i="1" s="1"/>
  <c r="AG516" i="1"/>
  <c r="X516" i="1"/>
  <c r="AA516" i="1" s="1"/>
  <c r="AE516" i="1" s="1"/>
  <c r="X522" i="1"/>
  <c r="AA522" i="1" s="1"/>
  <c r="AE522" i="1" s="1"/>
  <c r="X543" i="1" l="1"/>
  <c r="AA543" i="1" s="1"/>
  <c r="AE543" i="1" s="1"/>
  <c r="R4" i="1" l="1"/>
  <c r="U4" i="1"/>
  <c r="A547" i="1"/>
  <c r="AD547" i="1"/>
  <c r="E547" i="1"/>
  <c r="G547" i="1"/>
  <c r="H547" i="1"/>
  <c r="J547" i="1"/>
  <c r="K547" i="1"/>
  <c r="L547" i="1"/>
  <c r="M547" i="1"/>
  <c r="Q547" i="1"/>
  <c r="T547" i="1"/>
  <c r="Y547" i="1"/>
  <c r="Z547" i="1"/>
  <c r="I547" i="1" l="1"/>
  <c r="V4" i="1"/>
  <c r="F547" i="1"/>
  <c r="R547" i="1"/>
  <c r="U547" i="1"/>
  <c r="O4" i="1"/>
  <c r="AF4" i="1" s="1"/>
  <c r="S547" i="1"/>
  <c r="N547" i="1"/>
  <c r="W4" i="1" l="1"/>
  <c r="AG4" i="1" s="1"/>
  <c r="V547" i="1"/>
  <c r="O547" i="1"/>
  <c r="X4" i="1" l="1"/>
  <c r="AA4" i="1" s="1"/>
  <c r="AE4" i="1" s="1"/>
  <c r="AG547" i="1"/>
  <c r="AF547" i="1"/>
  <c r="AB547" i="1"/>
  <c r="W547" i="1"/>
  <c r="X547" i="1" l="1"/>
  <c r="AA547" i="1"/>
  <c r="AC547" i="1" l="1"/>
  <c r="AE547" i="1" l="1"/>
</calcChain>
</file>

<file path=xl/sharedStrings.xml><?xml version="1.0" encoding="utf-8"?>
<sst xmlns="http://schemas.openxmlformats.org/spreadsheetml/2006/main" count="2220" uniqueCount="919">
  <si>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</si>
  <si>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</si>
  <si>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</si>
  <si>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</si>
  <si>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</si>
  <si>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</si>
  <si>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</si>
  <si>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</si>
  <si>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</si>
  <si>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</si>
  <si>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</si>
  <si>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</si>
  <si>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</si>
  <si>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</si>
  <si>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</si>
  <si>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</si>
  <si>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</si>
  <si>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</si>
  <si>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</si>
  <si>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</si>
  <si>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</si>
  <si>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</si>
  <si>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</si>
  <si>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</si>
  <si>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</si>
  <si>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</si>
  <si>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</si>
  <si>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</si>
  <si>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</si>
  <si>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</si>
  <si>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</si>
  <si>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</si>
  <si>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</si>
  <si>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</si>
  <si>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</si>
  <si>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C020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</si>
  <si>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</si>
  <si>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</si>
  <si>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</si>
  <si>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</si>
  <si>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</si>
  <si>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</si>
  <si>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</si>
  <si>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</si>
  <si>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</si>
  <si>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</si>
  <si>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</si>
  <si>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</si>
  <si>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</si>
  <si>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</si>
  <si>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</si>
  <si>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</si>
  <si>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</si>
  <si>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</si>
  <si>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</si>
  <si>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</si>
  <si>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</si>
  <si>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</si>
  <si>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</si>
  <si>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</si>
  <si>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</si>
  <si>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</si>
  <si>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</si>
  <si>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</si>
  <si>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</si>
  <si>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</si>
  <si>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</si>
  <si>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</si>
  <si>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</si>
  <si>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</si>
  <si>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</si>
  <si>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</si>
  <si>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</si>
  <si>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</si>
  <si>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</si>
  <si>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</si>
  <si>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</si>
  <si>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</si>
  <si>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</si>
  <si>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</si>
  <si>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</si>
  <si>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</si>
  <si>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</si>
  <si>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</si>
  <si>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</si>
  <si>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</si>
  <si>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</si>
  <si>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</si>
  <si>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</si>
  <si>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</si>
  <si>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</si>
  <si>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</si>
  <si>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</si>
  <si>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</si>
  <si>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</si>
  <si>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</si>
  <si>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</si>
  <si>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</si>
  <si>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</si>
  <si>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</si>
  <si>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</si>
  <si>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</si>
  <si>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</si>
  <si>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</si>
  <si>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</si>
  <si>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</si>
  <si>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</si>
  <si>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</si>
  <si>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</si>
  <si>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</si>
  <si>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</si>
  <si>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</si>
  <si>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</si>
  <si>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</si>
  <si>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</si>
  <si>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</si>
  <si>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formula</t>
  </si>
  <si>
    <t>adj val /1000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</si>
  <si>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</si>
  <si>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</si>
  <si>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</si>
  <si>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</si>
  <si>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</si>
  <si>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</si>
  <si>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</si>
  <si>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</si>
  <si>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</si>
  <si>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</si>
  <si>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</si>
  <si>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</si>
  <si>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</si>
  <si>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</si>
  <si>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</si>
  <si>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</si>
  <si>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</si>
  <si>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</si>
  <si>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</si>
  <si>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</si>
  <si>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</si>
  <si>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</si>
  <si>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</si>
  <si>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</si>
  <si>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</si>
  <si>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</si>
  <si>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</si>
  <si>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</si>
  <si>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</si>
  <si>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</si>
  <si>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</si>
  <si>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</si>
  <si>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</si>
  <si>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</si>
  <si>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</si>
  <si>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</si>
  <si>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</si>
  <si>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</si>
  <si>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</si>
  <si>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</si>
  <si>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</si>
  <si>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</si>
  <si>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</si>
  <si>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</si>
  <si>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</si>
  <si>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</si>
  <si>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</si>
  <si>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</si>
  <si>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</si>
  <si>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</si>
  <si>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</si>
  <si>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</si>
  <si>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</si>
  <si>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</si>
  <si>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</si>
  <si>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</si>
  <si>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</si>
  <si>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</si>
  <si>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</si>
  <si>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</si>
  <si>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</si>
  <si>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</si>
  <si>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</si>
  <si>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</si>
  <si>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</si>
  <si>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</si>
  <si>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</si>
  <si>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</si>
  <si>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</si>
  <si>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</si>
  <si>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</si>
  <si>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</si>
  <si>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</si>
  <si>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</si>
  <si>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</si>
  <si>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</si>
  <si>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</si>
  <si>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</si>
  <si>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</si>
  <si>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</si>
  <si>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</si>
  <si>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</si>
  <si>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</si>
  <si>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inc2</t>
  </si>
  <si>
    <t>inc3</t>
  </si>
  <si>
    <t>cty name</t>
  </si>
  <si>
    <t>adj val</t>
  </si>
  <si>
    <t>inc1 - inc2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</si>
  <si>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</si>
  <si>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</si>
  <si>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</si>
  <si>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</si>
  <si>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</si>
  <si>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</si>
  <si>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</si>
  <si>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</si>
  <si>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</si>
  <si>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</si>
  <si>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</si>
  <si>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</si>
  <si>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</si>
  <si>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</si>
  <si>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</si>
  <si>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</si>
  <si>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</si>
  <si>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basic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</si>
  <si>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</si>
  <si>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</si>
  <si>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</si>
  <si>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</si>
  <si>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</si>
  <si>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</si>
  <si>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</si>
  <si>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</si>
  <si>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</si>
  <si>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</si>
  <si>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</si>
  <si>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</si>
  <si>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</si>
  <si>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</si>
  <si>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</si>
  <si>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</si>
  <si>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</si>
  <si>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</si>
  <si>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</si>
  <si>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</si>
  <si>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</si>
  <si>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</si>
  <si>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</si>
  <si>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</si>
  <si>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</si>
  <si>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E001</t>
  </si>
  <si>
    <t>E002</t>
  </si>
  <si>
    <t>E003</t>
  </si>
  <si>
    <t>E004</t>
  </si>
  <si>
    <t>E005</t>
  </si>
  <si>
    <t>E007</t>
  </si>
  <si>
    <t>E008</t>
  </si>
  <si>
    <t>E009</t>
  </si>
  <si>
    <t>E010</t>
  </si>
  <si>
    <t>E011</t>
  </si>
  <si>
    <t>Co.</t>
  </si>
  <si>
    <t>Dist.</t>
  </si>
  <si>
    <t>District Name</t>
  </si>
  <si>
    <t>X   Factor</t>
  </si>
  <si>
    <t>4-Mill</t>
  </si>
  <si>
    <t>Cty 4 x .75</t>
  </si>
  <si>
    <t>School</t>
  </si>
  <si>
    <t>Land</t>
  </si>
  <si>
    <t>Prod</t>
  </si>
  <si>
    <t>Motor</t>
  </si>
  <si>
    <t>Vehicle</t>
  </si>
  <si>
    <t>REA</t>
  </si>
  <si>
    <t>Tax</t>
  </si>
  <si>
    <t>Chargeables</t>
  </si>
  <si>
    <t>Net</t>
  </si>
  <si>
    <t>Found Aid</t>
  </si>
  <si>
    <t>Transp</t>
  </si>
  <si>
    <t>PerCap</t>
  </si>
  <si>
    <t>Trans</t>
  </si>
  <si>
    <t>ADH</t>
  </si>
  <si>
    <t>Transp.</t>
  </si>
  <si>
    <t>Inc 1 Wght Inc</t>
  </si>
  <si>
    <t xml:space="preserve"> Adm*Factor</t>
  </si>
  <si>
    <t>E012</t>
  </si>
  <si>
    <t xml:space="preserve">Cnty </t>
  </si>
  <si>
    <t>Val. Charg</t>
  </si>
  <si>
    <t>300%</t>
  </si>
  <si>
    <t>E013</t>
  </si>
  <si>
    <t>G001</t>
  </si>
  <si>
    <t xml:space="preserve">ADAIR       </t>
  </si>
  <si>
    <t xml:space="preserve">SKELLY                 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</si>
  <si>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</si>
  <si>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</si>
  <si>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</si>
  <si>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</si>
  <si>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</si>
  <si>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</si>
  <si>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</si>
  <si>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</si>
  <si>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</si>
  <si>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</si>
  <si>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</si>
  <si>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</si>
  <si>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</si>
  <si>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</si>
  <si>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</si>
  <si>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</si>
  <si>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</si>
  <si>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FARRIS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</si>
  <si>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</si>
  <si>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</si>
  <si>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</si>
  <si>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</si>
  <si>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</si>
  <si>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</si>
  <si>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</si>
  <si>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</si>
  <si>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</si>
  <si>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</si>
  <si>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</si>
  <si>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</si>
  <si>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</si>
  <si>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</si>
  <si>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</si>
  <si>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</si>
  <si>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</si>
  <si>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</si>
  <si>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</si>
  <si>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</si>
  <si>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</si>
  <si>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</si>
  <si>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</si>
  <si>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</si>
  <si>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</si>
  <si>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</si>
  <si>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</si>
  <si>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</si>
  <si>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</si>
  <si>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</si>
  <si>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</si>
  <si>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</si>
  <si>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</si>
  <si>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</si>
  <si>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</si>
  <si>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</si>
  <si>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</si>
  <si>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</si>
  <si>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</si>
  <si>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</si>
  <si>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</si>
  <si>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</si>
  <si>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</si>
  <si>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</si>
  <si>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</si>
  <si>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</si>
  <si>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</si>
  <si>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</si>
  <si>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</si>
  <si>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</si>
  <si>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</si>
  <si>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</si>
  <si>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</si>
  <si>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</si>
  <si>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</si>
  <si>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</si>
  <si>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</si>
  <si>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</si>
  <si>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</si>
  <si>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</si>
  <si>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</si>
  <si>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</si>
  <si>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</si>
  <si>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</si>
  <si>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</si>
  <si>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</si>
  <si>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</si>
  <si>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</si>
  <si>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</si>
  <si>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</si>
  <si>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</si>
  <si>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</si>
  <si>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</si>
  <si>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</si>
  <si>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GRANT                         </t>
  </si>
  <si>
    <t xml:space="preserve">SWINK                    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</si>
  <si>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</si>
  <si>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</si>
  <si>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</si>
  <si>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</si>
  <si>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</si>
  <si>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</si>
  <si>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</si>
  <si>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</si>
  <si>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</si>
  <si>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</si>
  <si>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</si>
  <si>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</si>
  <si>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</si>
  <si>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</si>
  <si>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</si>
  <si>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</si>
  <si>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</si>
  <si>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</si>
  <si>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</si>
  <si>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</si>
  <si>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</si>
  <si>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</si>
  <si>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</si>
  <si>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</si>
  <si>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</si>
  <si>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</si>
  <si>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</si>
  <si>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</si>
  <si>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</si>
  <si>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</si>
  <si>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</si>
  <si>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</si>
  <si>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</si>
  <si>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</si>
  <si>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</si>
  <si>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</si>
  <si>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</si>
  <si>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</si>
  <si>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</si>
  <si>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</si>
  <si>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MILFAY                 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</si>
  <si>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</si>
  <si>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</si>
  <si>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</si>
  <si>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</si>
  <si>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</si>
  <si>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</si>
  <si>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</si>
  <si>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</si>
  <si>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</si>
  <si>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</si>
  <si>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</si>
  <si>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</si>
  <si>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</si>
  <si>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</si>
  <si>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</si>
  <si>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</si>
  <si>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</si>
  <si>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</si>
  <si>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</si>
  <si>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</si>
  <si>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</si>
  <si>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</si>
  <si>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</si>
  <si>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</si>
  <si>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</si>
  <si>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</si>
  <si>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</si>
  <si>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</si>
  <si>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</si>
  <si>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</si>
  <si>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</si>
  <si>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</si>
  <si>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</si>
  <si>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</si>
  <si>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</si>
  <si>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</si>
  <si>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GAGE  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</si>
  <si>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</si>
  <si>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</si>
  <si>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</si>
  <si>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</si>
  <si>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</si>
  <si>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</si>
  <si>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</si>
  <si>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</si>
  <si>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</si>
  <si>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</si>
  <si>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</si>
  <si>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</si>
  <si>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</si>
  <si>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</si>
  <si>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</si>
  <si>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</si>
  <si>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</si>
  <si>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</si>
  <si>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</si>
  <si>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</si>
  <si>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</si>
  <si>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</si>
  <si>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</si>
  <si>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</si>
  <si>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</si>
  <si>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</si>
  <si>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</si>
  <si>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</si>
  <si>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</si>
  <si>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</si>
  <si>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</si>
  <si>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</si>
  <si>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</si>
  <si>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WAKITA                 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</si>
  <si>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</si>
  <si>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</si>
  <si>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</si>
  <si>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</si>
  <si>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</si>
  <si>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</si>
  <si>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</si>
  <si>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</si>
  <si>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</si>
  <si>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</si>
  <si>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</si>
  <si>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</si>
  <si>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</si>
  <si>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</si>
  <si>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</si>
  <si>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</si>
  <si>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</si>
  <si>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</si>
  <si>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</si>
  <si>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</si>
  <si>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DUSTIN 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</si>
  <si>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</si>
  <si>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</si>
  <si>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</si>
  <si>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</si>
  <si>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</si>
  <si>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</si>
  <si>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</si>
  <si>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ELDORADO                      </t>
  </si>
  <si>
    <t xml:space="preserve">OLUSTEE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</si>
  <si>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</si>
  <si>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</si>
  <si>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</si>
  <si>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</si>
  <si>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</si>
  <si>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</si>
  <si>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</si>
  <si>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</si>
  <si>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</si>
  <si>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</si>
  <si>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</si>
  <si>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</si>
  <si>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</si>
  <si>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</si>
  <si>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</si>
  <si>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</si>
  <si>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</si>
  <si>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</si>
  <si>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</si>
  <si>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</si>
  <si>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</si>
  <si>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</si>
  <si>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</si>
  <si>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</si>
  <si>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</si>
  <si>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</si>
  <si>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</si>
  <si>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</si>
  <si>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</si>
  <si>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</si>
  <si>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</si>
  <si>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</si>
  <si>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</si>
  <si>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</si>
  <si>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</si>
  <si>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</si>
  <si>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</si>
  <si>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</si>
  <si>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</si>
  <si>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</si>
  <si>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</si>
  <si>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</si>
  <si>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</si>
  <si>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</si>
  <si>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</si>
  <si>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</si>
  <si>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</si>
  <si>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</si>
  <si>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</si>
  <si>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</si>
  <si>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</si>
  <si>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</si>
  <si>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</si>
  <si>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</si>
  <si>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</si>
  <si>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</si>
  <si>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</si>
  <si>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</si>
  <si>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</si>
  <si>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</si>
  <si>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</si>
  <si>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</si>
  <si>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</si>
  <si>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</si>
  <si>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</si>
  <si>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</si>
  <si>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</si>
  <si>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</si>
  <si>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</si>
  <si>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</si>
  <si>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</si>
  <si>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</si>
  <si>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</si>
  <si>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</si>
  <si>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</si>
  <si>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</si>
  <si>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</si>
  <si>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</si>
  <si>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</si>
  <si>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</si>
  <si>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</si>
  <si>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</si>
  <si>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</si>
  <si>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</si>
  <si>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</si>
  <si>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SPAVINAW               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</si>
  <si>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</si>
  <si>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</si>
  <si>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</si>
  <si>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</si>
  <si>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</si>
  <si>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</si>
  <si>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</si>
  <si>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</si>
  <si>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BYARS                    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</si>
  <si>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</si>
  <si>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</si>
  <si>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</si>
  <si>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</si>
  <si>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</si>
  <si>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</si>
  <si>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</si>
  <si>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</si>
  <si>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</si>
  <si>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</si>
  <si>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</si>
  <si>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</si>
  <si>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</si>
  <si>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</si>
  <si>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</si>
  <si>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</si>
  <si>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</si>
  <si>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</si>
  <si>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</si>
  <si>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</si>
  <si>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</si>
  <si>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</si>
  <si>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</si>
  <si>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</si>
  <si>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</si>
  <si>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</si>
  <si>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</si>
  <si>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</si>
  <si>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</si>
  <si>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</si>
  <si>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</si>
  <si>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</si>
  <si>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</si>
  <si>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</si>
  <si>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BOYNTON-MOTON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</si>
  <si>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</si>
  <si>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</si>
  <si>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</si>
  <si>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</si>
  <si>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</si>
  <si>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</si>
  <si>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</si>
  <si>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</si>
  <si>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</si>
  <si>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</si>
  <si>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</si>
  <si>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</si>
  <si>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</si>
  <si>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</si>
  <si>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</si>
  <si>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</si>
  <si>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</si>
  <si>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</si>
  <si>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</si>
  <si>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</si>
  <si>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</si>
  <si>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</si>
  <si>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  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</si>
  <si>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</si>
  <si>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</si>
  <si>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</si>
  <si>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OKC CHARTER: INDEPENDENCE MS  </t>
  </si>
  <si>
    <t xml:space="preserve">OKC CHARTER: SEEWORTH ACADEMY </t>
  </si>
  <si>
    <t xml:space="preserve">OKC CHARTER: WESTERN VILLAGE  </t>
  </si>
  <si>
    <t xml:space="preserve">OKC CHARTER: ASTEC CHARTERS   </t>
  </si>
  <si>
    <t>OKC CHARTER: DOVE SCIENCE ACAD</t>
  </si>
  <si>
    <t>OKC CHARTER: SANTA FE SOUTH HS</t>
  </si>
  <si>
    <t xml:space="preserve">OKC CHARTER: HARDING CHARTER  </t>
  </si>
  <si>
    <t xml:space="preserve">OKC CHARTER: MARCUS GARVEY    </t>
  </si>
  <si>
    <t>OKC CHARTER: HARDING FINE ARTS</t>
  </si>
  <si>
    <t xml:space="preserve">OKC CHARTER: KIPP REACH COLL. </t>
  </si>
  <si>
    <t xml:space="preserve">OKC CHARTER: DOVE SCIENCE ES  </t>
  </si>
  <si>
    <t xml:space="preserve">PUTNAM CITY                   </t>
  </si>
  <si>
    <t xml:space="preserve">LUTHER                        </t>
  </si>
  <si>
    <t xml:space="preserve">CHOCTAW/NICOMA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</si>
  <si>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</si>
  <si>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</si>
  <si>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</si>
  <si>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</si>
  <si>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</si>
  <si>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</si>
  <si>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</si>
  <si>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</si>
  <si>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</si>
  <si>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</si>
  <si>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</si>
  <si>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</si>
  <si>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</si>
  <si>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</si>
  <si>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</si>
  <si>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</si>
  <si>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</si>
  <si>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</si>
  <si>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</si>
  <si>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</si>
  <si>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</si>
  <si>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</si>
  <si>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</si>
  <si>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</si>
  <si>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</si>
  <si>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</si>
  <si>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</si>
  <si>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</si>
  <si>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</si>
  <si>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</si>
  <si>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</si>
  <si>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</si>
  <si>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</si>
  <si>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</si>
  <si>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</si>
  <si>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</si>
  <si>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</si>
  <si>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</si>
  <si>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</si>
  <si>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</si>
  <si>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</si>
  <si>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</si>
  <si>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</si>
  <si>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</si>
  <si>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</si>
  <si>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</si>
  <si>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</si>
  <si>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</si>
  <si>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</si>
  <si>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</si>
  <si>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</si>
  <si>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</si>
  <si>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</si>
  <si>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</si>
  <si>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</si>
  <si>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</si>
  <si>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</si>
  <si>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</si>
  <si>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</si>
  <si>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</si>
  <si>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</si>
  <si>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</si>
  <si>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</si>
  <si>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</si>
  <si>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</si>
  <si>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</si>
  <si>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</si>
  <si>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</si>
  <si>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PICKETT-CENTER            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</si>
  <si>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</si>
  <si>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</si>
  <si>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</si>
  <si>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</si>
  <si>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</si>
  <si>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</si>
  <si>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</si>
  <si>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</si>
  <si>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</si>
  <si>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</si>
  <si>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</si>
  <si>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</si>
  <si>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</si>
  <si>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</si>
  <si>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</si>
  <si>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</si>
  <si>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</si>
  <si>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</si>
  <si>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</si>
  <si>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</si>
  <si>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</si>
  <si>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</si>
  <si>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</si>
  <si>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</si>
  <si>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</si>
  <si>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</si>
  <si>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</si>
  <si>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</si>
  <si>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</si>
  <si>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</si>
  <si>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</si>
  <si>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</si>
  <si>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</si>
  <si>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</si>
  <si>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</si>
  <si>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</si>
  <si>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</si>
  <si>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</si>
  <si>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</si>
  <si>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</si>
  <si>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</si>
  <si>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</si>
  <si>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</si>
  <si>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</si>
  <si>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</si>
  <si>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</si>
  <si>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</si>
  <si>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</si>
  <si>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</si>
  <si>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</si>
  <si>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</si>
  <si>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</si>
  <si>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</si>
  <si>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</si>
  <si>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</si>
  <si>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</si>
  <si>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</si>
  <si>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</si>
  <si>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</si>
  <si>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</si>
  <si>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</si>
  <si>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</si>
  <si>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</si>
  <si>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</si>
  <si>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</si>
  <si>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</si>
  <si>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</si>
  <si>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</si>
  <si>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</si>
  <si>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</si>
  <si>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</si>
  <si>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</si>
  <si>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</si>
  <si>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</si>
  <si>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</si>
  <si>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</si>
  <si>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</si>
  <si>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</si>
  <si>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</si>
  <si>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</si>
  <si>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</si>
  <si>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</si>
  <si>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</si>
  <si>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</si>
  <si>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</si>
  <si>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</si>
  <si>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</si>
  <si>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</si>
  <si>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</si>
  <si>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</si>
  <si>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</si>
  <si>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</si>
  <si>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</si>
  <si>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</si>
  <si>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CHARTER: SCHL ARTS/SCI. </t>
  </si>
  <si>
    <t xml:space="preserve">DEBORAH BROWN (CHARTER)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</si>
  <si>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</si>
  <si>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</si>
  <si>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</si>
  <si>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</si>
  <si>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</si>
  <si>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</si>
  <si>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</si>
  <si>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</si>
  <si>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</si>
  <si>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</si>
  <si>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</si>
  <si>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</si>
  <si>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</si>
  <si>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</si>
  <si>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</si>
  <si>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</si>
  <si>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</si>
  <si>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</si>
  <si>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</si>
  <si>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</si>
  <si>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</si>
  <si>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</si>
  <si>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</si>
  <si>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</si>
  <si>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</si>
  <si>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</si>
  <si>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</si>
  <si>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</si>
  <si>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</si>
  <si>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</si>
  <si>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</si>
  <si>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</si>
  <si>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</si>
  <si>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</si>
  <si>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</si>
  <si>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</si>
  <si>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w/BIA</t>
  </si>
  <si>
    <t>Gross</t>
  </si>
  <si>
    <t>WHITE OAK</t>
  </si>
  <si>
    <t>BRAMAN</t>
  </si>
  <si>
    <t>OKC CHARTER: SANTA FE SOUTH MS</t>
  </si>
  <si>
    <t xml:space="preserve">SANTA FE SOUTH ES (CHARTER)   </t>
  </si>
  <si>
    <t>High Year</t>
  </si>
  <si>
    <t>WADM</t>
  </si>
  <si>
    <t>Max</t>
  </si>
  <si>
    <t>Basic</t>
  </si>
  <si>
    <t>State Aid</t>
  </si>
  <si>
    <t>Add</t>
  </si>
  <si>
    <t>Red</t>
  </si>
  <si>
    <t>G003</t>
  </si>
  <si>
    <t>Adj.</t>
  </si>
  <si>
    <t>DISCOVERY SCHOOL OF TULSA</t>
  </si>
  <si>
    <t>Allocation</t>
  </si>
  <si>
    <t>(526 Districts &amp; 16 Charters)</t>
  </si>
  <si>
    <t>C018</t>
  </si>
  <si>
    <t>No Found</t>
  </si>
  <si>
    <t>No Incent</t>
  </si>
  <si>
    <t>Sal.Inc.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</si>
</sst>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"/>
    <numFmt numFmtId="167" formatCode="mm/dd/yy;@"/>
    <numFmt numFmtId="169" formatCode="&quot;$&quot;#,##0.00"/>
  </numFmts>
  <fonts count="14">
    <font>
      <sz val="10"/>
      <name val="Geneva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Times"/>
      <family val="1"/>
    </font>
    <font>
      <sz val="10"/>
      <color theme="1"/>
      <name val="Times"/>
      <family val="1"/>
    </font>
    <font>
      <b/>
      <sz val="10"/>
      <name val="Times"/>
      <family val="1"/>
    </font>
    <font>
      <b/>
      <sz val="10"/>
      <name val="Geneva"/>
    </font>
    <font>
      <sz val="10"/>
      <color rgb="FFC00000"/>
      <name val="Times"/>
      <family val="1"/>
    </font>
    <font>
      <sz val="10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3" fillId="0" borderId="0"/>
  </cellStyleXfs>
  <cellXfs count="47">
    <xf numFmtId="0" fontId="0" fillId="0" borderId="0" xfId="0"/>
    <xf numFmtId="0" fontId="8" fillId="0" borderId="0" xfId="0" applyFont="1" applyFill="1"/>
    <xf numFmtId="3" fontId="9" fillId="0" borderId="0" xfId="12" applyNumberFormat="1" applyFont="1" applyFill="1"/>
    <xf numFmtId="3" fontId="8" fillId="0" borderId="0" xfId="0" applyNumberFormat="1" applyFont="1" applyFill="1"/>
    <xf numFmtId="37" fontId="8" fillId="0" borderId="0" xfId="8" applyNumberFormat="1" applyFont="1" applyFill="1" applyBorder="1" applyAlignment="1">
      <alignment horizontal="right"/>
    </xf>
    <xf numFmtId="39" fontId="8" fillId="0" borderId="0" xfId="8" applyNumberFormat="1" applyFont="1" applyFill="1" applyBorder="1" applyAlignment="1"/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8" fillId="0" borderId="0" xfId="0" applyNumberFormat="1" applyFont="1" applyFill="1"/>
    <xf numFmtId="164" fontId="8" fillId="0" borderId="0" xfId="0" applyNumberFormat="1" applyFont="1" applyFill="1" applyAlignment="1">
      <alignment horizontal="center"/>
    </xf>
    <xf numFmtId="3" fontId="10" fillId="0" borderId="0" xfId="0" applyNumberFormat="1" applyFont="1" applyFill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167" fontId="10" fillId="0" borderId="0" xfId="0" applyNumberFormat="1" applyFont="1" applyFill="1" applyBorder="1" applyAlignment="1" applyProtection="1">
      <alignment horizontal="center"/>
      <protection locked="0"/>
    </xf>
    <xf numFmtId="4" fontId="8" fillId="0" borderId="0" xfId="0" quotePrefix="1" applyNumberFormat="1" applyFont="1" applyFill="1" applyAlignment="1">
      <alignment horizontal="center"/>
    </xf>
    <xf numFmtId="0" fontId="1" fillId="0" borderId="0" xfId="1" applyFont="1" applyFill="1"/>
    <xf numFmtId="4" fontId="8" fillId="0" borderId="0" xfId="0" applyNumberFormat="1" applyFont="1" applyFill="1" applyProtection="1">
      <protection locked="0"/>
    </xf>
    <xf numFmtId="39" fontId="1" fillId="0" borderId="0" xfId="6" applyNumberFormat="1" applyFont="1" applyFill="1"/>
    <xf numFmtId="0" fontId="8" fillId="0" borderId="0" xfId="0" applyFont="1" applyFill="1" applyProtection="1">
      <protection locked="0"/>
    </xf>
    <xf numFmtId="3" fontId="1" fillId="0" borderId="0" xfId="10" applyNumberFormat="1" applyFont="1" applyFill="1"/>
    <xf numFmtId="3" fontId="1" fillId="0" borderId="0" xfId="11" applyNumberFormat="1" applyFont="1" applyFill="1"/>
    <xf numFmtId="164" fontId="8" fillId="0" borderId="0" xfId="0" applyNumberFormat="1" applyFont="1" applyFill="1"/>
    <xf numFmtId="37" fontId="1" fillId="0" borderId="0" xfId="2" applyNumberFormat="1" applyFont="1" applyFill="1"/>
    <xf numFmtId="3" fontId="8" fillId="0" borderId="0" xfId="0" applyNumberFormat="1" applyFont="1" applyFill="1" applyProtection="1">
      <protection locked="0"/>
    </xf>
    <xf numFmtId="3" fontId="1" fillId="0" borderId="0" xfId="5" applyNumberFormat="1" applyFont="1" applyFill="1"/>
    <xf numFmtId="3" fontId="10" fillId="0" borderId="0" xfId="0" applyNumberFormat="1" applyFont="1" applyFill="1" applyBorder="1"/>
    <xf numFmtId="4" fontId="8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37" fontId="10" fillId="0" borderId="0" xfId="0" applyNumberFormat="1" applyFont="1" applyFill="1" applyBorder="1" applyAlignment="1" applyProtection="1">
      <alignment vertical="center"/>
    </xf>
    <xf numFmtId="4" fontId="8" fillId="0" borderId="0" xfId="0" applyNumberFormat="1" applyFont="1" applyFill="1" applyBorder="1" applyAlignment="1" applyProtection="1">
      <alignment horizontal="center" vertical="center" textRotation="90"/>
    </xf>
    <xf numFmtId="4" fontId="8" fillId="0" borderId="0" xfId="0" applyNumberFormat="1" applyFont="1" applyFill="1" applyAlignment="1" applyProtection="1">
      <alignment horizontal="center" vertical="center" textRotation="90"/>
    </xf>
    <xf numFmtId="3" fontId="8" fillId="0" borderId="0" xfId="0" applyNumberFormat="1" applyFont="1" applyFill="1" applyAlignment="1" applyProtection="1">
      <alignment horizontal="center" vertical="center" textRotation="90"/>
    </xf>
    <xf numFmtId="3" fontId="8" fillId="0" borderId="0" xfId="0" applyNumberFormat="1" applyFont="1" applyFill="1" applyBorder="1" applyAlignment="1" applyProtection="1">
      <alignment horizontal="center" vertical="center" textRotation="90"/>
    </xf>
    <xf numFmtId="164" fontId="8" fillId="0" borderId="0" xfId="0" applyNumberFormat="1" applyFont="1" applyFill="1" applyAlignment="1" applyProtection="1">
      <alignment horizontal="center" vertical="center" textRotation="90"/>
    </xf>
    <xf numFmtId="3" fontId="10" fillId="0" borderId="0" xfId="0" applyNumberFormat="1" applyFont="1" applyFill="1" applyAlignment="1" applyProtection="1">
      <alignment horizontal="center" vertical="center" textRotation="90"/>
    </xf>
    <xf numFmtId="3" fontId="10" fillId="0" borderId="0" xfId="0" applyNumberFormat="1" applyFont="1" applyFill="1" applyBorder="1" applyAlignment="1" applyProtection="1">
      <alignment horizontal="center" vertical="center" textRotation="90"/>
    </xf>
    <xf numFmtId="3" fontId="8" fillId="0" borderId="0" xfId="0" applyNumberFormat="1" applyFont="1" applyFill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Protection="1">
      <protection locked="0"/>
    </xf>
    <xf numFmtId="0" fontId="8" fillId="0" borderId="0" xfId="0" applyFont="1" applyFill="1" applyAlignment="1">
      <alignment horizontal="left" vertical="center" wrapText="1"/>
    </xf>
    <xf numFmtId="3" fontId="10" fillId="0" borderId="0" xfId="0" quotePrefix="1" applyNumberFormat="1" applyFont="1" applyFill="1" applyAlignment="1">
      <alignment horizontal="center" vertical="center" textRotation="90" wrapText="1"/>
    </xf>
    <xf numFmtId="0" fontId="11" fillId="0" borderId="0" xfId="0" applyFont="1" applyFill="1" applyAlignment="1">
      <alignment vertical="center" textRotation="90" wrapText="1"/>
    </xf>
    <xf numFmtId="0" fontId="8" fillId="0" borderId="0" xfId="0" applyFont="1" applyFill="1" applyAlignment="1">
      <alignment horizontal="center" textRotation="90"/>
    </xf>
    <xf numFmtId="4" fontId="8" fillId="0" borderId="0" xfId="0" applyNumberFormat="1" applyFont="1" applyFill="1" applyAlignment="1">
      <alignment horizontal="center" vertical="center" textRotation="90"/>
    </xf>
    <xf numFmtId="169" fontId="12" fillId="0" borderId="0" xfId="0" applyNumberFormat="1" applyFont="1" applyFill="1" applyAlignment="1">
      <alignment horizontal="center"/>
    </xf>
  </cellXfs>
  <cellStyles count="15">
    <cellStyle name="Normal" xfId="0" builtinId="0"/>
    <cellStyle name="Normal 10" xfId="11"/>
    <cellStyle name="Normal 11" xfId="13"/>
    <cellStyle name="Normal 12" xfId="14"/>
    <cellStyle name="Normal 2" xfId="1"/>
    <cellStyle name="Normal 3" xfId="9"/>
    <cellStyle name="Normal 4" xfId="2"/>
    <cellStyle name="Normal 5" xfId="3"/>
    <cellStyle name="Normal 6" xfId="4"/>
    <cellStyle name="Normal 7" xfId="5"/>
    <cellStyle name="Normal 8" xfId="6"/>
    <cellStyle name="Normal 9" xfId="7"/>
    <cellStyle name="Normal_02I093 Timberlake TP/TR/Ca copy" xfId="8"/>
    <cellStyle name="Normal_Proj. BSA" xfId="10"/>
    <cellStyle name="Normal_Proj. BSA_1" xfId="12"/>
  </cellStyles>
  <dxfs count="0"/>
  <tableStyles count="0" defaultTableStyle="TableStyleMedium9" defaultPivotStyle="PivotStyleLight16"/>
  <colors>
    <mruColors>
      <color rgb="FF0033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2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548" sqref="K548"/>
    </sheetView>
  </sheetViews>
  <sheetFormatPr defaultRowHeight="14.1" customHeight="1"/>
  <cols>
    <col min="1" max="1" width="3.5703125" style="6" customWidth="1"/>
    <col min="2" max="2" width="16.140625" style="1" bestFit="1" customWidth="1"/>
    <col min="3" max="3" width="4.5703125" style="1" customWidth="1"/>
    <col min="4" max="4" width="25.7109375" style="1" customWidth="1"/>
    <col min="5" max="5" width="10" style="8" bestFit="1" customWidth="1"/>
    <col min="6" max="6" width="13.140625" style="8" bestFit="1" customWidth="1"/>
    <col min="7" max="7" width="12.140625" style="8" customWidth="1"/>
    <col min="8" max="8" width="10.140625" style="3" customWidth="1"/>
    <col min="9" max="9" width="10.85546875" style="8" bestFit="1" customWidth="1"/>
    <col min="10" max="10" width="8.7109375" style="3" bestFit="1" customWidth="1"/>
    <col min="11" max="11" width="8.7109375" style="3" customWidth="1"/>
    <col min="12" max="12" width="9.5703125" style="3" bestFit="1" customWidth="1"/>
    <col min="13" max="13" width="8.7109375" style="3" bestFit="1" customWidth="1"/>
    <col min="14" max="14" width="11.7109375" style="8" bestFit="1" customWidth="1"/>
    <col min="15" max="15" width="9.5703125" style="3" bestFit="1" customWidth="1"/>
    <col min="16" max="16" width="5.7109375" style="3" bestFit="1" customWidth="1"/>
    <col min="17" max="17" width="7.140625" style="3" bestFit="1" customWidth="1"/>
    <col min="18" max="18" width="8.7109375" style="3" customWidth="1"/>
    <col min="19" max="19" width="12.5703125" style="20" bestFit="1" customWidth="1"/>
    <col min="20" max="20" width="11.7109375" style="3" bestFit="1" customWidth="1"/>
    <col min="21" max="21" width="12.85546875" style="20" customWidth="1"/>
    <col min="22" max="22" width="12.5703125" style="20" customWidth="1"/>
    <col min="23" max="23" width="10.85546875" style="3" bestFit="1" customWidth="1"/>
    <col min="24" max="24" width="11.140625" style="3" customWidth="1"/>
    <col min="25" max="25" width="10.140625" style="3" customWidth="1"/>
    <col min="26" max="26" width="5.7109375" style="3" customWidth="1"/>
    <col min="27" max="27" width="12.42578125" style="3" customWidth="1"/>
    <col min="28" max="28" width="5.42578125" style="3" customWidth="1"/>
    <col min="29" max="29" width="5.7109375" style="8" customWidth="1"/>
    <col min="30" max="30" width="6.5703125" style="3" customWidth="1"/>
    <col min="31" max="31" width="10.85546875" style="24" bestFit="1" customWidth="1"/>
    <col min="32" max="32" width="4" style="1" customWidth="1"/>
    <col min="33" max="33" width="3.85546875" style="1" customWidth="1"/>
    <col min="34" max="16384" width="9.140625" style="1"/>
  </cols>
  <sheetData>
    <row r="1" spans="1:33" ht="14.1" customHeight="1">
      <c r="B1" s="6"/>
      <c r="C1" s="6"/>
      <c r="D1" s="6"/>
      <c r="E1" s="7" t="s">
        <v>903</v>
      </c>
      <c r="F1" s="7"/>
      <c r="H1" s="38" t="s">
        <v>283</v>
      </c>
      <c r="I1" s="7"/>
      <c r="J1" s="38" t="s">
        <v>265</v>
      </c>
      <c r="K1" s="38" t="s">
        <v>898</v>
      </c>
      <c r="L1" s="38" t="s">
        <v>268</v>
      </c>
      <c r="M1" s="38" t="s">
        <v>270</v>
      </c>
      <c r="N1" s="7" t="s">
        <v>221</v>
      </c>
      <c r="O1" s="38" t="s">
        <v>273</v>
      </c>
      <c r="P1" s="38" t="s">
        <v>275</v>
      </c>
      <c r="Q1" s="38" t="s">
        <v>277</v>
      </c>
      <c r="R1" s="38"/>
      <c r="S1" s="9" t="s">
        <v>280</v>
      </c>
      <c r="T1" s="7"/>
      <c r="U1" s="9" t="s">
        <v>201</v>
      </c>
      <c r="V1" s="9" t="s">
        <v>202</v>
      </c>
      <c r="W1" s="38" t="s">
        <v>918</v>
      </c>
      <c r="X1" s="38" t="s">
        <v>223</v>
      </c>
      <c r="Y1" s="38" t="s">
        <v>905</v>
      </c>
      <c r="Z1" s="38"/>
      <c r="AA1" s="10" t="s">
        <v>906</v>
      </c>
      <c r="AB1" s="42" t="s">
        <v>285</v>
      </c>
      <c r="AC1" s="45" t="s">
        <v>908</v>
      </c>
      <c r="AD1" s="45" t="s">
        <v>909</v>
      </c>
      <c r="AE1" s="11" t="s">
        <v>911</v>
      </c>
      <c r="AF1" s="44" t="s">
        <v>916</v>
      </c>
      <c r="AG1" s="44" t="s">
        <v>917</v>
      </c>
    </row>
    <row r="2" spans="1:33" ht="14.1" customHeight="1">
      <c r="A2" s="6" t="s">
        <v>259</v>
      </c>
      <c r="B2" s="6" t="s">
        <v>203</v>
      </c>
      <c r="C2" s="6" t="s">
        <v>260</v>
      </c>
      <c r="D2" s="6" t="s">
        <v>261</v>
      </c>
      <c r="E2" s="7" t="s">
        <v>904</v>
      </c>
      <c r="F2" s="7" t="s">
        <v>262</v>
      </c>
      <c r="G2" s="7" t="s">
        <v>284</v>
      </c>
      <c r="H2" s="38" t="s">
        <v>263</v>
      </c>
      <c r="I2" s="7" t="s">
        <v>264</v>
      </c>
      <c r="J2" s="38" t="s">
        <v>266</v>
      </c>
      <c r="K2" s="38" t="s">
        <v>267</v>
      </c>
      <c r="L2" s="38" t="s">
        <v>269</v>
      </c>
      <c r="M2" s="38" t="s">
        <v>271</v>
      </c>
      <c r="N2" s="7" t="s">
        <v>272</v>
      </c>
      <c r="O2" s="38" t="s">
        <v>274</v>
      </c>
      <c r="P2" s="38" t="s">
        <v>276</v>
      </c>
      <c r="Q2" s="38" t="s">
        <v>278</v>
      </c>
      <c r="R2" s="38" t="s">
        <v>279</v>
      </c>
      <c r="S2" s="9" t="s">
        <v>281</v>
      </c>
      <c r="T2" s="38" t="s">
        <v>204</v>
      </c>
      <c r="U2" s="9" t="s">
        <v>117</v>
      </c>
      <c r="V2" s="9" t="s">
        <v>205</v>
      </c>
      <c r="W2" s="38">
        <v>20</v>
      </c>
      <c r="X2" s="38" t="s">
        <v>116</v>
      </c>
      <c r="Y2" s="38" t="s">
        <v>38</v>
      </c>
      <c r="Z2" s="38" t="s">
        <v>222</v>
      </c>
      <c r="AA2" s="10" t="s">
        <v>907</v>
      </c>
      <c r="AB2" s="43"/>
      <c r="AC2" s="45"/>
      <c r="AD2" s="45"/>
      <c r="AE2" s="12">
        <v>40707</v>
      </c>
      <c r="AF2" s="44"/>
      <c r="AG2" s="44"/>
    </row>
    <row r="3" spans="1:33" ht="14.1" customHeight="1">
      <c r="B3" s="6"/>
      <c r="C3" s="6"/>
      <c r="D3" s="6"/>
      <c r="E3" s="13"/>
      <c r="F3" s="46">
        <v>1542</v>
      </c>
      <c r="G3" s="7"/>
      <c r="H3" s="38"/>
      <c r="I3" s="7"/>
      <c r="J3" s="38"/>
      <c r="K3" s="38" t="s">
        <v>897</v>
      </c>
      <c r="L3" s="38"/>
      <c r="M3" s="38"/>
      <c r="N3" s="7"/>
      <c r="O3" s="38"/>
      <c r="P3" s="38"/>
      <c r="Q3" s="38"/>
      <c r="R3" s="38"/>
      <c r="S3" s="46">
        <v>71.739999999999995</v>
      </c>
      <c r="T3" s="38"/>
      <c r="U3" s="9"/>
      <c r="V3" s="9"/>
      <c r="W3" s="38"/>
      <c r="X3" s="38"/>
      <c r="Y3" s="38"/>
      <c r="Z3" s="38"/>
      <c r="AA3" s="38"/>
      <c r="AB3" s="43"/>
      <c r="AC3" s="45"/>
      <c r="AD3" s="45"/>
      <c r="AE3" s="39" t="s">
        <v>913</v>
      </c>
      <c r="AF3" s="44"/>
      <c r="AG3" s="44"/>
    </row>
    <row r="4" spans="1:33" ht="15.95" customHeight="1">
      <c r="A4" s="14" t="s">
        <v>146</v>
      </c>
      <c r="B4" s="14" t="s">
        <v>288</v>
      </c>
      <c r="C4" s="14" t="s">
        <v>212</v>
      </c>
      <c r="D4" s="14" t="s">
        <v>289</v>
      </c>
      <c r="E4" s="15">
        <v>143.16</v>
      </c>
      <c r="F4" s="8">
        <f>SUM(E4*$F$3)</f>
        <v>220752.72</v>
      </c>
      <c r="G4" s="16">
        <v>56050.32</v>
      </c>
      <c r="H4" s="18">
        <v>5590</v>
      </c>
      <c r="I4" s="8">
        <f t="shared" ref="I4:I67" si="0">ROUND(H4*0.75,2)</f>
        <v>4192.5</v>
      </c>
      <c r="J4" s="19">
        <v>10303</v>
      </c>
      <c r="K4" s="19">
        <v>0</v>
      </c>
      <c r="L4" s="19">
        <v>0</v>
      </c>
      <c r="M4" s="19">
        <v>46174</v>
      </c>
      <c r="N4" s="8">
        <f t="shared" ref="N4:N35" si="1">SUM(G4+I4+J4+K4+L4+M4)</f>
        <v>116719.82</v>
      </c>
      <c r="O4" s="3">
        <f t="shared" ref="O4:O35" si="2">IF(F4&gt;N4,ROUND(SUM(F4-N4),0),0)</f>
        <v>104033</v>
      </c>
      <c r="P4" s="2">
        <v>95</v>
      </c>
      <c r="Q4" s="2">
        <v>58</v>
      </c>
      <c r="R4" s="3">
        <f t="shared" ref="R4:R67" si="3">ROUND(SUM(P4*Q4*1.39),0)</f>
        <v>7659</v>
      </c>
      <c r="S4" s="20">
        <f>ROUND(SUM(E4*$S$3),4)</f>
        <v>10270.2984</v>
      </c>
      <c r="T4" s="21">
        <v>3736688</v>
      </c>
      <c r="U4" s="20">
        <f t="shared" ref="U4:U67" si="4">ROUND(T4/1000,4)</f>
        <v>3736.6880000000001</v>
      </c>
      <c r="V4" s="20">
        <f t="shared" ref="V4:V67" si="5">IF(S4-U4&lt;0,0,S4-U4)</f>
        <v>6533.6103999999996</v>
      </c>
      <c r="W4" s="3">
        <f t="shared" ref="W4:W67" si="6">IF(V4&gt;0,ROUND(SUM(V4*$W$2),0),0)</f>
        <v>130672</v>
      </c>
      <c r="X4" s="3">
        <f t="shared" ref="X4:X35" si="7">SUM(O4+R4+W4)</f>
        <v>242364</v>
      </c>
      <c r="Y4" s="22">
        <v>0</v>
      </c>
      <c r="Z4" s="17">
        <v>0</v>
      </c>
      <c r="AA4" s="3">
        <f t="shared" ref="AA4:AA35" si="8">ROUND(X4+Z4,0)</f>
        <v>242364</v>
      </c>
      <c r="AB4" s="22"/>
      <c r="AC4" s="23">
        <v>0</v>
      </c>
      <c r="AD4" s="23">
        <v>0</v>
      </c>
      <c r="AE4" s="24">
        <f>SUM(AA4-AB4+AC4-AD4)</f>
        <v>242364</v>
      </c>
      <c r="AF4" s="1" t="str">
        <f>IF(O4&gt;0," ",1)</f>
        <v xml:space="preserve"> </v>
      </c>
      <c r="AG4" s="1" t="str">
        <f>IF(W4&gt;0," ",1)</f>
        <v xml:space="preserve"> </v>
      </c>
    </row>
    <row r="5" spans="1:33" ht="15.95" customHeight="1">
      <c r="A5" s="14" t="s">
        <v>146</v>
      </c>
      <c r="B5" s="14" t="s">
        <v>288</v>
      </c>
      <c r="C5" s="14" t="s">
        <v>43</v>
      </c>
      <c r="D5" s="14" t="s">
        <v>290</v>
      </c>
      <c r="E5" s="15">
        <v>354.38</v>
      </c>
      <c r="F5" s="8">
        <f t="shared" ref="F5:F68" si="9">SUM(E5*$F$3)</f>
        <v>546453.96</v>
      </c>
      <c r="G5" s="16">
        <v>38810.03</v>
      </c>
      <c r="H5" s="18">
        <v>12492</v>
      </c>
      <c r="I5" s="8">
        <f t="shared" si="0"/>
        <v>9369</v>
      </c>
      <c r="J5" s="19">
        <v>23120</v>
      </c>
      <c r="K5" s="19">
        <v>0</v>
      </c>
      <c r="L5" s="19">
        <v>0</v>
      </c>
      <c r="M5" s="19">
        <v>28322</v>
      </c>
      <c r="N5" s="8">
        <f t="shared" si="1"/>
        <v>99621.03</v>
      </c>
      <c r="O5" s="3">
        <f t="shared" si="2"/>
        <v>446833</v>
      </c>
      <c r="P5" s="2">
        <v>55</v>
      </c>
      <c r="Q5" s="2">
        <v>169</v>
      </c>
      <c r="R5" s="3">
        <f t="shared" si="3"/>
        <v>12920</v>
      </c>
      <c r="S5" s="20">
        <f t="shared" ref="S5:S68" si="10">ROUND(SUM(E5*$S$3),4)</f>
        <v>25423.2212</v>
      </c>
      <c r="T5" s="21">
        <v>2587335</v>
      </c>
      <c r="U5" s="20">
        <f t="shared" si="4"/>
        <v>2587.335</v>
      </c>
      <c r="V5" s="20">
        <f t="shared" si="5"/>
        <v>22835.886200000001</v>
      </c>
      <c r="W5" s="3">
        <f t="shared" si="6"/>
        <v>456718</v>
      </c>
      <c r="X5" s="3">
        <f t="shared" si="7"/>
        <v>916471</v>
      </c>
      <c r="Y5" s="22">
        <v>0</v>
      </c>
      <c r="Z5" s="17">
        <v>0</v>
      </c>
      <c r="AA5" s="3">
        <f t="shared" si="8"/>
        <v>916471</v>
      </c>
      <c r="AB5" s="22"/>
      <c r="AC5" s="23">
        <v>0</v>
      </c>
      <c r="AD5" s="23">
        <v>0</v>
      </c>
      <c r="AE5" s="24">
        <f>SUM(AA5-AB5+AC5-AD5)</f>
        <v>916471</v>
      </c>
      <c r="AF5" s="1" t="str">
        <f>IF(O5&gt;0," ",1)</f>
        <v xml:space="preserve"> </v>
      </c>
      <c r="AG5" s="1" t="str">
        <f>IF(W5&gt;0," ",1)</f>
        <v xml:space="preserve"> </v>
      </c>
    </row>
    <row r="6" spans="1:33" ht="15.95" customHeight="1">
      <c r="A6" s="14" t="s">
        <v>146</v>
      </c>
      <c r="B6" s="14" t="s">
        <v>288</v>
      </c>
      <c r="C6" s="14" t="s">
        <v>149</v>
      </c>
      <c r="D6" s="14" t="s">
        <v>291</v>
      </c>
      <c r="E6" s="15">
        <v>1068.83</v>
      </c>
      <c r="F6" s="8">
        <f t="shared" si="9"/>
        <v>1648135.8599999999</v>
      </c>
      <c r="G6" s="16">
        <v>45998.52</v>
      </c>
      <c r="H6" s="18">
        <v>39343</v>
      </c>
      <c r="I6" s="8">
        <f t="shared" si="0"/>
        <v>29507.25</v>
      </c>
      <c r="J6" s="19">
        <v>82431</v>
      </c>
      <c r="K6" s="19">
        <v>0</v>
      </c>
      <c r="L6" s="19">
        <v>0</v>
      </c>
      <c r="M6" s="19">
        <v>29255</v>
      </c>
      <c r="N6" s="8">
        <f t="shared" si="1"/>
        <v>187191.77</v>
      </c>
      <c r="O6" s="3">
        <f t="shared" si="2"/>
        <v>1460944</v>
      </c>
      <c r="P6" s="2">
        <v>44</v>
      </c>
      <c r="Q6" s="2">
        <v>178</v>
      </c>
      <c r="R6" s="3">
        <f t="shared" si="3"/>
        <v>10886</v>
      </c>
      <c r="S6" s="20">
        <f t="shared" si="10"/>
        <v>76677.864199999996</v>
      </c>
      <c r="T6" s="21">
        <v>3066568</v>
      </c>
      <c r="U6" s="20">
        <f t="shared" si="4"/>
        <v>3066.5680000000002</v>
      </c>
      <c r="V6" s="20">
        <f t="shared" si="5"/>
        <v>73611.296199999997</v>
      </c>
      <c r="W6" s="3">
        <f t="shared" si="6"/>
        <v>1472226</v>
      </c>
      <c r="X6" s="3">
        <f t="shared" si="7"/>
        <v>2944056</v>
      </c>
      <c r="Y6" s="22">
        <v>0</v>
      </c>
      <c r="Z6" s="17">
        <v>0</v>
      </c>
      <c r="AA6" s="3">
        <f t="shared" si="8"/>
        <v>2944056</v>
      </c>
      <c r="AB6" s="22"/>
      <c r="AC6" s="23">
        <v>0</v>
      </c>
      <c r="AD6" s="23">
        <v>0</v>
      </c>
      <c r="AE6" s="24">
        <f>SUM(AA6-AB6+AC6-AD6)</f>
        <v>2944056</v>
      </c>
      <c r="AF6" s="1" t="str">
        <f>IF(O6&gt;0," ",1)</f>
        <v xml:space="preserve"> </v>
      </c>
      <c r="AG6" s="1" t="str">
        <f>IF(W6&gt;0," ",1)</f>
        <v xml:space="preserve"> </v>
      </c>
    </row>
    <row r="7" spans="1:33" ht="15.95" customHeight="1">
      <c r="A7" s="14" t="s">
        <v>146</v>
      </c>
      <c r="B7" s="14" t="s">
        <v>288</v>
      </c>
      <c r="C7" s="14" t="s">
        <v>150</v>
      </c>
      <c r="D7" s="14" t="s">
        <v>292</v>
      </c>
      <c r="E7" s="15">
        <v>357.78</v>
      </c>
      <c r="F7" s="8">
        <f t="shared" si="9"/>
        <v>551696.76</v>
      </c>
      <c r="G7" s="16">
        <v>16957.68</v>
      </c>
      <c r="H7" s="18">
        <v>11165</v>
      </c>
      <c r="I7" s="8">
        <f t="shared" si="0"/>
        <v>8373.75</v>
      </c>
      <c r="J7" s="19">
        <v>23122</v>
      </c>
      <c r="K7" s="19">
        <v>0</v>
      </c>
      <c r="L7" s="19">
        <v>0</v>
      </c>
      <c r="M7" s="19">
        <v>10163</v>
      </c>
      <c r="N7" s="8">
        <f t="shared" si="1"/>
        <v>58616.43</v>
      </c>
      <c r="O7" s="3">
        <f t="shared" si="2"/>
        <v>493080</v>
      </c>
      <c r="P7" s="2">
        <v>40</v>
      </c>
      <c r="Q7" s="2">
        <v>175</v>
      </c>
      <c r="R7" s="3">
        <f t="shared" si="3"/>
        <v>9730</v>
      </c>
      <c r="S7" s="20">
        <f t="shared" si="10"/>
        <v>25667.137200000001</v>
      </c>
      <c r="T7" s="21">
        <v>1130512</v>
      </c>
      <c r="U7" s="20">
        <f t="shared" si="4"/>
        <v>1130.5119999999999</v>
      </c>
      <c r="V7" s="20">
        <f t="shared" si="5"/>
        <v>24536.625200000002</v>
      </c>
      <c r="W7" s="3">
        <f t="shared" si="6"/>
        <v>490733</v>
      </c>
      <c r="X7" s="3">
        <f t="shared" si="7"/>
        <v>993543</v>
      </c>
      <c r="Y7" s="22">
        <v>0</v>
      </c>
      <c r="Z7" s="17">
        <v>0</v>
      </c>
      <c r="AA7" s="3">
        <f t="shared" si="8"/>
        <v>993543</v>
      </c>
      <c r="AB7" s="22"/>
      <c r="AC7" s="23">
        <v>0</v>
      </c>
      <c r="AD7" s="23">
        <v>0</v>
      </c>
      <c r="AE7" s="24">
        <f>SUM(AA7-AB7+AC7-AD7)</f>
        <v>993543</v>
      </c>
      <c r="AF7" s="1" t="str">
        <f>IF(O7&gt;0," ",1)</f>
        <v xml:space="preserve"> </v>
      </c>
      <c r="AG7" s="1" t="str">
        <f>IF(W7&gt;0," ",1)</f>
        <v xml:space="preserve"> </v>
      </c>
    </row>
    <row r="8" spans="1:33" ht="15.95" customHeight="1">
      <c r="A8" s="14" t="s">
        <v>146</v>
      </c>
      <c r="B8" s="14" t="s">
        <v>288</v>
      </c>
      <c r="C8" s="14" t="s">
        <v>41</v>
      </c>
      <c r="D8" s="14" t="s">
        <v>293</v>
      </c>
      <c r="E8" s="15">
        <v>576.29</v>
      </c>
      <c r="F8" s="8">
        <f t="shared" si="9"/>
        <v>888639.17999999993</v>
      </c>
      <c r="G8" s="16">
        <v>42467.33</v>
      </c>
      <c r="H8" s="18">
        <v>20640</v>
      </c>
      <c r="I8" s="8">
        <f t="shared" si="0"/>
        <v>15480</v>
      </c>
      <c r="J8" s="19">
        <v>46206</v>
      </c>
      <c r="K8" s="19">
        <v>0</v>
      </c>
      <c r="L8" s="19">
        <v>0</v>
      </c>
      <c r="M8" s="19">
        <v>14867</v>
      </c>
      <c r="N8" s="8">
        <f t="shared" si="1"/>
        <v>119020.33</v>
      </c>
      <c r="O8" s="3">
        <f t="shared" si="2"/>
        <v>769619</v>
      </c>
      <c r="P8" s="2">
        <v>33</v>
      </c>
      <c r="Q8" s="2">
        <v>332</v>
      </c>
      <c r="R8" s="3">
        <f t="shared" si="3"/>
        <v>15229</v>
      </c>
      <c r="S8" s="20">
        <f t="shared" si="10"/>
        <v>41343.044600000001</v>
      </c>
      <c r="T8" s="21">
        <v>2831155</v>
      </c>
      <c r="U8" s="20">
        <f t="shared" si="4"/>
        <v>2831.1550000000002</v>
      </c>
      <c r="V8" s="20">
        <f t="shared" si="5"/>
        <v>38511.889600000002</v>
      </c>
      <c r="W8" s="3">
        <f t="shared" si="6"/>
        <v>770238</v>
      </c>
      <c r="X8" s="3">
        <f t="shared" si="7"/>
        <v>1555086</v>
      </c>
      <c r="Y8" s="22">
        <v>0</v>
      </c>
      <c r="Z8" s="17">
        <v>0</v>
      </c>
      <c r="AA8" s="3">
        <f t="shared" si="8"/>
        <v>1555086</v>
      </c>
      <c r="AB8" s="22"/>
      <c r="AC8" s="23">
        <v>0</v>
      </c>
      <c r="AD8" s="23">
        <v>0</v>
      </c>
      <c r="AE8" s="24">
        <f>SUM(AA8-AB8+AC8-AD8)</f>
        <v>1555086</v>
      </c>
      <c r="AF8" s="1" t="str">
        <f>IF(O8&gt;0," ",1)</f>
        <v xml:space="preserve"> </v>
      </c>
      <c r="AG8" s="1" t="str">
        <f>IF(W8&gt;0," ",1)</f>
        <v xml:space="preserve"> </v>
      </c>
    </row>
    <row r="9" spans="1:33" ht="15.95" customHeight="1">
      <c r="A9" s="14" t="s">
        <v>146</v>
      </c>
      <c r="B9" s="14" t="s">
        <v>288</v>
      </c>
      <c r="C9" s="14" t="s">
        <v>42</v>
      </c>
      <c r="D9" s="14" t="s">
        <v>294</v>
      </c>
      <c r="E9" s="15">
        <v>245.59</v>
      </c>
      <c r="F9" s="8">
        <f t="shared" si="9"/>
        <v>378699.78</v>
      </c>
      <c r="G9" s="16">
        <v>13862.7</v>
      </c>
      <c r="H9" s="18">
        <v>7763</v>
      </c>
      <c r="I9" s="8">
        <f t="shared" si="0"/>
        <v>5822.25</v>
      </c>
      <c r="J9" s="19">
        <v>16423</v>
      </c>
      <c r="K9" s="19">
        <v>0</v>
      </c>
      <c r="L9" s="19">
        <v>0</v>
      </c>
      <c r="M9" s="19">
        <v>5840</v>
      </c>
      <c r="N9" s="8">
        <f t="shared" si="1"/>
        <v>41947.95</v>
      </c>
      <c r="O9" s="3">
        <f t="shared" si="2"/>
        <v>336752</v>
      </c>
      <c r="P9" s="2">
        <v>33</v>
      </c>
      <c r="Q9" s="2">
        <v>121</v>
      </c>
      <c r="R9" s="3">
        <f t="shared" si="3"/>
        <v>5550</v>
      </c>
      <c r="S9" s="20">
        <f t="shared" si="10"/>
        <v>17618.6266</v>
      </c>
      <c r="T9" s="21">
        <v>924180</v>
      </c>
      <c r="U9" s="20">
        <f t="shared" si="4"/>
        <v>924.18</v>
      </c>
      <c r="V9" s="20">
        <f t="shared" si="5"/>
        <v>16694.446599999999</v>
      </c>
      <c r="W9" s="3">
        <f t="shared" si="6"/>
        <v>333889</v>
      </c>
      <c r="X9" s="3">
        <f t="shared" si="7"/>
        <v>676191</v>
      </c>
      <c r="Y9" s="22">
        <v>0</v>
      </c>
      <c r="Z9" s="17">
        <v>0</v>
      </c>
      <c r="AA9" s="3">
        <f t="shared" si="8"/>
        <v>676191</v>
      </c>
      <c r="AB9" s="22"/>
      <c r="AC9" s="23">
        <v>0</v>
      </c>
      <c r="AD9" s="23">
        <v>0</v>
      </c>
      <c r="AE9" s="24">
        <f>SUM(AA9-AB9+AC9-AD9)</f>
        <v>676191</v>
      </c>
      <c r="AF9" s="1" t="str">
        <f>IF(O9&gt;0," ",1)</f>
        <v xml:space="preserve"> </v>
      </c>
      <c r="AG9" s="1" t="str">
        <f>IF(W9&gt;0," ",1)</f>
        <v xml:space="preserve"> </v>
      </c>
    </row>
    <row r="10" spans="1:33" ht="15.95" customHeight="1">
      <c r="A10" s="14" t="s">
        <v>146</v>
      </c>
      <c r="B10" s="14" t="s">
        <v>288</v>
      </c>
      <c r="C10" s="14" t="s">
        <v>214</v>
      </c>
      <c r="D10" s="14" t="s">
        <v>295</v>
      </c>
      <c r="E10" s="15">
        <v>165.7</v>
      </c>
      <c r="F10" s="8">
        <f t="shared" si="9"/>
        <v>255509.4</v>
      </c>
      <c r="G10" s="16">
        <v>22439.61</v>
      </c>
      <c r="H10" s="18">
        <v>5561</v>
      </c>
      <c r="I10" s="8">
        <f t="shared" si="0"/>
        <v>4170.75</v>
      </c>
      <c r="J10" s="19">
        <v>11711</v>
      </c>
      <c r="K10" s="19">
        <v>0</v>
      </c>
      <c r="L10" s="19">
        <v>0</v>
      </c>
      <c r="M10" s="19">
        <v>15058</v>
      </c>
      <c r="N10" s="8">
        <f t="shared" si="1"/>
        <v>53379.360000000001</v>
      </c>
      <c r="O10" s="3">
        <f t="shared" si="2"/>
        <v>202130</v>
      </c>
      <c r="P10" s="2">
        <v>90</v>
      </c>
      <c r="Q10" s="2">
        <v>51</v>
      </c>
      <c r="R10" s="3">
        <f t="shared" si="3"/>
        <v>6380</v>
      </c>
      <c r="S10" s="20">
        <f t="shared" si="10"/>
        <v>11887.317999999999</v>
      </c>
      <c r="T10" s="21">
        <v>1495974</v>
      </c>
      <c r="U10" s="20">
        <f t="shared" si="4"/>
        <v>1495.9739999999999</v>
      </c>
      <c r="V10" s="20">
        <f t="shared" si="5"/>
        <v>10391.343999999999</v>
      </c>
      <c r="W10" s="3">
        <f t="shared" si="6"/>
        <v>207827</v>
      </c>
      <c r="X10" s="3">
        <f t="shared" si="7"/>
        <v>416337</v>
      </c>
      <c r="Y10" s="22">
        <v>0</v>
      </c>
      <c r="Z10" s="17">
        <v>0</v>
      </c>
      <c r="AA10" s="3">
        <f t="shared" si="8"/>
        <v>416337</v>
      </c>
      <c r="AB10" s="22"/>
      <c r="AC10" s="23">
        <v>0</v>
      </c>
      <c r="AD10" s="23">
        <v>0</v>
      </c>
      <c r="AE10" s="24">
        <f>SUM(AA10-AB10+AC10-AD10)</f>
        <v>416337</v>
      </c>
      <c r="AF10" s="1" t="str">
        <f>IF(O10&gt;0," ",1)</f>
        <v xml:space="preserve"> </v>
      </c>
      <c r="AG10" s="1" t="str">
        <f>IF(W10&gt;0," ",1)</f>
        <v xml:space="preserve"> </v>
      </c>
    </row>
    <row r="11" spans="1:33" ht="15.95" customHeight="1">
      <c r="A11" s="14" t="s">
        <v>146</v>
      </c>
      <c r="B11" s="14" t="s">
        <v>288</v>
      </c>
      <c r="C11" s="14" t="s">
        <v>215</v>
      </c>
      <c r="D11" s="14" t="s">
        <v>296</v>
      </c>
      <c r="E11" s="15">
        <v>637.96</v>
      </c>
      <c r="F11" s="8">
        <f t="shared" si="9"/>
        <v>983734.32000000007</v>
      </c>
      <c r="G11" s="16">
        <v>74649.539999999994</v>
      </c>
      <c r="H11" s="18">
        <v>23895</v>
      </c>
      <c r="I11" s="8">
        <f t="shared" si="0"/>
        <v>17921.25</v>
      </c>
      <c r="J11" s="19">
        <v>51211</v>
      </c>
      <c r="K11" s="19">
        <v>44</v>
      </c>
      <c r="L11" s="19">
        <v>116049</v>
      </c>
      <c r="M11" s="19">
        <v>37580</v>
      </c>
      <c r="N11" s="8">
        <f t="shared" si="1"/>
        <v>297454.78999999998</v>
      </c>
      <c r="O11" s="3">
        <f t="shared" si="2"/>
        <v>686280</v>
      </c>
      <c r="P11" s="2">
        <v>57</v>
      </c>
      <c r="Q11" s="2">
        <v>291</v>
      </c>
      <c r="R11" s="3">
        <f t="shared" si="3"/>
        <v>23056</v>
      </c>
      <c r="S11" s="20">
        <f t="shared" si="10"/>
        <v>45767.250399999997</v>
      </c>
      <c r="T11" s="21">
        <v>4976636</v>
      </c>
      <c r="U11" s="20">
        <f t="shared" si="4"/>
        <v>4976.6360000000004</v>
      </c>
      <c r="V11" s="20">
        <f t="shared" si="5"/>
        <v>40790.614399999999</v>
      </c>
      <c r="W11" s="3">
        <f t="shared" si="6"/>
        <v>815812</v>
      </c>
      <c r="X11" s="3">
        <f t="shared" si="7"/>
        <v>1525148</v>
      </c>
      <c r="Y11" s="22">
        <v>0</v>
      </c>
      <c r="Z11" s="17">
        <v>0</v>
      </c>
      <c r="AA11" s="3">
        <f t="shared" si="8"/>
        <v>1525148</v>
      </c>
      <c r="AB11" s="22"/>
      <c r="AC11" s="23">
        <v>0</v>
      </c>
      <c r="AD11" s="23">
        <v>0</v>
      </c>
      <c r="AE11" s="24">
        <f>SUM(AA11-AB11+AC11-AD11)</f>
        <v>1525148</v>
      </c>
      <c r="AF11" s="1" t="str">
        <f>IF(O11&gt;0," ",1)</f>
        <v xml:space="preserve"> </v>
      </c>
      <c r="AG11" s="1" t="str">
        <f>IF(W11&gt;0," ",1)</f>
        <v xml:space="preserve"> </v>
      </c>
    </row>
    <row r="12" spans="1:33" ht="15.95" customHeight="1">
      <c r="A12" s="14" t="s">
        <v>146</v>
      </c>
      <c r="B12" s="14" t="s">
        <v>288</v>
      </c>
      <c r="C12" s="14" t="s">
        <v>216</v>
      </c>
      <c r="D12" s="14" t="s">
        <v>297</v>
      </c>
      <c r="E12" s="15">
        <v>1847.67</v>
      </c>
      <c r="F12" s="8">
        <f t="shared" si="9"/>
        <v>2849107.14</v>
      </c>
      <c r="G12" s="16">
        <v>336672.74</v>
      </c>
      <c r="H12" s="18">
        <v>66430</v>
      </c>
      <c r="I12" s="8">
        <f t="shared" si="0"/>
        <v>49822.5</v>
      </c>
      <c r="J12" s="19">
        <v>144712</v>
      </c>
      <c r="K12" s="19">
        <v>125</v>
      </c>
      <c r="L12" s="19">
        <v>315306</v>
      </c>
      <c r="M12" s="19">
        <v>129158</v>
      </c>
      <c r="N12" s="8">
        <f t="shared" si="1"/>
        <v>975796.24</v>
      </c>
      <c r="O12" s="3">
        <f t="shared" si="2"/>
        <v>1873311</v>
      </c>
      <c r="P12" s="2">
        <v>64</v>
      </c>
      <c r="Q12" s="2">
        <v>904</v>
      </c>
      <c r="R12" s="3">
        <f t="shared" si="3"/>
        <v>80420</v>
      </c>
      <c r="S12" s="20">
        <f t="shared" si="10"/>
        <v>132551.84580000001</v>
      </c>
      <c r="T12" s="21">
        <v>22444849</v>
      </c>
      <c r="U12" s="20">
        <f t="shared" si="4"/>
        <v>22444.848999999998</v>
      </c>
      <c r="V12" s="20">
        <f t="shared" si="5"/>
        <v>110106.99680000001</v>
      </c>
      <c r="W12" s="3">
        <f t="shared" si="6"/>
        <v>2202140</v>
      </c>
      <c r="X12" s="3">
        <f t="shared" si="7"/>
        <v>4155871</v>
      </c>
      <c r="Y12" s="22">
        <v>0</v>
      </c>
      <c r="Z12" s="17">
        <v>0</v>
      </c>
      <c r="AA12" s="3">
        <f t="shared" si="8"/>
        <v>4155871</v>
      </c>
      <c r="AB12" s="22"/>
      <c r="AC12" s="23">
        <v>0</v>
      </c>
      <c r="AD12" s="23">
        <v>0</v>
      </c>
      <c r="AE12" s="24">
        <f>SUM(AA12-AB12+AC12-AD12)</f>
        <v>4155871</v>
      </c>
      <c r="AF12" s="1" t="str">
        <f>IF(O12&gt;0," ",1)</f>
        <v xml:space="preserve"> </v>
      </c>
      <c r="AG12" s="1" t="str">
        <f>IF(W12&gt;0," ",1)</f>
        <v xml:space="preserve"> </v>
      </c>
    </row>
    <row r="13" spans="1:33" ht="15.95" customHeight="1">
      <c r="A13" s="14" t="s">
        <v>146</v>
      </c>
      <c r="B13" s="14" t="s">
        <v>288</v>
      </c>
      <c r="C13" s="14" t="s">
        <v>217</v>
      </c>
      <c r="D13" s="14" t="s">
        <v>298</v>
      </c>
      <c r="E13" s="15">
        <v>2364.1799999999998</v>
      </c>
      <c r="F13" s="8">
        <f t="shared" si="9"/>
        <v>3645565.5599999996</v>
      </c>
      <c r="G13" s="16">
        <v>412711.2</v>
      </c>
      <c r="H13" s="18">
        <v>92255</v>
      </c>
      <c r="I13" s="8">
        <f t="shared" si="0"/>
        <v>69191.25</v>
      </c>
      <c r="J13" s="19">
        <v>186244</v>
      </c>
      <c r="K13" s="19">
        <v>156</v>
      </c>
      <c r="L13" s="19">
        <v>442316</v>
      </c>
      <c r="M13" s="19">
        <v>72350</v>
      </c>
      <c r="N13" s="8">
        <f t="shared" si="1"/>
        <v>1182968.45</v>
      </c>
      <c r="O13" s="3">
        <f t="shared" si="2"/>
        <v>2462597</v>
      </c>
      <c r="P13" s="2">
        <v>64</v>
      </c>
      <c r="Q13" s="2">
        <v>907</v>
      </c>
      <c r="R13" s="3">
        <f t="shared" si="3"/>
        <v>80687</v>
      </c>
      <c r="S13" s="20">
        <f t="shared" si="10"/>
        <v>169606.2732</v>
      </c>
      <c r="T13" s="21">
        <v>27514080</v>
      </c>
      <c r="U13" s="20">
        <f t="shared" si="4"/>
        <v>27514.080000000002</v>
      </c>
      <c r="V13" s="20">
        <f t="shared" si="5"/>
        <v>142092.19319999998</v>
      </c>
      <c r="W13" s="3">
        <f t="shared" si="6"/>
        <v>2841844</v>
      </c>
      <c r="X13" s="3">
        <f t="shared" si="7"/>
        <v>5385128</v>
      </c>
      <c r="Y13" s="22">
        <v>0</v>
      </c>
      <c r="Z13" s="17">
        <v>0</v>
      </c>
      <c r="AA13" s="3">
        <f t="shared" si="8"/>
        <v>5385128</v>
      </c>
      <c r="AB13" s="22"/>
      <c r="AC13" s="23">
        <v>0</v>
      </c>
      <c r="AD13" s="23">
        <v>0</v>
      </c>
      <c r="AE13" s="24">
        <f>SUM(AA13-AB13+AC13-AD13)</f>
        <v>5385128</v>
      </c>
      <c r="AF13" s="1" t="str">
        <f>IF(O13&gt;0," ",1)</f>
        <v xml:space="preserve"> </v>
      </c>
      <c r="AG13" s="1" t="str">
        <f>IF(W13&gt;0," ",1)</f>
        <v xml:space="preserve"> </v>
      </c>
    </row>
    <row r="14" spans="1:33" ht="15.95" customHeight="1">
      <c r="A14" s="14" t="s">
        <v>146</v>
      </c>
      <c r="B14" s="14" t="s">
        <v>288</v>
      </c>
      <c r="C14" s="14" t="s">
        <v>247</v>
      </c>
      <c r="D14" s="14" t="s">
        <v>299</v>
      </c>
      <c r="E14" s="15">
        <v>331.21</v>
      </c>
      <c r="F14" s="8">
        <f t="shared" si="9"/>
        <v>510725.81999999995</v>
      </c>
      <c r="G14" s="16">
        <v>24816.39</v>
      </c>
      <c r="H14" s="18">
        <v>11292</v>
      </c>
      <c r="I14" s="8">
        <f t="shared" si="0"/>
        <v>8469</v>
      </c>
      <c r="J14" s="19">
        <v>22869</v>
      </c>
      <c r="K14" s="19">
        <v>20</v>
      </c>
      <c r="L14" s="19">
        <v>78401</v>
      </c>
      <c r="M14" s="19">
        <v>12663</v>
      </c>
      <c r="N14" s="8">
        <f t="shared" si="1"/>
        <v>147238.39000000001</v>
      </c>
      <c r="O14" s="3">
        <f t="shared" si="2"/>
        <v>363487</v>
      </c>
      <c r="P14" s="2">
        <v>92</v>
      </c>
      <c r="Q14" s="2">
        <v>140</v>
      </c>
      <c r="R14" s="3">
        <f t="shared" si="3"/>
        <v>17903</v>
      </c>
      <c r="S14" s="20">
        <f t="shared" si="10"/>
        <v>23761.005399999998</v>
      </c>
      <c r="T14" s="21">
        <v>1654426</v>
      </c>
      <c r="U14" s="20">
        <f t="shared" si="4"/>
        <v>1654.4259999999999</v>
      </c>
      <c r="V14" s="20">
        <f t="shared" si="5"/>
        <v>22106.579399999999</v>
      </c>
      <c r="W14" s="3">
        <f t="shared" si="6"/>
        <v>442132</v>
      </c>
      <c r="X14" s="3">
        <f t="shared" si="7"/>
        <v>823522</v>
      </c>
      <c r="Y14" s="22">
        <v>0</v>
      </c>
      <c r="Z14" s="17">
        <v>0</v>
      </c>
      <c r="AA14" s="3">
        <f t="shared" si="8"/>
        <v>823522</v>
      </c>
      <c r="AB14" s="22"/>
      <c r="AC14" s="23">
        <v>0</v>
      </c>
      <c r="AD14" s="23">
        <v>0</v>
      </c>
      <c r="AE14" s="24">
        <f>SUM(AA14-AB14+AC14-AD14)</f>
        <v>823522</v>
      </c>
      <c r="AF14" s="1" t="str">
        <f>IF(O14&gt;0," ",1)</f>
        <v xml:space="preserve"> </v>
      </c>
      <c r="AG14" s="1" t="str">
        <f>IF(W14&gt;0," ",1)</f>
        <v xml:space="preserve"> </v>
      </c>
    </row>
    <row r="15" spans="1:33" ht="15.95" customHeight="1">
      <c r="A15" s="14" t="s">
        <v>51</v>
      </c>
      <c r="B15" s="14" t="s">
        <v>300</v>
      </c>
      <c r="C15" s="14" t="s">
        <v>52</v>
      </c>
      <c r="D15" s="14" t="s">
        <v>301</v>
      </c>
      <c r="E15" s="15">
        <v>373.31</v>
      </c>
      <c r="F15" s="8">
        <f t="shared" si="9"/>
        <v>575644.02</v>
      </c>
      <c r="G15" s="16">
        <v>221144.25</v>
      </c>
      <c r="H15" s="18">
        <v>43944</v>
      </c>
      <c r="I15" s="8">
        <f t="shared" si="0"/>
        <v>32958</v>
      </c>
      <c r="J15" s="19">
        <v>19457</v>
      </c>
      <c r="K15" s="19">
        <v>68274</v>
      </c>
      <c r="L15" s="19">
        <v>63198</v>
      </c>
      <c r="M15" s="19">
        <v>105162</v>
      </c>
      <c r="N15" s="8">
        <f t="shared" si="1"/>
        <v>510193.25</v>
      </c>
      <c r="O15" s="3">
        <f t="shared" si="2"/>
        <v>65451</v>
      </c>
      <c r="P15" s="2">
        <v>147</v>
      </c>
      <c r="Q15" s="2">
        <v>118</v>
      </c>
      <c r="R15" s="3">
        <f t="shared" si="3"/>
        <v>24111</v>
      </c>
      <c r="S15" s="20">
        <f t="shared" si="10"/>
        <v>26781.259399999999</v>
      </c>
      <c r="T15" s="21">
        <v>12244975</v>
      </c>
      <c r="U15" s="20">
        <f t="shared" si="4"/>
        <v>12244.975</v>
      </c>
      <c r="V15" s="20">
        <f t="shared" si="5"/>
        <v>14536.284399999999</v>
      </c>
      <c r="W15" s="3">
        <f t="shared" si="6"/>
        <v>290726</v>
      </c>
      <c r="X15" s="3">
        <f t="shared" si="7"/>
        <v>380288</v>
      </c>
      <c r="Y15" s="22">
        <v>0</v>
      </c>
      <c r="Z15" s="17">
        <v>0</v>
      </c>
      <c r="AA15" s="3">
        <f t="shared" si="8"/>
        <v>380288</v>
      </c>
      <c r="AB15" s="22"/>
      <c r="AC15" s="23">
        <v>0</v>
      </c>
      <c r="AD15" s="23">
        <v>0</v>
      </c>
      <c r="AE15" s="24">
        <f>SUM(AA15-AB15+AC15-AD15)</f>
        <v>380288</v>
      </c>
      <c r="AF15" s="1" t="str">
        <f>IF(O15&gt;0," ",1)</f>
        <v xml:space="preserve"> </v>
      </c>
      <c r="AG15" s="1" t="str">
        <f>IF(W15&gt;0," ",1)</f>
        <v xml:space="preserve"> </v>
      </c>
    </row>
    <row r="16" spans="1:33" ht="15.95" customHeight="1">
      <c r="A16" s="14" t="s">
        <v>51</v>
      </c>
      <c r="B16" s="14" t="s">
        <v>300</v>
      </c>
      <c r="C16" s="14" t="s">
        <v>53</v>
      </c>
      <c r="D16" s="14" t="s">
        <v>302</v>
      </c>
      <c r="E16" s="15">
        <v>486.59</v>
      </c>
      <c r="F16" s="8">
        <f t="shared" si="9"/>
        <v>750321.77999999991</v>
      </c>
      <c r="G16" s="16">
        <v>233987.38</v>
      </c>
      <c r="H16" s="18">
        <v>85758</v>
      </c>
      <c r="I16" s="8">
        <f t="shared" si="0"/>
        <v>64318.5</v>
      </c>
      <c r="J16" s="19">
        <v>37820</v>
      </c>
      <c r="K16" s="19">
        <v>133586</v>
      </c>
      <c r="L16" s="19">
        <v>159964</v>
      </c>
      <c r="M16" s="19">
        <v>76411</v>
      </c>
      <c r="N16" s="8">
        <f t="shared" si="1"/>
        <v>706086.88</v>
      </c>
      <c r="O16" s="3">
        <f t="shared" si="2"/>
        <v>44235</v>
      </c>
      <c r="P16" s="2">
        <v>167</v>
      </c>
      <c r="Q16" s="2">
        <v>37</v>
      </c>
      <c r="R16" s="3">
        <f t="shared" si="3"/>
        <v>8589</v>
      </c>
      <c r="S16" s="20">
        <f t="shared" si="10"/>
        <v>34907.9666</v>
      </c>
      <c r="T16" s="21">
        <v>12307971</v>
      </c>
      <c r="U16" s="20">
        <f t="shared" si="4"/>
        <v>12307.971</v>
      </c>
      <c r="V16" s="20">
        <f t="shared" si="5"/>
        <v>22599.995600000002</v>
      </c>
      <c r="W16" s="3">
        <f t="shared" si="6"/>
        <v>452000</v>
      </c>
      <c r="X16" s="3">
        <f t="shared" si="7"/>
        <v>504824</v>
      </c>
      <c r="Y16" s="22">
        <v>0</v>
      </c>
      <c r="Z16" s="17">
        <v>0</v>
      </c>
      <c r="AA16" s="3">
        <f t="shared" si="8"/>
        <v>504824</v>
      </c>
      <c r="AB16" s="22"/>
      <c r="AC16" s="23">
        <v>0</v>
      </c>
      <c r="AD16" s="23">
        <v>0</v>
      </c>
      <c r="AE16" s="24">
        <f>SUM(AA16-AB16+AC16-AD16)</f>
        <v>504824</v>
      </c>
      <c r="AF16" s="1" t="str">
        <f>IF(O16&gt;0," ",1)</f>
        <v xml:space="preserve"> </v>
      </c>
      <c r="AG16" s="1" t="str">
        <f>IF(W16&gt;0," ",1)</f>
        <v xml:space="preserve"> </v>
      </c>
    </row>
    <row r="17" spans="1:33" ht="15.95" customHeight="1">
      <c r="A17" s="14" t="s">
        <v>51</v>
      </c>
      <c r="B17" s="14" t="s">
        <v>300</v>
      </c>
      <c r="C17" s="14" t="s">
        <v>78</v>
      </c>
      <c r="D17" s="14" t="s">
        <v>303</v>
      </c>
      <c r="E17" s="15">
        <v>531.54</v>
      </c>
      <c r="F17" s="8">
        <f t="shared" si="9"/>
        <v>819634.67999999993</v>
      </c>
      <c r="G17" s="16">
        <v>376901.6</v>
      </c>
      <c r="H17" s="18">
        <v>74158</v>
      </c>
      <c r="I17" s="8">
        <f t="shared" si="0"/>
        <v>55618.5</v>
      </c>
      <c r="J17" s="19">
        <v>32747</v>
      </c>
      <c r="K17" s="19">
        <v>115277</v>
      </c>
      <c r="L17" s="19">
        <v>173614</v>
      </c>
      <c r="M17" s="19">
        <v>102019</v>
      </c>
      <c r="N17" s="8">
        <f t="shared" si="1"/>
        <v>856177.1</v>
      </c>
      <c r="O17" s="3">
        <f t="shared" si="2"/>
        <v>0</v>
      </c>
      <c r="P17" s="2">
        <v>145</v>
      </c>
      <c r="Q17" s="2">
        <v>189</v>
      </c>
      <c r="R17" s="3">
        <f t="shared" si="3"/>
        <v>38093</v>
      </c>
      <c r="S17" s="20">
        <f t="shared" si="10"/>
        <v>38132.679600000003</v>
      </c>
      <c r="T17" s="21">
        <v>21626832</v>
      </c>
      <c r="U17" s="20">
        <f t="shared" si="4"/>
        <v>21626.831999999999</v>
      </c>
      <c r="V17" s="20">
        <f t="shared" si="5"/>
        <v>16505.847600000005</v>
      </c>
      <c r="W17" s="3">
        <f t="shared" si="6"/>
        <v>330117</v>
      </c>
      <c r="X17" s="3">
        <f t="shared" si="7"/>
        <v>368210</v>
      </c>
      <c r="Y17" s="22">
        <v>0</v>
      </c>
      <c r="Z17" s="17">
        <v>0</v>
      </c>
      <c r="AA17" s="3">
        <f t="shared" si="8"/>
        <v>368210</v>
      </c>
      <c r="AB17" s="22"/>
      <c r="AC17" s="23">
        <v>0</v>
      </c>
      <c r="AD17" s="23">
        <v>0</v>
      </c>
      <c r="AE17" s="24">
        <f>SUM(AA17-AB17+AC17-AD17)</f>
        <v>368210</v>
      </c>
      <c r="AF17" s="1">
        <f>IF(O17&gt;0," ",1)</f>
        <v>1</v>
      </c>
      <c r="AG17" s="1" t="str">
        <f>IF(W17&gt;0," ",1)</f>
        <v xml:space="preserve"> </v>
      </c>
    </row>
    <row r="18" spans="1:33" ht="15.95" customHeight="1">
      <c r="A18" s="14" t="s">
        <v>79</v>
      </c>
      <c r="B18" s="14" t="s">
        <v>304</v>
      </c>
      <c r="C18" s="14" t="s">
        <v>80</v>
      </c>
      <c r="D18" s="14" t="s">
        <v>305</v>
      </c>
      <c r="E18" s="15">
        <v>430.98</v>
      </c>
      <c r="F18" s="8">
        <f t="shared" si="9"/>
        <v>664571.16</v>
      </c>
      <c r="G18" s="16">
        <v>68541.710000000006</v>
      </c>
      <c r="H18" s="18">
        <v>19018</v>
      </c>
      <c r="I18" s="8">
        <f t="shared" si="0"/>
        <v>14263.5</v>
      </c>
      <c r="J18" s="19">
        <v>30477</v>
      </c>
      <c r="K18" s="19">
        <v>0</v>
      </c>
      <c r="L18" s="19">
        <v>0</v>
      </c>
      <c r="M18" s="19">
        <v>59009</v>
      </c>
      <c r="N18" s="8">
        <f t="shared" si="1"/>
        <v>172291.21000000002</v>
      </c>
      <c r="O18" s="3">
        <f t="shared" si="2"/>
        <v>492280</v>
      </c>
      <c r="P18" s="2">
        <v>79</v>
      </c>
      <c r="Q18" s="2">
        <v>222</v>
      </c>
      <c r="R18" s="3">
        <f t="shared" si="3"/>
        <v>24378</v>
      </c>
      <c r="S18" s="20">
        <f t="shared" si="10"/>
        <v>30918.5052</v>
      </c>
      <c r="T18" s="21">
        <v>4569447</v>
      </c>
      <c r="U18" s="20">
        <f t="shared" si="4"/>
        <v>4569.4470000000001</v>
      </c>
      <c r="V18" s="20">
        <f t="shared" si="5"/>
        <v>26349.058199999999</v>
      </c>
      <c r="W18" s="3">
        <f t="shared" si="6"/>
        <v>526981</v>
      </c>
      <c r="X18" s="3">
        <f t="shared" si="7"/>
        <v>1043639</v>
      </c>
      <c r="Y18" s="22">
        <v>0</v>
      </c>
      <c r="Z18" s="17">
        <v>0</v>
      </c>
      <c r="AA18" s="3">
        <f t="shared" si="8"/>
        <v>1043639</v>
      </c>
      <c r="AB18" s="22"/>
      <c r="AC18" s="23">
        <v>0</v>
      </c>
      <c r="AD18" s="23">
        <v>0</v>
      </c>
      <c r="AE18" s="24">
        <f>SUM(AA18-AB18+AC18-AD18)</f>
        <v>1043639</v>
      </c>
      <c r="AF18" s="1" t="str">
        <f>IF(O18&gt;0," ",1)</f>
        <v xml:space="preserve"> </v>
      </c>
      <c r="AG18" s="1" t="str">
        <f>IF(W18&gt;0," ",1)</f>
        <v xml:space="preserve"> </v>
      </c>
    </row>
    <row r="19" spans="1:33" ht="15.95" customHeight="1">
      <c r="A19" s="14" t="s">
        <v>79</v>
      </c>
      <c r="B19" s="14" t="s">
        <v>304</v>
      </c>
      <c r="C19" s="14" t="s">
        <v>149</v>
      </c>
      <c r="D19" s="14" t="s">
        <v>306</v>
      </c>
      <c r="E19" s="15">
        <v>428.01</v>
      </c>
      <c r="F19" s="8">
        <f t="shared" si="9"/>
        <v>659991.42000000004</v>
      </c>
      <c r="G19" s="16">
        <v>55406.1</v>
      </c>
      <c r="H19" s="18">
        <v>16919</v>
      </c>
      <c r="I19" s="8">
        <f t="shared" si="0"/>
        <v>12689.25</v>
      </c>
      <c r="J19" s="19">
        <v>27187</v>
      </c>
      <c r="K19" s="19">
        <v>0</v>
      </c>
      <c r="L19" s="19">
        <v>0</v>
      </c>
      <c r="M19" s="19">
        <v>27789</v>
      </c>
      <c r="N19" s="8">
        <f t="shared" si="1"/>
        <v>123071.35</v>
      </c>
      <c r="O19" s="3">
        <f t="shared" si="2"/>
        <v>536920</v>
      </c>
      <c r="P19" s="2">
        <v>88</v>
      </c>
      <c r="Q19" s="2">
        <v>155</v>
      </c>
      <c r="R19" s="3">
        <f t="shared" si="3"/>
        <v>18960</v>
      </c>
      <c r="S19" s="20">
        <f t="shared" si="10"/>
        <v>30705.437399999999</v>
      </c>
      <c r="T19" s="21">
        <v>3693740</v>
      </c>
      <c r="U19" s="20">
        <f t="shared" si="4"/>
        <v>3693.74</v>
      </c>
      <c r="V19" s="20">
        <f t="shared" si="5"/>
        <v>27011.697399999997</v>
      </c>
      <c r="W19" s="3">
        <f t="shared" si="6"/>
        <v>540234</v>
      </c>
      <c r="X19" s="3">
        <f t="shared" si="7"/>
        <v>1096114</v>
      </c>
      <c r="Y19" s="22">
        <v>0</v>
      </c>
      <c r="Z19" s="17">
        <v>0</v>
      </c>
      <c r="AA19" s="3">
        <f t="shared" si="8"/>
        <v>1096114</v>
      </c>
      <c r="AB19" s="22"/>
      <c r="AC19" s="23">
        <v>0</v>
      </c>
      <c r="AD19" s="23">
        <v>0</v>
      </c>
      <c r="AE19" s="24">
        <f>SUM(AA19-AB19+AC19-AD19)</f>
        <v>1096114</v>
      </c>
      <c r="AF19" s="1" t="str">
        <f>IF(O19&gt;0," ",1)</f>
        <v xml:space="preserve"> </v>
      </c>
      <c r="AG19" s="1" t="str">
        <f>IF(W19&gt;0," ",1)</f>
        <v xml:space="preserve"> </v>
      </c>
    </row>
    <row r="20" spans="1:33" ht="15.95" customHeight="1">
      <c r="A20" s="14" t="s">
        <v>79</v>
      </c>
      <c r="B20" s="14" t="s">
        <v>304</v>
      </c>
      <c r="C20" s="14" t="s">
        <v>56</v>
      </c>
      <c r="D20" s="14" t="s">
        <v>307</v>
      </c>
      <c r="E20" s="15">
        <v>160.63999999999999</v>
      </c>
      <c r="F20" s="8">
        <f t="shared" si="9"/>
        <v>247706.87999999998</v>
      </c>
      <c r="G20" s="16">
        <v>36594.379999999997</v>
      </c>
      <c r="H20" s="18">
        <v>6107</v>
      </c>
      <c r="I20" s="8">
        <f t="shared" si="0"/>
        <v>4580.25</v>
      </c>
      <c r="J20" s="19">
        <v>9897</v>
      </c>
      <c r="K20" s="19">
        <v>0</v>
      </c>
      <c r="L20" s="19">
        <v>0</v>
      </c>
      <c r="M20" s="19">
        <v>39069</v>
      </c>
      <c r="N20" s="8">
        <f t="shared" si="1"/>
        <v>90140.63</v>
      </c>
      <c r="O20" s="3">
        <f t="shared" si="2"/>
        <v>157566</v>
      </c>
      <c r="P20" s="2">
        <v>114</v>
      </c>
      <c r="Q20" s="2">
        <v>82</v>
      </c>
      <c r="R20" s="3">
        <f t="shared" si="3"/>
        <v>12994</v>
      </c>
      <c r="S20" s="20">
        <f t="shared" si="10"/>
        <v>11524.313599999999</v>
      </c>
      <c r="T20" s="21">
        <v>2439625</v>
      </c>
      <c r="U20" s="20">
        <f t="shared" si="4"/>
        <v>2439.625</v>
      </c>
      <c r="V20" s="20">
        <f t="shared" si="5"/>
        <v>9084.6885999999995</v>
      </c>
      <c r="W20" s="3">
        <f t="shared" si="6"/>
        <v>181694</v>
      </c>
      <c r="X20" s="3">
        <f t="shared" si="7"/>
        <v>352254</v>
      </c>
      <c r="Y20" s="22">
        <v>0</v>
      </c>
      <c r="Z20" s="17">
        <v>0</v>
      </c>
      <c r="AA20" s="3">
        <f t="shared" si="8"/>
        <v>352254</v>
      </c>
      <c r="AB20" s="22"/>
      <c r="AC20" s="23">
        <v>0</v>
      </c>
      <c r="AD20" s="23">
        <v>0</v>
      </c>
      <c r="AE20" s="24">
        <f>SUM(AA20-AB20+AC20-AD20)</f>
        <v>352254</v>
      </c>
      <c r="AF20" s="1" t="str">
        <f>IF(O20&gt;0," ",1)</f>
        <v xml:space="preserve"> </v>
      </c>
      <c r="AG20" s="1" t="str">
        <f>IF(W20&gt;0," ",1)</f>
        <v xml:space="preserve"> </v>
      </c>
    </row>
    <row r="21" spans="1:33" ht="15.95" customHeight="1">
      <c r="A21" s="14" t="s">
        <v>79</v>
      </c>
      <c r="B21" s="14" t="s">
        <v>304</v>
      </c>
      <c r="C21" s="14" t="s">
        <v>57</v>
      </c>
      <c r="D21" s="14" t="s">
        <v>308</v>
      </c>
      <c r="E21" s="15">
        <v>507.36</v>
      </c>
      <c r="F21" s="8">
        <f t="shared" si="9"/>
        <v>782349.12</v>
      </c>
      <c r="G21" s="16">
        <v>93253.11</v>
      </c>
      <c r="H21" s="18">
        <v>13554</v>
      </c>
      <c r="I21" s="8">
        <f t="shared" si="0"/>
        <v>10165.5</v>
      </c>
      <c r="J21" s="19">
        <v>21588</v>
      </c>
      <c r="K21" s="19">
        <v>31970</v>
      </c>
      <c r="L21" s="19">
        <v>67382</v>
      </c>
      <c r="M21" s="19">
        <v>34153</v>
      </c>
      <c r="N21" s="8">
        <f t="shared" si="1"/>
        <v>258511.61</v>
      </c>
      <c r="O21" s="3">
        <f t="shared" si="2"/>
        <v>523838</v>
      </c>
      <c r="P21" s="2">
        <v>112</v>
      </c>
      <c r="Q21" s="2">
        <v>140</v>
      </c>
      <c r="R21" s="3">
        <f t="shared" si="3"/>
        <v>21795</v>
      </c>
      <c r="S21" s="20">
        <f t="shared" si="10"/>
        <v>36398.006399999998</v>
      </c>
      <c r="T21" s="21">
        <v>6216874</v>
      </c>
      <c r="U21" s="20">
        <f t="shared" si="4"/>
        <v>6216.8739999999998</v>
      </c>
      <c r="V21" s="20">
        <f t="shared" si="5"/>
        <v>30181.132399999999</v>
      </c>
      <c r="W21" s="3">
        <f t="shared" si="6"/>
        <v>603623</v>
      </c>
      <c r="X21" s="3">
        <f t="shared" si="7"/>
        <v>1149256</v>
      </c>
      <c r="Y21" s="22">
        <v>0</v>
      </c>
      <c r="Z21" s="17">
        <v>0</v>
      </c>
      <c r="AA21" s="3">
        <f t="shared" si="8"/>
        <v>1149256</v>
      </c>
      <c r="AB21" s="22"/>
      <c r="AC21" s="23">
        <v>0</v>
      </c>
      <c r="AD21" s="23">
        <v>0</v>
      </c>
      <c r="AE21" s="24">
        <f>SUM(AA21-AB21+AC21-AD21)</f>
        <v>1149256</v>
      </c>
      <c r="AF21" s="1" t="str">
        <f>IF(O21&gt;0," ",1)</f>
        <v xml:space="preserve"> </v>
      </c>
      <c r="AG21" s="1" t="str">
        <f>IF(W21&gt;0," ",1)</f>
        <v xml:space="preserve"> </v>
      </c>
    </row>
    <row r="22" spans="1:33" ht="15.95" customHeight="1">
      <c r="A22" s="14" t="s">
        <v>79</v>
      </c>
      <c r="B22" s="14" t="s">
        <v>304</v>
      </c>
      <c r="C22" s="14" t="s">
        <v>87</v>
      </c>
      <c r="D22" s="14" t="s">
        <v>309</v>
      </c>
      <c r="E22" s="15">
        <v>1574.53</v>
      </c>
      <c r="F22" s="8">
        <f t="shared" si="9"/>
        <v>2427925.2599999998</v>
      </c>
      <c r="G22" s="16">
        <v>360326.68</v>
      </c>
      <c r="H22" s="18">
        <v>76600</v>
      </c>
      <c r="I22" s="8">
        <f t="shared" si="0"/>
        <v>57450</v>
      </c>
      <c r="J22" s="19">
        <v>122721</v>
      </c>
      <c r="K22" s="19">
        <v>180527</v>
      </c>
      <c r="L22" s="19">
        <v>346670</v>
      </c>
      <c r="M22" s="19">
        <v>31612</v>
      </c>
      <c r="N22" s="8">
        <f t="shared" si="1"/>
        <v>1099306.68</v>
      </c>
      <c r="O22" s="3">
        <f t="shared" si="2"/>
        <v>1328619</v>
      </c>
      <c r="P22" s="2">
        <v>88</v>
      </c>
      <c r="Q22" s="2">
        <v>722</v>
      </c>
      <c r="R22" s="3">
        <f t="shared" si="3"/>
        <v>88315</v>
      </c>
      <c r="S22" s="20">
        <f t="shared" si="10"/>
        <v>112956.7822</v>
      </c>
      <c r="T22" s="21">
        <v>23914742</v>
      </c>
      <c r="U22" s="20">
        <f t="shared" si="4"/>
        <v>23914.741999999998</v>
      </c>
      <c r="V22" s="20">
        <f t="shared" si="5"/>
        <v>89042.040200000003</v>
      </c>
      <c r="W22" s="3">
        <f t="shared" si="6"/>
        <v>1780841</v>
      </c>
      <c r="X22" s="3">
        <f t="shared" si="7"/>
        <v>3197775</v>
      </c>
      <c r="Y22" s="22">
        <v>0</v>
      </c>
      <c r="Z22" s="17">
        <v>0</v>
      </c>
      <c r="AA22" s="3">
        <f t="shared" si="8"/>
        <v>3197775</v>
      </c>
      <c r="AB22" s="22"/>
      <c r="AC22" s="23">
        <v>0</v>
      </c>
      <c r="AD22" s="23">
        <v>0</v>
      </c>
      <c r="AE22" s="24">
        <f>SUM(AA22-AB22+AC22-AD22)</f>
        <v>3197775</v>
      </c>
      <c r="AF22" s="1" t="str">
        <f>IF(O22&gt;0," ",1)</f>
        <v xml:space="preserve"> </v>
      </c>
      <c r="AG22" s="1" t="str">
        <f>IF(W22&gt;0," ",1)</f>
        <v xml:space="preserve"> </v>
      </c>
    </row>
    <row r="23" spans="1:33" ht="15.95" customHeight="1">
      <c r="A23" s="14" t="s">
        <v>79</v>
      </c>
      <c r="B23" s="14" t="s">
        <v>304</v>
      </c>
      <c r="C23" s="14" t="s">
        <v>88</v>
      </c>
      <c r="D23" s="14" t="s">
        <v>310</v>
      </c>
      <c r="E23" s="15">
        <v>713.03</v>
      </c>
      <c r="F23" s="8">
        <f t="shared" si="9"/>
        <v>1099492.26</v>
      </c>
      <c r="G23" s="16">
        <v>147334.44</v>
      </c>
      <c r="H23" s="18">
        <v>37959</v>
      </c>
      <c r="I23" s="8">
        <f t="shared" si="0"/>
        <v>28469.25</v>
      </c>
      <c r="J23" s="19">
        <v>60759</v>
      </c>
      <c r="K23" s="19">
        <v>89497</v>
      </c>
      <c r="L23" s="19">
        <v>110596</v>
      </c>
      <c r="M23" s="19">
        <v>26175</v>
      </c>
      <c r="N23" s="8">
        <f t="shared" si="1"/>
        <v>462830.69</v>
      </c>
      <c r="O23" s="3">
        <f t="shared" si="2"/>
        <v>636662</v>
      </c>
      <c r="P23" s="2">
        <v>53</v>
      </c>
      <c r="Q23" s="2">
        <v>412</v>
      </c>
      <c r="R23" s="3">
        <f t="shared" si="3"/>
        <v>30352</v>
      </c>
      <c r="S23" s="20">
        <f t="shared" si="10"/>
        <v>51152.772199999999</v>
      </c>
      <c r="T23" s="21">
        <v>9822296</v>
      </c>
      <c r="U23" s="20">
        <f t="shared" si="4"/>
        <v>9822.2960000000003</v>
      </c>
      <c r="V23" s="20">
        <f t="shared" si="5"/>
        <v>41330.476199999997</v>
      </c>
      <c r="W23" s="3">
        <f t="shared" si="6"/>
        <v>826610</v>
      </c>
      <c r="X23" s="3">
        <f t="shared" si="7"/>
        <v>1493624</v>
      </c>
      <c r="Y23" s="22">
        <v>0</v>
      </c>
      <c r="Z23" s="17">
        <v>0</v>
      </c>
      <c r="AA23" s="3">
        <f t="shared" si="8"/>
        <v>1493624</v>
      </c>
      <c r="AB23" s="22"/>
      <c r="AC23" s="23">
        <v>0</v>
      </c>
      <c r="AD23" s="23">
        <v>0</v>
      </c>
      <c r="AE23" s="24">
        <f>SUM(AA23-AB23+AC23-AD23)</f>
        <v>1493624</v>
      </c>
      <c r="AF23" s="1" t="str">
        <f>IF(O23&gt;0," ",1)</f>
        <v xml:space="preserve"> </v>
      </c>
      <c r="AG23" s="1" t="str">
        <f>IF(W23&gt;0," ",1)</f>
        <v xml:space="preserve"> </v>
      </c>
    </row>
    <row r="24" spans="1:33" ht="15.95" customHeight="1">
      <c r="A24" s="14" t="s">
        <v>79</v>
      </c>
      <c r="B24" s="14" t="s">
        <v>304</v>
      </c>
      <c r="C24" s="14" t="s">
        <v>89</v>
      </c>
      <c r="D24" s="14" t="s">
        <v>311</v>
      </c>
      <c r="E24" s="15">
        <v>452.57</v>
      </c>
      <c r="F24" s="8">
        <f t="shared" si="9"/>
        <v>697862.94</v>
      </c>
      <c r="G24" s="16">
        <v>109606.08</v>
      </c>
      <c r="H24" s="18">
        <v>20876</v>
      </c>
      <c r="I24" s="8">
        <f t="shared" si="0"/>
        <v>15657</v>
      </c>
      <c r="J24" s="19">
        <v>33388</v>
      </c>
      <c r="K24" s="19">
        <v>49209</v>
      </c>
      <c r="L24" s="19">
        <v>93741</v>
      </c>
      <c r="M24" s="19">
        <v>26039</v>
      </c>
      <c r="N24" s="8">
        <f t="shared" si="1"/>
        <v>327640.08</v>
      </c>
      <c r="O24" s="3">
        <f t="shared" si="2"/>
        <v>370223</v>
      </c>
      <c r="P24" s="2">
        <v>81</v>
      </c>
      <c r="Q24" s="2">
        <v>201</v>
      </c>
      <c r="R24" s="3">
        <f t="shared" si="3"/>
        <v>22631</v>
      </c>
      <c r="S24" s="20">
        <f t="shared" si="10"/>
        <v>32467.371800000001</v>
      </c>
      <c r="T24" s="21">
        <v>7307072</v>
      </c>
      <c r="U24" s="20">
        <f t="shared" si="4"/>
        <v>7307.0720000000001</v>
      </c>
      <c r="V24" s="20">
        <f t="shared" si="5"/>
        <v>25160.299800000001</v>
      </c>
      <c r="W24" s="3">
        <f t="shared" si="6"/>
        <v>503206</v>
      </c>
      <c r="X24" s="3">
        <f t="shared" si="7"/>
        <v>896060</v>
      </c>
      <c r="Y24" s="22">
        <v>0</v>
      </c>
      <c r="Z24" s="17">
        <v>0</v>
      </c>
      <c r="AA24" s="3">
        <f t="shared" si="8"/>
        <v>896060</v>
      </c>
      <c r="AB24" s="22"/>
      <c r="AC24" s="23">
        <v>0</v>
      </c>
      <c r="AD24" s="23">
        <v>0</v>
      </c>
      <c r="AE24" s="24">
        <f>SUM(AA24-AB24+AC24-AD24)</f>
        <v>896060</v>
      </c>
      <c r="AF24" s="1" t="str">
        <f>IF(O24&gt;0," ",1)</f>
        <v xml:space="preserve"> </v>
      </c>
      <c r="AG24" s="1" t="str">
        <f>IF(W24&gt;0," ",1)</f>
        <v xml:space="preserve"> </v>
      </c>
    </row>
    <row r="25" spans="1:33" ht="15.95" customHeight="1">
      <c r="A25" s="14" t="s">
        <v>48</v>
      </c>
      <c r="B25" s="14" t="s">
        <v>312</v>
      </c>
      <c r="C25" s="14" t="s">
        <v>49</v>
      </c>
      <c r="D25" s="14" t="s">
        <v>313</v>
      </c>
      <c r="E25" s="15">
        <v>738.76</v>
      </c>
      <c r="F25" s="8">
        <f t="shared" si="9"/>
        <v>1139167.92</v>
      </c>
      <c r="G25" s="16">
        <v>316976.15000000002</v>
      </c>
      <c r="H25" s="18">
        <v>114690</v>
      </c>
      <c r="I25" s="8">
        <f t="shared" si="0"/>
        <v>86017.5</v>
      </c>
      <c r="J25" s="19">
        <v>52310</v>
      </c>
      <c r="K25" s="19">
        <v>450852</v>
      </c>
      <c r="L25" s="19">
        <v>191863</v>
      </c>
      <c r="M25" s="19">
        <v>68650</v>
      </c>
      <c r="N25" s="8">
        <f t="shared" si="1"/>
        <v>1166668.6499999999</v>
      </c>
      <c r="O25" s="3">
        <f t="shared" si="2"/>
        <v>0</v>
      </c>
      <c r="P25" s="2">
        <v>167</v>
      </c>
      <c r="Q25" s="2">
        <v>66</v>
      </c>
      <c r="R25" s="3">
        <f t="shared" si="3"/>
        <v>15321</v>
      </c>
      <c r="S25" s="20">
        <f t="shared" si="10"/>
        <v>52998.642399999997</v>
      </c>
      <c r="T25" s="21">
        <v>21131743</v>
      </c>
      <c r="U25" s="20">
        <f t="shared" si="4"/>
        <v>21131.742999999999</v>
      </c>
      <c r="V25" s="20">
        <f t="shared" si="5"/>
        <v>31866.899399999998</v>
      </c>
      <c r="W25" s="3">
        <f t="shared" si="6"/>
        <v>637338</v>
      </c>
      <c r="X25" s="3">
        <f t="shared" si="7"/>
        <v>652659</v>
      </c>
      <c r="Y25" s="22">
        <v>0</v>
      </c>
      <c r="Z25" s="17">
        <v>0</v>
      </c>
      <c r="AA25" s="3">
        <f t="shared" si="8"/>
        <v>652659</v>
      </c>
      <c r="AB25" s="22"/>
      <c r="AC25" s="23">
        <v>0</v>
      </c>
      <c r="AD25" s="23">
        <v>0</v>
      </c>
      <c r="AE25" s="24">
        <f>SUM(AA25-AB25+AC25-AD25)</f>
        <v>652659</v>
      </c>
      <c r="AF25" s="1">
        <f>IF(O25&gt;0," ",1)</f>
        <v>1</v>
      </c>
      <c r="AG25" s="1" t="str">
        <f>IF(W25&gt;0," ",1)</f>
        <v xml:space="preserve"> </v>
      </c>
    </row>
    <row r="26" spans="1:33" ht="15.95" customHeight="1">
      <c r="A26" s="14" t="s">
        <v>48</v>
      </c>
      <c r="B26" s="14" t="s">
        <v>312</v>
      </c>
      <c r="C26" s="14" t="s">
        <v>50</v>
      </c>
      <c r="D26" s="14" t="s">
        <v>314</v>
      </c>
      <c r="E26" s="15">
        <v>359.6</v>
      </c>
      <c r="F26" s="8">
        <f t="shared" si="9"/>
        <v>554503.20000000007</v>
      </c>
      <c r="G26" s="16">
        <v>416290.1</v>
      </c>
      <c r="H26" s="18">
        <v>88419</v>
      </c>
      <c r="I26" s="8">
        <f t="shared" si="0"/>
        <v>66314.25</v>
      </c>
      <c r="J26" s="19">
        <v>16798</v>
      </c>
      <c r="K26" s="19">
        <v>144919</v>
      </c>
      <c r="L26" s="19">
        <v>65202</v>
      </c>
      <c r="M26" s="19">
        <v>107967</v>
      </c>
      <c r="N26" s="8">
        <f t="shared" si="1"/>
        <v>817490.35</v>
      </c>
      <c r="O26" s="3">
        <f t="shared" si="2"/>
        <v>0</v>
      </c>
      <c r="P26" s="2">
        <v>167</v>
      </c>
      <c r="Q26" s="2">
        <v>132</v>
      </c>
      <c r="R26" s="3">
        <f t="shared" si="3"/>
        <v>30641</v>
      </c>
      <c r="S26" s="20">
        <f t="shared" si="10"/>
        <v>25797.704000000002</v>
      </c>
      <c r="T26" s="21">
        <v>27752673</v>
      </c>
      <c r="U26" s="20">
        <f t="shared" si="4"/>
        <v>27752.672999999999</v>
      </c>
      <c r="V26" s="20">
        <f t="shared" si="5"/>
        <v>0</v>
      </c>
      <c r="W26" s="3">
        <f t="shared" si="6"/>
        <v>0</v>
      </c>
      <c r="X26" s="3">
        <f t="shared" si="7"/>
        <v>30641</v>
      </c>
      <c r="Y26" s="22">
        <v>0</v>
      </c>
      <c r="Z26" s="17">
        <v>0</v>
      </c>
      <c r="AA26" s="3">
        <f t="shared" si="8"/>
        <v>30641</v>
      </c>
      <c r="AB26" s="22"/>
      <c r="AC26" s="23">
        <v>0</v>
      </c>
      <c r="AD26" s="23">
        <v>0</v>
      </c>
      <c r="AE26" s="24">
        <f>SUM(AA26-AB26+AC26-AD26)</f>
        <v>30641</v>
      </c>
      <c r="AF26" s="1">
        <f>IF(O26&gt;0," ",1)</f>
        <v>1</v>
      </c>
      <c r="AG26" s="1">
        <f>IF(W26&gt;0," ",1)</f>
        <v>1</v>
      </c>
    </row>
    <row r="27" spans="1:33" ht="15.95" customHeight="1">
      <c r="A27" s="14" t="s">
        <v>48</v>
      </c>
      <c r="B27" s="14" t="s">
        <v>312</v>
      </c>
      <c r="C27" s="14" t="s">
        <v>218</v>
      </c>
      <c r="D27" s="14" t="s">
        <v>315</v>
      </c>
      <c r="E27" s="15">
        <v>420.15</v>
      </c>
      <c r="F27" s="8">
        <f t="shared" si="9"/>
        <v>647871.29999999993</v>
      </c>
      <c r="G27" s="16">
        <v>381347.43</v>
      </c>
      <c r="H27" s="18">
        <v>62153</v>
      </c>
      <c r="I27" s="8">
        <f t="shared" si="0"/>
        <v>46614.75</v>
      </c>
      <c r="J27" s="19">
        <v>23317</v>
      </c>
      <c r="K27" s="19">
        <v>201632</v>
      </c>
      <c r="L27" s="19">
        <v>77639</v>
      </c>
      <c r="M27" s="19">
        <v>57922</v>
      </c>
      <c r="N27" s="8">
        <f t="shared" si="1"/>
        <v>788472.17999999993</v>
      </c>
      <c r="O27" s="3">
        <f t="shared" si="2"/>
        <v>0</v>
      </c>
      <c r="P27" s="2">
        <v>167</v>
      </c>
      <c r="Q27" s="2">
        <v>37</v>
      </c>
      <c r="R27" s="3">
        <f t="shared" si="3"/>
        <v>8589</v>
      </c>
      <c r="S27" s="20">
        <f t="shared" si="10"/>
        <v>30141.561000000002</v>
      </c>
      <c r="T27" s="21">
        <v>25423162</v>
      </c>
      <c r="U27" s="20">
        <f t="shared" si="4"/>
        <v>25423.162</v>
      </c>
      <c r="V27" s="20">
        <f t="shared" si="5"/>
        <v>4718.3990000000013</v>
      </c>
      <c r="W27" s="3">
        <f t="shared" si="6"/>
        <v>94368</v>
      </c>
      <c r="X27" s="3">
        <f t="shared" si="7"/>
        <v>102957</v>
      </c>
      <c r="Y27" s="22">
        <v>0</v>
      </c>
      <c r="Z27" s="17">
        <v>0</v>
      </c>
      <c r="AA27" s="3">
        <f t="shared" si="8"/>
        <v>102957</v>
      </c>
      <c r="AB27" s="22"/>
      <c r="AC27" s="23">
        <v>0</v>
      </c>
      <c r="AD27" s="23">
        <v>0</v>
      </c>
      <c r="AE27" s="24">
        <f>SUM(AA27-AB27+AC27-AD27)</f>
        <v>102957</v>
      </c>
      <c r="AF27" s="1">
        <f>IF(O27&gt;0," ",1)</f>
        <v>1</v>
      </c>
      <c r="AG27" s="1" t="str">
        <f>IF(W27&gt;0," ",1)</f>
        <v xml:space="preserve"> </v>
      </c>
    </row>
    <row r="28" spans="1:33" ht="15.95" customHeight="1">
      <c r="A28" s="14" t="s">
        <v>48</v>
      </c>
      <c r="B28" s="14" t="s">
        <v>312</v>
      </c>
      <c r="C28" s="14" t="s">
        <v>84</v>
      </c>
      <c r="D28" s="14" t="s">
        <v>316</v>
      </c>
      <c r="E28" s="15">
        <v>812.07</v>
      </c>
      <c r="F28" s="8">
        <f t="shared" si="9"/>
        <v>1252211.9400000002</v>
      </c>
      <c r="G28" s="16">
        <v>466775.5</v>
      </c>
      <c r="H28" s="18">
        <v>147585</v>
      </c>
      <c r="I28" s="8">
        <f t="shared" si="0"/>
        <v>110688.75</v>
      </c>
      <c r="J28" s="19">
        <v>55348</v>
      </c>
      <c r="K28" s="19">
        <v>479554</v>
      </c>
      <c r="L28" s="19">
        <v>188232</v>
      </c>
      <c r="M28" s="19">
        <v>94626</v>
      </c>
      <c r="N28" s="8">
        <f t="shared" si="1"/>
        <v>1395224.25</v>
      </c>
      <c r="O28" s="3">
        <f t="shared" si="2"/>
        <v>0</v>
      </c>
      <c r="P28" s="2">
        <v>117</v>
      </c>
      <c r="Q28" s="2">
        <v>264</v>
      </c>
      <c r="R28" s="3">
        <f t="shared" si="3"/>
        <v>42934</v>
      </c>
      <c r="S28" s="20">
        <f t="shared" si="10"/>
        <v>58257.9018</v>
      </c>
      <c r="T28" s="21">
        <v>31118366</v>
      </c>
      <c r="U28" s="20">
        <f t="shared" si="4"/>
        <v>31118.366000000002</v>
      </c>
      <c r="V28" s="20">
        <f t="shared" si="5"/>
        <v>27139.535799999998</v>
      </c>
      <c r="W28" s="3">
        <f t="shared" si="6"/>
        <v>542791</v>
      </c>
      <c r="X28" s="3">
        <f t="shared" si="7"/>
        <v>585725</v>
      </c>
      <c r="Y28" s="22">
        <v>0</v>
      </c>
      <c r="Z28" s="17">
        <v>0</v>
      </c>
      <c r="AA28" s="3">
        <f t="shared" si="8"/>
        <v>585725</v>
      </c>
      <c r="AB28" s="22"/>
      <c r="AC28" s="23">
        <v>0</v>
      </c>
      <c r="AD28" s="23">
        <v>0</v>
      </c>
      <c r="AE28" s="24">
        <f>SUM(AA28-AB28+AC28-AD28)</f>
        <v>585725</v>
      </c>
      <c r="AF28" s="1">
        <f>IF(O28&gt;0," ",1)</f>
        <v>1</v>
      </c>
      <c r="AG28" s="1" t="str">
        <f>IF(W28&gt;0," ",1)</f>
        <v xml:space="preserve"> </v>
      </c>
    </row>
    <row r="29" spans="1:33" ht="15.95" customHeight="1">
      <c r="A29" s="14" t="s">
        <v>192</v>
      </c>
      <c r="B29" s="14" t="s">
        <v>317</v>
      </c>
      <c r="C29" s="14" t="s">
        <v>193</v>
      </c>
      <c r="D29" s="14" t="s">
        <v>318</v>
      </c>
      <c r="E29" s="15">
        <v>947.16</v>
      </c>
      <c r="F29" s="8">
        <f t="shared" si="9"/>
        <v>1460520.72</v>
      </c>
      <c r="G29" s="16">
        <v>533893.43000000005</v>
      </c>
      <c r="H29" s="18">
        <v>124962</v>
      </c>
      <c r="I29" s="8">
        <f t="shared" si="0"/>
        <v>93721.5</v>
      </c>
      <c r="J29" s="19">
        <v>71836</v>
      </c>
      <c r="K29" s="19">
        <v>236568</v>
      </c>
      <c r="L29" s="19">
        <v>211132</v>
      </c>
      <c r="M29" s="19">
        <v>92097</v>
      </c>
      <c r="N29" s="8">
        <f t="shared" si="1"/>
        <v>1239247.9300000002</v>
      </c>
      <c r="O29" s="3">
        <f t="shared" si="2"/>
        <v>221273</v>
      </c>
      <c r="P29" s="2">
        <v>86</v>
      </c>
      <c r="Q29" s="2">
        <v>477</v>
      </c>
      <c r="R29" s="3">
        <f t="shared" si="3"/>
        <v>57021</v>
      </c>
      <c r="S29" s="20">
        <f t="shared" si="10"/>
        <v>67949.258400000006</v>
      </c>
      <c r="T29" s="21">
        <v>33144102</v>
      </c>
      <c r="U29" s="20">
        <f t="shared" si="4"/>
        <v>33144.101999999999</v>
      </c>
      <c r="V29" s="20">
        <f t="shared" si="5"/>
        <v>34805.156400000007</v>
      </c>
      <c r="W29" s="3">
        <f t="shared" si="6"/>
        <v>696103</v>
      </c>
      <c r="X29" s="3">
        <f t="shared" si="7"/>
        <v>974397</v>
      </c>
      <c r="Y29" s="22">
        <v>0</v>
      </c>
      <c r="Z29" s="17">
        <v>0</v>
      </c>
      <c r="AA29" s="3">
        <f t="shared" si="8"/>
        <v>974397</v>
      </c>
      <c r="AB29" s="22"/>
      <c r="AC29" s="23">
        <v>0</v>
      </c>
      <c r="AD29" s="23">
        <v>0</v>
      </c>
      <c r="AE29" s="24">
        <f>SUM(AA29-AB29+AC29-AD29)</f>
        <v>974397</v>
      </c>
      <c r="AF29" s="1" t="str">
        <f>IF(O29&gt;0," ",1)</f>
        <v xml:space="preserve"> </v>
      </c>
      <c r="AG29" s="1" t="str">
        <f>IF(W29&gt;0," ",1)</f>
        <v xml:space="preserve"> </v>
      </c>
    </row>
    <row r="30" spans="1:33" ht="15.95" customHeight="1">
      <c r="A30" s="14" t="s">
        <v>192</v>
      </c>
      <c r="B30" s="14" t="s">
        <v>317</v>
      </c>
      <c r="C30" s="14" t="s">
        <v>194</v>
      </c>
      <c r="D30" s="14" t="s">
        <v>319</v>
      </c>
      <c r="E30" s="15">
        <v>3352.83</v>
      </c>
      <c r="F30" s="8">
        <f t="shared" si="9"/>
        <v>5170063.8600000003</v>
      </c>
      <c r="G30" s="16">
        <v>1125983.1200000001</v>
      </c>
      <c r="H30" s="18">
        <v>506533</v>
      </c>
      <c r="I30" s="8">
        <f t="shared" si="0"/>
        <v>379899.75</v>
      </c>
      <c r="J30" s="19">
        <v>289658</v>
      </c>
      <c r="K30" s="19">
        <v>958026</v>
      </c>
      <c r="L30" s="19">
        <v>846215</v>
      </c>
      <c r="M30" s="19">
        <v>28334</v>
      </c>
      <c r="N30" s="8">
        <f t="shared" si="1"/>
        <v>3628115.87</v>
      </c>
      <c r="O30" s="3">
        <f t="shared" si="2"/>
        <v>1541948</v>
      </c>
      <c r="P30" s="2">
        <v>33</v>
      </c>
      <c r="Q30" s="2">
        <v>1318</v>
      </c>
      <c r="R30" s="3">
        <f t="shared" si="3"/>
        <v>60457</v>
      </c>
      <c r="S30" s="20">
        <f t="shared" si="10"/>
        <v>240532.02420000001</v>
      </c>
      <c r="T30" s="21">
        <v>70166892</v>
      </c>
      <c r="U30" s="20">
        <f t="shared" si="4"/>
        <v>70166.892000000007</v>
      </c>
      <c r="V30" s="20">
        <f t="shared" si="5"/>
        <v>170365.13219999999</v>
      </c>
      <c r="W30" s="3">
        <f t="shared" si="6"/>
        <v>3407303</v>
      </c>
      <c r="X30" s="3">
        <f t="shared" si="7"/>
        <v>5009708</v>
      </c>
      <c r="Y30" s="22">
        <v>0</v>
      </c>
      <c r="Z30" s="17">
        <v>0</v>
      </c>
      <c r="AA30" s="3">
        <f t="shared" si="8"/>
        <v>5009708</v>
      </c>
      <c r="AB30" s="22"/>
      <c r="AC30" s="23">
        <v>0</v>
      </c>
      <c r="AD30" s="23">
        <v>0</v>
      </c>
      <c r="AE30" s="24">
        <f>SUM(AA30-AB30+AC30-AD30)</f>
        <v>5009708</v>
      </c>
      <c r="AF30" s="1" t="str">
        <f>IF(O30&gt;0," ",1)</f>
        <v xml:space="preserve"> </v>
      </c>
      <c r="AG30" s="1" t="str">
        <f>IF(W30&gt;0," ",1)</f>
        <v xml:space="preserve"> </v>
      </c>
    </row>
    <row r="31" spans="1:33" ht="15.95" customHeight="1">
      <c r="A31" s="14" t="s">
        <v>192</v>
      </c>
      <c r="B31" s="14" t="s">
        <v>317</v>
      </c>
      <c r="C31" s="14" t="s">
        <v>195</v>
      </c>
      <c r="D31" s="14" t="s">
        <v>320</v>
      </c>
      <c r="E31" s="15">
        <v>1101.1600000000001</v>
      </c>
      <c r="F31" s="8">
        <f t="shared" si="9"/>
        <v>1697988.7200000002</v>
      </c>
      <c r="G31" s="16">
        <v>1257900.51</v>
      </c>
      <c r="H31" s="18">
        <v>163406</v>
      </c>
      <c r="I31" s="8">
        <f t="shared" si="0"/>
        <v>122554.5</v>
      </c>
      <c r="J31" s="19">
        <v>93621</v>
      </c>
      <c r="K31" s="19">
        <v>309416</v>
      </c>
      <c r="L31" s="19">
        <v>310724</v>
      </c>
      <c r="M31" s="19">
        <v>87798</v>
      </c>
      <c r="N31" s="8">
        <f t="shared" si="1"/>
        <v>2182014.0099999998</v>
      </c>
      <c r="O31" s="3">
        <f t="shared" si="2"/>
        <v>0</v>
      </c>
      <c r="P31" s="2">
        <v>88</v>
      </c>
      <c r="Q31" s="2">
        <v>425</v>
      </c>
      <c r="R31" s="3">
        <f t="shared" si="3"/>
        <v>51986</v>
      </c>
      <c r="S31" s="20">
        <f t="shared" si="10"/>
        <v>78997.218399999998</v>
      </c>
      <c r="T31" s="21">
        <v>76616404</v>
      </c>
      <c r="U31" s="20">
        <f t="shared" si="4"/>
        <v>76616.403999999995</v>
      </c>
      <c r="V31" s="20">
        <f t="shared" si="5"/>
        <v>2380.8144000000029</v>
      </c>
      <c r="W31" s="3">
        <f t="shared" si="6"/>
        <v>47616</v>
      </c>
      <c r="X31" s="3">
        <f t="shared" si="7"/>
        <v>99602</v>
      </c>
      <c r="Y31" s="22">
        <v>0</v>
      </c>
      <c r="Z31" s="17">
        <v>0</v>
      </c>
      <c r="AA31" s="3">
        <f t="shared" si="8"/>
        <v>99602</v>
      </c>
      <c r="AB31" s="22"/>
      <c r="AC31" s="23">
        <v>0</v>
      </c>
      <c r="AD31" s="23">
        <v>0</v>
      </c>
      <c r="AE31" s="24">
        <f>SUM(AA31-AB31+AC31-AD31)</f>
        <v>99602</v>
      </c>
      <c r="AF31" s="1">
        <f>IF(O31&gt;0," ",1)</f>
        <v>1</v>
      </c>
      <c r="AG31" s="1" t="str">
        <f>IF(W31&gt;0," ",1)</f>
        <v xml:space="preserve"> </v>
      </c>
    </row>
    <row r="32" spans="1:33" ht="15.95" customHeight="1">
      <c r="A32" s="14" t="s">
        <v>192</v>
      </c>
      <c r="B32" s="14" t="s">
        <v>317</v>
      </c>
      <c r="C32" s="14" t="s">
        <v>227</v>
      </c>
      <c r="D32" s="14" t="s">
        <v>321</v>
      </c>
      <c r="E32" s="15">
        <v>525.5</v>
      </c>
      <c r="F32" s="8">
        <f t="shared" si="9"/>
        <v>810321</v>
      </c>
      <c r="G32" s="16">
        <v>119007.45</v>
      </c>
      <c r="H32" s="18">
        <v>57400</v>
      </c>
      <c r="I32" s="8">
        <f t="shared" si="0"/>
        <v>43050</v>
      </c>
      <c r="J32" s="19">
        <v>32996</v>
      </c>
      <c r="K32" s="19">
        <v>108713</v>
      </c>
      <c r="L32" s="19">
        <v>116633</v>
      </c>
      <c r="M32" s="19">
        <v>34391</v>
      </c>
      <c r="N32" s="8">
        <f t="shared" si="1"/>
        <v>454790.45</v>
      </c>
      <c r="O32" s="3">
        <f t="shared" si="2"/>
        <v>355531</v>
      </c>
      <c r="P32" s="2">
        <v>167</v>
      </c>
      <c r="Q32" s="2">
        <v>53</v>
      </c>
      <c r="R32" s="3">
        <f t="shared" si="3"/>
        <v>12303</v>
      </c>
      <c r="S32" s="20">
        <f t="shared" si="10"/>
        <v>37699.370000000003</v>
      </c>
      <c r="T32" s="21">
        <v>7032337</v>
      </c>
      <c r="U32" s="20">
        <f t="shared" si="4"/>
        <v>7032.3370000000004</v>
      </c>
      <c r="V32" s="20">
        <f t="shared" si="5"/>
        <v>30667.033000000003</v>
      </c>
      <c r="W32" s="3">
        <f t="shared" si="6"/>
        <v>613341</v>
      </c>
      <c r="X32" s="3">
        <f t="shared" si="7"/>
        <v>981175</v>
      </c>
      <c r="Y32" s="22">
        <v>0</v>
      </c>
      <c r="Z32" s="17">
        <v>0</v>
      </c>
      <c r="AA32" s="3">
        <f t="shared" si="8"/>
        <v>981175</v>
      </c>
      <c r="AB32" s="22"/>
      <c r="AC32" s="23">
        <v>0</v>
      </c>
      <c r="AD32" s="23">
        <v>0</v>
      </c>
      <c r="AE32" s="24">
        <f>SUM(AA32-AB32+AC32-AD32)</f>
        <v>981175</v>
      </c>
      <c r="AF32" s="1" t="str">
        <f>IF(O32&gt;0," ",1)</f>
        <v xml:space="preserve"> </v>
      </c>
      <c r="AG32" s="1" t="str">
        <f>IF(W32&gt;0," ",1)</f>
        <v xml:space="preserve"> </v>
      </c>
    </row>
    <row r="33" spans="1:33" ht="15.95" customHeight="1">
      <c r="A33" s="14" t="s">
        <v>228</v>
      </c>
      <c r="B33" s="14" t="s">
        <v>322</v>
      </c>
      <c r="C33" s="14" t="s">
        <v>94</v>
      </c>
      <c r="D33" s="14" t="s">
        <v>323</v>
      </c>
      <c r="E33" s="15">
        <v>661.4</v>
      </c>
      <c r="F33" s="8">
        <f t="shared" si="9"/>
        <v>1019878.7999999999</v>
      </c>
      <c r="G33" s="16">
        <v>303141.21999999997</v>
      </c>
      <c r="H33" s="18">
        <v>69934</v>
      </c>
      <c r="I33" s="8">
        <f t="shared" si="0"/>
        <v>52450.5</v>
      </c>
      <c r="J33" s="19">
        <v>45245</v>
      </c>
      <c r="K33" s="19">
        <v>117803</v>
      </c>
      <c r="L33" s="19">
        <v>138376</v>
      </c>
      <c r="M33" s="19">
        <v>103575</v>
      </c>
      <c r="N33" s="8">
        <f t="shared" si="1"/>
        <v>760590.72</v>
      </c>
      <c r="O33" s="3">
        <f t="shared" si="2"/>
        <v>259288</v>
      </c>
      <c r="P33" s="2">
        <v>150</v>
      </c>
      <c r="Q33" s="2">
        <v>99</v>
      </c>
      <c r="R33" s="3">
        <f t="shared" si="3"/>
        <v>20642</v>
      </c>
      <c r="S33" s="20">
        <f t="shared" si="10"/>
        <v>47448.836000000003</v>
      </c>
      <c r="T33" s="21">
        <v>17930304</v>
      </c>
      <c r="U33" s="20">
        <f t="shared" si="4"/>
        <v>17930.304</v>
      </c>
      <c r="V33" s="20">
        <f t="shared" si="5"/>
        <v>29518.532000000003</v>
      </c>
      <c r="W33" s="3">
        <f t="shared" si="6"/>
        <v>590371</v>
      </c>
      <c r="X33" s="3">
        <f t="shared" si="7"/>
        <v>870301</v>
      </c>
      <c r="Y33" s="22">
        <v>0</v>
      </c>
      <c r="Z33" s="17">
        <v>0</v>
      </c>
      <c r="AA33" s="3">
        <f t="shared" si="8"/>
        <v>870301</v>
      </c>
      <c r="AB33" s="22"/>
      <c r="AC33" s="23">
        <v>0</v>
      </c>
      <c r="AD33" s="23">
        <v>0</v>
      </c>
      <c r="AE33" s="24">
        <f>SUM(AA33-AB33+AC33-AD33)</f>
        <v>870301</v>
      </c>
      <c r="AF33" s="1" t="str">
        <f>IF(O33&gt;0," ",1)</f>
        <v xml:space="preserve"> </v>
      </c>
      <c r="AG33" s="1" t="str">
        <f>IF(W33&gt;0," ",1)</f>
        <v xml:space="preserve"> </v>
      </c>
    </row>
    <row r="34" spans="1:33" ht="15.95" customHeight="1">
      <c r="A34" s="14" t="s">
        <v>228</v>
      </c>
      <c r="B34" s="14" t="s">
        <v>322</v>
      </c>
      <c r="C34" s="14" t="s">
        <v>95</v>
      </c>
      <c r="D34" s="14" t="s">
        <v>324</v>
      </c>
      <c r="E34" s="15">
        <v>1212.21</v>
      </c>
      <c r="F34" s="8">
        <f t="shared" si="9"/>
        <v>1869227.82</v>
      </c>
      <c r="G34" s="16">
        <v>545032.62</v>
      </c>
      <c r="H34" s="18">
        <v>159207</v>
      </c>
      <c r="I34" s="8">
        <f t="shared" si="0"/>
        <v>119405.25</v>
      </c>
      <c r="J34" s="19">
        <v>101723</v>
      </c>
      <c r="K34" s="19">
        <v>264092</v>
      </c>
      <c r="L34" s="19">
        <v>361286</v>
      </c>
      <c r="M34" s="19">
        <v>75577</v>
      </c>
      <c r="N34" s="8">
        <f t="shared" si="1"/>
        <v>1467115.87</v>
      </c>
      <c r="O34" s="3">
        <f t="shared" si="2"/>
        <v>402112</v>
      </c>
      <c r="P34" s="2">
        <v>90</v>
      </c>
      <c r="Q34" s="2">
        <v>306</v>
      </c>
      <c r="R34" s="3">
        <f t="shared" si="3"/>
        <v>38281</v>
      </c>
      <c r="S34" s="20">
        <f t="shared" si="10"/>
        <v>86963.945399999997</v>
      </c>
      <c r="T34" s="21">
        <v>32403842</v>
      </c>
      <c r="U34" s="20">
        <f t="shared" si="4"/>
        <v>32403.842000000001</v>
      </c>
      <c r="V34" s="20">
        <f t="shared" si="5"/>
        <v>54560.103399999993</v>
      </c>
      <c r="W34" s="3">
        <f t="shared" si="6"/>
        <v>1091202</v>
      </c>
      <c r="X34" s="3">
        <f t="shared" si="7"/>
        <v>1531595</v>
      </c>
      <c r="Y34" s="22">
        <v>0</v>
      </c>
      <c r="Z34" s="17">
        <v>0</v>
      </c>
      <c r="AA34" s="3">
        <f t="shared" si="8"/>
        <v>1531595</v>
      </c>
      <c r="AB34" s="22"/>
      <c r="AC34" s="23">
        <v>0</v>
      </c>
      <c r="AD34" s="23">
        <v>0</v>
      </c>
      <c r="AE34" s="24">
        <f>SUM(AA34-AB34+AC34-AD34)</f>
        <v>1531595</v>
      </c>
      <c r="AF34" s="1" t="str">
        <f>IF(O34&gt;0," ",1)</f>
        <v xml:space="preserve"> </v>
      </c>
      <c r="AG34" s="1" t="str">
        <f>IF(W34&gt;0," ",1)</f>
        <v xml:space="preserve"> </v>
      </c>
    </row>
    <row r="35" spans="1:33" ht="15.95" customHeight="1">
      <c r="A35" s="14" t="s">
        <v>228</v>
      </c>
      <c r="B35" s="14" t="s">
        <v>322</v>
      </c>
      <c r="C35" s="14" t="s">
        <v>96</v>
      </c>
      <c r="D35" s="14" t="s">
        <v>325</v>
      </c>
      <c r="E35" s="15">
        <v>838.23</v>
      </c>
      <c r="F35" s="8">
        <f t="shared" si="9"/>
        <v>1292550.6599999999</v>
      </c>
      <c r="G35" s="16">
        <v>394208.29</v>
      </c>
      <c r="H35" s="18">
        <v>81875</v>
      </c>
      <c r="I35" s="8">
        <f t="shared" si="0"/>
        <v>61406.25</v>
      </c>
      <c r="J35" s="19">
        <v>52760</v>
      </c>
      <c r="K35" s="19">
        <v>137209</v>
      </c>
      <c r="L35" s="19">
        <v>205974</v>
      </c>
      <c r="M35" s="19">
        <v>43339</v>
      </c>
      <c r="N35" s="8">
        <f t="shared" si="1"/>
        <v>894896.54</v>
      </c>
      <c r="O35" s="3">
        <f t="shared" si="2"/>
        <v>397654</v>
      </c>
      <c r="P35" s="2">
        <v>156</v>
      </c>
      <c r="Q35" s="2">
        <v>118</v>
      </c>
      <c r="R35" s="3">
        <f t="shared" si="3"/>
        <v>25587</v>
      </c>
      <c r="S35" s="20">
        <f t="shared" si="10"/>
        <v>60134.620199999998</v>
      </c>
      <c r="T35" s="21">
        <v>22728830</v>
      </c>
      <c r="U35" s="20">
        <f t="shared" si="4"/>
        <v>22728.83</v>
      </c>
      <c r="V35" s="20">
        <f t="shared" si="5"/>
        <v>37405.790199999996</v>
      </c>
      <c r="W35" s="3">
        <f t="shared" si="6"/>
        <v>748116</v>
      </c>
      <c r="X35" s="3">
        <f t="shared" si="7"/>
        <v>1171357</v>
      </c>
      <c r="Y35" s="22">
        <v>0</v>
      </c>
      <c r="Z35" s="17">
        <v>0</v>
      </c>
      <c r="AA35" s="3">
        <f t="shared" si="8"/>
        <v>1171357</v>
      </c>
      <c r="AB35" s="22"/>
      <c r="AC35" s="23">
        <v>0</v>
      </c>
      <c r="AD35" s="23">
        <v>0</v>
      </c>
      <c r="AE35" s="24">
        <f>SUM(AA35-AB35+AC35-AD35)</f>
        <v>1171357</v>
      </c>
      <c r="AF35" s="1" t="str">
        <f>IF(O35&gt;0," ",1)</f>
        <v xml:space="preserve"> </v>
      </c>
      <c r="AG35" s="1" t="str">
        <f>IF(W35&gt;0," ",1)</f>
        <v xml:space="preserve"> </v>
      </c>
    </row>
    <row r="36" spans="1:33" ht="15.95" customHeight="1">
      <c r="A36" s="14" t="s">
        <v>228</v>
      </c>
      <c r="B36" s="14" t="s">
        <v>322</v>
      </c>
      <c r="C36" s="14" t="s">
        <v>98</v>
      </c>
      <c r="D36" s="14" t="s">
        <v>326</v>
      </c>
      <c r="E36" s="15">
        <v>798.59</v>
      </c>
      <c r="F36" s="8">
        <f t="shared" si="9"/>
        <v>1231425.78</v>
      </c>
      <c r="G36" s="16">
        <v>304770.59000000003</v>
      </c>
      <c r="H36" s="18">
        <v>73163</v>
      </c>
      <c r="I36" s="8">
        <f t="shared" si="0"/>
        <v>54872.25</v>
      </c>
      <c r="J36" s="19">
        <v>46823</v>
      </c>
      <c r="K36" s="19">
        <v>121814</v>
      </c>
      <c r="L36" s="19">
        <v>178186</v>
      </c>
      <c r="M36" s="19">
        <v>79518</v>
      </c>
      <c r="N36" s="8">
        <f t="shared" ref="N36:N67" si="11">SUM(G36+I36+J36+K36+L36+M36)</f>
        <v>785983.84000000008</v>
      </c>
      <c r="O36" s="3">
        <f t="shared" ref="O36:O67" si="12">IF(F36&gt;N36,ROUND(SUM(F36-N36),0),0)</f>
        <v>445442</v>
      </c>
      <c r="P36" s="2">
        <v>90</v>
      </c>
      <c r="Q36" s="2">
        <v>353</v>
      </c>
      <c r="R36" s="3">
        <f t="shared" si="3"/>
        <v>44160</v>
      </c>
      <c r="S36" s="20">
        <f t="shared" si="10"/>
        <v>57290.846599999997</v>
      </c>
      <c r="T36" s="21">
        <v>17993677</v>
      </c>
      <c r="U36" s="20">
        <f t="shared" si="4"/>
        <v>17993.677</v>
      </c>
      <c r="V36" s="20">
        <f t="shared" si="5"/>
        <v>39297.169599999994</v>
      </c>
      <c r="W36" s="3">
        <f t="shared" si="6"/>
        <v>785943</v>
      </c>
      <c r="X36" s="3">
        <f t="shared" ref="X36:X67" si="13">SUM(O36+R36+W36)</f>
        <v>1275545</v>
      </c>
      <c r="Y36" s="22">
        <v>0</v>
      </c>
      <c r="Z36" s="17">
        <v>0</v>
      </c>
      <c r="AA36" s="3">
        <f t="shared" ref="AA36:AA67" si="14">ROUND(X36+Z36,0)</f>
        <v>1275545</v>
      </c>
      <c r="AB36" s="22"/>
      <c r="AC36" s="23">
        <v>0</v>
      </c>
      <c r="AD36" s="23">
        <v>0</v>
      </c>
      <c r="AE36" s="24">
        <f>SUM(AA36-AB36+AC36-AD36)</f>
        <v>1275545</v>
      </c>
      <c r="AF36" s="1" t="str">
        <f>IF(O36&gt;0," ",1)</f>
        <v xml:space="preserve"> </v>
      </c>
      <c r="AG36" s="1" t="str">
        <f>IF(W36&gt;0," ",1)</f>
        <v xml:space="preserve"> </v>
      </c>
    </row>
    <row r="37" spans="1:33" ht="15.95" customHeight="1">
      <c r="A37" s="14" t="s">
        <v>230</v>
      </c>
      <c r="B37" s="14" t="s">
        <v>327</v>
      </c>
      <c r="C37" s="14" t="s">
        <v>52</v>
      </c>
      <c r="D37" s="14" t="s">
        <v>328</v>
      </c>
      <c r="E37" s="15">
        <v>1277.18</v>
      </c>
      <c r="F37" s="8">
        <f t="shared" si="9"/>
        <v>1969411.56</v>
      </c>
      <c r="G37" s="16">
        <v>528283.94999999995</v>
      </c>
      <c r="H37" s="18">
        <v>90108</v>
      </c>
      <c r="I37" s="8">
        <f t="shared" si="0"/>
        <v>67581</v>
      </c>
      <c r="J37" s="19">
        <v>91833</v>
      </c>
      <c r="K37" s="19">
        <v>8782</v>
      </c>
      <c r="L37" s="19">
        <v>172404</v>
      </c>
      <c r="M37" s="19">
        <v>80790</v>
      </c>
      <c r="N37" s="8">
        <f t="shared" si="11"/>
        <v>949673.95</v>
      </c>
      <c r="O37" s="3">
        <f t="shared" si="12"/>
        <v>1019738</v>
      </c>
      <c r="P37" s="2">
        <v>57</v>
      </c>
      <c r="Q37" s="2">
        <v>711</v>
      </c>
      <c r="R37" s="3">
        <f t="shared" si="3"/>
        <v>56333</v>
      </c>
      <c r="S37" s="20">
        <f t="shared" si="10"/>
        <v>91624.893200000006</v>
      </c>
      <c r="T37" s="21">
        <v>32489788</v>
      </c>
      <c r="U37" s="20">
        <f t="shared" si="4"/>
        <v>32489.788</v>
      </c>
      <c r="V37" s="20">
        <f t="shared" si="5"/>
        <v>59135.105200000005</v>
      </c>
      <c r="W37" s="3">
        <f t="shared" si="6"/>
        <v>1182702</v>
      </c>
      <c r="X37" s="3">
        <f t="shared" si="13"/>
        <v>2258773</v>
      </c>
      <c r="Y37" s="22">
        <v>0</v>
      </c>
      <c r="Z37" s="17">
        <v>0</v>
      </c>
      <c r="AA37" s="3">
        <f t="shared" si="14"/>
        <v>2258773</v>
      </c>
      <c r="AB37" s="22"/>
      <c r="AC37" s="23">
        <v>0</v>
      </c>
      <c r="AD37" s="23">
        <v>0</v>
      </c>
      <c r="AE37" s="24">
        <f>SUM(AA37-AB37+AC37-AD37)</f>
        <v>2258773</v>
      </c>
      <c r="AF37" s="1" t="str">
        <f>IF(O37&gt;0," ",1)</f>
        <v xml:space="preserve"> </v>
      </c>
      <c r="AG37" s="1" t="str">
        <f>IF(W37&gt;0," ",1)</f>
        <v xml:space="preserve"> </v>
      </c>
    </row>
    <row r="38" spans="1:33" ht="15.95" customHeight="1">
      <c r="A38" s="14" t="s">
        <v>230</v>
      </c>
      <c r="B38" s="14" t="s">
        <v>327</v>
      </c>
      <c r="C38" s="14" t="s">
        <v>193</v>
      </c>
      <c r="D38" s="14" t="s">
        <v>329</v>
      </c>
      <c r="E38" s="15">
        <v>932.41</v>
      </c>
      <c r="F38" s="8">
        <f t="shared" si="9"/>
        <v>1437776.22</v>
      </c>
      <c r="G38" s="16">
        <v>277225.48</v>
      </c>
      <c r="H38" s="18">
        <v>64455</v>
      </c>
      <c r="I38" s="8">
        <f t="shared" si="0"/>
        <v>48341.25</v>
      </c>
      <c r="J38" s="19">
        <v>65663</v>
      </c>
      <c r="K38" s="19">
        <v>6282</v>
      </c>
      <c r="L38" s="19">
        <v>168943</v>
      </c>
      <c r="M38" s="19">
        <v>100907</v>
      </c>
      <c r="N38" s="8">
        <f t="shared" si="11"/>
        <v>667361.73</v>
      </c>
      <c r="O38" s="3">
        <f t="shared" si="12"/>
        <v>770414</v>
      </c>
      <c r="P38" s="2">
        <v>84</v>
      </c>
      <c r="Q38" s="2">
        <v>449</v>
      </c>
      <c r="R38" s="3">
        <f t="shared" si="3"/>
        <v>52425</v>
      </c>
      <c r="S38" s="20">
        <f t="shared" si="10"/>
        <v>66891.093399999998</v>
      </c>
      <c r="T38" s="21">
        <v>16978255</v>
      </c>
      <c r="U38" s="20">
        <f t="shared" si="4"/>
        <v>16978.255000000001</v>
      </c>
      <c r="V38" s="20">
        <f t="shared" si="5"/>
        <v>49912.838399999993</v>
      </c>
      <c r="W38" s="3">
        <f t="shared" si="6"/>
        <v>998257</v>
      </c>
      <c r="X38" s="3">
        <f t="shared" si="13"/>
        <v>1821096</v>
      </c>
      <c r="Y38" s="22">
        <v>0</v>
      </c>
      <c r="Z38" s="17">
        <v>0</v>
      </c>
      <c r="AA38" s="3">
        <f t="shared" si="14"/>
        <v>1821096</v>
      </c>
      <c r="AB38" s="22"/>
      <c r="AC38" s="23">
        <v>0</v>
      </c>
      <c r="AD38" s="23">
        <v>0</v>
      </c>
      <c r="AE38" s="24">
        <f>SUM(AA38-AB38+AC38-AD38)</f>
        <v>1821096</v>
      </c>
      <c r="AF38" s="1" t="str">
        <f>IF(O38&gt;0," ",1)</f>
        <v xml:space="preserve"> </v>
      </c>
      <c r="AG38" s="1" t="str">
        <f>IF(W38&gt;0," ",1)</f>
        <v xml:space="preserve"> </v>
      </c>
    </row>
    <row r="39" spans="1:33" ht="15.95" customHeight="1">
      <c r="A39" s="14" t="s">
        <v>230</v>
      </c>
      <c r="B39" s="14" t="s">
        <v>327</v>
      </c>
      <c r="C39" s="14" t="s">
        <v>97</v>
      </c>
      <c r="D39" s="14" t="s">
        <v>330</v>
      </c>
      <c r="E39" s="15">
        <v>646.91999999999996</v>
      </c>
      <c r="F39" s="8">
        <f t="shared" si="9"/>
        <v>997550.6399999999</v>
      </c>
      <c r="G39" s="16">
        <v>340362.63</v>
      </c>
      <c r="H39" s="18">
        <v>53102</v>
      </c>
      <c r="I39" s="8">
        <f t="shared" si="0"/>
        <v>39826.5</v>
      </c>
      <c r="J39" s="19">
        <v>53885</v>
      </c>
      <c r="K39" s="19">
        <v>5183</v>
      </c>
      <c r="L39" s="19">
        <v>163123</v>
      </c>
      <c r="M39" s="19">
        <v>85639</v>
      </c>
      <c r="N39" s="8">
        <f t="shared" si="11"/>
        <v>688019.13</v>
      </c>
      <c r="O39" s="3">
        <f t="shared" si="12"/>
        <v>309532</v>
      </c>
      <c r="P39" s="2">
        <v>84</v>
      </c>
      <c r="Q39" s="2">
        <v>350</v>
      </c>
      <c r="R39" s="3">
        <f t="shared" si="3"/>
        <v>40866</v>
      </c>
      <c r="S39" s="20">
        <f t="shared" si="10"/>
        <v>46410.040800000002</v>
      </c>
      <c r="T39" s="21">
        <v>20842782</v>
      </c>
      <c r="U39" s="20">
        <f t="shared" si="4"/>
        <v>20842.781999999999</v>
      </c>
      <c r="V39" s="20">
        <f t="shared" si="5"/>
        <v>25567.258800000003</v>
      </c>
      <c r="W39" s="3">
        <f t="shared" si="6"/>
        <v>511345</v>
      </c>
      <c r="X39" s="3">
        <f t="shared" si="13"/>
        <v>861743</v>
      </c>
      <c r="Y39" s="22">
        <v>0</v>
      </c>
      <c r="Z39" s="17">
        <v>0</v>
      </c>
      <c r="AA39" s="3">
        <f t="shared" si="14"/>
        <v>861743</v>
      </c>
      <c r="AB39" s="22"/>
      <c r="AC39" s="23">
        <v>0</v>
      </c>
      <c r="AD39" s="23">
        <v>0</v>
      </c>
      <c r="AE39" s="24">
        <f>SUM(AA39-AB39+AC39-AD39)</f>
        <v>861743</v>
      </c>
      <c r="AF39" s="1" t="str">
        <f>IF(O39&gt;0," ",1)</f>
        <v xml:space="preserve"> </v>
      </c>
      <c r="AG39" s="1" t="str">
        <f>IF(W39&gt;0," ",1)</f>
        <v xml:space="preserve"> </v>
      </c>
    </row>
    <row r="40" spans="1:33" ht="15.95" customHeight="1">
      <c r="A40" s="14" t="s">
        <v>230</v>
      </c>
      <c r="B40" s="14" t="s">
        <v>327</v>
      </c>
      <c r="C40" s="14" t="s">
        <v>215</v>
      </c>
      <c r="D40" s="14" t="s">
        <v>331</v>
      </c>
      <c r="E40" s="15">
        <v>1469.68</v>
      </c>
      <c r="F40" s="8">
        <f t="shared" si="9"/>
        <v>2266246.56</v>
      </c>
      <c r="G40" s="16">
        <v>261070.87</v>
      </c>
      <c r="H40" s="18">
        <v>104040</v>
      </c>
      <c r="I40" s="8">
        <f t="shared" si="0"/>
        <v>78030</v>
      </c>
      <c r="J40" s="19">
        <v>106200</v>
      </c>
      <c r="K40" s="19">
        <v>10131</v>
      </c>
      <c r="L40" s="19">
        <v>263879</v>
      </c>
      <c r="M40" s="19">
        <v>26857</v>
      </c>
      <c r="N40" s="8">
        <f t="shared" si="11"/>
        <v>746167.87</v>
      </c>
      <c r="O40" s="3">
        <f t="shared" si="12"/>
        <v>1520079</v>
      </c>
      <c r="P40" s="2">
        <v>35</v>
      </c>
      <c r="Q40" s="2">
        <v>634</v>
      </c>
      <c r="R40" s="3">
        <f t="shared" si="3"/>
        <v>30844</v>
      </c>
      <c r="S40" s="20">
        <f t="shared" si="10"/>
        <v>105434.8432</v>
      </c>
      <c r="T40" s="21">
        <v>16481747</v>
      </c>
      <c r="U40" s="20">
        <f t="shared" si="4"/>
        <v>16481.746999999999</v>
      </c>
      <c r="V40" s="20">
        <f t="shared" si="5"/>
        <v>88953.0962</v>
      </c>
      <c r="W40" s="3">
        <f t="shared" si="6"/>
        <v>1779062</v>
      </c>
      <c r="X40" s="3">
        <f t="shared" si="13"/>
        <v>3329985</v>
      </c>
      <c r="Y40" s="22">
        <v>0</v>
      </c>
      <c r="Z40" s="17">
        <v>0</v>
      </c>
      <c r="AA40" s="3">
        <f t="shared" si="14"/>
        <v>3329985</v>
      </c>
      <c r="AB40" s="22"/>
      <c r="AC40" s="23">
        <v>0</v>
      </c>
      <c r="AD40" s="23">
        <v>0</v>
      </c>
      <c r="AE40" s="24">
        <f>SUM(AA40-AB40+AC40-AD40)</f>
        <v>3329985</v>
      </c>
      <c r="AF40" s="1" t="str">
        <f>IF(O40&gt;0," ",1)</f>
        <v xml:space="preserve"> </v>
      </c>
      <c r="AG40" s="1" t="str">
        <f>IF(W40&gt;0," ",1)</f>
        <v xml:space="preserve"> </v>
      </c>
    </row>
    <row r="41" spans="1:33" ht="15.95" customHeight="1">
      <c r="A41" s="14" t="s">
        <v>230</v>
      </c>
      <c r="B41" s="14" t="s">
        <v>327</v>
      </c>
      <c r="C41" s="14" t="s">
        <v>231</v>
      </c>
      <c r="D41" s="14" t="s">
        <v>332</v>
      </c>
      <c r="E41" s="15">
        <v>813.73</v>
      </c>
      <c r="F41" s="8">
        <f t="shared" si="9"/>
        <v>1254771.6599999999</v>
      </c>
      <c r="G41" s="16">
        <v>194176.73</v>
      </c>
      <c r="H41" s="18">
        <v>56024</v>
      </c>
      <c r="I41" s="8">
        <f t="shared" si="0"/>
        <v>42018</v>
      </c>
      <c r="J41" s="19">
        <v>58436</v>
      </c>
      <c r="K41" s="19">
        <v>5594</v>
      </c>
      <c r="L41" s="19">
        <v>134377</v>
      </c>
      <c r="M41" s="19">
        <v>49559</v>
      </c>
      <c r="N41" s="8">
        <f t="shared" si="11"/>
        <v>484160.73</v>
      </c>
      <c r="O41" s="3">
        <f t="shared" si="12"/>
        <v>770611</v>
      </c>
      <c r="P41" s="2">
        <v>77</v>
      </c>
      <c r="Q41" s="2">
        <v>371</v>
      </c>
      <c r="R41" s="3">
        <f t="shared" si="3"/>
        <v>39708</v>
      </c>
      <c r="S41" s="20">
        <f t="shared" si="10"/>
        <v>58376.9902</v>
      </c>
      <c r="T41" s="21">
        <v>12017709</v>
      </c>
      <c r="U41" s="20">
        <f t="shared" si="4"/>
        <v>12017.709000000001</v>
      </c>
      <c r="V41" s="20">
        <f t="shared" si="5"/>
        <v>46359.281199999998</v>
      </c>
      <c r="W41" s="3">
        <f t="shared" si="6"/>
        <v>927186</v>
      </c>
      <c r="X41" s="3">
        <f t="shared" si="13"/>
        <v>1737505</v>
      </c>
      <c r="Y41" s="22">
        <v>0</v>
      </c>
      <c r="Z41" s="17">
        <v>0</v>
      </c>
      <c r="AA41" s="3">
        <f t="shared" si="14"/>
        <v>1737505</v>
      </c>
      <c r="AB41" s="22"/>
      <c r="AC41" s="23">
        <v>0</v>
      </c>
      <c r="AD41" s="23">
        <v>0</v>
      </c>
      <c r="AE41" s="24">
        <f>SUM(AA41-AB41+AC41-AD41)</f>
        <v>1737505</v>
      </c>
      <c r="AF41" s="1" t="str">
        <f>IF(O41&gt;0," ",1)</f>
        <v xml:space="preserve"> </v>
      </c>
      <c r="AG41" s="1" t="str">
        <f>IF(W41&gt;0," ",1)</f>
        <v xml:space="preserve"> </v>
      </c>
    </row>
    <row r="42" spans="1:33" ht="15.95" customHeight="1">
      <c r="A42" s="14" t="s">
        <v>230</v>
      </c>
      <c r="B42" s="14" t="s">
        <v>327</v>
      </c>
      <c r="C42" s="14" t="s">
        <v>232</v>
      </c>
      <c r="D42" s="14" t="s">
        <v>333</v>
      </c>
      <c r="E42" s="15">
        <v>538.34</v>
      </c>
      <c r="F42" s="8">
        <f t="shared" si="9"/>
        <v>830120.28</v>
      </c>
      <c r="G42" s="16">
        <v>486359.59</v>
      </c>
      <c r="H42" s="18">
        <v>32812</v>
      </c>
      <c r="I42" s="8">
        <f t="shared" si="0"/>
        <v>24609</v>
      </c>
      <c r="J42" s="19">
        <v>33326</v>
      </c>
      <c r="K42" s="19">
        <v>3202</v>
      </c>
      <c r="L42" s="19">
        <v>84505</v>
      </c>
      <c r="M42" s="19">
        <v>47916</v>
      </c>
      <c r="N42" s="8">
        <f t="shared" si="11"/>
        <v>679917.59000000008</v>
      </c>
      <c r="O42" s="3">
        <f t="shared" si="12"/>
        <v>150203</v>
      </c>
      <c r="P42" s="2">
        <v>92</v>
      </c>
      <c r="Q42" s="2">
        <v>209</v>
      </c>
      <c r="R42" s="3">
        <f t="shared" si="3"/>
        <v>26727</v>
      </c>
      <c r="S42" s="20">
        <f t="shared" si="10"/>
        <v>38620.511599999998</v>
      </c>
      <c r="T42" s="21">
        <v>30359525</v>
      </c>
      <c r="U42" s="20">
        <f t="shared" si="4"/>
        <v>30359.525000000001</v>
      </c>
      <c r="V42" s="20">
        <f t="shared" si="5"/>
        <v>8260.9865999999965</v>
      </c>
      <c r="W42" s="3">
        <f t="shared" si="6"/>
        <v>165220</v>
      </c>
      <c r="X42" s="3">
        <f t="shared" si="13"/>
        <v>342150</v>
      </c>
      <c r="Y42" s="22">
        <v>0</v>
      </c>
      <c r="Z42" s="17">
        <v>0</v>
      </c>
      <c r="AA42" s="3">
        <f t="shared" si="14"/>
        <v>342150</v>
      </c>
      <c r="AB42" s="22"/>
      <c r="AC42" s="23">
        <v>83960</v>
      </c>
      <c r="AD42" s="23">
        <v>0</v>
      </c>
      <c r="AE42" s="24">
        <f>SUM(AA42-AB42+AC42-AD42)</f>
        <v>426110</v>
      </c>
      <c r="AF42" s="1" t="str">
        <f>IF(O42&gt;0," ",1)</f>
        <v xml:space="preserve"> </v>
      </c>
      <c r="AG42" s="1" t="str">
        <f>IF(W42&gt;0," ",1)</f>
        <v xml:space="preserve"> </v>
      </c>
    </row>
    <row r="43" spans="1:33" ht="15.95" customHeight="1">
      <c r="A43" s="14" t="s">
        <v>230</v>
      </c>
      <c r="B43" s="14" t="s">
        <v>327</v>
      </c>
      <c r="C43" s="14" t="s">
        <v>233</v>
      </c>
      <c r="D43" s="14" t="s">
        <v>334</v>
      </c>
      <c r="E43" s="15">
        <v>995.69</v>
      </c>
      <c r="F43" s="8">
        <f t="shared" si="9"/>
        <v>1535353.98</v>
      </c>
      <c r="G43" s="16">
        <v>352440.59</v>
      </c>
      <c r="H43" s="18">
        <v>77314</v>
      </c>
      <c r="I43" s="8">
        <f t="shared" si="0"/>
        <v>57985.5</v>
      </c>
      <c r="J43" s="19">
        <v>80776</v>
      </c>
      <c r="K43" s="19">
        <v>7712</v>
      </c>
      <c r="L43" s="19">
        <v>170386</v>
      </c>
      <c r="M43" s="19">
        <v>26068</v>
      </c>
      <c r="N43" s="8">
        <f t="shared" si="11"/>
        <v>695368.09000000008</v>
      </c>
      <c r="O43" s="3">
        <f t="shared" si="12"/>
        <v>839986</v>
      </c>
      <c r="P43" s="2">
        <v>33</v>
      </c>
      <c r="Q43" s="2">
        <v>524</v>
      </c>
      <c r="R43" s="3">
        <f t="shared" si="3"/>
        <v>24036</v>
      </c>
      <c r="S43" s="20">
        <f t="shared" si="10"/>
        <v>71430.800600000002</v>
      </c>
      <c r="T43" s="21">
        <v>22448445</v>
      </c>
      <c r="U43" s="20">
        <f t="shared" si="4"/>
        <v>22448.445</v>
      </c>
      <c r="V43" s="20">
        <f t="shared" si="5"/>
        <v>48982.355600000003</v>
      </c>
      <c r="W43" s="3">
        <f t="shared" si="6"/>
        <v>979647</v>
      </c>
      <c r="X43" s="3">
        <f t="shared" si="13"/>
        <v>1843669</v>
      </c>
      <c r="Y43" s="22">
        <v>0</v>
      </c>
      <c r="Z43" s="17">
        <v>0</v>
      </c>
      <c r="AA43" s="3">
        <f t="shared" si="14"/>
        <v>1843669</v>
      </c>
      <c r="AB43" s="22"/>
      <c r="AC43" s="23">
        <v>0</v>
      </c>
      <c r="AD43" s="23">
        <v>0</v>
      </c>
      <c r="AE43" s="24">
        <f>SUM(AA43-AB43+AC43-AD43)</f>
        <v>1843669</v>
      </c>
      <c r="AF43" s="1" t="str">
        <f>IF(O43&gt;0," ",1)</f>
        <v xml:space="preserve"> </v>
      </c>
      <c r="AG43" s="1" t="str">
        <f>IF(W43&gt;0," ",1)</f>
        <v xml:space="preserve"> </v>
      </c>
    </row>
    <row r="44" spans="1:33" ht="15.95" customHeight="1">
      <c r="A44" s="14" t="s">
        <v>230</v>
      </c>
      <c r="B44" s="14" t="s">
        <v>327</v>
      </c>
      <c r="C44" s="14" t="s">
        <v>234</v>
      </c>
      <c r="D44" s="14" t="s">
        <v>335</v>
      </c>
      <c r="E44" s="15">
        <v>5764.4</v>
      </c>
      <c r="F44" s="8">
        <f t="shared" si="9"/>
        <v>8888704.7999999989</v>
      </c>
      <c r="G44" s="16">
        <v>1584858.13</v>
      </c>
      <c r="H44" s="18">
        <v>420422</v>
      </c>
      <c r="I44" s="8">
        <f t="shared" si="0"/>
        <v>315316.5</v>
      </c>
      <c r="J44" s="19">
        <v>429002</v>
      </c>
      <c r="K44" s="19">
        <v>40955</v>
      </c>
      <c r="L44" s="19">
        <v>979321</v>
      </c>
      <c r="M44" s="19">
        <v>25449</v>
      </c>
      <c r="N44" s="8">
        <f t="shared" si="11"/>
        <v>3374901.63</v>
      </c>
      <c r="O44" s="3">
        <f t="shared" si="12"/>
        <v>5513803</v>
      </c>
      <c r="P44" s="2">
        <v>33</v>
      </c>
      <c r="Q44" s="2">
        <v>1758</v>
      </c>
      <c r="R44" s="3">
        <f t="shared" si="3"/>
        <v>80639</v>
      </c>
      <c r="S44" s="20">
        <f t="shared" si="10"/>
        <v>413538.05599999998</v>
      </c>
      <c r="T44" s="21">
        <v>102314921</v>
      </c>
      <c r="U44" s="20">
        <f t="shared" si="4"/>
        <v>102314.921</v>
      </c>
      <c r="V44" s="20">
        <f t="shared" si="5"/>
        <v>311223.13500000001</v>
      </c>
      <c r="W44" s="3">
        <f t="shared" si="6"/>
        <v>6224463</v>
      </c>
      <c r="X44" s="3">
        <f t="shared" si="13"/>
        <v>11818905</v>
      </c>
      <c r="Y44" s="22">
        <v>0</v>
      </c>
      <c r="Z44" s="17">
        <v>0</v>
      </c>
      <c r="AA44" s="3">
        <f t="shared" si="14"/>
        <v>11818905</v>
      </c>
      <c r="AB44" s="22"/>
      <c r="AC44" s="23">
        <v>0</v>
      </c>
      <c r="AD44" s="23">
        <v>0</v>
      </c>
      <c r="AE44" s="24">
        <f>SUM(AA44-AB44+AC44-AD44)</f>
        <v>11818905</v>
      </c>
      <c r="AF44" s="1" t="str">
        <f>IF(O44&gt;0," ",1)</f>
        <v xml:space="preserve"> </v>
      </c>
      <c r="AG44" s="1" t="str">
        <f>IF(W44&gt;0," ",1)</f>
        <v xml:space="preserve"> </v>
      </c>
    </row>
    <row r="45" spans="1:33" ht="15.95" customHeight="1">
      <c r="A45" s="14" t="s">
        <v>235</v>
      </c>
      <c r="B45" s="14" t="s">
        <v>336</v>
      </c>
      <c r="C45" s="14" t="s">
        <v>216</v>
      </c>
      <c r="D45" s="14" t="s">
        <v>337</v>
      </c>
      <c r="E45" s="15">
        <v>818.1</v>
      </c>
      <c r="F45" s="8">
        <f t="shared" si="9"/>
        <v>1261510.2</v>
      </c>
      <c r="G45" s="16">
        <v>226432.99</v>
      </c>
      <c r="H45" s="18">
        <v>50773</v>
      </c>
      <c r="I45" s="8">
        <f t="shared" si="0"/>
        <v>38079.75</v>
      </c>
      <c r="J45" s="19">
        <v>60587</v>
      </c>
      <c r="K45" s="19">
        <v>195729</v>
      </c>
      <c r="L45" s="19">
        <v>193655</v>
      </c>
      <c r="M45" s="19">
        <v>62043</v>
      </c>
      <c r="N45" s="8">
        <f t="shared" si="11"/>
        <v>776526.74</v>
      </c>
      <c r="O45" s="3">
        <f t="shared" si="12"/>
        <v>484983</v>
      </c>
      <c r="P45" s="2">
        <v>88</v>
      </c>
      <c r="Q45" s="2">
        <v>321</v>
      </c>
      <c r="R45" s="3">
        <f t="shared" si="3"/>
        <v>39265</v>
      </c>
      <c r="S45" s="20">
        <f t="shared" si="10"/>
        <v>58690.493999999999</v>
      </c>
      <c r="T45" s="21">
        <v>13781315</v>
      </c>
      <c r="U45" s="20">
        <f t="shared" si="4"/>
        <v>13781.315000000001</v>
      </c>
      <c r="V45" s="20">
        <f t="shared" si="5"/>
        <v>44909.178999999996</v>
      </c>
      <c r="W45" s="3">
        <f t="shared" si="6"/>
        <v>898184</v>
      </c>
      <c r="X45" s="3">
        <f t="shared" si="13"/>
        <v>1422432</v>
      </c>
      <c r="Y45" s="22">
        <v>0</v>
      </c>
      <c r="Z45" s="17">
        <v>0</v>
      </c>
      <c r="AA45" s="3">
        <f t="shared" si="14"/>
        <v>1422432</v>
      </c>
      <c r="AB45" s="22"/>
      <c r="AC45" s="23">
        <v>0</v>
      </c>
      <c r="AD45" s="23">
        <v>0</v>
      </c>
      <c r="AE45" s="24">
        <f>SUM(AA45-AB45+AC45-AD45)</f>
        <v>1422432</v>
      </c>
      <c r="AF45" s="1" t="str">
        <f>IF(O45&gt;0," ",1)</f>
        <v xml:space="preserve"> </v>
      </c>
      <c r="AG45" s="1" t="str">
        <f>IF(W45&gt;0," ",1)</f>
        <v xml:space="preserve"> </v>
      </c>
    </row>
    <row r="46" spans="1:33" ht="15.95" customHeight="1">
      <c r="A46" s="14" t="s">
        <v>235</v>
      </c>
      <c r="B46" s="14" t="s">
        <v>336</v>
      </c>
      <c r="C46" s="14" t="s">
        <v>100</v>
      </c>
      <c r="D46" s="14" t="s">
        <v>338</v>
      </c>
      <c r="E46" s="15">
        <v>412.31</v>
      </c>
      <c r="F46" s="8">
        <f t="shared" si="9"/>
        <v>635782.02</v>
      </c>
      <c r="G46" s="16">
        <v>103799.2</v>
      </c>
      <c r="H46" s="18">
        <v>36060</v>
      </c>
      <c r="I46" s="8">
        <f t="shared" si="0"/>
        <v>27045</v>
      </c>
      <c r="J46" s="19">
        <v>31262</v>
      </c>
      <c r="K46" s="19">
        <v>101189</v>
      </c>
      <c r="L46" s="19">
        <v>94535</v>
      </c>
      <c r="M46" s="19">
        <v>52476</v>
      </c>
      <c r="N46" s="8">
        <f t="shared" si="11"/>
        <v>410306.2</v>
      </c>
      <c r="O46" s="3">
        <f t="shared" si="12"/>
        <v>225476</v>
      </c>
      <c r="P46" s="2">
        <v>84</v>
      </c>
      <c r="Q46" s="2">
        <v>216</v>
      </c>
      <c r="R46" s="3">
        <f t="shared" si="3"/>
        <v>25220</v>
      </c>
      <c r="S46" s="20">
        <f t="shared" si="10"/>
        <v>29579.1194</v>
      </c>
      <c r="T46" s="21">
        <v>6342739</v>
      </c>
      <c r="U46" s="20">
        <f t="shared" si="4"/>
        <v>6342.7389999999996</v>
      </c>
      <c r="V46" s="20">
        <f t="shared" si="5"/>
        <v>23236.380400000002</v>
      </c>
      <c r="W46" s="3">
        <f t="shared" si="6"/>
        <v>464728</v>
      </c>
      <c r="X46" s="3">
        <f t="shared" si="13"/>
        <v>715424</v>
      </c>
      <c r="Y46" s="22">
        <v>0</v>
      </c>
      <c r="Z46" s="17">
        <v>0</v>
      </c>
      <c r="AA46" s="3">
        <f t="shared" si="14"/>
        <v>715424</v>
      </c>
      <c r="AB46" s="22"/>
      <c r="AC46" s="23">
        <v>0</v>
      </c>
      <c r="AD46" s="23">
        <v>0</v>
      </c>
      <c r="AE46" s="24">
        <f>SUM(AA46-AB46+AC46-AD46)</f>
        <v>715424</v>
      </c>
      <c r="AF46" s="1" t="str">
        <f>IF(O46&gt;0," ",1)</f>
        <v xml:space="preserve"> </v>
      </c>
      <c r="AG46" s="1" t="str">
        <f>IF(W46&gt;0," ",1)</f>
        <v xml:space="preserve"> </v>
      </c>
    </row>
    <row r="47" spans="1:33" ht="15.95" customHeight="1">
      <c r="A47" s="14" t="s">
        <v>235</v>
      </c>
      <c r="B47" s="14" t="s">
        <v>336</v>
      </c>
      <c r="C47" s="14" t="s">
        <v>26</v>
      </c>
      <c r="D47" s="14" t="s">
        <v>339</v>
      </c>
      <c r="E47" s="15">
        <v>3084.15</v>
      </c>
      <c r="F47" s="8">
        <f t="shared" si="9"/>
        <v>4755759.3</v>
      </c>
      <c r="G47" s="16">
        <v>549478.68999999994</v>
      </c>
      <c r="H47" s="18">
        <v>155363</v>
      </c>
      <c r="I47" s="8">
        <f t="shared" si="0"/>
        <v>116522.25</v>
      </c>
      <c r="J47" s="19">
        <v>235873</v>
      </c>
      <c r="K47" s="19">
        <v>763292</v>
      </c>
      <c r="L47" s="19">
        <v>685999</v>
      </c>
      <c r="M47" s="19">
        <v>161744</v>
      </c>
      <c r="N47" s="8">
        <f t="shared" si="11"/>
        <v>2512908.94</v>
      </c>
      <c r="O47" s="3">
        <f t="shared" si="12"/>
        <v>2242850</v>
      </c>
      <c r="P47" s="2">
        <v>33</v>
      </c>
      <c r="Q47" s="2">
        <v>1380</v>
      </c>
      <c r="R47" s="3">
        <f t="shared" si="3"/>
        <v>63301</v>
      </c>
      <c r="S47" s="20">
        <f t="shared" si="10"/>
        <v>221256.921</v>
      </c>
      <c r="T47" s="21">
        <v>35290860</v>
      </c>
      <c r="U47" s="20">
        <f t="shared" si="4"/>
        <v>35290.86</v>
      </c>
      <c r="V47" s="20">
        <f t="shared" si="5"/>
        <v>185966.06099999999</v>
      </c>
      <c r="W47" s="3">
        <f t="shared" si="6"/>
        <v>3719321</v>
      </c>
      <c r="X47" s="3">
        <f t="shared" si="13"/>
        <v>6025472</v>
      </c>
      <c r="Y47" s="22">
        <v>0</v>
      </c>
      <c r="Z47" s="17">
        <v>0</v>
      </c>
      <c r="AA47" s="3">
        <f t="shared" si="14"/>
        <v>6025472</v>
      </c>
      <c r="AB47" s="22"/>
      <c r="AC47" s="23">
        <v>0</v>
      </c>
      <c r="AD47" s="23">
        <v>0</v>
      </c>
      <c r="AE47" s="24">
        <f>SUM(AA47-AB47+AC47-AD47)</f>
        <v>6025472</v>
      </c>
      <c r="AF47" s="1" t="str">
        <f>IF(O47&gt;0," ",1)</f>
        <v xml:space="preserve"> </v>
      </c>
      <c r="AG47" s="1" t="str">
        <f>IF(W47&gt;0," ",1)</f>
        <v xml:space="preserve"> </v>
      </c>
    </row>
    <row r="48" spans="1:33" ht="15.95" customHeight="1">
      <c r="A48" s="14" t="s">
        <v>235</v>
      </c>
      <c r="B48" s="14" t="s">
        <v>336</v>
      </c>
      <c r="C48" s="14" t="s">
        <v>27</v>
      </c>
      <c r="D48" s="14" t="s">
        <v>340</v>
      </c>
      <c r="E48" s="15">
        <v>987.05</v>
      </c>
      <c r="F48" s="8">
        <f t="shared" si="9"/>
        <v>1522031.0999999999</v>
      </c>
      <c r="G48" s="16">
        <v>175379.64</v>
      </c>
      <c r="H48" s="18">
        <v>42457</v>
      </c>
      <c r="I48" s="8">
        <f t="shared" si="0"/>
        <v>31842.75</v>
      </c>
      <c r="J48" s="19">
        <v>79483</v>
      </c>
      <c r="K48" s="19">
        <v>257003</v>
      </c>
      <c r="L48" s="19">
        <v>250239</v>
      </c>
      <c r="M48" s="19">
        <v>79686</v>
      </c>
      <c r="N48" s="8">
        <f t="shared" si="11"/>
        <v>873633.39</v>
      </c>
      <c r="O48" s="3">
        <f t="shared" si="12"/>
        <v>648398</v>
      </c>
      <c r="P48" s="2">
        <v>86</v>
      </c>
      <c r="Q48" s="2">
        <v>371</v>
      </c>
      <c r="R48" s="3">
        <f t="shared" si="3"/>
        <v>44349</v>
      </c>
      <c r="S48" s="20">
        <f t="shared" si="10"/>
        <v>70810.967000000004</v>
      </c>
      <c r="T48" s="21">
        <v>10838972</v>
      </c>
      <c r="U48" s="20">
        <f t="shared" si="4"/>
        <v>10838.972</v>
      </c>
      <c r="V48" s="20">
        <f t="shared" si="5"/>
        <v>59971.995000000003</v>
      </c>
      <c r="W48" s="3">
        <f t="shared" si="6"/>
        <v>1199440</v>
      </c>
      <c r="X48" s="3">
        <f t="shared" si="13"/>
        <v>1892187</v>
      </c>
      <c r="Y48" s="22">
        <v>0</v>
      </c>
      <c r="Z48" s="17">
        <v>0</v>
      </c>
      <c r="AA48" s="3">
        <f t="shared" si="14"/>
        <v>1892187</v>
      </c>
      <c r="AB48" s="22"/>
      <c r="AC48" s="23">
        <v>0</v>
      </c>
      <c r="AD48" s="23">
        <v>0</v>
      </c>
      <c r="AE48" s="24">
        <f>SUM(AA48-AB48+AC48-AD48)</f>
        <v>1892187</v>
      </c>
      <c r="AF48" s="1" t="str">
        <f>IF(O48&gt;0," ",1)</f>
        <v xml:space="preserve"> </v>
      </c>
      <c r="AG48" s="1" t="str">
        <f>IF(W48&gt;0," ",1)</f>
        <v xml:space="preserve"> </v>
      </c>
    </row>
    <row r="49" spans="1:33" ht="15.95" customHeight="1">
      <c r="A49" s="14" t="s">
        <v>235</v>
      </c>
      <c r="B49" s="14" t="s">
        <v>336</v>
      </c>
      <c r="C49" s="14" t="s">
        <v>28</v>
      </c>
      <c r="D49" s="14" t="s">
        <v>341</v>
      </c>
      <c r="E49" s="15">
        <v>933.87</v>
      </c>
      <c r="F49" s="8">
        <f t="shared" si="9"/>
        <v>1440027.54</v>
      </c>
      <c r="G49" s="16">
        <v>379073.31</v>
      </c>
      <c r="H49" s="18">
        <v>49747</v>
      </c>
      <c r="I49" s="8">
        <f t="shared" si="0"/>
        <v>37310.25</v>
      </c>
      <c r="J49" s="19">
        <v>75459</v>
      </c>
      <c r="K49" s="19">
        <v>244695</v>
      </c>
      <c r="L49" s="19">
        <v>225927</v>
      </c>
      <c r="M49" s="19">
        <v>50644</v>
      </c>
      <c r="N49" s="8">
        <f t="shared" si="11"/>
        <v>1013108.56</v>
      </c>
      <c r="O49" s="3">
        <f t="shared" si="12"/>
        <v>426919</v>
      </c>
      <c r="P49" s="2">
        <v>79</v>
      </c>
      <c r="Q49" s="2">
        <v>339</v>
      </c>
      <c r="R49" s="3">
        <f t="shared" si="3"/>
        <v>37226</v>
      </c>
      <c r="S49" s="20">
        <f t="shared" si="10"/>
        <v>66995.833799999993</v>
      </c>
      <c r="T49" s="21">
        <v>22685751</v>
      </c>
      <c r="U49" s="20">
        <f t="shared" si="4"/>
        <v>22685.751</v>
      </c>
      <c r="V49" s="20">
        <f t="shared" si="5"/>
        <v>44310.082799999989</v>
      </c>
      <c r="W49" s="3">
        <f t="shared" si="6"/>
        <v>886202</v>
      </c>
      <c r="X49" s="3">
        <f t="shared" si="13"/>
        <v>1350347</v>
      </c>
      <c r="Y49" s="22">
        <v>0</v>
      </c>
      <c r="Z49" s="17">
        <v>0</v>
      </c>
      <c r="AA49" s="3">
        <f t="shared" si="14"/>
        <v>1350347</v>
      </c>
      <c r="AB49" s="22"/>
      <c r="AC49" s="23">
        <v>0</v>
      </c>
      <c r="AD49" s="23">
        <v>0</v>
      </c>
      <c r="AE49" s="24">
        <f>SUM(AA49-AB49+AC49-AD49)</f>
        <v>1350347</v>
      </c>
      <c r="AF49" s="1" t="str">
        <f>IF(O49&gt;0," ",1)</f>
        <v xml:space="preserve"> </v>
      </c>
      <c r="AG49" s="1" t="str">
        <f>IF(W49&gt;0," ",1)</f>
        <v xml:space="preserve"> </v>
      </c>
    </row>
    <row r="50" spans="1:33" ht="15.95" customHeight="1">
      <c r="A50" s="14" t="s">
        <v>235</v>
      </c>
      <c r="B50" s="14" t="s">
        <v>336</v>
      </c>
      <c r="C50" s="14" t="s">
        <v>236</v>
      </c>
      <c r="D50" s="14" t="s">
        <v>342</v>
      </c>
      <c r="E50" s="15">
        <v>565.52</v>
      </c>
      <c r="F50" s="8">
        <f t="shared" si="9"/>
        <v>872031.84</v>
      </c>
      <c r="G50" s="16">
        <v>103583.08</v>
      </c>
      <c r="H50" s="18">
        <v>37697</v>
      </c>
      <c r="I50" s="8">
        <f t="shared" si="0"/>
        <v>28272.75</v>
      </c>
      <c r="J50" s="19">
        <v>44216</v>
      </c>
      <c r="K50" s="19">
        <v>143174</v>
      </c>
      <c r="L50" s="19">
        <v>140176</v>
      </c>
      <c r="M50" s="19">
        <v>53300</v>
      </c>
      <c r="N50" s="8">
        <f t="shared" si="11"/>
        <v>512721.83</v>
      </c>
      <c r="O50" s="3">
        <f t="shared" si="12"/>
        <v>359310</v>
      </c>
      <c r="P50" s="2">
        <v>81</v>
      </c>
      <c r="Q50" s="2">
        <v>121</v>
      </c>
      <c r="R50" s="3">
        <f t="shared" si="3"/>
        <v>13623</v>
      </c>
      <c r="S50" s="20">
        <f t="shared" si="10"/>
        <v>40570.404799999997</v>
      </c>
      <c r="T50" s="21">
        <v>6631811</v>
      </c>
      <c r="U50" s="20">
        <f t="shared" si="4"/>
        <v>6631.8109999999997</v>
      </c>
      <c r="V50" s="20">
        <f t="shared" si="5"/>
        <v>33938.593799999995</v>
      </c>
      <c r="W50" s="3">
        <f t="shared" si="6"/>
        <v>678772</v>
      </c>
      <c r="X50" s="3">
        <f t="shared" si="13"/>
        <v>1051705</v>
      </c>
      <c r="Y50" s="22">
        <v>0</v>
      </c>
      <c r="Z50" s="17">
        <v>0</v>
      </c>
      <c r="AA50" s="3">
        <f t="shared" si="14"/>
        <v>1051705</v>
      </c>
      <c r="AB50" s="22"/>
      <c r="AC50" s="23">
        <v>0</v>
      </c>
      <c r="AD50" s="23">
        <v>0</v>
      </c>
      <c r="AE50" s="24">
        <f>SUM(AA50-AB50+AC50-AD50)</f>
        <v>1051705</v>
      </c>
      <c r="AF50" s="1" t="str">
        <f>IF(O50&gt;0," ",1)</f>
        <v xml:space="preserve"> </v>
      </c>
      <c r="AG50" s="1" t="str">
        <f>IF(W50&gt;0," ",1)</f>
        <v xml:space="preserve"> </v>
      </c>
    </row>
    <row r="51" spans="1:33" ht="15.95" customHeight="1">
      <c r="A51" s="14" t="s">
        <v>235</v>
      </c>
      <c r="B51" s="14" t="s">
        <v>336</v>
      </c>
      <c r="C51" s="14" t="s">
        <v>237</v>
      </c>
      <c r="D51" s="14" t="s">
        <v>343</v>
      </c>
      <c r="E51" s="15">
        <v>306.64</v>
      </c>
      <c r="F51" s="8">
        <f t="shared" si="9"/>
        <v>472838.88</v>
      </c>
      <c r="G51" s="16">
        <v>71220.53</v>
      </c>
      <c r="H51" s="18">
        <v>23532</v>
      </c>
      <c r="I51" s="8">
        <f t="shared" si="0"/>
        <v>17649</v>
      </c>
      <c r="J51" s="19">
        <v>23455</v>
      </c>
      <c r="K51" s="19">
        <v>75850</v>
      </c>
      <c r="L51" s="19">
        <v>92254</v>
      </c>
      <c r="M51" s="19">
        <v>31188</v>
      </c>
      <c r="N51" s="8">
        <f t="shared" si="11"/>
        <v>311616.53000000003</v>
      </c>
      <c r="O51" s="3">
        <f t="shared" si="12"/>
        <v>161222</v>
      </c>
      <c r="P51" s="2">
        <v>92</v>
      </c>
      <c r="Q51" s="2">
        <v>122</v>
      </c>
      <c r="R51" s="3">
        <f t="shared" si="3"/>
        <v>15601</v>
      </c>
      <c r="S51" s="20">
        <f t="shared" si="10"/>
        <v>21998.353599999999</v>
      </c>
      <c r="T51" s="21">
        <v>4204282</v>
      </c>
      <c r="U51" s="20">
        <f t="shared" si="4"/>
        <v>4204.2820000000002</v>
      </c>
      <c r="V51" s="20">
        <f t="shared" si="5"/>
        <v>17794.071599999999</v>
      </c>
      <c r="W51" s="3">
        <f t="shared" si="6"/>
        <v>355881</v>
      </c>
      <c r="X51" s="3">
        <f t="shared" si="13"/>
        <v>532704</v>
      </c>
      <c r="Y51" s="22">
        <v>0</v>
      </c>
      <c r="Z51" s="17">
        <v>0</v>
      </c>
      <c r="AA51" s="3">
        <f t="shared" si="14"/>
        <v>532704</v>
      </c>
      <c r="AB51" s="22"/>
      <c r="AC51" s="23">
        <v>0</v>
      </c>
      <c r="AD51" s="23">
        <v>0</v>
      </c>
      <c r="AE51" s="24">
        <f>SUM(AA51-AB51+AC51-AD51)</f>
        <v>532704</v>
      </c>
      <c r="AF51" s="1" t="str">
        <f>IF(O51&gt;0," ",1)</f>
        <v xml:space="preserve"> </v>
      </c>
      <c r="AG51" s="1" t="str">
        <f>IF(W51&gt;0," ",1)</f>
        <v xml:space="preserve"> </v>
      </c>
    </row>
    <row r="52" spans="1:33" ht="15.95" customHeight="1">
      <c r="A52" s="14" t="s">
        <v>235</v>
      </c>
      <c r="B52" s="14" t="s">
        <v>336</v>
      </c>
      <c r="C52" s="14" t="s">
        <v>238</v>
      </c>
      <c r="D52" s="14" t="s">
        <v>344</v>
      </c>
      <c r="E52" s="15">
        <v>462.3</v>
      </c>
      <c r="F52" s="8">
        <f t="shared" si="9"/>
        <v>712866.6</v>
      </c>
      <c r="G52" s="16">
        <v>161004.99</v>
      </c>
      <c r="H52" s="18">
        <v>39404</v>
      </c>
      <c r="I52" s="8">
        <f t="shared" si="0"/>
        <v>29553</v>
      </c>
      <c r="J52" s="19">
        <v>37083</v>
      </c>
      <c r="K52" s="19">
        <v>119618</v>
      </c>
      <c r="L52" s="19">
        <v>121556</v>
      </c>
      <c r="M52" s="19">
        <v>33092</v>
      </c>
      <c r="N52" s="8">
        <f t="shared" si="11"/>
        <v>501906.99</v>
      </c>
      <c r="O52" s="3">
        <f t="shared" si="12"/>
        <v>210960</v>
      </c>
      <c r="P52" s="2">
        <v>84</v>
      </c>
      <c r="Q52" s="2">
        <v>142</v>
      </c>
      <c r="R52" s="3">
        <f t="shared" si="3"/>
        <v>16580</v>
      </c>
      <c r="S52" s="20">
        <f t="shared" si="10"/>
        <v>33165.402000000002</v>
      </c>
      <c r="T52" s="21">
        <v>10176952</v>
      </c>
      <c r="U52" s="20">
        <f t="shared" si="4"/>
        <v>10176.951999999999</v>
      </c>
      <c r="V52" s="20">
        <f t="shared" si="5"/>
        <v>22988.450000000004</v>
      </c>
      <c r="W52" s="3">
        <f t="shared" si="6"/>
        <v>459769</v>
      </c>
      <c r="X52" s="3">
        <f t="shared" si="13"/>
        <v>687309</v>
      </c>
      <c r="Y52" s="22">
        <v>0</v>
      </c>
      <c r="Z52" s="17">
        <v>0</v>
      </c>
      <c r="AA52" s="3">
        <f t="shared" si="14"/>
        <v>687309</v>
      </c>
      <c r="AB52" s="22"/>
      <c r="AC52" s="23">
        <v>0</v>
      </c>
      <c r="AD52" s="23">
        <v>0</v>
      </c>
      <c r="AE52" s="24">
        <f>SUM(AA52-AB52+AC52-AD52)</f>
        <v>687309</v>
      </c>
      <c r="AF52" s="1" t="str">
        <f>IF(O52&gt;0," ",1)</f>
        <v xml:space="preserve"> </v>
      </c>
      <c r="AG52" s="1" t="str">
        <f>IF(W52&gt;0," ",1)</f>
        <v xml:space="preserve"> </v>
      </c>
    </row>
    <row r="53" spans="1:33" ht="15.95" customHeight="1">
      <c r="A53" s="14" t="s">
        <v>235</v>
      </c>
      <c r="B53" s="14" t="s">
        <v>336</v>
      </c>
      <c r="C53" s="14" t="s">
        <v>103</v>
      </c>
      <c r="D53" s="14" t="s">
        <v>345</v>
      </c>
      <c r="E53" s="15">
        <v>1084.03</v>
      </c>
      <c r="F53" s="8">
        <f t="shared" si="9"/>
        <v>1671574.26</v>
      </c>
      <c r="G53" s="16">
        <v>359890.91000000003</v>
      </c>
      <c r="H53" s="18">
        <v>63338</v>
      </c>
      <c r="I53" s="8">
        <f t="shared" si="0"/>
        <v>47503.5</v>
      </c>
      <c r="J53" s="19">
        <v>88824</v>
      </c>
      <c r="K53" s="19">
        <v>286277</v>
      </c>
      <c r="L53" s="19">
        <v>200274</v>
      </c>
      <c r="M53" s="19">
        <v>64296</v>
      </c>
      <c r="N53" s="8">
        <f t="shared" si="11"/>
        <v>1047065.41</v>
      </c>
      <c r="O53" s="3">
        <f t="shared" si="12"/>
        <v>624509</v>
      </c>
      <c r="P53" s="2">
        <v>88</v>
      </c>
      <c r="Q53" s="2">
        <v>328</v>
      </c>
      <c r="R53" s="3">
        <f t="shared" si="3"/>
        <v>40121</v>
      </c>
      <c r="S53" s="20">
        <f t="shared" si="10"/>
        <v>77768.3122</v>
      </c>
      <c r="T53" s="21">
        <v>22747245</v>
      </c>
      <c r="U53" s="20">
        <f t="shared" si="4"/>
        <v>22747.244999999999</v>
      </c>
      <c r="V53" s="20">
        <f t="shared" si="5"/>
        <v>55021.067200000005</v>
      </c>
      <c r="W53" s="3">
        <f t="shared" si="6"/>
        <v>1100421</v>
      </c>
      <c r="X53" s="3">
        <f t="shared" si="13"/>
        <v>1765051</v>
      </c>
      <c r="Y53" s="22">
        <v>0</v>
      </c>
      <c r="Z53" s="17">
        <v>0</v>
      </c>
      <c r="AA53" s="3">
        <f t="shared" si="14"/>
        <v>1765051</v>
      </c>
      <c r="AB53" s="22"/>
      <c r="AC53" s="23">
        <v>0</v>
      </c>
      <c r="AD53" s="23">
        <v>0</v>
      </c>
      <c r="AE53" s="24">
        <f>SUM(AA53-AB53+AC53-AD53)</f>
        <v>1765051</v>
      </c>
      <c r="AF53" s="1" t="str">
        <f>IF(O53&gt;0," ",1)</f>
        <v xml:space="preserve"> </v>
      </c>
      <c r="AG53" s="1" t="str">
        <f>IF(W53&gt;0," ",1)</f>
        <v xml:space="preserve"> </v>
      </c>
    </row>
    <row r="54" spans="1:33" ht="15.95" customHeight="1">
      <c r="A54" s="14" t="s">
        <v>235</v>
      </c>
      <c r="B54" s="14" t="s">
        <v>336</v>
      </c>
      <c r="C54" s="14" t="s">
        <v>104</v>
      </c>
      <c r="D54" s="14" t="s">
        <v>346</v>
      </c>
      <c r="E54" s="15">
        <v>589.38</v>
      </c>
      <c r="F54" s="8">
        <f t="shared" si="9"/>
        <v>908823.96</v>
      </c>
      <c r="G54" s="16">
        <v>148017.09000000003</v>
      </c>
      <c r="H54" s="18">
        <v>37451</v>
      </c>
      <c r="I54" s="8">
        <f t="shared" si="0"/>
        <v>28088.25</v>
      </c>
      <c r="J54" s="19">
        <v>43343</v>
      </c>
      <c r="K54" s="19">
        <v>140127</v>
      </c>
      <c r="L54" s="19">
        <v>169470</v>
      </c>
      <c r="M54" s="19">
        <v>105535</v>
      </c>
      <c r="N54" s="8">
        <f t="shared" si="11"/>
        <v>634580.34000000008</v>
      </c>
      <c r="O54" s="3">
        <f t="shared" si="12"/>
        <v>274244</v>
      </c>
      <c r="P54" s="2">
        <v>90</v>
      </c>
      <c r="Q54" s="2">
        <v>208</v>
      </c>
      <c r="R54" s="3">
        <f t="shared" si="3"/>
        <v>26021</v>
      </c>
      <c r="S54" s="20">
        <f t="shared" si="10"/>
        <v>42282.121200000001</v>
      </c>
      <c r="T54" s="21">
        <v>9103142</v>
      </c>
      <c r="U54" s="20">
        <f t="shared" si="4"/>
        <v>9103.1419999999998</v>
      </c>
      <c r="V54" s="20">
        <f t="shared" si="5"/>
        <v>33178.979200000002</v>
      </c>
      <c r="W54" s="3">
        <f t="shared" si="6"/>
        <v>663580</v>
      </c>
      <c r="X54" s="3">
        <f t="shared" si="13"/>
        <v>963845</v>
      </c>
      <c r="Y54" s="22">
        <v>0</v>
      </c>
      <c r="Z54" s="17">
        <v>0</v>
      </c>
      <c r="AA54" s="3">
        <f t="shared" si="14"/>
        <v>963845</v>
      </c>
      <c r="AB54" s="22"/>
      <c r="AC54" s="23">
        <v>0</v>
      </c>
      <c r="AD54" s="23">
        <v>0</v>
      </c>
      <c r="AE54" s="24">
        <f>SUM(AA54-AB54+AC54-AD54)</f>
        <v>963845</v>
      </c>
      <c r="AF54" s="1" t="str">
        <f>IF(O54&gt;0," ",1)</f>
        <v xml:space="preserve"> </v>
      </c>
      <c r="AG54" s="1" t="str">
        <f>IF(W54&gt;0," ",1)</f>
        <v xml:space="preserve"> </v>
      </c>
    </row>
    <row r="55" spans="1:33" ht="15.95" customHeight="1">
      <c r="A55" s="14" t="s">
        <v>235</v>
      </c>
      <c r="B55" s="14" t="s">
        <v>336</v>
      </c>
      <c r="C55" s="14" t="s">
        <v>105</v>
      </c>
      <c r="D55" s="14" t="s">
        <v>347</v>
      </c>
      <c r="E55" s="15">
        <v>567.83000000000004</v>
      </c>
      <c r="F55" s="8">
        <f t="shared" si="9"/>
        <v>875593.8600000001</v>
      </c>
      <c r="G55" s="16">
        <v>207181.76</v>
      </c>
      <c r="H55" s="18">
        <v>51868</v>
      </c>
      <c r="I55" s="8">
        <f t="shared" si="0"/>
        <v>38901</v>
      </c>
      <c r="J55" s="19">
        <v>42377</v>
      </c>
      <c r="K55" s="19">
        <v>137411</v>
      </c>
      <c r="L55" s="19">
        <v>153199</v>
      </c>
      <c r="M55" s="19">
        <v>87753</v>
      </c>
      <c r="N55" s="8">
        <f t="shared" si="11"/>
        <v>666822.76</v>
      </c>
      <c r="O55" s="3">
        <f t="shared" si="12"/>
        <v>208771</v>
      </c>
      <c r="P55" s="2">
        <v>92</v>
      </c>
      <c r="Q55" s="2">
        <v>197</v>
      </c>
      <c r="R55" s="3">
        <f t="shared" si="3"/>
        <v>25192</v>
      </c>
      <c r="S55" s="20">
        <f t="shared" si="10"/>
        <v>40736.124199999998</v>
      </c>
      <c r="T55" s="21">
        <v>12965066</v>
      </c>
      <c r="U55" s="20">
        <f t="shared" si="4"/>
        <v>12965.066000000001</v>
      </c>
      <c r="V55" s="20">
        <f t="shared" si="5"/>
        <v>27771.058199999999</v>
      </c>
      <c r="W55" s="3">
        <f t="shared" si="6"/>
        <v>555421</v>
      </c>
      <c r="X55" s="3">
        <f t="shared" si="13"/>
        <v>789384</v>
      </c>
      <c r="Y55" s="22">
        <v>0</v>
      </c>
      <c r="Z55" s="17">
        <v>0</v>
      </c>
      <c r="AA55" s="3">
        <f t="shared" si="14"/>
        <v>789384</v>
      </c>
      <c r="AB55" s="22"/>
      <c r="AC55" s="23">
        <v>0</v>
      </c>
      <c r="AD55" s="23">
        <v>0</v>
      </c>
      <c r="AE55" s="24">
        <f>SUM(AA55-AB55+AC55-AD55)</f>
        <v>789384</v>
      </c>
      <c r="AF55" s="1" t="str">
        <f>IF(O55&gt;0," ",1)</f>
        <v xml:space="preserve"> </v>
      </c>
      <c r="AG55" s="1" t="str">
        <f>IF(W55&gt;0," ",1)</f>
        <v xml:space="preserve"> </v>
      </c>
    </row>
    <row r="56" spans="1:33" ht="15.95" customHeight="1">
      <c r="A56" s="14" t="s">
        <v>125</v>
      </c>
      <c r="B56" s="14" t="s">
        <v>348</v>
      </c>
      <c r="C56" s="14" t="s">
        <v>42</v>
      </c>
      <c r="D56" s="14" t="s">
        <v>349</v>
      </c>
      <c r="E56" s="15">
        <v>287.02</v>
      </c>
      <c r="F56" s="8">
        <f t="shared" si="9"/>
        <v>442584.83999999997</v>
      </c>
      <c r="G56" s="16">
        <v>274419.53000000003</v>
      </c>
      <c r="H56" s="18">
        <v>23102</v>
      </c>
      <c r="I56" s="8">
        <f t="shared" si="0"/>
        <v>17326.5</v>
      </c>
      <c r="J56" s="19">
        <v>19933</v>
      </c>
      <c r="K56" s="19">
        <v>0</v>
      </c>
      <c r="L56" s="19">
        <v>0</v>
      </c>
      <c r="M56" s="19">
        <v>6538</v>
      </c>
      <c r="N56" s="8">
        <f t="shared" si="11"/>
        <v>318217.03000000003</v>
      </c>
      <c r="O56" s="3">
        <f t="shared" si="12"/>
        <v>124368</v>
      </c>
      <c r="P56" s="2">
        <v>77</v>
      </c>
      <c r="Q56" s="2">
        <v>93</v>
      </c>
      <c r="R56" s="3">
        <f t="shared" si="3"/>
        <v>9954</v>
      </c>
      <c r="S56" s="20">
        <f t="shared" si="10"/>
        <v>20590.8148</v>
      </c>
      <c r="T56" s="21">
        <v>17140508</v>
      </c>
      <c r="U56" s="20">
        <f t="shared" si="4"/>
        <v>17140.508000000002</v>
      </c>
      <c r="V56" s="20">
        <f t="shared" si="5"/>
        <v>3450.3067999999985</v>
      </c>
      <c r="W56" s="3">
        <f t="shared" si="6"/>
        <v>69006</v>
      </c>
      <c r="X56" s="3">
        <f t="shared" si="13"/>
        <v>203328</v>
      </c>
      <c r="Y56" s="22">
        <v>0</v>
      </c>
      <c r="Z56" s="17">
        <v>0</v>
      </c>
      <c r="AA56" s="3">
        <f t="shared" si="14"/>
        <v>203328</v>
      </c>
      <c r="AB56" s="22"/>
      <c r="AC56" s="23">
        <v>0</v>
      </c>
      <c r="AD56" s="23">
        <v>0</v>
      </c>
      <c r="AE56" s="24">
        <f>SUM(AA56-AB56+AC56-AD56)</f>
        <v>203328</v>
      </c>
      <c r="AF56" s="1" t="str">
        <f>IF(O56&gt;0," ",1)</f>
        <v xml:space="preserve"> </v>
      </c>
      <c r="AG56" s="1" t="str">
        <f>IF(W56&gt;0," ",1)</f>
        <v xml:space="preserve"> </v>
      </c>
    </row>
    <row r="57" spans="1:33" ht="15.95" customHeight="1">
      <c r="A57" s="14" t="s">
        <v>125</v>
      </c>
      <c r="B57" s="14" t="s">
        <v>348</v>
      </c>
      <c r="C57" s="14" t="s">
        <v>126</v>
      </c>
      <c r="D57" s="14" t="s">
        <v>350</v>
      </c>
      <c r="E57" s="15">
        <v>337.87</v>
      </c>
      <c r="F57" s="8">
        <f t="shared" si="9"/>
        <v>520995.54</v>
      </c>
      <c r="G57" s="16">
        <v>409360.44</v>
      </c>
      <c r="H57" s="18">
        <v>31685</v>
      </c>
      <c r="I57" s="8">
        <f t="shared" si="0"/>
        <v>23763.75</v>
      </c>
      <c r="J57" s="19">
        <v>27389</v>
      </c>
      <c r="K57" s="19">
        <v>0</v>
      </c>
      <c r="L57" s="19">
        <v>0</v>
      </c>
      <c r="M57" s="19">
        <v>5682</v>
      </c>
      <c r="N57" s="8">
        <f t="shared" si="11"/>
        <v>466195.19</v>
      </c>
      <c r="O57" s="3">
        <f t="shared" si="12"/>
        <v>54800</v>
      </c>
      <c r="P57" s="2">
        <v>68</v>
      </c>
      <c r="Q57" s="2">
        <v>151</v>
      </c>
      <c r="R57" s="3">
        <f t="shared" si="3"/>
        <v>14273</v>
      </c>
      <c r="S57" s="20">
        <f t="shared" si="10"/>
        <v>24238.793799999999</v>
      </c>
      <c r="T57" s="21">
        <v>25394568</v>
      </c>
      <c r="U57" s="20">
        <f t="shared" si="4"/>
        <v>25394.567999999999</v>
      </c>
      <c r="V57" s="20">
        <f t="shared" si="5"/>
        <v>0</v>
      </c>
      <c r="W57" s="3">
        <f t="shared" si="6"/>
        <v>0</v>
      </c>
      <c r="X57" s="3">
        <f t="shared" si="13"/>
        <v>69073</v>
      </c>
      <c r="Y57" s="22">
        <v>0</v>
      </c>
      <c r="Z57" s="17">
        <v>0</v>
      </c>
      <c r="AA57" s="3">
        <f t="shared" si="14"/>
        <v>69073</v>
      </c>
      <c r="AB57" s="22"/>
      <c r="AC57" s="23">
        <v>0</v>
      </c>
      <c r="AD57" s="23">
        <v>0</v>
      </c>
      <c r="AE57" s="24">
        <f>SUM(AA57-AB57+AC57-AD57)</f>
        <v>69073</v>
      </c>
      <c r="AF57" s="1" t="str">
        <f>IF(O57&gt;0," ",1)</f>
        <v xml:space="preserve"> </v>
      </c>
      <c r="AG57" s="1">
        <f>IF(W57&gt;0," ",1)</f>
        <v>1</v>
      </c>
    </row>
    <row r="58" spans="1:33" ht="15.95" customHeight="1">
      <c r="A58" s="14" t="s">
        <v>125</v>
      </c>
      <c r="B58" s="14" t="s">
        <v>348</v>
      </c>
      <c r="C58" s="14" t="s">
        <v>173</v>
      </c>
      <c r="D58" s="14" t="s">
        <v>351</v>
      </c>
      <c r="E58" s="15">
        <v>435.23</v>
      </c>
      <c r="F58" s="8">
        <f t="shared" si="9"/>
        <v>671124.66</v>
      </c>
      <c r="G58" s="16">
        <v>94618.27</v>
      </c>
      <c r="H58" s="18">
        <v>35306</v>
      </c>
      <c r="I58" s="8">
        <f t="shared" si="0"/>
        <v>26479.5</v>
      </c>
      <c r="J58" s="19">
        <v>30476</v>
      </c>
      <c r="K58" s="19">
        <v>0</v>
      </c>
      <c r="L58" s="19">
        <v>0</v>
      </c>
      <c r="M58" s="19">
        <v>14112</v>
      </c>
      <c r="N58" s="8">
        <f t="shared" si="11"/>
        <v>165685.77000000002</v>
      </c>
      <c r="O58" s="3">
        <f t="shared" si="12"/>
        <v>505439</v>
      </c>
      <c r="P58" s="2">
        <v>68</v>
      </c>
      <c r="Q58" s="2">
        <v>224</v>
      </c>
      <c r="R58" s="3">
        <f t="shared" si="3"/>
        <v>21172</v>
      </c>
      <c r="S58" s="20">
        <f t="shared" si="10"/>
        <v>31223.4002</v>
      </c>
      <c r="T58" s="21">
        <v>5682779</v>
      </c>
      <c r="U58" s="20">
        <f t="shared" si="4"/>
        <v>5682.7790000000005</v>
      </c>
      <c r="V58" s="20">
        <f t="shared" si="5"/>
        <v>25540.621200000001</v>
      </c>
      <c r="W58" s="3">
        <f t="shared" si="6"/>
        <v>510812</v>
      </c>
      <c r="X58" s="3">
        <f t="shared" si="13"/>
        <v>1037423</v>
      </c>
      <c r="Y58" s="22">
        <v>0</v>
      </c>
      <c r="Z58" s="17">
        <v>0</v>
      </c>
      <c r="AA58" s="3">
        <f t="shared" si="14"/>
        <v>1037423</v>
      </c>
      <c r="AB58" s="22"/>
      <c r="AC58" s="23">
        <v>0</v>
      </c>
      <c r="AD58" s="23">
        <v>0</v>
      </c>
      <c r="AE58" s="24">
        <f>SUM(AA58-AB58+AC58-AD58)</f>
        <v>1037423</v>
      </c>
      <c r="AF58" s="1" t="str">
        <f>IF(O58&gt;0," ",1)</f>
        <v xml:space="preserve"> </v>
      </c>
      <c r="AG58" s="1" t="str">
        <f>IF(W58&gt;0," ",1)</f>
        <v xml:space="preserve"> </v>
      </c>
    </row>
    <row r="59" spans="1:33" ht="15.95" customHeight="1">
      <c r="A59" s="14" t="s">
        <v>125</v>
      </c>
      <c r="B59" s="14" t="s">
        <v>348</v>
      </c>
      <c r="C59" s="14" t="s">
        <v>174</v>
      </c>
      <c r="D59" s="14" t="s">
        <v>352</v>
      </c>
      <c r="E59" s="15">
        <v>232.16</v>
      </c>
      <c r="F59" s="8">
        <f t="shared" si="9"/>
        <v>357990.72</v>
      </c>
      <c r="G59" s="16">
        <v>252893.89</v>
      </c>
      <c r="H59" s="18">
        <v>24223</v>
      </c>
      <c r="I59" s="8">
        <f t="shared" si="0"/>
        <v>18167.25</v>
      </c>
      <c r="J59" s="19">
        <v>20948</v>
      </c>
      <c r="K59" s="19">
        <v>0</v>
      </c>
      <c r="L59" s="19">
        <v>0</v>
      </c>
      <c r="M59" s="19">
        <v>38571</v>
      </c>
      <c r="N59" s="8">
        <f t="shared" si="11"/>
        <v>330580.14</v>
      </c>
      <c r="O59" s="3">
        <f t="shared" si="12"/>
        <v>27411</v>
      </c>
      <c r="P59" s="2">
        <v>88</v>
      </c>
      <c r="Q59" s="2">
        <v>142</v>
      </c>
      <c r="R59" s="3">
        <f t="shared" si="3"/>
        <v>17369</v>
      </c>
      <c r="S59" s="20">
        <f t="shared" si="10"/>
        <v>16655.1584</v>
      </c>
      <c r="T59" s="21">
        <v>14893633</v>
      </c>
      <c r="U59" s="20">
        <f t="shared" si="4"/>
        <v>14893.633</v>
      </c>
      <c r="V59" s="20">
        <f t="shared" si="5"/>
        <v>1761.5254000000004</v>
      </c>
      <c r="W59" s="3">
        <f t="shared" si="6"/>
        <v>35231</v>
      </c>
      <c r="X59" s="3">
        <f t="shared" si="13"/>
        <v>80011</v>
      </c>
      <c r="Y59" s="22">
        <v>0</v>
      </c>
      <c r="Z59" s="17">
        <v>0</v>
      </c>
      <c r="AA59" s="3">
        <f t="shared" si="14"/>
        <v>80011</v>
      </c>
      <c r="AB59" s="22"/>
      <c r="AC59" s="23">
        <v>40558</v>
      </c>
      <c r="AD59" s="23">
        <v>0</v>
      </c>
      <c r="AE59" s="24">
        <f>SUM(AA59-AB59+AC59-AD59)</f>
        <v>120569</v>
      </c>
      <c r="AF59" s="1" t="str">
        <f>IF(O59&gt;0," ",1)</f>
        <v xml:space="preserve"> </v>
      </c>
      <c r="AG59" s="1" t="str">
        <f>IF(W59&gt;0," ",1)</f>
        <v xml:space="preserve"> </v>
      </c>
    </row>
    <row r="60" spans="1:33" ht="15.95" customHeight="1">
      <c r="A60" s="14" t="s">
        <v>125</v>
      </c>
      <c r="B60" s="14" t="s">
        <v>348</v>
      </c>
      <c r="C60" s="14" t="s">
        <v>49</v>
      </c>
      <c r="D60" s="14" t="s">
        <v>353</v>
      </c>
      <c r="E60" s="15">
        <v>3839.36</v>
      </c>
      <c r="F60" s="8">
        <f t="shared" si="9"/>
        <v>5920293.1200000001</v>
      </c>
      <c r="G60" s="16">
        <v>1717576.3</v>
      </c>
      <c r="H60" s="18">
        <v>385241</v>
      </c>
      <c r="I60" s="8">
        <f t="shared" si="0"/>
        <v>288930.75</v>
      </c>
      <c r="J60" s="19">
        <v>332484</v>
      </c>
      <c r="K60" s="19">
        <v>187316</v>
      </c>
      <c r="L60" s="19">
        <v>385232</v>
      </c>
      <c r="M60" s="19">
        <v>8551</v>
      </c>
      <c r="N60" s="8">
        <f t="shared" si="11"/>
        <v>2920090.05</v>
      </c>
      <c r="O60" s="3">
        <f t="shared" si="12"/>
        <v>3000203</v>
      </c>
      <c r="P60" s="2">
        <v>33</v>
      </c>
      <c r="Q60" s="2">
        <v>1873</v>
      </c>
      <c r="R60" s="3">
        <f t="shared" si="3"/>
        <v>85915</v>
      </c>
      <c r="S60" s="20">
        <f t="shared" si="10"/>
        <v>275435.68640000001</v>
      </c>
      <c r="T60" s="21">
        <v>101181646</v>
      </c>
      <c r="U60" s="20">
        <f t="shared" si="4"/>
        <v>101181.64599999999</v>
      </c>
      <c r="V60" s="20">
        <f t="shared" si="5"/>
        <v>174254.0404</v>
      </c>
      <c r="W60" s="3">
        <f t="shared" si="6"/>
        <v>3485081</v>
      </c>
      <c r="X60" s="3">
        <f t="shared" si="13"/>
        <v>6571199</v>
      </c>
      <c r="Y60" s="22">
        <v>0</v>
      </c>
      <c r="Z60" s="17">
        <v>0</v>
      </c>
      <c r="AA60" s="3">
        <f t="shared" si="14"/>
        <v>6571199</v>
      </c>
      <c r="AB60" s="22"/>
      <c r="AC60" s="23">
        <v>0</v>
      </c>
      <c r="AD60" s="23">
        <v>0</v>
      </c>
      <c r="AE60" s="24">
        <f>SUM(AA60-AB60+AC60-AD60)</f>
        <v>6571199</v>
      </c>
      <c r="AF60" s="1" t="str">
        <f>IF(O60&gt;0," ",1)</f>
        <v xml:space="preserve"> </v>
      </c>
      <c r="AG60" s="1" t="str">
        <f>IF(W60&gt;0," ",1)</f>
        <v xml:space="preserve"> </v>
      </c>
    </row>
    <row r="61" spans="1:33" ht="15.95" customHeight="1">
      <c r="A61" s="14" t="s">
        <v>125</v>
      </c>
      <c r="B61" s="14" t="s">
        <v>348</v>
      </c>
      <c r="C61" s="14" t="s">
        <v>175</v>
      </c>
      <c r="D61" s="14" t="s">
        <v>354</v>
      </c>
      <c r="E61" s="15">
        <v>10624.01</v>
      </c>
      <c r="F61" s="8">
        <f t="shared" si="9"/>
        <v>16382223.42</v>
      </c>
      <c r="G61" s="16">
        <v>3992315.38</v>
      </c>
      <c r="H61" s="18">
        <v>1057471</v>
      </c>
      <c r="I61" s="8">
        <f t="shared" si="0"/>
        <v>793103.25</v>
      </c>
      <c r="J61" s="19">
        <v>911690</v>
      </c>
      <c r="K61" s="19">
        <v>514986</v>
      </c>
      <c r="L61" s="19">
        <v>2112070</v>
      </c>
      <c r="M61" s="19">
        <v>2026</v>
      </c>
      <c r="N61" s="8">
        <f t="shared" si="11"/>
        <v>8326190.6299999999</v>
      </c>
      <c r="O61" s="3">
        <f t="shared" si="12"/>
        <v>8056033</v>
      </c>
      <c r="P61" s="2">
        <v>33</v>
      </c>
      <c r="Q61" s="2">
        <v>4679</v>
      </c>
      <c r="R61" s="3">
        <f t="shared" si="3"/>
        <v>214626</v>
      </c>
      <c r="S61" s="20">
        <f t="shared" si="10"/>
        <v>762166.47739999997</v>
      </c>
      <c r="T61" s="21">
        <v>241519382</v>
      </c>
      <c r="U61" s="20">
        <f t="shared" si="4"/>
        <v>241519.38200000001</v>
      </c>
      <c r="V61" s="20">
        <f t="shared" si="5"/>
        <v>520647.09539999999</v>
      </c>
      <c r="W61" s="3">
        <f t="shared" si="6"/>
        <v>10412942</v>
      </c>
      <c r="X61" s="3">
        <f t="shared" si="13"/>
        <v>18683601</v>
      </c>
      <c r="Y61" s="22">
        <v>0</v>
      </c>
      <c r="Z61" s="17">
        <v>0</v>
      </c>
      <c r="AA61" s="3">
        <f t="shared" si="14"/>
        <v>18683601</v>
      </c>
      <c r="AB61" s="22"/>
      <c r="AC61" s="23">
        <v>0</v>
      </c>
      <c r="AD61" s="23">
        <v>0</v>
      </c>
      <c r="AE61" s="24">
        <f>SUM(AA61-AB61+AC61-AD61)</f>
        <v>18683601</v>
      </c>
      <c r="AF61" s="1" t="str">
        <f>IF(O61&gt;0," ",1)</f>
        <v xml:space="preserve"> </v>
      </c>
      <c r="AG61" s="1" t="str">
        <f>IF(W61&gt;0," ",1)</f>
        <v xml:space="preserve"> </v>
      </c>
    </row>
    <row r="62" spans="1:33" ht="15.95" customHeight="1">
      <c r="A62" s="14" t="s">
        <v>125</v>
      </c>
      <c r="B62" s="14" t="s">
        <v>348</v>
      </c>
      <c r="C62" s="14" t="s">
        <v>176</v>
      </c>
      <c r="D62" s="14" t="s">
        <v>355</v>
      </c>
      <c r="E62" s="15">
        <v>3961.91</v>
      </c>
      <c r="F62" s="8">
        <f t="shared" si="9"/>
        <v>6109265.2199999997</v>
      </c>
      <c r="G62" s="16">
        <v>929625.42</v>
      </c>
      <c r="H62" s="18">
        <v>365041</v>
      </c>
      <c r="I62" s="8">
        <f t="shared" si="0"/>
        <v>273780.75</v>
      </c>
      <c r="J62" s="19">
        <v>314420</v>
      </c>
      <c r="K62" s="19">
        <v>177656</v>
      </c>
      <c r="L62" s="19">
        <v>978723</v>
      </c>
      <c r="M62" s="19">
        <v>12392</v>
      </c>
      <c r="N62" s="8">
        <f t="shared" si="11"/>
        <v>2686597.17</v>
      </c>
      <c r="O62" s="3">
        <f t="shared" si="12"/>
        <v>3422668</v>
      </c>
      <c r="P62" s="2">
        <v>46</v>
      </c>
      <c r="Q62" s="2">
        <v>1546</v>
      </c>
      <c r="R62" s="3">
        <f t="shared" si="3"/>
        <v>98851</v>
      </c>
      <c r="S62" s="20">
        <f t="shared" si="10"/>
        <v>284227.42340000003</v>
      </c>
      <c r="T62" s="21">
        <v>58065298</v>
      </c>
      <c r="U62" s="20">
        <f t="shared" si="4"/>
        <v>58065.298000000003</v>
      </c>
      <c r="V62" s="20">
        <f t="shared" si="5"/>
        <v>226162.12540000002</v>
      </c>
      <c r="W62" s="3">
        <f t="shared" si="6"/>
        <v>4523243</v>
      </c>
      <c r="X62" s="3">
        <f t="shared" si="13"/>
        <v>8044762</v>
      </c>
      <c r="Y62" s="22">
        <v>0</v>
      </c>
      <c r="Z62" s="17">
        <v>0</v>
      </c>
      <c r="AA62" s="3">
        <f t="shared" si="14"/>
        <v>8044762</v>
      </c>
      <c r="AB62" s="22"/>
      <c r="AC62" s="23">
        <v>0</v>
      </c>
      <c r="AD62" s="23">
        <v>0</v>
      </c>
      <c r="AE62" s="24">
        <f>SUM(AA62-AB62+AC62-AD62)</f>
        <v>8044762</v>
      </c>
      <c r="AF62" s="1" t="str">
        <f>IF(O62&gt;0," ",1)</f>
        <v xml:space="preserve"> </v>
      </c>
      <c r="AG62" s="1" t="str">
        <f>IF(W62&gt;0," ",1)</f>
        <v xml:space="preserve"> </v>
      </c>
    </row>
    <row r="63" spans="1:33" ht="15.95" customHeight="1">
      <c r="A63" s="14" t="s">
        <v>125</v>
      </c>
      <c r="B63" s="14" t="s">
        <v>348</v>
      </c>
      <c r="C63" s="14" t="s">
        <v>72</v>
      </c>
      <c r="D63" s="14" t="s">
        <v>356</v>
      </c>
      <c r="E63" s="15">
        <v>469.82</v>
      </c>
      <c r="F63" s="8">
        <f t="shared" si="9"/>
        <v>724462.44</v>
      </c>
      <c r="G63" s="16">
        <v>215301.92</v>
      </c>
      <c r="H63" s="18">
        <v>40981</v>
      </c>
      <c r="I63" s="8">
        <f t="shared" si="0"/>
        <v>30735.75</v>
      </c>
      <c r="J63" s="19">
        <v>35367</v>
      </c>
      <c r="K63" s="19">
        <v>20032</v>
      </c>
      <c r="L63" s="19">
        <v>108931</v>
      </c>
      <c r="M63" s="19">
        <v>42322</v>
      </c>
      <c r="N63" s="8">
        <f t="shared" si="11"/>
        <v>452689.67000000004</v>
      </c>
      <c r="O63" s="3">
        <f t="shared" si="12"/>
        <v>271773</v>
      </c>
      <c r="P63" s="2">
        <v>84</v>
      </c>
      <c r="Q63" s="2">
        <v>179</v>
      </c>
      <c r="R63" s="3">
        <f t="shared" si="3"/>
        <v>20900</v>
      </c>
      <c r="S63" s="20">
        <f t="shared" si="10"/>
        <v>33704.8868</v>
      </c>
      <c r="T63" s="21">
        <v>13314899</v>
      </c>
      <c r="U63" s="20">
        <f t="shared" si="4"/>
        <v>13314.898999999999</v>
      </c>
      <c r="V63" s="20">
        <f t="shared" si="5"/>
        <v>20389.987800000003</v>
      </c>
      <c r="W63" s="3">
        <f t="shared" si="6"/>
        <v>407800</v>
      </c>
      <c r="X63" s="3">
        <f t="shared" si="13"/>
        <v>700473</v>
      </c>
      <c r="Y63" s="22">
        <v>0</v>
      </c>
      <c r="Z63" s="17">
        <v>0</v>
      </c>
      <c r="AA63" s="3">
        <f t="shared" si="14"/>
        <v>700473</v>
      </c>
      <c r="AB63" s="22"/>
      <c r="AC63" s="23">
        <v>0</v>
      </c>
      <c r="AD63" s="23">
        <v>0</v>
      </c>
      <c r="AE63" s="24">
        <f>SUM(AA63-AB63+AC63-AD63)</f>
        <v>700473</v>
      </c>
      <c r="AF63" s="1" t="str">
        <f>IF(O63&gt;0," ",1)</f>
        <v xml:space="preserve"> </v>
      </c>
      <c r="AG63" s="1" t="str">
        <f>IF(W63&gt;0," ",1)</f>
        <v xml:space="preserve"> </v>
      </c>
    </row>
    <row r="64" spans="1:33" ht="15.95" customHeight="1">
      <c r="A64" s="14" t="s">
        <v>125</v>
      </c>
      <c r="B64" s="14" t="s">
        <v>348</v>
      </c>
      <c r="C64" s="14" t="s">
        <v>73</v>
      </c>
      <c r="D64" s="14" t="s">
        <v>357</v>
      </c>
      <c r="E64" s="15">
        <v>12540.57</v>
      </c>
      <c r="F64" s="8">
        <f t="shared" si="9"/>
        <v>19337558.940000001</v>
      </c>
      <c r="G64" s="16">
        <v>5021910.12</v>
      </c>
      <c r="H64" s="18">
        <v>1258644</v>
      </c>
      <c r="I64" s="8">
        <f t="shared" si="0"/>
        <v>943983</v>
      </c>
      <c r="J64" s="19">
        <v>1085297</v>
      </c>
      <c r="K64" s="19">
        <v>612828</v>
      </c>
      <c r="L64" s="19">
        <v>1949863</v>
      </c>
      <c r="M64" s="19">
        <v>103768</v>
      </c>
      <c r="N64" s="8">
        <f t="shared" si="11"/>
        <v>9717649.120000001</v>
      </c>
      <c r="O64" s="3">
        <f t="shared" si="12"/>
        <v>9619910</v>
      </c>
      <c r="P64" s="2">
        <v>33</v>
      </c>
      <c r="Q64" s="2">
        <v>4536</v>
      </c>
      <c r="R64" s="3">
        <f t="shared" si="3"/>
        <v>208066</v>
      </c>
      <c r="S64" s="20">
        <f t="shared" si="10"/>
        <v>899660.49179999996</v>
      </c>
      <c r="T64" s="21">
        <v>307126931</v>
      </c>
      <c r="U64" s="20">
        <f t="shared" si="4"/>
        <v>307126.93099999998</v>
      </c>
      <c r="V64" s="20">
        <f t="shared" si="5"/>
        <v>592533.56079999998</v>
      </c>
      <c r="W64" s="3">
        <f t="shared" si="6"/>
        <v>11850671</v>
      </c>
      <c r="X64" s="3">
        <f t="shared" si="13"/>
        <v>21678647</v>
      </c>
      <c r="Y64" s="22">
        <v>0</v>
      </c>
      <c r="Z64" s="17">
        <v>0</v>
      </c>
      <c r="AA64" s="3">
        <f t="shared" si="14"/>
        <v>21678647</v>
      </c>
      <c r="AB64" s="22"/>
      <c r="AC64" s="23">
        <v>0</v>
      </c>
      <c r="AD64" s="23">
        <v>0</v>
      </c>
      <c r="AE64" s="24">
        <f>SUM(AA64-AB64+AC64-AD64)</f>
        <v>21678647</v>
      </c>
      <c r="AF64" s="1" t="str">
        <f>IF(O64&gt;0," ",1)</f>
        <v xml:space="preserve"> </v>
      </c>
      <c r="AG64" s="1" t="str">
        <f>IF(W64&gt;0," ",1)</f>
        <v xml:space="preserve"> </v>
      </c>
    </row>
    <row r="65" spans="1:33" ht="15.95" customHeight="1">
      <c r="A65" s="14" t="s">
        <v>125</v>
      </c>
      <c r="B65" s="14" t="s">
        <v>348</v>
      </c>
      <c r="C65" s="14" t="s">
        <v>74</v>
      </c>
      <c r="D65" s="14" t="s">
        <v>358</v>
      </c>
      <c r="E65" s="15">
        <v>460.7</v>
      </c>
      <c r="F65" s="8">
        <f t="shared" si="9"/>
        <v>710399.4</v>
      </c>
      <c r="G65" s="16">
        <v>244488.16</v>
      </c>
      <c r="H65" s="18">
        <v>43468</v>
      </c>
      <c r="I65" s="8">
        <f t="shared" si="0"/>
        <v>32601</v>
      </c>
      <c r="J65" s="19">
        <v>37507</v>
      </c>
      <c r="K65" s="19">
        <v>21180</v>
      </c>
      <c r="L65" s="19">
        <v>100269</v>
      </c>
      <c r="M65" s="19">
        <v>38479</v>
      </c>
      <c r="N65" s="8">
        <f t="shared" si="11"/>
        <v>474524.16000000003</v>
      </c>
      <c r="O65" s="3">
        <f t="shared" si="12"/>
        <v>235875</v>
      </c>
      <c r="P65" s="2">
        <v>95</v>
      </c>
      <c r="Q65" s="2">
        <v>119</v>
      </c>
      <c r="R65" s="3">
        <f t="shared" si="3"/>
        <v>15714</v>
      </c>
      <c r="S65" s="20">
        <f t="shared" si="10"/>
        <v>33050.618000000002</v>
      </c>
      <c r="T65" s="21">
        <v>14935135</v>
      </c>
      <c r="U65" s="20">
        <f t="shared" si="4"/>
        <v>14935.135</v>
      </c>
      <c r="V65" s="20">
        <f t="shared" si="5"/>
        <v>18115.483</v>
      </c>
      <c r="W65" s="3">
        <f t="shared" si="6"/>
        <v>362310</v>
      </c>
      <c r="X65" s="3">
        <f t="shared" si="13"/>
        <v>613899</v>
      </c>
      <c r="Y65" s="22">
        <v>0</v>
      </c>
      <c r="Z65" s="17">
        <v>0</v>
      </c>
      <c r="AA65" s="3">
        <f t="shared" si="14"/>
        <v>613899</v>
      </c>
      <c r="AB65" s="22"/>
      <c r="AC65" s="23">
        <v>0</v>
      </c>
      <c r="AD65" s="23">
        <v>0</v>
      </c>
      <c r="AE65" s="24">
        <f>SUM(AA65-AB65+AC65-AD65)</f>
        <v>613899</v>
      </c>
      <c r="AF65" s="1" t="str">
        <f>IF(O65&gt;0," ",1)</f>
        <v xml:space="preserve"> </v>
      </c>
      <c r="AG65" s="1" t="str">
        <f>IF(W65&gt;0," ",1)</f>
        <v xml:space="preserve"> </v>
      </c>
    </row>
    <row r="66" spans="1:33" ht="15.95" customHeight="1">
      <c r="A66" s="14" t="s">
        <v>75</v>
      </c>
      <c r="B66" s="14" t="s">
        <v>359</v>
      </c>
      <c r="C66" s="14" t="s">
        <v>76</v>
      </c>
      <c r="D66" s="14" t="s">
        <v>360</v>
      </c>
      <c r="E66" s="15">
        <v>453.86</v>
      </c>
      <c r="F66" s="8">
        <f t="shared" si="9"/>
        <v>699852.12</v>
      </c>
      <c r="G66" s="16">
        <v>89559.03</v>
      </c>
      <c r="H66" s="18">
        <v>37412</v>
      </c>
      <c r="I66" s="8">
        <f t="shared" si="0"/>
        <v>28059</v>
      </c>
      <c r="J66" s="19">
        <v>33105</v>
      </c>
      <c r="K66" s="19">
        <v>0</v>
      </c>
      <c r="L66" s="19">
        <v>0</v>
      </c>
      <c r="M66" s="19">
        <v>29672</v>
      </c>
      <c r="N66" s="8">
        <f t="shared" si="11"/>
        <v>180395.03</v>
      </c>
      <c r="O66" s="3">
        <f t="shared" si="12"/>
        <v>519457</v>
      </c>
      <c r="P66" s="2">
        <v>88</v>
      </c>
      <c r="Q66" s="2">
        <v>94</v>
      </c>
      <c r="R66" s="3">
        <f t="shared" si="3"/>
        <v>11498</v>
      </c>
      <c r="S66" s="20">
        <f t="shared" si="10"/>
        <v>32559.916399999998</v>
      </c>
      <c r="T66" s="21">
        <v>5454265</v>
      </c>
      <c r="U66" s="20">
        <f t="shared" si="4"/>
        <v>5454.2650000000003</v>
      </c>
      <c r="V66" s="20">
        <f t="shared" si="5"/>
        <v>27105.651399999999</v>
      </c>
      <c r="W66" s="3">
        <f t="shared" si="6"/>
        <v>542113</v>
      </c>
      <c r="X66" s="3">
        <f t="shared" si="13"/>
        <v>1073068</v>
      </c>
      <c r="Y66" s="22">
        <v>0</v>
      </c>
      <c r="Z66" s="17">
        <v>0</v>
      </c>
      <c r="AA66" s="3">
        <f t="shared" si="14"/>
        <v>1073068</v>
      </c>
      <c r="AB66" s="22"/>
      <c r="AC66" s="23">
        <v>0</v>
      </c>
      <c r="AD66" s="23">
        <v>0</v>
      </c>
      <c r="AE66" s="24">
        <f>SUM(AA66-AB66+AC66-AD66)</f>
        <v>1073068</v>
      </c>
      <c r="AF66" s="1" t="str">
        <f>IF(O66&gt;0," ",1)</f>
        <v xml:space="preserve"> </v>
      </c>
      <c r="AG66" s="1" t="str">
        <f>IF(W66&gt;0," ",1)</f>
        <v xml:space="preserve"> </v>
      </c>
    </row>
    <row r="67" spans="1:33" ht="15.95" customHeight="1">
      <c r="A67" s="14" t="s">
        <v>75</v>
      </c>
      <c r="B67" s="14" t="s">
        <v>359</v>
      </c>
      <c r="C67" s="14" t="s">
        <v>88</v>
      </c>
      <c r="D67" s="14" t="s">
        <v>361</v>
      </c>
      <c r="E67" s="15">
        <v>4839.9799999999996</v>
      </c>
      <c r="F67" s="8">
        <f t="shared" si="9"/>
        <v>7463249.1599999992</v>
      </c>
      <c r="G67" s="16">
        <v>2271241.29</v>
      </c>
      <c r="H67" s="18">
        <v>441509</v>
      </c>
      <c r="I67" s="8">
        <f t="shared" si="0"/>
        <v>331131.75</v>
      </c>
      <c r="J67" s="19">
        <v>390731</v>
      </c>
      <c r="K67" s="19">
        <v>1018497</v>
      </c>
      <c r="L67" s="19">
        <v>1267947</v>
      </c>
      <c r="M67" s="19">
        <v>10288</v>
      </c>
      <c r="N67" s="8">
        <f t="shared" si="11"/>
        <v>5289836.04</v>
      </c>
      <c r="O67" s="3">
        <f t="shared" si="12"/>
        <v>2173413</v>
      </c>
      <c r="P67" s="2">
        <v>33</v>
      </c>
      <c r="Q67" s="2">
        <v>1484</v>
      </c>
      <c r="R67" s="3">
        <f t="shared" si="3"/>
        <v>68071</v>
      </c>
      <c r="S67" s="20">
        <f t="shared" si="10"/>
        <v>347220.16519999999</v>
      </c>
      <c r="T67" s="21">
        <v>143477024</v>
      </c>
      <c r="U67" s="20">
        <f t="shared" si="4"/>
        <v>143477.024</v>
      </c>
      <c r="V67" s="20">
        <f t="shared" si="5"/>
        <v>203743.14119999998</v>
      </c>
      <c r="W67" s="3">
        <f t="shared" si="6"/>
        <v>4074863</v>
      </c>
      <c r="X67" s="3">
        <f t="shared" si="13"/>
        <v>6316347</v>
      </c>
      <c r="Y67" s="22">
        <v>0</v>
      </c>
      <c r="Z67" s="17">
        <v>0</v>
      </c>
      <c r="AA67" s="3">
        <f t="shared" si="14"/>
        <v>6316347</v>
      </c>
      <c r="AB67" s="22"/>
      <c r="AC67" s="23">
        <v>0</v>
      </c>
      <c r="AD67" s="23">
        <v>0</v>
      </c>
      <c r="AE67" s="24">
        <f>SUM(AA67-AB67+AC67-AD67)</f>
        <v>6316347</v>
      </c>
      <c r="AF67" s="1" t="str">
        <f>IF(O67&gt;0," ",1)</f>
        <v xml:space="preserve"> </v>
      </c>
      <c r="AG67" s="1" t="str">
        <f>IF(W67&gt;0," ",1)</f>
        <v xml:space="preserve"> </v>
      </c>
    </row>
    <row r="68" spans="1:33" ht="15.95" customHeight="1">
      <c r="A68" s="14" t="s">
        <v>75</v>
      </c>
      <c r="B68" s="14" t="s">
        <v>359</v>
      </c>
      <c r="C68" s="14" t="s">
        <v>136</v>
      </c>
      <c r="D68" s="14" t="s">
        <v>362</v>
      </c>
      <c r="E68" s="15">
        <v>428.15</v>
      </c>
      <c r="F68" s="8">
        <f t="shared" si="9"/>
        <v>660207.29999999993</v>
      </c>
      <c r="G68" s="16">
        <v>320029.36</v>
      </c>
      <c r="H68" s="18">
        <v>34632</v>
      </c>
      <c r="I68" s="8">
        <f t="shared" ref="I68:I131" si="15">ROUND(H68*0.75,2)</f>
        <v>25974</v>
      </c>
      <c r="J68" s="19">
        <v>30801</v>
      </c>
      <c r="K68" s="19">
        <v>79902</v>
      </c>
      <c r="L68" s="19">
        <v>78266</v>
      </c>
      <c r="M68" s="19">
        <v>10833</v>
      </c>
      <c r="N68" s="8">
        <f t="shared" ref="N68:N85" si="16">SUM(G68+I68+J68+K68+L68+M68)</f>
        <v>545805.36</v>
      </c>
      <c r="O68" s="3">
        <f t="shared" ref="O68:O85" si="17">IF(F68&gt;N68,ROUND(SUM(F68-N68),0),0)</f>
        <v>114402</v>
      </c>
      <c r="P68" s="2">
        <v>84</v>
      </c>
      <c r="Q68" s="2">
        <v>210</v>
      </c>
      <c r="R68" s="3">
        <f t="shared" ref="R68:R131" si="18">ROUND(SUM(P68*Q68*1.39),0)</f>
        <v>24520</v>
      </c>
      <c r="S68" s="20">
        <f t="shared" si="10"/>
        <v>30715.481</v>
      </c>
      <c r="T68" s="21">
        <v>19951955</v>
      </c>
      <c r="U68" s="20">
        <f t="shared" ref="U68:U131" si="19">ROUND(T68/1000,4)</f>
        <v>19951.955000000002</v>
      </c>
      <c r="V68" s="20">
        <f t="shared" ref="V68:V131" si="20">IF(S68-U68&lt;0,0,S68-U68)</f>
        <v>10763.525999999998</v>
      </c>
      <c r="W68" s="3">
        <f t="shared" ref="W68:W130" si="21">IF(V68&gt;0,ROUND(SUM(V68*$W$2),0),0)</f>
        <v>215271</v>
      </c>
      <c r="X68" s="3">
        <f t="shared" ref="X68:X85" si="22">SUM(O68+R68+W68)</f>
        <v>354193</v>
      </c>
      <c r="Y68" s="22">
        <v>0</v>
      </c>
      <c r="Z68" s="17">
        <v>0</v>
      </c>
      <c r="AA68" s="3">
        <f t="shared" ref="AA68:AA85" si="23">ROUND(X68+Z68,0)</f>
        <v>354193</v>
      </c>
      <c r="AB68" s="22"/>
      <c r="AC68" s="23">
        <v>0</v>
      </c>
      <c r="AD68" s="23">
        <v>0</v>
      </c>
      <c r="AE68" s="24">
        <f>SUM(AA68-AB68+AC68-AD68)</f>
        <v>354193</v>
      </c>
      <c r="AF68" s="1" t="str">
        <f>IF(O68&gt;0," ",1)</f>
        <v xml:space="preserve"> </v>
      </c>
      <c r="AG68" s="1" t="str">
        <f>IF(W68&gt;0," ",1)</f>
        <v xml:space="preserve"> </v>
      </c>
    </row>
    <row r="69" spans="1:33" ht="15.95" customHeight="1">
      <c r="A69" s="14" t="s">
        <v>75</v>
      </c>
      <c r="B69" s="14" t="s">
        <v>359</v>
      </c>
      <c r="C69" s="14" t="s">
        <v>175</v>
      </c>
      <c r="D69" s="14" t="s">
        <v>363</v>
      </c>
      <c r="E69" s="15">
        <v>2171.14</v>
      </c>
      <c r="F69" s="8">
        <f t="shared" ref="F69:F131" si="24">SUM(E69*$F$3)</f>
        <v>3347897.88</v>
      </c>
      <c r="G69" s="16">
        <v>960181.34</v>
      </c>
      <c r="H69" s="18">
        <v>209197</v>
      </c>
      <c r="I69" s="8">
        <f t="shared" si="15"/>
        <v>156897.75</v>
      </c>
      <c r="J69" s="19">
        <v>185286</v>
      </c>
      <c r="K69" s="19">
        <v>482599</v>
      </c>
      <c r="L69" s="19">
        <v>416314</v>
      </c>
      <c r="M69" s="19">
        <v>9122</v>
      </c>
      <c r="N69" s="8">
        <f t="shared" si="16"/>
        <v>2210400.09</v>
      </c>
      <c r="O69" s="3">
        <f t="shared" si="17"/>
        <v>1137498</v>
      </c>
      <c r="P69" s="2">
        <v>33</v>
      </c>
      <c r="Q69" s="2">
        <v>1291</v>
      </c>
      <c r="R69" s="3">
        <f t="shared" si="18"/>
        <v>59218</v>
      </c>
      <c r="S69" s="20">
        <f t="shared" ref="S69:S131" si="25">ROUND(SUM(E69*$S$3),4)</f>
        <v>155757.58360000001</v>
      </c>
      <c r="T69" s="21">
        <v>60770971</v>
      </c>
      <c r="U69" s="20">
        <f t="shared" si="19"/>
        <v>60770.970999999998</v>
      </c>
      <c r="V69" s="20">
        <f t="shared" si="20"/>
        <v>94986.612600000022</v>
      </c>
      <c r="W69" s="3">
        <f t="shared" si="21"/>
        <v>1899732</v>
      </c>
      <c r="X69" s="3">
        <f t="shared" si="22"/>
        <v>3096448</v>
      </c>
      <c r="Y69" s="22">
        <v>0</v>
      </c>
      <c r="Z69" s="17">
        <v>0</v>
      </c>
      <c r="AA69" s="3">
        <f t="shared" si="23"/>
        <v>3096448</v>
      </c>
      <c r="AB69" s="22"/>
      <c r="AC69" s="23">
        <v>0</v>
      </c>
      <c r="AD69" s="23">
        <v>0</v>
      </c>
      <c r="AE69" s="24">
        <f>SUM(AA69-AB69+AC69-AD69)</f>
        <v>3096448</v>
      </c>
      <c r="AF69" s="1" t="str">
        <f>IF(O69&gt;0," ",1)</f>
        <v xml:space="preserve"> </v>
      </c>
      <c r="AG69" s="1" t="str">
        <f>IF(W69&gt;0," ",1)</f>
        <v xml:space="preserve"> </v>
      </c>
    </row>
    <row r="70" spans="1:33" ht="15.95" customHeight="1">
      <c r="A70" s="14" t="s">
        <v>75</v>
      </c>
      <c r="B70" s="14" t="s">
        <v>359</v>
      </c>
      <c r="C70" s="14" t="s">
        <v>1</v>
      </c>
      <c r="D70" s="14" t="s">
        <v>364</v>
      </c>
      <c r="E70" s="15">
        <v>2306.5300000000002</v>
      </c>
      <c r="F70" s="8">
        <f t="shared" si="24"/>
        <v>3556669.2600000002</v>
      </c>
      <c r="G70" s="16">
        <v>471294.8</v>
      </c>
      <c r="H70" s="18">
        <v>223403</v>
      </c>
      <c r="I70" s="8">
        <f t="shared" si="15"/>
        <v>167552.25</v>
      </c>
      <c r="J70" s="19">
        <v>197547</v>
      </c>
      <c r="K70" s="19">
        <v>515346</v>
      </c>
      <c r="L70" s="19">
        <v>447990</v>
      </c>
      <c r="M70" s="19">
        <v>31241</v>
      </c>
      <c r="N70" s="8">
        <f t="shared" si="16"/>
        <v>1830971.05</v>
      </c>
      <c r="O70" s="3">
        <f t="shared" si="17"/>
        <v>1725698</v>
      </c>
      <c r="P70" s="2">
        <v>44</v>
      </c>
      <c r="Q70" s="2">
        <v>1047</v>
      </c>
      <c r="R70" s="3">
        <f t="shared" si="18"/>
        <v>64035</v>
      </c>
      <c r="S70" s="20">
        <f t="shared" si="25"/>
        <v>165470.46220000001</v>
      </c>
      <c r="T70" s="21">
        <v>28024879</v>
      </c>
      <c r="U70" s="20">
        <f t="shared" si="19"/>
        <v>28024.879000000001</v>
      </c>
      <c r="V70" s="20">
        <f t="shared" si="20"/>
        <v>137445.58319999999</v>
      </c>
      <c r="W70" s="3">
        <f t="shared" si="21"/>
        <v>2748912</v>
      </c>
      <c r="X70" s="3">
        <f t="shared" si="22"/>
        <v>4538645</v>
      </c>
      <c r="Y70" s="22">
        <v>0</v>
      </c>
      <c r="Z70" s="17">
        <v>0</v>
      </c>
      <c r="AA70" s="3">
        <f t="shared" si="23"/>
        <v>4538645</v>
      </c>
      <c r="AB70" s="22"/>
      <c r="AC70" s="23">
        <v>0</v>
      </c>
      <c r="AD70" s="23">
        <v>0</v>
      </c>
      <c r="AE70" s="24">
        <f>SUM(AA70-AB70+AC70-AD70)</f>
        <v>4538645</v>
      </c>
      <c r="AF70" s="1" t="str">
        <f>IF(O70&gt;0," ",1)</f>
        <v xml:space="preserve"> </v>
      </c>
      <c r="AG70" s="1" t="str">
        <f>IF(W70&gt;0," ",1)</f>
        <v xml:space="preserve"> </v>
      </c>
    </row>
    <row r="71" spans="1:33" ht="15.95" customHeight="1">
      <c r="A71" s="14" t="s">
        <v>75</v>
      </c>
      <c r="B71" s="14" t="s">
        <v>359</v>
      </c>
      <c r="C71" s="14" t="s">
        <v>2</v>
      </c>
      <c r="D71" s="14" t="s">
        <v>365</v>
      </c>
      <c r="E71" s="15">
        <v>810.34</v>
      </c>
      <c r="F71" s="8">
        <f t="shared" si="24"/>
        <v>1249544.28</v>
      </c>
      <c r="G71" s="16">
        <v>165283.18</v>
      </c>
      <c r="H71" s="18">
        <v>75827</v>
      </c>
      <c r="I71" s="8">
        <f t="shared" si="15"/>
        <v>56870.25</v>
      </c>
      <c r="J71" s="19">
        <v>67223</v>
      </c>
      <c r="K71" s="19">
        <v>174932</v>
      </c>
      <c r="L71" s="19">
        <v>193410</v>
      </c>
      <c r="M71" s="19">
        <v>25427</v>
      </c>
      <c r="N71" s="8">
        <f t="shared" si="16"/>
        <v>683145.42999999993</v>
      </c>
      <c r="O71" s="3">
        <f t="shared" si="17"/>
        <v>566399</v>
      </c>
      <c r="P71" s="2">
        <v>68</v>
      </c>
      <c r="Q71" s="2">
        <v>363</v>
      </c>
      <c r="R71" s="3">
        <f t="shared" si="18"/>
        <v>34311</v>
      </c>
      <c r="S71" s="20">
        <f t="shared" si="25"/>
        <v>58133.791599999997</v>
      </c>
      <c r="T71" s="21">
        <v>9703620</v>
      </c>
      <c r="U71" s="20">
        <f t="shared" si="19"/>
        <v>9703.6200000000008</v>
      </c>
      <c r="V71" s="20">
        <f t="shared" si="20"/>
        <v>48430.171599999994</v>
      </c>
      <c r="W71" s="3">
        <f t="shared" si="21"/>
        <v>968603</v>
      </c>
      <c r="X71" s="3">
        <f t="shared" si="22"/>
        <v>1569313</v>
      </c>
      <c r="Y71" s="22">
        <v>0</v>
      </c>
      <c r="Z71" s="17">
        <v>0</v>
      </c>
      <c r="AA71" s="3">
        <f t="shared" si="23"/>
        <v>1569313</v>
      </c>
      <c r="AB71" s="22"/>
      <c r="AC71" s="23">
        <v>0</v>
      </c>
      <c r="AD71" s="23">
        <v>0</v>
      </c>
      <c r="AE71" s="24">
        <f>SUM(AA71-AB71+AC71-AD71)</f>
        <v>1569313</v>
      </c>
      <c r="AF71" s="1" t="str">
        <f>IF(O71&gt;0," ",1)</f>
        <v xml:space="preserve"> </v>
      </c>
      <c r="AG71" s="1" t="str">
        <f>IF(W71&gt;0," ",1)</f>
        <v xml:space="preserve"> </v>
      </c>
    </row>
    <row r="72" spans="1:33" ht="15.95" customHeight="1">
      <c r="A72" s="14" t="s">
        <v>75</v>
      </c>
      <c r="B72" s="14" t="s">
        <v>359</v>
      </c>
      <c r="C72" s="14" t="s">
        <v>140</v>
      </c>
      <c r="D72" s="14" t="s">
        <v>366</v>
      </c>
      <c r="E72" s="15">
        <v>887.78</v>
      </c>
      <c r="F72" s="8">
        <f t="shared" si="24"/>
        <v>1368956.76</v>
      </c>
      <c r="G72" s="16">
        <v>264866.46000000002</v>
      </c>
      <c r="H72" s="18">
        <v>83050</v>
      </c>
      <c r="I72" s="8">
        <f t="shared" si="15"/>
        <v>62287.5</v>
      </c>
      <c r="J72" s="19">
        <v>73488</v>
      </c>
      <c r="K72" s="19">
        <v>191584</v>
      </c>
      <c r="L72" s="19">
        <v>272729</v>
      </c>
      <c r="M72" s="19">
        <v>7820</v>
      </c>
      <c r="N72" s="8">
        <f t="shared" si="16"/>
        <v>872774.96</v>
      </c>
      <c r="O72" s="3">
        <f t="shared" si="17"/>
        <v>496182</v>
      </c>
      <c r="P72" s="2">
        <v>84</v>
      </c>
      <c r="Q72" s="2">
        <v>206</v>
      </c>
      <c r="R72" s="3">
        <f t="shared" si="18"/>
        <v>24053</v>
      </c>
      <c r="S72" s="20">
        <f t="shared" si="25"/>
        <v>63689.337200000002</v>
      </c>
      <c r="T72" s="21">
        <v>15826131</v>
      </c>
      <c r="U72" s="20">
        <f t="shared" si="19"/>
        <v>15826.130999999999</v>
      </c>
      <c r="V72" s="20">
        <f t="shared" si="20"/>
        <v>47863.206200000001</v>
      </c>
      <c r="W72" s="3">
        <f t="shared" si="21"/>
        <v>957264</v>
      </c>
      <c r="X72" s="3">
        <f t="shared" si="22"/>
        <v>1477499</v>
      </c>
      <c r="Y72" s="22">
        <v>0</v>
      </c>
      <c r="Z72" s="17">
        <v>0</v>
      </c>
      <c r="AA72" s="3">
        <f t="shared" si="23"/>
        <v>1477499</v>
      </c>
      <c r="AB72" s="22"/>
      <c r="AC72" s="23">
        <v>0</v>
      </c>
      <c r="AD72" s="23">
        <v>0</v>
      </c>
      <c r="AE72" s="24">
        <f>SUM(AA72-AB72+AC72-AD72)</f>
        <v>1477499</v>
      </c>
      <c r="AF72" s="1" t="str">
        <f>IF(O72&gt;0," ",1)</f>
        <v xml:space="preserve"> </v>
      </c>
      <c r="AG72" s="1" t="str">
        <f>IF(W72&gt;0," ",1)</f>
        <v xml:space="preserve"> </v>
      </c>
    </row>
    <row r="73" spans="1:33" ht="15.95" customHeight="1">
      <c r="A73" s="14" t="s">
        <v>75</v>
      </c>
      <c r="B73" s="14" t="s">
        <v>359</v>
      </c>
      <c r="C73" s="14" t="s">
        <v>141</v>
      </c>
      <c r="D73" s="14" t="s">
        <v>367</v>
      </c>
      <c r="E73" s="15">
        <v>574.65</v>
      </c>
      <c r="F73" s="8">
        <f t="shared" si="24"/>
        <v>886110.29999999993</v>
      </c>
      <c r="G73" s="16">
        <v>370643.84</v>
      </c>
      <c r="H73" s="18">
        <v>49527</v>
      </c>
      <c r="I73" s="8">
        <f t="shared" si="15"/>
        <v>37145.25</v>
      </c>
      <c r="J73" s="19">
        <v>43821</v>
      </c>
      <c r="K73" s="19">
        <v>114251</v>
      </c>
      <c r="L73" s="19">
        <v>162680</v>
      </c>
      <c r="M73" s="19">
        <v>4162</v>
      </c>
      <c r="N73" s="8">
        <f t="shared" si="16"/>
        <v>732703.09000000008</v>
      </c>
      <c r="O73" s="3">
        <f t="shared" si="17"/>
        <v>153407</v>
      </c>
      <c r="P73" s="2">
        <v>84</v>
      </c>
      <c r="Q73" s="2">
        <v>279</v>
      </c>
      <c r="R73" s="3">
        <f t="shared" si="18"/>
        <v>32576</v>
      </c>
      <c r="S73" s="20">
        <f t="shared" si="25"/>
        <v>41225.391000000003</v>
      </c>
      <c r="T73" s="21">
        <v>22895220</v>
      </c>
      <c r="U73" s="20">
        <f t="shared" si="19"/>
        <v>22895.22</v>
      </c>
      <c r="V73" s="20">
        <f t="shared" si="20"/>
        <v>18330.171000000002</v>
      </c>
      <c r="W73" s="3">
        <f t="shared" si="21"/>
        <v>366603</v>
      </c>
      <c r="X73" s="3">
        <f t="shared" si="22"/>
        <v>552586</v>
      </c>
      <c r="Y73" s="22">
        <v>0</v>
      </c>
      <c r="Z73" s="17">
        <v>0</v>
      </c>
      <c r="AA73" s="3">
        <f t="shared" si="23"/>
        <v>552586</v>
      </c>
      <c r="AB73" s="22"/>
      <c r="AC73" s="23">
        <v>0</v>
      </c>
      <c r="AD73" s="23">
        <v>0</v>
      </c>
      <c r="AE73" s="24">
        <f>SUM(AA73-AB73+AC73-AD73)</f>
        <v>552586</v>
      </c>
      <c r="AF73" s="1" t="str">
        <f>IF(O73&gt;0," ",1)</f>
        <v xml:space="preserve"> </v>
      </c>
      <c r="AG73" s="1" t="str">
        <f>IF(W73&gt;0," ",1)</f>
        <v xml:space="preserve"> </v>
      </c>
    </row>
    <row r="74" spans="1:33" ht="15.95" customHeight="1">
      <c r="A74" s="14" t="s">
        <v>75</v>
      </c>
      <c r="B74" s="14" t="s">
        <v>359</v>
      </c>
      <c r="C74" s="14" t="s">
        <v>3</v>
      </c>
      <c r="D74" s="14" t="s">
        <v>368</v>
      </c>
      <c r="E74" s="15">
        <v>1995.96</v>
      </c>
      <c r="F74" s="8">
        <f t="shared" si="24"/>
        <v>3077770.32</v>
      </c>
      <c r="G74" s="16">
        <v>437069.27</v>
      </c>
      <c r="H74" s="18">
        <v>182490</v>
      </c>
      <c r="I74" s="8">
        <f t="shared" si="15"/>
        <v>136867.5</v>
      </c>
      <c r="J74" s="19">
        <v>161370</v>
      </c>
      <c r="K74" s="19">
        <v>420967</v>
      </c>
      <c r="L74" s="19">
        <v>427195</v>
      </c>
      <c r="M74" s="19">
        <v>29896</v>
      </c>
      <c r="N74" s="8">
        <f t="shared" si="16"/>
        <v>1613364.77</v>
      </c>
      <c r="O74" s="3">
        <f t="shared" si="17"/>
        <v>1464406</v>
      </c>
      <c r="P74" s="2">
        <v>51</v>
      </c>
      <c r="Q74" s="2">
        <v>1251</v>
      </c>
      <c r="R74" s="3">
        <f t="shared" si="18"/>
        <v>88683</v>
      </c>
      <c r="S74" s="20">
        <f t="shared" si="25"/>
        <v>143190.1704</v>
      </c>
      <c r="T74" s="21">
        <v>25411004</v>
      </c>
      <c r="U74" s="20">
        <f t="shared" si="19"/>
        <v>25411.004000000001</v>
      </c>
      <c r="V74" s="20">
        <f t="shared" si="20"/>
        <v>117779.1664</v>
      </c>
      <c r="W74" s="3">
        <f t="shared" si="21"/>
        <v>2355583</v>
      </c>
      <c r="X74" s="3">
        <f t="shared" si="22"/>
        <v>3908672</v>
      </c>
      <c r="Y74" s="22">
        <v>0</v>
      </c>
      <c r="Z74" s="17">
        <v>0</v>
      </c>
      <c r="AA74" s="3">
        <f t="shared" si="23"/>
        <v>3908672</v>
      </c>
      <c r="AB74" s="22"/>
      <c r="AC74" s="23">
        <v>0</v>
      </c>
      <c r="AD74" s="23">
        <v>0</v>
      </c>
      <c r="AE74" s="24">
        <f>SUM(AA74-AB74+AC74-AD74)</f>
        <v>3908672</v>
      </c>
      <c r="AF74" s="1" t="str">
        <f>IF(O74&gt;0," ",1)</f>
        <v xml:space="preserve"> </v>
      </c>
      <c r="AG74" s="1" t="str">
        <f>IF(W74&gt;0," ",1)</f>
        <v xml:space="preserve"> </v>
      </c>
    </row>
    <row r="75" spans="1:33" ht="15.95" customHeight="1">
      <c r="A75" s="14" t="s">
        <v>151</v>
      </c>
      <c r="B75" s="14" t="s">
        <v>369</v>
      </c>
      <c r="C75" s="14" t="s">
        <v>110</v>
      </c>
      <c r="D75" s="14" t="s">
        <v>370</v>
      </c>
      <c r="E75" s="15">
        <v>295.27</v>
      </c>
      <c r="F75" s="8">
        <f t="shared" si="24"/>
        <v>455306.33999999997</v>
      </c>
      <c r="G75" s="16">
        <v>58665.59</v>
      </c>
      <c r="H75" s="18">
        <v>12012</v>
      </c>
      <c r="I75" s="8">
        <f t="shared" si="15"/>
        <v>9009</v>
      </c>
      <c r="J75" s="19">
        <v>19654</v>
      </c>
      <c r="K75" s="19">
        <v>0</v>
      </c>
      <c r="L75" s="19">
        <v>0</v>
      </c>
      <c r="M75" s="19">
        <v>40392</v>
      </c>
      <c r="N75" s="8">
        <f t="shared" si="16"/>
        <v>127720.59</v>
      </c>
      <c r="O75" s="3">
        <f t="shared" si="17"/>
        <v>327586</v>
      </c>
      <c r="P75" s="2">
        <v>77</v>
      </c>
      <c r="Q75" s="2">
        <v>144</v>
      </c>
      <c r="R75" s="3">
        <f t="shared" si="18"/>
        <v>15412</v>
      </c>
      <c r="S75" s="20">
        <f t="shared" si="25"/>
        <v>21182.6698</v>
      </c>
      <c r="T75" s="21">
        <v>3911039</v>
      </c>
      <c r="U75" s="20">
        <f t="shared" si="19"/>
        <v>3911.0390000000002</v>
      </c>
      <c r="V75" s="20">
        <f t="shared" si="20"/>
        <v>17271.630799999999</v>
      </c>
      <c r="W75" s="3">
        <f t="shared" si="21"/>
        <v>345433</v>
      </c>
      <c r="X75" s="3">
        <f t="shared" si="22"/>
        <v>688431</v>
      </c>
      <c r="Y75" s="22">
        <v>0</v>
      </c>
      <c r="Z75" s="17">
        <v>0</v>
      </c>
      <c r="AA75" s="3">
        <f t="shared" si="23"/>
        <v>688431</v>
      </c>
      <c r="AB75" s="22"/>
      <c r="AC75" s="23">
        <v>0</v>
      </c>
      <c r="AD75" s="23">
        <v>0</v>
      </c>
      <c r="AE75" s="24">
        <f>SUM(AA75-AB75+AC75-AD75)</f>
        <v>688431</v>
      </c>
      <c r="AF75" s="1" t="str">
        <f>IF(O75&gt;0," ",1)</f>
        <v xml:space="preserve"> </v>
      </c>
      <c r="AG75" s="1" t="str">
        <f>IF(W75&gt;0," ",1)</f>
        <v xml:space="preserve"> </v>
      </c>
    </row>
    <row r="76" spans="1:33" ht="15.95" customHeight="1">
      <c r="A76" s="14" t="s">
        <v>151</v>
      </c>
      <c r="B76" s="14" t="s">
        <v>369</v>
      </c>
      <c r="C76" s="14" t="s">
        <v>219</v>
      </c>
      <c r="D76" s="14" t="s">
        <v>371</v>
      </c>
      <c r="E76" s="15">
        <v>337.23</v>
      </c>
      <c r="F76" s="8">
        <f t="shared" si="24"/>
        <v>520008.66000000003</v>
      </c>
      <c r="G76" s="16">
        <v>71019.899999999994</v>
      </c>
      <c r="H76" s="18">
        <v>15094</v>
      </c>
      <c r="I76" s="8">
        <f t="shared" si="15"/>
        <v>11320.5</v>
      </c>
      <c r="J76" s="19">
        <v>24161</v>
      </c>
      <c r="K76" s="19">
        <v>0</v>
      </c>
      <c r="L76" s="19">
        <v>0</v>
      </c>
      <c r="M76" s="19">
        <v>43465</v>
      </c>
      <c r="N76" s="8">
        <f t="shared" si="16"/>
        <v>149966.39999999999</v>
      </c>
      <c r="O76" s="3">
        <f t="shared" si="17"/>
        <v>370042</v>
      </c>
      <c r="P76" s="2">
        <v>57</v>
      </c>
      <c r="Q76" s="2">
        <v>171</v>
      </c>
      <c r="R76" s="3">
        <f t="shared" si="18"/>
        <v>13548</v>
      </c>
      <c r="S76" s="20">
        <f t="shared" si="25"/>
        <v>24192.8802</v>
      </c>
      <c r="T76" s="21">
        <v>4734660</v>
      </c>
      <c r="U76" s="20">
        <f t="shared" si="19"/>
        <v>4734.66</v>
      </c>
      <c r="V76" s="20">
        <f t="shared" si="20"/>
        <v>19458.2202</v>
      </c>
      <c r="W76" s="3">
        <f t="shared" si="21"/>
        <v>389164</v>
      </c>
      <c r="X76" s="3">
        <f t="shared" si="22"/>
        <v>772754</v>
      </c>
      <c r="Y76" s="22">
        <v>0</v>
      </c>
      <c r="Z76" s="17">
        <v>0</v>
      </c>
      <c r="AA76" s="3">
        <f t="shared" si="23"/>
        <v>772754</v>
      </c>
      <c r="AB76" s="22"/>
      <c r="AC76" s="23">
        <v>0</v>
      </c>
      <c r="AD76" s="23">
        <v>0</v>
      </c>
      <c r="AE76" s="24">
        <f>SUM(AA76-AB76+AC76-AD76)</f>
        <v>772754</v>
      </c>
      <c r="AF76" s="1" t="str">
        <f>IF(O76&gt;0," ",1)</f>
        <v xml:space="preserve"> </v>
      </c>
      <c r="AG76" s="1" t="str">
        <f>IF(W76&gt;0," ",1)</f>
        <v xml:space="preserve"> </v>
      </c>
    </row>
    <row r="77" spans="1:33" ht="15.95" customHeight="1">
      <c r="A77" s="14" t="s">
        <v>151</v>
      </c>
      <c r="B77" s="14" t="s">
        <v>369</v>
      </c>
      <c r="C77" s="14" t="s">
        <v>80</v>
      </c>
      <c r="D77" s="14" t="s">
        <v>372</v>
      </c>
      <c r="E77" s="15">
        <v>837.63</v>
      </c>
      <c r="F77" s="8">
        <f t="shared" si="24"/>
        <v>1291625.46</v>
      </c>
      <c r="G77" s="16">
        <v>62130.9</v>
      </c>
      <c r="H77" s="18">
        <v>42859</v>
      </c>
      <c r="I77" s="8">
        <f t="shared" si="15"/>
        <v>32144.25</v>
      </c>
      <c r="J77" s="19">
        <v>70250</v>
      </c>
      <c r="K77" s="19">
        <v>0</v>
      </c>
      <c r="L77" s="19">
        <v>0</v>
      </c>
      <c r="M77" s="19">
        <v>13792</v>
      </c>
      <c r="N77" s="8">
        <f t="shared" si="16"/>
        <v>178317.15</v>
      </c>
      <c r="O77" s="3">
        <f t="shared" si="17"/>
        <v>1113308</v>
      </c>
      <c r="P77" s="2">
        <v>33</v>
      </c>
      <c r="Q77" s="2">
        <v>462</v>
      </c>
      <c r="R77" s="3">
        <f t="shared" si="18"/>
        <v>21192</v>
      </c>
      <c r="S77" s="20">
        <f t="shared" si="25"/>
        <v>60091.576200000003</v>
      </c>
      <c r="T77" s="21">
        <v>4142060</v>
      </c>
      <c r="U77" s="20">
        <f t="shared" si="19"/>
        <v>4142.0600000000004</v>
      </c>
      <c r="V77" s="20">
        <f t="shared" si="20"/>
        <v>55949.516200000005</v>
      </c>
      <c r="W77" s="3">
        <f t="shared" si="21"/>
        <v>1118990</v>
      </c>
      <c r="X77" s="3">
        <f t="shared" si="22"/>
        <v>2253490</v>
      </c>
      <c r="Y77" s="22">
        <v>0</v>
      </c>
      <c r="Z77" s="17">
        <v>0</v>
      </c>
      <c r="AA77" s="3">
        <f t="shared" si="23"/>
        <v>2253490</v>
      </c>
      <c r="AB77" s="22"/>
      <c r="AC77" s="23">
        <v>0</v>
      </c>
      <c r="AD77" s="23">
        <v>0</v>
      </c>
      <c r="AE77" s="24">
        <f>SUM(AA77-AB77+AC77-AD77)</f>
        <v>2253490</v>
      </c>
      <c r="AF77" s="1" t="str">
        <f>IF(O77&gt;0," ",1)</f>
        <v xml:space="preserve"> </v>
      </c>
      <c r="AG77" s="1" t="str">
        <f>IF(W77&gt;0," ",1)</f>
        <v xml:space="preserve"> </v>
      </c>
    </row>
    <row r="78" spans="1:33" ht="15.95" customHeight="1">
      <c r="A78" s="14" t="s">
        <v>151</v>
      </c>
      <c r="B78" s="14" t="s">
        <v>369</v>
      </c>
      <c r="C78" s="14" t="s">
        <v>9</v>
      </c>
      <c r="D78" s="14" t="s">
        <v>373</v>
      </c>
      <c r="E78" s="15">
        <v>328.62</v>
      </c>
      <c r="F78" s="8">
        <f t="shared" si="24"/>
        <v>506732.04</v>
      </c>
      <c r="G78" s="16">
        <v>31070.21</v>
      </c>
      <c r="H78" s="18">
        <v>13605</v>
      </c>
      <c r="I78" s="8">
        <f t="shared" si="15"/>
        <v>10203.75</v>
      </c>
      <c r="J78" s="19">
        <v>22295</v>
      </c>
      <c r="K78" s="19">
        <v>0</v>
      </c>
      <c r="L78" s="19">
        <v>0</v>
      </c>
      <c r="M78" s="19">
        <v>32961</v>
      </c>
      <c r="N78" s="8">
        <f t="shared" si="16"/>
        <v>96529.959999999992</v>
      </c>
      <c r="O78" s="3">
        <f t="shared" si="17"/>
        <v>410202</v>
      </c>
      <c r="P78" s="2">
        <v>62</v>
      </c>
      <c r="Q78" s="2">
        <v>118</v>
      </c>
      <c r="R78" s="3">
        <f t="shared" si="18"/>
        <v>10169</v>
      </c>
      <c r="S78" s="20">
        <f t="shared" si="25"/>
        <v>23575.198799999998</v>
      </c>
      <c r="T78" s="21">
        <v>2071347</v>
      </c>
      <c r="U78" s="20">
        <f t="shared" si="19"/>
        <v>2071.3470000000002</v>
      </c>
      <c r="V78" s="20">
        <f t="shared" si="20"/>
        <v>21503.851799999997</v>
      </c>
      <c r="W78" s="3">
        <f t="shared" si="21"/>
        <v>430077</v>
      </c>
      <c r="X78" s="3">
        <f t="shared" si="22"/>
        <v>850448</v>
      </c>
      <c r="Y78" s="22">
        <v>0</v>
      </c>
      <c r="Z78" s="17">
        <v>0</v>
      </c>
      <c r="AA78" s="3">
        <f t="shared" si="23"/>
        <v>850448</v>
      </c>
      <c r="AB78" s="22"/>
      <c r="AC78" s="23">
        <v>0</v>
      </c>
      <c r="AD78" s="23">
        <v>0</v>
      </c>
      <c r="AE78" s="24">
        <f>SUM(AA78-AB78+AC78-AD78)</f>
        <v>850448</v>
      </c>
      <c r="AF78" s="1" t="str">
        <f>IF(O78&gt;0," ",1)</f>
        <v xml:space="preserve"> </v>
      </c>
      <c r="AG78" s="1" t="str">
        <f>IF(W78&gt;0," ",1)</f>
        <v xml:space="preserve"> </v>
      </c>
    </row>
    <row r="79" spans="1:33" ht="15.95" customHeight="1">
      <c r="A79" s="14" t="s">
        <v>151</v>
      </c>
      <c r="B79" s="14" t="s">
        <v>369</v>
      </c>
      <c r="C79" s="14" t="s">
        <v>126</v>
      </c>
      <c r="D79" s="14" t="s">
        <v>374</v>
      </c>
      <c r="E79" s="15">
        <v>434.01</v>
      </c>
      <c r="F79" s="8">
        <f t="shared" si="24"/>
        <v>669243.42000000004</v>
      </c>
      <c r="G79" s="16">
        <v>56001.84</v>
      </c>
      <c r="H79" s="18">
        <v>18734</v>
      </c>
      <c r="I79" s="8">
        <f t="shared" si="15"/>
        <v>14050.5</v>
      </c>
      <c r="J79" s="19">
        <v>30649</v>
      </c>
      <c r="K79" s="19">
        <v>0</v>
      </c>
      <c r="L79" s="19">
        <v>0</v>
      </c>
      <c r="M79" s="19">
        <v>48272</v>
      </c>
      <c r="N79" s="8">
        <f t="shared" si="16"/>
        <v>148973.34</v>
      </c>
      <c r="O79" s="3">
        <f t="shared" si="17"/>
        <v>520270</v>
      </c>
      <c r="P79" s="2">
        <v>75</v>
      </c>
      <c r="Q79" s="2">
        <v>212</v>
      </c>
      <c r="R79" s="3">
        <f t="shared" si="18"/>
        <v>22101</v>
      </c>
      <c r="S79" s="20">
        <f t="shared" si="25"/>
        <v>31135.877400000001</v>
      </c>
      <c r="T79" s="21">
        <v>3733456</v>
      </c>
      <c r="U79" s="20">
        <f t="shared" si="19"/>
        <v>3733.4560000000001</v>
      </c>
      <c r="V79" s="20">
        <f t="shared" si="20"/>
        <v>27402.421399999999</v>
      </c>
      <c r="W79" s="3">
        <f t="shared" si="21"/>
        <v>548048</v>
      </c>
      <c r="X79" s="3">
        <f t="shared" si="22"/>
        <v>1090419</v>
      </c>
      <c r="Y79" s="22">
        <v>0</v>
      </c>
      <c r="Z79" s="17">
        <v>0</v>
      </c>
      <c r="AA79" s="3">
        <f t="shared" si="23"/>
        <v>1090419</v>
      </c>
      <c r="AB79" s="22"/>
      <c r="AC79" s="23">
        <v>0</v>
      </c>
      <c r="AD79" s="23">
        <v>0</v>
      </c>
      <c r="AE79" s="24">
        <f>SUM(AA79-AB79+AC79-AD79)</f>
        <v>1090419</v>
      </c>
      <c r="AF79" s="1" t="str">
        <f>IF(O79&gt;0," ",1)</f>
        <v xml:space="preserve"> </v>
      </c>
      <c r="AG79" s="1" t="str">
        <f>IF(W79&gt;0," ",1)</f>
        <v xml:space="preserve"> </v>
      </c>
    </row>
    <row r="80" spans="1:33" ht="15.95" customHeight="1">
      <c r="A80" s="14" t="s">
        <v>151</v>
      </c>
      <c r="B80" s="14" t="s">
        <v>369</v>
      </c>
      <c r="C80" s="14" t="s">
        <v>157</v>
      </c>
      <c r="D80" s="14" t="s">
        <v>375</v>
      </c>
      <c r="E80" s="15">
        <v>708.84</v>
      </c>
      <c r="F80" s="8">
        <f t="shared" si="24"/>
        <v>1093031.28</v>
      </c>
      <c r="G80" s="16">
        <v>161876.97</v>
      </c>
      <c r="H80" s="18">
        <v>30429</v>
      </c>
      <c r="I80" s="8">
        <f t="shared" si="15"/>
        <v>22821.75</v>
      </c>
      <c r="J80" s="19">
        <v>48060</v>
      </c>
      <c r="K80" s="19">
        <v>0</v>
      </c>
      <c r="L80" s="19">
        <v>0</v>
      </c>
      <c r="M80" s="19">
        <v>43310</v>
      </c>
      <c r="N80" s="8">
        <f t="shared" si="16"/>
        <v>276068.71999999997</v>
      </c>
      <c r="O80" s="3">
        <f t="shared" si="17"/>
        <v>816963</v>
      </c>
      <c r="P80" s="2">
        <v>33</v>
      </c>
      <c r="Q80" s="2">
        <v>356</v>
      </c>
      <c r="R80" s="3">
        <f t="shared" si="18"/>
        <v>16330</v>
      </c>
      <c r="S80" s="20">
        <f t="shared" si="25"/>
        <v>50852.181600000004</v>
      </c>
      <c r="T80" s="21">
        <v>10791798</v>
      </c>
      <c r="U80" s="20">
        <f t="shared" si="19"/>
        <v>10791.798000000001</v>
      </c>
      <c r="V80" s="20">
        <f t="shared" si="20"/>
        <v>40060.383600000001</v>
      </c>
      <c r="W80" s="3">
        <f t="shared" si="21"/>
        <v>801208</v>
      </c>
      <c r="X80" s="3">
        <f t="shared" si="22"/>
        <v>1634501</v>
      </c>
      <c r="Y80" s="22">
        <v>0</v>
      </c>
      <c r="Z80" s="17">
        <v>0</v>
      </c>
      <c r="AA80" s="3">
        <f t="shared" si="23"/>
        <v>1634501</v>
      </c>
      <c r="AB80" s="22"/>
      <c r="AC80" s="23">
        <v>0</v>
      </c>
      <c r="AD80" s="23">
        <v>0</v>
      </c>
      <c r="AE80" s="24">
        <f>SUM(AA80-AB80+AC80-AD80)</f>
        <v>1634501</v>
      </c>
      <c r="AF80" s="1" t="str">
        <f>IF(O80&gt;0," ",1)</f>
        <v xml:space="preserve"> </v>
      </c>
      <c r="AG80" s="1" t="str">
        <f>IF(W80&gt;0," ",1)</f>
        <v xml:space="preserve"> </v>
      </c>
    </row>
    <row r="81" spans="1:33" ht="15.95" customHeight="1">
      <c r="A81" s="14" t="s">
        <v>151</v>
      </c>
      <c r="B81" s="14" t="s">
        <v>369</v>
      </c>
      <c r="C81" s="14" t="s">
        <v>158</v>
      </c>
      <c r="D81" s="14" t="s">
        <v>376</v>
      </c>
      <c r="E81" s="15">
        <v>863.2</v>
      </c>
      <c r="F81" s="8">
        <f t="shared" si="24"/>
        <v>1331054.4000000001</v>
      </c>
      <c r="G81" s="16">
        <v>105891.02</v>
      </c>
      <c r="H81" s="18">
        <v>38551</v>
      </c>
      <c r="I81" s="8">
        <f t="shared" si="15"/>
        <v>28913.25</v>
      </c>
      <c r="J81" s="19">
        <v>63145</v>
      </c>
      <c r="K81" s="19">
        <v>0</v>
      </c>
      <c r="L81" s="19">
        <v>0</v>
      </c>
      <c r="M81" s="19">
        <v>36907</v>
      </c>
      <c r="N81" s="8">
        <f t="shared" si="16"/>
        <v>234856.27000000002</v>
      </c>
      <c r="O81" s="3">
        <f t="shared" si="17"/>
        <v>1096198</v>
      </c>
      <c r="P81" s="2">
        <v>51</v>
      </c>
      <c r="Q81" s="2">
        <v>458</v>
      </c>
      <c r="R81" s="3">
        <f t="shared" si="18"/>
        <v>32468</v>
      </c>
      <c r="S81" s="20">
        <f t="shared" si="25"/>
        <v>61925.968000000001</v>
      </c>
      <c r="T81" s="21">
        <v>7059401</v>
      </c>
      <c r="U81" s="20">
        <f t="shared" si="19"/>
        <v>7059.4009999999998</v>
      </c>
      <c r="V81" s="20">
        <f t="shared" si="20"/>
        <v>54866.567000000003</v>
      </c>
      <c r="W81" s="3">
        <f t="shared" si="21"/>
        <v>1097331</v>
      </c>
      <c r="X81" s="3">
        <f t="shared" si="22"/>
        <v>2225997</v>
      </c>
      <c r="Y81" s="22">
        <v>0</v>
      </c>
      <c r="Z81" s="17">
        <v>0</v>
      </c>
      <c r="AA81" s="3">
        <f t="shared" si="23"/>
        <v>2225997</v>
      </c>
      <c r="AB81" s="22"/>
      <c r="AC81" s="23">
        <v>0</v>
      </c>
      <c r="AD81" s="23">
        <v>0</v>
      </c>
      <c r="AE81" s="24">
        <f>SUM(AA81-AB81+AC81-AD81)</f>
        <v>2225997</v>
      </c>
      <c r="AF81" s="1" t="str">
        <f>IF(O81&gt;0," ",1)</f>
        <v xml:space="preserve"> </v>
      </c>
      <c r="AG81" s="1" t="str">
        <f>IF(W81&gt;0," ",1)</f>
        <v xml:space="preserve"> </v>
      </c>
    </row>
    <row r="82" spans="1:33" ht="15.95" customHeight="1">
      <c r="A82" s="14" t="s">
        <v>151</v>
      </c>
      <c r="B82" s="14" t="s">
        <v>369</v>
      </c>
      <c r="C82" s="14" t="s">
        <v>159</v>
      </c>
      <c r="D82" s="14" t="s">
        <v>377</v>
      </c>
      <c r="E82" s="15">
        <v>573.20000000000005</v>
      </c>
      <c r="F82" s="8">
        <f t="shared" si="24"/>
        <v>883874.4</v>
      </c>
      <c r="G82" s="16">
        <v>62331.360000000001</v>
      </c>
      <c r="H82" s="18">
        <v>25416</v>
      </c>
      <c r="I82" s="8">
        <f t="shared" si="15"/>
        <v>19062</v>
      </c>
      <c r="J82" s="19">
        <v>40214</v>
      </c>
      <c r="K82" s="19">
        <v>0</v>
      </c>
      <c r="L82" s="19">
        <v>0</v>
      </c>
      <c r="M82" s="19">
        <v>52568</v>
      </c>
      <c r="N82" s="8">
        <f t="shared" si="16"/>
        <v>174175.35999999999</v>
      </c>
      <c r="O82" s="3">
        <f t="shared" si="17"/>
        <v>709699</v>
      </c>
      <c r="P82" s="2">
        <v>66</v>
      </c>
      <c r="Q82" s="2">
        <v>202</v>
      </c>
      <c r="R82" s="3">
        <f t="shared" si="18"/>
        <v>18531</v>
      </c>
      <c r="S82" s="20">
        <f t="shared" si="25"/>
        <v>41121.368000000002</v>
      </c>
      <c r="T82" s="21">
        <v>4155424</v>
      </c>
      <c r="U82" s="20">
        <f t="shared" si="19"/>
        <v>4155.424</v>
      </c>
      <c r="V82" s="20">
        <f t="shared" si="20"/>
        <v>36965.944000000003</v>
      </c>
      <c r="W82" s="3">
        <f t="shared" si="21"/>
        <v>739319</v>
      </c>
      <c r="X82" s="3">
        <f t="shared" si="22"/>
        <v>1467549</v>
      </c>
      <c r="Y82" s="22">
        <v>0</v>
      </c>
      <c r="Z82" s="17">
        <v>0</v>
      </c>
      <c r="AA82" s="3">
        <f t="shared" si="23"/>
        <v>1467549</v>
      </c>
      <c r="AB82" s="22"/>
      <c r="AC82" s="23">
        <v>0</v>
      </c>
      <c r="AD82" s="23">
        <v>0</v>
      </c>
      <c r="AE82" s="24">
        <f>SUM(AA82-AB82+AC82-AD82)</f>
        <v>1467549</v>
      </c>
      <c r="AF82" s="1" t="str">
        <f>IF(O82&gt;0," ",1)</f>
        <v xml:space="preserve"> </v>
      </c>
      <c r="AG82" s="1" t="str">
        <f>IF(W82&gt;0," ",1)</f>
        <v xml:space="preserve"> </v>
      </c>
    </row>
    <row r="83" spans="1:33" ht="15.95" customHeight="1">
      <c r="A83" s="14" t="s">
        <v>151</v>
      </c>
      <c r="B83" s="14" t="s">
        <v>369</v>
      </c>
      <c r="C83" s="14" t="s">
        <v>194</v>
      </c>
      <c r="D83" s="14" t="s">
        <v>378</v>
      </c>
      <c r="E83" s="15">
        <v>1393.4</v>
      </c>
      <c r="F83" s="8">
        <f t="shared" si="24"/>
        <v>2148622.8000000003</v>
      </c>
      <c r="G83" s="16">
        <v>392014.29</v>
      </c>
      <c r="H83" s="18">
        <v>76438</v>
      </c>
      <c r="I83" s="8">
        <f t="shared" si="15"/>
        <v>57328.5</v>
      </c>
      <c r="J83" s="19">
        <v>122014</v>
      </c>
      <c r="K83" s="19">
        <v>22</v>
      </c>
      <c r="L83" s="19">
        <v>139205</v>
      </c>
      <c r="M83" s="19">
        <v>144904</v>
      </c>
      <c r="N83" s="8">
        <f t="shared" si="16"/>
        <v>855487.79</v>
      </c>
      <c r="O83" s="3">
        <f t="shared" si="17"/>
        <v>1293135</v>
      </c>
      <c r="P83" s="2">
        <v>57</v>
      </c>
      <c r="Q83" s="2">
        <v>616</v>
      </c>
      <c r="R83" s="3">
        <f t="shared" si="18"/>
        <v>48806</v>
      </c>
      <c r="S83" s="20">
        <f t="shared" si="25"/>
        <v>99962.516000000003</v>
      </c>
      <c r="T83" s="21">
        <v>26134286</v>
      </c>
      <c r="U83" s="20">
        <f t="shared" si="19"/>
        <v>26134.286</v>
      </c>
      <c r="V83" s="20">
        <f t="shared" si="20"/>
        <v>73828.23000000001</v>
      </c>
      <c r="W83" s="3">
        <f t="shared" si="21"/>
        <v>1476565</v>
      </c>
      <c r="X83" s="3">
        <f t="shared" si="22"/>
        <v>2818506</v>
      </c>
      <c r="Y83" s="22">
        <v>0</v>
      </c>
      <c r="Z83" s="17">
        <v>0</v>
      </c>
      <c r="AA83" s="3">
        <f t="shared" si="23"/>
        <v>2818506</v>
      </c>
      <c r="AB83" s="22"/>
      <c r="AC83" s="23">
        <v>0</v>
      </c>
      <c r="AD83" s="23">
        <v>0</v>
      </c>
      <c r="AE83" s="24">
        <f>SUM(AA83-AB83+AC83-AD83)</f>
        <v>2818506</v>
      </c>
      <c r="AF83" s="1" t="str">
        <f>IF(O83&gt;0," ",1)</f>
        <v xml:space="preserve"> </v>
      </c>
      <c r="AG83" s="1" t="str">
        <f>IF(W83&gt;0," ",1)</f>
        <v xml:space="preserve"> </v>
      </c>
    </row>
    <row r="84" spans="1:33" ht="15.95" customHeight="1">
      <c r="A84" s="14" t="s">
        <v>151</v>
      </c>
      <c r="B84" s="14" t="s">
        <v>369</v>
      </c>
      <c r="C84" s="14" t="s">
        <v>13</v>
      </c>
      <c r="D84" s="14" t="s">
        <v>379</v>
      </c>
      <c r="E84" s="15">
        <v>928.75</v>
      </c>
      <c r="F84" s="8">
        <f t="shared" si="24"/>
        <v>1432132.5</v>
      </c>
      <c r="G84" s="16">
        <v>156192.35</v>
      </c>
      <c r="H84" s="18">
        <v>50133</v>
      </c>
      <c r="I84" s="8">
        <f t="shared" si="15"/>
        <v>37599.75</v>
      </c>
      <c r="J84" s="19">
        <v>79993</v>
      </c>
      <c r="K84" s="19">
        <v>14</v>
      </c>
      <c r="L84" s="19">
        <v>208474</v>
      </c>
      <c r="M84" s="19">
        <v>69411</v>
      </c>
      <c r="N84" s="8">
        <f t="shared" si="16"/>
        <v>551684.1</v>
      </c>
      <c r="O84" s="3">
        <f t="shared" si="17"/>
        <v>880448</v>
      </c>
      <c r="P84" s="2">
        <v>68</v>
      </c>
      <c r="Q84" s="2">
        <v>546</v>
      </c>
      <c r="R84" s="3">
        <f t="shared" si="18"/>
        <v>51608</v>
      </c>
      <c r="S84" s="20">
        <f t="shared" si="25"/>
        <v>66628.524999999994</v>
      </c>
      <c r="T84" s="21">
        <v>10412823</v>
      </c>
      <c r="U84" s="20">
        <f t="shared" si="19"/>
        <v>10412.823</v>
      </c>
      <c r="V84" s="20">
        <f t="shared" si="20"/>
        <v>56215.70199999999</v>
      </c>
      <c r="W84" s="3">
        <f t="shared" si="21"/>
        <v>1124314</v>
      </c>
      <c r="X84" s="3">
        <f t="shared" si="22"/>
        <v>2056370</v>
      </c>
      <c r="Y84" s="22">
        <v>0</v>
      </c>
      <c r="Z84" s="17">
        <v>0</v>
      </c>
      <c r="AA84" s="3">
        <f t="shared" si="23"/>
        <v>2056370</v>
      </c>
      <c r="AB84" s="22"/>
      <c r="AC84" s="23">
        <v>0</v>
      </c>
      <c r="AD84" s="23">
        <v>0</v>
      </c>
      <c r="AE84" s="24">
        <f>SUM(AA84-AB84+AC84-AD84)</f>
        <v>2056370</v>
      </c>
      <c r="AF84" s="1" t="str">
        <f>IF(O84&gt;0," ",1)</f>
        <v xml:space="preserve"> </v>
      </c>
      <c r="AG84" s="1" t="str">
        <f>IF(W84&gt;0," ",1)</f>
        <v xml:space="preserve"> </v>
      </c>
    </row>
    <row r="85" spans="1:33" ht="15.95" customHeight="1">
      <c r="A85" s="14" t="s">
        <v>151</v>
      </c>
      <c r="B85" s="14" t="s">
        <v>369</v>
      </c>
      <c r="C85" s="14" t="s">
        <v>14</v>
      </c>
      <c r="D85" s="14" t="s">
        <v>380</v>
      </c>
      <c r="E85" s="15">
        <v>5764.72</v>
      </c>
      <c r="F85" s="8">
        <f t="shared" si="24"/>
        <v>8889198.2400000002</v>
      </c>
      <c r="G85" s="16">
        <v>1132527.93</v>
      </c>
      <c r="H85" s="18">
        <v>275105</v>
      </c>
      <c r="I85" s="8">
        <f t="shared" si="15"/>
        <v>206328.75</v>
      </c>
      <c r="J85" s="19">
        <v>449448</v>
      </c>
      <c r="K85" s="19">
        <v>81</v>
      </c>
      <c r="L85" s="19">
        <v>1184131</v>
      </c>
      <c r="M85" s="19">
        <v>126349</v>
      </c>
      <c r="N85" s="8">
        <f t="shared" si="16"/>
        <v>3098865.6799999997</v>
      </c>
      <c r="O85" s="3">
        <f t="shared" si="17"/>
        <v>5790333</v>
      </c>
      <c r="P85" s="2">
        <v>48</v>
      </c>
      <c r="Q85" s="2">
        <v>3099</v>
      </c>
      <c r="R85" s="3">
        <f t="shared" si="18"/>
        <v>206765</v>
      </c>
      <c r="S85" s="20">
        <f t="shared" si="25"/>
        <v>413561.01280000003</v>
      </c>
      <c r="T85" s="21">
        <v>75501862</v>
      </c>
      <c r="U85" s="20">
        <f t="shared" si="19"/>
        <v>75501.861999999994</v>
      </c>
      <c r="V85" s="20">
        <f t="shared" si="20"/>
        <v>338059.15080000006</v>
      </c>
      <c r="W85" s="3">
        <f t="shared" si="21"/>
        <v>6761183</v>
      </c>
      <c r="X85" s="3">
        <f t="shared" si="22"/>
        <v>12758281</v>
      </c>
      <c r="Y85" s="22">
        <v>0</v>
      </c>
      <c r="Z85" s="17">
        <v>0</v>
      </c>
      <c r="AA85" s="3">
        <f t="shared" si="23"/>
        <v>12758281</v>
      </c>
      <c r="AB85" s="22"/>
      <c r="AC85" s="23">
        <v>0</v>
      </c>
      <c r="AD85" s="23">
        <v>0</v>
      </c>
      <c r="AE85" s="24">
        <f>SUM(AA85-AB85+AC85-AD85)</f>
        <v>12758281</v>
      </c>
      <c r="AF85" s="1" t="str">
        <f>IF(O85&gt;0," ",1)</f>
        <v xml:space="preserve"> </v>
      </c>
      <c r="AG85" s="1" t="str">
        <f>IF(W85&gt;0," ",1)</f>
        <v xml:space="preserve"> </v>
      </c>
    </row>
    <row r="86" spans="1:33" ht="15.95" customHeight="1">
      <c r="A86" s="14" t="s">
        <v>15</v>
      </c>
      <c r="B86" s="14" t="s">
        <v>381</v>
      </c>
      <c r="C86" s="14" t="s">
        <v>161</v>
      </c>
      <c r="D86" s="14" t="s">
        <v>382</v>
      </c>
      <c r="E86" s="15">
        <v>481.58</v>
      </c>
      <c r="F86" s="8">
        <f t="shared" si="24"/>
        <v>742596.36</v>
      </c>
      <c r="G86" s="16">
        <v>57368.72</v>
      </c>
      <c r="H86" s="18">
        <v>13426</v>
      </c>
      <c r="I86" s="8">
        <f t="shared" si="15"/>
        <v>10069.5</v>
      </c>
      <c r="J86" s="19">
        <v>24758</v>
      </c>
      <c r="K86" s="19">
        <v>0</v>
      </c>
      <c r="L86" s="19">
        <v>0</v>
      </c>
      <c r="M86" s="19">
        <v>27475</v>
      </c>
      <c r="N86" s="8">
        <f t="shared" ref="N86:N149" si="26">SUM(G86+I86+J86+K86+L86+M86)</f>
        <v>119671.22</v>
      </c>
      <c r="O86" s="3">
        <f t="shared" ref="O86:O149" si="27">IF(F86&gt;N86,ROUND(SUM(F86-N86),0),0)</f>
        <v>622925</v>
      </c>
      <c r="P86" s="2">
        <v>86</v>
      </c>
      <c r="Q86" s="2">
        <v>228</v>
      </c>
      <c r="R86" s="3">
        <f t="shared" si="18"/>
        <v>27255</v>
      </c>
      <c r="S86" s="20">
        <f t="shared" si="25"/>
        <v>34548.549200000001</v>
      </c>
      <c r="T86" s="21">
        <v>3824581</v>
      </c>
      <c r="U86" s="20">
        <f t="shared" si="19"/>
        <v>3824.5810000000001</v>
      </c>
      <c r="V86" s="20">
        <f t="shared" si="20"/>
        <v>30723.968200000003</v>
      </c>
      <c r="W86" s="3">
        <f t="shared" si="21"/>
        <v>614479</v>
      </c>
      <c r="X86" s="3">
        <f t="shared" ref="X86:X149" si="28">SUM(O86+R86+W86)</f>
        <v>1264659</v>
      </c>
      <c r="Y86" s="22">
        <v>0</v>
      </c>
      <c r="Z86" s="17">
        <v>0</v>
      </c>
      <c r="AA86" s="3">
        <f t="shared" ref="AA86:AA149" si="29">ROUND(X86+Z86,0)</f>
        <v>1264659</v>
      </c>
      <c r="AB86" s="22"/>
      <c r="AC86" s="23">
        <v>0</v>
      </c>
      <c r="AD86" s="23">
        <v>198159</v>
      </c>
      <c r="AE86" s="24">
        <f>SUM(AA86-AB86+AC86-AD86)</f>
        <v>1066500</v>
      </c>
      <c r="AF86" s="1" t="str">
        <f>IF(O86&gt;0," ",1)</f>
        <v xml:space="preserve"> </v>
      </c>
      <c r="AG86" s="1" t="str">
        <f>IF(W86&gt;0," ",1)</f>
        <v xml:space="preserve"> </v>
      </c>
    </row>
    <row r="87" spans="1:33" ht="15.95" customHeight="1">
      <c r="A87" s="14" t="s">
        <v>15</v>
      </c>
      <c r="B87" s="14" t="s">
        <v>381</v>
      </c>
      <c r="C87" s="14" t="s">
        <v>80</v>
      </c>
      <c r="D87" s="14" t="s">
        <v>383</v>
      </c>
      <c r="E87" s="15">
        <v>207.8</v>
      </c>
      <c r="F87" s="8">
        <f t="shared" si="24"/>
        <v>320427.60000000003</v>
      </c>
      <c r="G87" s="16">
        <v>32527.83</v>
      </c>
      <c r="H87" s="18">
        <v>5247</v>
      </c>
      <c r="I87" s="8">
        <f t="shared" si="15"/>
        <v>3935.25</v>
      </c>
      <c r="J87" s="19">
        <v>9664</v>
      </c>
      <c r="K87" s="19">
        <v>0</v>
      </c>
      <c r="L87" s="19">
        <v>0</v>
      </c>
      <c r="M87" s="19">
        <v>18022</v>
      </c>
      <c r="N87" s="8">
        <f t="shared" si="26"/>
        <v>64149.08</v>
      </c>
      <c r="O87" s="3">
        <f t="shared" si="27"/>
        <v>256279</v>
      </c>
      <c r="P87" s="2">
        <v>90</v>
      </c>
      <c r="Q87" s="2">
        <v>63</v>
      </c>
      <c r="R87" s="3">
        <f t="shared" si="18"/>
        <v>7881</v>
      </c>
      <c r="S87" s="20">
        <f t="shared" si="25"/>
        <v>14907.572</v>
      </c>
      <c r="T87" s="21">
        <v>2168522</v>
      </c>
      <c r="U87" s="20">
        <f t="shared" si="19"/>
        <v>2168.5219999999999</v>
      </c>
      <c r="V87" s="20">
        <f t="shared" si="20"/>
        <v>12739.05</v>
      </c>
      <c r="W87" s="3">
        <f t="shared" si="21"/>
        <v>254781</v>
      </c>
      <c r="X87" s="3">
        <f t="shared" si="28"/>
        <v>518941</v>
      </c>
      <c r="Y87" s="22">
        <v>0</v>
      </c>
      <c r="Z87" s="17">
        <v>0</v>
      </c>
      <c r="AA87" s="3">
        <f t="shared" si="29"/>
        <v>518941</v>
      </c>
      <c r="AB87" s="22"/>
      <c r="AC87" s="23">
        <v>0</v>
      </c>
      <c r="AD87" s="23">
        <v>0</v>
      </c>
      <c r="AE87" s="24">
        <f>SUM(AA87-AB87+AC87-AD87)</f>
        <v>518941</v>
      </c>
      <c r="AF87" s="1" t="str">
        <f>IF(O87&gt;0," ",1)</f>
        <v xml:space="preserve"> </v>
      </c>
      <c r="AG87" s="1" t="str">
        <f>IF(W87&gt;0," ",1)</f>
        <v xml:space="preserve"> </v>
      </c>
    </row>
    <row r="88" spans="1:33" ht="15.95" customHeight="1">
      <c r="A88" s="14" t="s">
        <v>15</v>
      </c>
      <c r="B88" s="14" t="s">
        <v>381</v>
      </c>
      <c r="C88" s="14" t="s">
        <v>52</v>
      </c>
      <c r="D88" s="14" t="s">
        <v>384</v>
      </c>
      <c r="E88" s="15">
        <v>701.94</v>
      </c>
      <c r="F88" s="8">
        <f t="shared" si="24"/>
        <v>1082391.48</v>
      </c>
      <c r="G88" s="16">
        <v>97910.44</v>
      </c>
      <c r="H88" s="18">
        <v>24822</v>
      </c>
      <c r="I88" s="8">
        <f t="shared" si="15"/>
        <v>18616.5</v>
      </c>
      <c r="J88" s="19">
        <v>44640</v>
      </c>
      <c r="K88" s="19">
        <v>0</v>
      </c>
      <c r="L88" s="19">
        <v>127353</v>
      </c>
      <c r="M88" s="19">
        <v>60001</v>
      </c>
      <c r="N88" s="8">
        <f t="shared" si="26"/>
        <v>348520.94</v>
      </c>
      <c r="O88" s="3">
        <f t="shared" si="27"/>
        <v>733871</v>
      </c>
      <c r="P88" s="2">
        <v>92</v>
      </c>
      <c r="Q88" s="2">
        <v>210</v>
      </c>
      <c r="R88" s="3">
        <f t="shared" si="18"/>
        <v>26855</v>
      </c>
      <c r="S88" s="20">
        <f t="shared" si="25"/>
        <v>50357.175600000002</v>
      </c>
      <c r="T88" s="21">
        <v>6502279</v>
      </c>
      <c r="U88" s="20">
        <f t="shared" si="19"/>
        <v>6502.2790000000005</v>
      </c>
      <c r="V88" s="20">
        <f t="shared" si="20"/>
        <v>43854.8966</v>
      </c>
      <c r="W88" s="3">
        <f t="shared" si="21"/>
        <v>877098</v>
      </c>
      <c r="X88" s="3">
        <f t="shared" si="28"/>
        <v>1637824</v>
      </c>
      <c r="Y88" s="22">
        <v>0</v>
      </c>
      <c r="Z88" s="17">
        <v>0</v>
      </c>
      <c r="AA88" s="3">
        <f t="shared" si="29"/>
        <v>1637824</v>
      </c>
      <c r="AB88" s="22"/>
      <c r="AC88" s="23">
        <v>0</v>
      </c>
      <c r="AD88" s="23">
        <v>0</v>
      </c>
      <c r="AE88" s="24">
        <f>SUM(AA88-AB88+AC88-AD88)</f>
        <v>1637824</v>
      </c>
      <c r="AF88" s="1" t="str">
        <f>IF(O88&gt;0," ",1)</f>
        <v xml:space="preserve"> </v>
      </c>
      <c r="AG88" s="1" t="str">
        <f>IF(W88&gt;0," ",1)</f>
        <v xml:space="preserve"> </v>
      </c>
    </row>
    <row r="89" spans="1:33" ht="15.95" customHeight="1">
      <c r="A89" s="14" t="s">
        <v>15</v>
      </c>
      <c r="B89" s="14" t="s">
        <v>381</v>
      </c>
      <c r="C89" s="14" t="s">
        <v>193</v>
      </c>
      <c r="D89" s="14" t="s">
        <v>385</v>
      </c>
      <c r="E89" s="15">
        <v>695.9</v>
      </c>
      <c r="F89" s="8">
        <f t="shared" si="24"/>
        <v>1073077.8</v>
      </c>
      <c r="G89" s="16">
        <v>142642.60999999999</v>
      </c>
      <c r="H89" s="18">
        <v>28853</v>
      </c>
      <c r="I89" s="8">
        <f t="shared" si="15"/>
        <v>21639.75</v>
      </c>
      <c r="J89" s="19">
        <v>52874</v>
      </c>
      <c r="K89" s="19">
        <v>0</v>
      </c>
      <c r="L89" s="19">
        <v>135251</v>
      </c>
      <c r="M89" s="19">
        <v>88744</v>
      </c>
      <c r="N89" s="8">
        <f t="shared" si="26"/>
        <v>441151.36</v>
      </c>
      <c r="O89" s="3">
        <f t="shared" si="27"/>
        <v>631926</v>
      </c>
      <c r="P89" s="2">
        <v>86</v>
      </c>
      <c r="Q89" s="2">
        <v>357</v>
      </c>
      <c r="R89" s="3">
        <f t="shared" si="18"/>
        <v>42676</v>
      </c>
      <c r="S89" s="20">
        <f t="shared" si="25"/>
        <v>49923.866000000002</v>
      </c>
      <c r="T89" s="21">
        <v>9509507</v>
      </c>
      <c r="U89" s="20">
        <f t="shared" si="19"/>
        <v>9509.5069999999996</v>
      </c>
      <c r="V89" s="20">
        <f t="shared" si="20"/>
        <v>40414.359000000004</v>
      </c>
      <c r="W89" s="3">
        <f t="shared" si="21"/>
        <v>808287</v>
      </c>
      <c r="X89" s="3">
        <f t="shared" si="28"/>
        <v>1482889</v>
      </c>
      <c r="Y89" s="22">
        <v>0</v>
      </c>
      <c r="Z89" s="17">
        <v>0</v>
      </c>
      <c r="AA89" s="3">
        <f t="shared" si="29"/>
        <v>1482889</v>
      </c>
      <c r="AB89" s="22"/>
      <c r="AC89" s="23">
        <v>0</v>
      </c>
      <c r="AD89" s="23">
        <v>0</v>
      </c>
      <c r="AE89" s="24">
        <f>SUM(AA89-AB89+AC89-AD89)</f>
        <v>1482889</v>
      </c>
      <c r="AF89" s="1" t="str">
        <f>IF(O89&gt;0," ",1)</f>
        <v xml:space="preserve"> </v>
      </c>
      <c r="AG89" s="1" t="str">
        <f>IF(W89&gt;0," ",1)</f>
        <v xml:space="preserve"> </v>
      </c>
    </row>
    <row r="90" spans="1:33" ht="15.95" customHeight="1">
      <c r="A90" s="14" t="s">
        <v>15</v>
      </c>
      <c r="B90" s="14" t="s">
        <v>381</v>
      </c>
      <c r="C90" s="14" t="s">
        <v>215</v>
      </c>
      <c r="D90" s="14" t="s">
        <v>386</v>
      </c>
      <c r="E90" s="15">
        <v>579.88</v>
      </c>
      <c r="F90" s="8">
        <f t="shared" si="24"/>
        <v>894174.96</v>
      </c>
      <c r="G90" s="16">
        <v>65418.21</v>
      </c>
      <c r="H90" s="18">
        <v>27224</v>
      </c>
      <c r="I90" s="8">
        <f t="shared" si="15"/>
        <v>20418</v>
      </c>
      <c r="J90" s="19">
        <v>49538</v>
      </c>
      <c r="K90" s="19">
        <v>0</v>
      </c>
      <c r="L90" s="19">
        <v>85132</v>
      </c>
      <c r="M90" s="19">
        <v>45515</v>
      </c>
      <c r="N90" s="8">
        <f t="shared" si="26"/>
        <v>266021.20999999996</v>
      </c>
      <c r="O90" s="3">
        <f t="shared" si="27"/>
        <v>628154</v>
      </c>
      <c r="P90" s="2">
        <v>81</v>
      </c>
      <c r="Q90" s="2">
        <v>323</v>
      </c>
      <c r="R90" s="3">
        <f t="shared" si="18"/>
        <v>36367</v>
      </c>
      <c r="S90" s="20">
        <f t="shared" si="25"/>
        <v>41600.591200000003</v>
      </c>
      <c r="T90" s="21">
        <v>4361214</v>
      </c>
      <c r="U90" s="20">
        <f t="shared" si="19"/>
        <v>4361.2139999999999</v>
      </c>
      <c r="V90" s="20">
        <f t="shared" si="20"/>
        <v>37239.377200000003</v>
      </c>
      <c r="W90" s="3">
        <f t="shared" si="21"/>
        <v>744788</v>
      </c>
      <c r="X90" s="3">
        <f t="shared" si="28"/>
        <v>1409309</v>
      </c>
      <c r="Y90" s="22">
        <v>0</v>
      </c>
      <c r="Z90" s="17">
        <v>0</v>
      </c>
      <c r="AA90" s="3">
        <f t="shared" si="29"/>
        <v>1409309</v>
      </c>
      <c r="AB90" s="22"/>
      <c r="AC90" s="23">
        <v>0</v>
      </c>
      <c r="AD90" s="23">
        <v>0</v>
      </c>
      <c r="AE90" s="24">
        <f>SUM(AA90-AB90+AC90-AD90)</f>
        <v>1409309</v>
      </c>
      <c r="AF90" s="1" t="str">
        <f>IF(O90&gt;0," ",1)</f>
        <v xml:space="preserve"> </v>
      </c>
      <c r="AG90" s="1" t="str">
        <f>IF(W90&gt;0," ",1)</f>
        <v xml:space="preserve"> </v>
      </c>
    </row>
    <row r="91" spans="1:33" ht="15.95" customHeight="1">
      <c r="A91" s="14" t="s">
        <v>15</v>
      </c>
      <c r="B91" s="14" t="s">
        <v>381</v>
      </c>
      <c r="C91" s="14" t="s">
        <v>121</v>
      </c>
      <c r="D91" s="14" t="s">
        <v>387</v>
      </c>
      <c r="E91" s="15">
        <v>2059.04</v>
      </c>
      <c r="F91" s="8">
        <f t="shared" si="24"/>
        <v>3175039.68</v>
      </c>
      <c r="G91" s="16">
        <v>365320.07</v>
      </c>
      <c r="H91" s="18">
        <v>89618</v>
      </c>
      <c r="I91" s="8">
        <f t="shared" si="15"/>
        <v>67213.5</v>
      </c>
      <c r="J91" s="19">
        <v>164044</v>
      </c>
      <c r="K91" s="19">
        <v>0</v>
      </c>
      <c r="L91" s="19">
        <v>509961</v>
      </c>
      <c r="M91" s="19">
        <v>80520</v>
      </c>
      <c r="N91" s="8">
        <f t="shared" si="26"/>
        <v>1187058.57</v>
      </c>
      <c r="O91" s="3">
        <f t="shared" si="27"/>
        <v>1987981</v>
      </c>
      <c r="P91" s="2">
        <v>68</v>
      </c>
      <c r="Q91" s="2">
        <v>515</v>
      </c>
      <c r="R91" s="3">
        <f t="shared" si="18"/>
        <v>48678</v>
      </c>
      <c r="S91" s="20">
        <f t="shared" si="25"/>
        <v>147715.52960000001</v>
      </c>
      <c r="T91" s="21">
        <v>24354671</v>
      </c>
      <c r="U91" s="20">
        <f t="shared" si="19"/>
        <v>24354.670999999998</v>
      </c>
      <c r="V91" s="20">
        <f t="shared" si="20"/>
        <v>123360.85860000001</v>
      </c>
      <c r="W91" s="3">
        <f t="shared" si="21"/>
        <v>2467217</v>
      </c>
      <c r="X91" s="3">
        <f t="shared" si="28"/>
        <v>4503876</v>
      </c>
      <c r="Y91" s="22">
        <v>0</v>
      </c>
      <c r="Z91" s="17">
        <v>0</v>
      </c>
      <c r="AA91" s="3">
        <f t="shared" si="29"/>
        <v>4503876</v>
      </c>
      <c r="AB91" s="22"/>
      <c r="AC91" s="23">
        <v>0</v>
      </c>
      <c r="AD91" s="23">
        <v>0</v>
      </c>
      <c r="AE91" s="24">
        <f>SUM(AA91-AB91+AC91-AD91)</f>
        <v>4503876</v>
      </c>
      <c r="AF91" s="1" t="str">
        <f>IF(O91&gt;0," ",1)</f>
        <v xml:space="preserve"> </v>
      </c>
      <c r="AG91" s="1" t="str">
        <f>IF(W91&gt;0," ",1)</f>
        <v xml:space="preserve"> </v>
      </c>
    </row>
    <row r="92" spans="1:33" ht="15.95" customHeight="1">
      <c r="A92" s="14" t="s">
        <v>122</v>
      </c>
      <c r="B92" s="14" t="s">
        <v>388</v>
      </c>
      <c r="C92" s="14" t="s">
        <v>212</v>
      </c>
      <c r="D92" s="14" t="s">
        <v>363</v>
      </c>
      <c r="E92" s="15">
        <v>53.17</v>
      </c>
      <c r="F92" s="8">
        <f t="shared" si="24"/>
        <v>81988.14</v>
      </c>
      <c r="G92" s="16">
        <v>143158.68</v>
      </c>
      <c r="H92" s="18">
        <v>4449</v>
      </c>
      <c r="I92" s="8">
        <f t="shared" si="15"/>
        <v>3336.75</v>
      </c>
      <c r="J92" s="19">
        <v>1273</v>
      </c>
      <c r="K92" s="19">
        <v>0</v>
      </c>
      <c r="L92" s="19">
        <v>0</v>
      </c>
      <c r="M92" s="19">
        <v>42140</v>
      </c>
      <c r="N92" s="8">
        <f t="shared" si="26"/>
        <v>189908.43</v>
      </c>
      <c r="O92" s="3">
        <f t="shared" si="27"/>
        <v>0</v>
      </c>
      <c r="P92" s="2">
        <v>167</v>
      </c>
      <c r="Q92" s="2">
        <v>13</v>
      </c>
      <c r="R92" s="3">
        <f t="shared" si="18"/>
        <v>3018</v>
      </c>
      <c r="S92" s="20">
        <f t="shared" si="25"/>
        <v>3814.4158000000002</v>
      </c>
      <c r="T92" s="21">
        <v>9543912</v>
      </c>
      <c r="U92" s="20">
        <f t="shared" si="19"/>
        <v>9543.9120000000003</v>
      </c>
      <c r="V92" s="20">
        <f t="shared" si="20"/>
        <v>0</v>
      </c>
      <c r="W92" s="3">
        <f t="shared" si="21"/>
        <v>0</v>
      </c>
      <c r="X92" s="3">
        <f t="shared" si="28"/>
        <v>3018</v>
      </c>
      <c r="Y92" s="22">
        <v>0</v>
      </c>
      <c r="Z92" s="17">
        <v>0</v>
      </c>
      <c r="AA92" s="3">
        <f t="shared" si="29"/>
        <v>3018</v>
      </c>
      <c r="AB92" s="40">
        <v>3018</v>
      </c>
      <c r="AC92" s="23">
        <v>836</v>
      </c>
      <c r="AD92" s="23">
        <v>0</v>
      </c>
      <c r="AE92" s="24">
        <f>SUM(AA92-AB92+AC92-AD92)</f>
        <v>836</v>
      </c>
      <c r="AF92" s="1">
        <f>IF(O92&gt;0," ",1)</f>
        <v>1</v>
      </c>
      <c r="AG92" s="1">
        <f>IF(W92&gt;0," ",1)</f>
        <v>1</v>
      </c>
    </row>
    <row r="93" spans="1:33" ht="15.95" customHeight="1">
      <c r="A93" s="14" t="s">
        <v>122</v>
      </c>
      <c r="B93" s="14" t="s">
        <v>388</v>
      </c>
      <c r="C93" s="14" t="s">
        <v>193</v>
      </c>
      <c r="D93" s="14" t="s">
        <v>389</v>
      </c>
      <c r="E93" s="15">
        <v>600.74</v>
      </c>
      <c r="F93" s="8">
        <f t="shared" si="24"/>
        <v>926341.08</v>
      </c>
      <c r="G93" s="16">
        <v>228939.2</v>
      </c>
      <c r="H93" s="18">
        <v>130355</v>
      </c>
      <c r="I93" s="8">
        <f t="shared" si="15"/>
        <v>97766.25</v>
      </c>
      <c r="J93" s="19">
        <v>37211</v>
      </c>
      <c r="K93" s="19">
        <v>46978</v>
      </c>
      <c r="L93" s="19">
        <v>164285</v>
      </c>
      <c r="M93" s="19">
        <v>97534</v>
      </c>
      <c r="N93" s="8">
        <f t="shared" si="26"/>
        <v>672713.45</v>
      </c>
      <c r="O93" s="3">
        <f t="shared" si="27"/>
        <v>253628</v>
      </c>
      <c r="P93" s="2">
        <v>167</v>
      </c>
      <c r="Q93" s="2">
        <v>50</v>
      </c>
      <c r="R93" s="3">
        <f t="shared" si="18"/>
        <v>11607</v>
      </c>
      <c r="S93" s="20">
        <f t="shared" si="25"/>
        <v>43097.087599999999</v>
      </c>
      <c r="T93" s="21">
        <v>15262613</v>
      </c>
      <c r="U93" s="20">
        <f t="shared" si="19"/>
        <v>15262.612999999999</v>
      </c>
      <c r="V93" s="20">
        <f t="shared" si="20"/>
        <v>27834.474600000001</v>
      </c>
      <c r="W93" s="3">
        <f t="shared" si="21"/>
        <v>556689</v>
      </c>
      <c r="X93" s="3">
        <f t="shared" si="28"/>
        <v>821924</v>
      </c>
      <c r="Y93" s="22">
        <v>0</v>
      </c>
      <c r="Z93" s="17">
        <v>0</v>
      </c>
      <c r="AA93" s="3">
        <f t="shared" si="29"/>
        <v>821924</v>
      </c>
      <c r="AB93" s="22"/>
      <c r="AC93" s="23">
        <v>0</v>
      </c>
      <c r="AD93" s="23">
        <v>0</v>
      </c>
      <c r="AE93" s="24">
        <f>SUM(AA93-AB93+AC93-AD93)</f>
        <v>821924</v>
      </c>
      <c r="AF93" s="1" t="str">
        <f>IF(O93&gt;0," ",1)</f>
        <v xml:space="preserve"> </v>
      </c>
      <c r="AG93" s="1" t="str">
        <f>IF(W93&gt;0," ",1)</f>
        <v xml:space="preserve"> </v>
      </c>
    </row>
    <row r="94" spans="1:33" ht="15.95" customHeight="1">
      <c r="A94" s="14" t="s">
        <v>122</v>
      </c>
      <c r="B94" s="14" t="s">
        <v>388</v>
      </c>
      <c r="C94" s="14" t="s">
        <v>115</v>
      </c>
      <c r="D94" s="14" t="s">
        <v>390</v>
      </c>
      <c r="E94" s="15">
        <v>203.45</v>
      </c>
      <c r="F94" s="8">
        <f t="shared" si="24"/>
        <v>313719.89999999997</v>
      </c>
      <c r="G94" s="16">
        <v>74482.850000000006</v>
      </c>
      <c r="H94" s="18">
        <v>28474</v>
      </c>
      <c r="I94" s="8">
        <f t="shared" si="15"/>
        <v>21355.5</v>
      </c>
      <c r="J94" s="19">
        <v>8113</v>
      </c>
      <c r="K94" s="19">
        <v>10331</v>
      </c>
      <c r="L94" s="19">
        <v>32631</v>
      </c>
      <c r="M94" s="19">
        <v>54101</v>
      </c>
      <c r="N94" s="8">
        <f t="shared" si="26"/>
        <v>201014.35</v>
      </c>
      <c r="O94" s="3">
        <f t="shared" si="27"/>
        <v>112706</v>
      </c>
      <c r="P94" s="2">
        <v>167</v>
      </c>
      <c r="Q94" s="2">
        <v>63</v>
      </c>
      <c r="R94" s="3">
        <f t="shared" si="18"/>
        <v>14624</v>
      </c>
      <c r="S94" s="20">
        <f t="shared" si="25"/>
        <v>14595.503000000001</v>
      </c>
      <c r="T94" s="21">
        <v>4965523</v>
      </c>
      <c r="U94" s="20">
        <f t="shared" si="19"/>
        <v>4965.5230000000001</v>
      </c>
      <c r="V94" s="20">
        <f t="shared" si="20"/>
        <v>9629.98</v>
      </c>
      <c r="W94" s="3">
        <f t="shared" si="21"/>
        <v>192600</v>
      </c>
      <c r="X94" s="3">
        <f t="shared" si="28"/>
        <v>319930</v>
      </c>
      <c r="Y94" s="22">
        <v>0</v>
      </c>
      <c r="Z94" s="17">
        <v>0</v>
      </c>
      <c r="AA94" s="3">
        <f t="shared" si="29"/>
        <v>319930</v>
      </c>
      <c r="AB94" s="22"/>
      <c r="AC94" s="23">
        <v>0</v>
      </c>
      <c r="AD94" s="23">
        <v>0</v>
      </c>
      <c r="AE94" s="24">
        <f>SUM(AA94-AB94+AC94-AD94)</f>
        <v>319930</v>
      </c>
      <c r="AF94" s="1" t="str">
        <f>IF(O94&gt;0," ",1)</f>
        <v xml:space="preserve"> </v>
      </c>
      <c r="AG94" s="1" t="str">
        <f>IF(W94&gt;0," ",1)</f>
        <v xml:space="preserve"> </v>
      </c>
    </row>
    <row r="95" spans="1:33" ht="15.95" customHeight="1">
      <c r="A95" s="14" t="s">
        <v>122</v>
      </c>
      <c r="B95" s="14" t="s">
        <v>388</v>
      </c>
      <c r="C95" s="14" t="s">
        <v>216</v>
      </c>
      <c r="D95" s="14" t="s">
        <v>391</v>
      </c>
      <c r="E95" s="15">
        <v>206.56</v>
      </c>
      <c r="F95" s="8">
        <f t="shared" si="24"/>
        <v>318515.52</v>
      </c>
      <c r="G95" s="16">
        <v>169578.88</v>
      </c>
      <c r="H95" s="18">
        <v>37063</v>
      </c>
      <c r="I95" s="8">
        <f t="shared" si="15"/>
        <v>27797.25</v>
      </c>
      <c r="J95" s="19">
        <v>10595</v>
      </c>
      <c r="K95" s="19">
        <v>13338</v>
      </c>
      <c r="L95" s="19">
        <v>55328</v>
      </c>
      <c r="M95" s="19">
        <v>48771</v>
      </c>
      <c r="N95" s="8">
        <f t="shared" si="26"/>
        <v>325408.13</v>
      </c>
      <c r="O95" s="3">
        <f t="shared" si="27"/>
        <v>0</v>
      </c>
      <c r="P95" s="2">
        <v>167</v>
      </c>
      <c r="Q95" s="2">
        <v>16</v>
      </c>
      <c r="R95" s="3">
        <f t="shared" si="18"/>
        <v>3714</v>
      </c>
      <c r="S95" s="20">
        <f t="shared" si="25"/>
        <v>14818.6144</v>
      </c>
      <c r="T95" s="21">
        <v>11305258</v>
      </c>
      <c r="U95" s="20">
        <f t="shared" si="19"/>
        <v>11305.258</v>
      </c>
      <c r="V95" s="20">
        <f t="shared" si="20"/>
        <v>3513.3564000000006</v>
      </c>
      <c r="W95" s="3">
        <f t="shared" si="21"/>
        <v>70267</v>
      </c>
      <c r="X95" s="3">
        <f t="shared" si="28"/>
        <v>73981</v>
      </c>
      <c r="Y95" s="22">
        <v>0</v>
      </c>
      <c r="Z95" s="17">
        <v>0</v>
      </c>
      <c r="AA95" s="3">
        <f t="shared" si="29"/>
        <v>73981</v>
      </c>
      <c r="AB95" s="22"/>
      <c r="AC95" s="23">
        <v>0</v>
      </c>
      <c r="AD95" s="23">
        <v>0</v>
      </c>
      <c r="AE95" s="24">
        <f>SUM(AA95-AB95+AC95-AD95)</f>
        <v>73981</v>
      </c>
      <c r="AF95" s="1">
        <f>IF(O95&gt;0," ",1)</f>
        <v>1</v>
      </c>
      <c r="AG95" s="1" t="str">
        <f>IF(W95&gt;0," ",1)</f>
        <v xml:space="preserve"> </v>
      </c>
    </row>
    <row r="96" spans="1:33" ht="15.95" customHeight="1">
      <c r="A96" s="14" t="s">
        <v>93</v>
      </c>
      <c r="B96" s="14" t="s">
        <v>392</v>
      </c>
      <c r="C96" s="14" t="s">
        <v>120</v>
      </c>
      <c r="D96" s="14" t="s">
        <v>393</v>
      </c>
      <c r="E96" s="15">
        <v>336.56</v>
      </c>
      <c r="F96" s="8">
        <f t="shared" si="24"/>
        <v>518975.52</v>
      </c>
      <c r="G96" s="16">
        <v>93583.590000000011</v>
      </c>
      <c r="H96" s="18">
        <v>32159</v>
      </c>
      <c r="I96" s="8">
        <f t="shared" si="15"/>
        <v>24119.25</v>
      </c>
      <c r="J96" s="19">
        <v>25488</v>
      </c>
      <c r="K96" s="19">
        <v>0</v>
      </c>
      <c r="L96" s="19">
        <v>0</v>
      </c>
      <c r="M96" s="19">
        <v>26736</v>
      </c>
      <c r="N96" s="8">
        <f t="shared" si="26"/>
        <v>169926.84000000003</v>
      </c>
      <c r="O96" s="3">
        <f t="shared" si="27"/>
        <v>349049</v>
      </c>
      <c r="P96" s="2">
        <v>62</v>
      </c>
      <c r="Q96" s="2">
        <v>80</v>
      </c>
      <c r="R96" s="3">
        <f t="shared" si="18"/>
        <v>6894</v>
      </c>
      <c r="S96" s="20">
        <f t="shared" si="25"/>
        <v>24144.814399999999</v>
      </c>
      <c r="T96" s="21">
        <v>5678616</v>
      </c>
      <c r="U96" s="20">
        <f t="shared" si="19"/>
        <v>5678.616</v>
      </c>
      <c r="V96" s="20">
        <f t="shared" si="20"/>
        <v>18466.198400000001</v>
      </c>
      <c r="W96" s="3">
        <f t="shared" si="21"/>
        <v>369324</v>
      </c>
      <c r="X96" s="3">
        <f t="shared" si="28"/>
        <v>725267</v>
      </c>
      <c r="Y96" s="22">
        <v>0</v>
      </c>
      <c r="Z96" s="17">
        <v>0</v>
      </c>
      <c r="AA96" s="3">
        <f t="shared" si="29"/>
        <v>725267</v>
      </c>
      <c r="AB96" s="22"/>
      <c r="AC96" s="23">
        <v>0</v>
      </c>
      <c r="AD96" s="23">
        <v>0</v>
      </c>
      <c r="AE96" s="24">
        <f>SUM(AA96-AB96+AC96-AD96)</f>
        <v>725267</v>
      </c>
      <c r="AF96" s="1" t="str">
        <f>IF(O96&gt;0," ",1)</f>
        <v xml:space="preserve"> </v>
      </c>
      <c r="AG96" s="1" t="str">
        <f>IF(W96&gt;0," ",1)</f>
        <v xml:space="preserve"> </v>
      </c>
    </row>
    <row r="97" spans="1:33" ht="15.95" customHeight="1">
      <c r="A97" s="14" t="s">
        <v>93</v>
      </c>
      <c r="B97" s="14" t="s">
        <v>392</v>
      </c>
      <c r="C97" s="14" t="s">
        <v>193</v>
      </c>
      <c r="D97" s="14" t="s">
        <v>394</v>
      </c>
      <c r="E97" s="15">
        <v>33133.46</v>
      </c>
      <c r="F97" s="8">
        <f t="shared" si="24"/>
        <v>51091795.32</v>
      </c>
      <c r="G97" s="16">
        <v>12792096.359999999</v>
      </c>
      <c r="H97" s="18">
        <v>3505987</v>
      </c>
      <c r="I97" s="8">
        <f t="shared" si="15"/>
        <v>2629490.25</v>
      </c>
      <c r="J97" s="19">
        <v>2778516</v>
      </c>
      <c r="K97" s="19">
        <v>127796</v>
      </c>
      <c r="L97" s="19">
        <v>6171598</v>
      </c>
      <c r="M97" s="19">
        <v>271320</v>
      </c>
      <c r="N97" s="8">
        <f t="shared" si="26"/>
        <v>24770816.609999999</v>
      </c>
      <c r="O97" s="3">
        <f t="shared" si="27"/>
        <v>26320979</v>
      </c>
      <c r="P97" s="2">
        <v>33</v>
      </c>
      <c r="Q97" s="2">
        <v>8683</v>
      </c>
      <c r="R97" s="3">
        <f t="shared" si="18"/>
        <v>398289</v>
      </c>
      <c r="S97" s="20">
        <f t="shared" si="25"/>
        <v>2376994.4204000002</v>
      </c>
      <c r="T97" s="21">
        <v>794853727</v>
      </c>
      <c r="U97" s="20">
        <f t="shared" si="19"/>
        <v>794853.72699999996</v>
      </c>
      <c r="V97" s="20">
        <f t="shared" si="20"/>
        <v>1582140.6934000002</v>
      </c>
      <c r="W97" s="3">
        <f t="shared" si="21"/>
        <v>31642814</v>
      </c>
      <c r="X97" s="3">
        <f t="shared" si="28"/>
        <v>58362082</v>
      </c>
      <c r="Y97" s="22">
        <v>0</v>
      </c>
      <c r="Z97" s="17">
        <v>0</v>
      </c>
      <c r="AA97" s="3">
        <f t="shared" si="29"/>
        <v>58362082</v>
      </c>
      <c r="AB97" s="22"/>
      <c r="AC97" s="23">
        <v>0</v>
      </c>
      <c r="AD97" s="23">
        <v>0</v>
      </c>
      <c r="AE97" s="24">
        <f>SUM(AA97-AB97+AC97-AD97)</f>
        <v>58362082</v>
      </c>
      <c r="AF97" s="1" t="str">
        <f>IF(O97&gt;0," ",1)</f>
        <v xml:space="preserve"> </v>
      </c>
      <c r="AG97" s="1" t="str">
        <f>IF(W97&gt;0," ",1)</f>
        <v xml:space="preserve"> </v>
      </c>
    </row>
    <row r="98" spans="1:33" ht="15.95" customHeight="1">
      <c r="A98" s="14" t="s">
        <v>93</v>
      </c>
      <c r="B98" s="14" t="s">
        <v>392</v>
      </c>
      <c r="C98" s="14" t="s">
        <v>17</v>
      </c>
      <c r="D98" s="14" t="s">
        <v>395</v>
      </c>
      <c r="E98" s="15">
        <v>22071.62</v>
      </c>
      <c r="F98" s="8">
        <f t="shared" si="24"/>
        <v>34034438.039999999</v>
      </c>
      <c r="G98" s="16">
        <v>11417335.880000001</v>
      </c>
      <c r="H98" s="18">
        <v>2296794</v>
      </c>
      <c r="I98" s="8">
        <f t="shared" si="15"/>
        <v>1722595.5</v>
      </c>
      <c r="J98" s="19">
        <v>1820289</v>
      </c>
      <c r="K98" s="19">
        <v>83718</v>
      </c>
      <c r="L98" s="19">
        <v>4068476</v>
      </c>
      <c r="M98" s="19">
        <v>242936</v>
      </c>
      <c r="N98" s="8">
        <f t="shared" si="26"/>
        <v>19355350.380000003</v>
      </c>
      <c r="O98" s="3">
        <f t="shared" si="27"/>
        <v>14679088</v>
      </c>
      <c r="P98" s="2">
        <v>33</v>
      </c>
      <c r="Q98" s="2">
        <v>7848</v>
      </c>
      <c r="R98" s="3">
        <f t="shared" si="18"/>
        <v>359988</v>
      </c>
      <c r="S98" s="20">
        <f t="shared" si="25"/>
        <v>1583418.0188</v>
      </c>
      <c r="T98" s="21">
        <v>719519774</v>
      </c>
      <c r="U98" s="20">
        <f t="shared" si="19"/>
        <v>719519.77399999998</v>
      </c>
      <c r="V98" s="20">
        <f t="shared" si="20"/>
        <v>863898.24479999999</v>
      </c>
      <c r="W98" s="3">
        <f t="shared" si="21"/>
        <v>17277965</v>
      </c>
      <c r="X98" s="3">
        <f t="shared" si="28"/>
        <v>32317041</v>
      </c>
      <c r="Y98" s="22">
        <v>0</v>
      </c>
      <c r="Z98" s="17">
        <v>0</v>
      </c>
      <c r="AA98" s="3">
        <f t="shared" si="29"/>
        <v>32317041</v>
      </c>
      <c r="AB98" s="22"/>
      <c r="AC98" s="23">
        <v>0</v>
      </c>
      <c r="AD98" s="23">
        <v>0</v>
      </c>
      <c r="AE98" s="24">
        <f>SUM(AA98-AB98+AC98-AD98)</f>
        <v>32317041</v>
      </c>
      <c r="AF98" s="1" t="str">
        <f>IF(O98&gt;0," ",1)</f>
        <v xml:space="preserve"> </v>
      </c>
      <c r="AG98" s="1" t="str">
        <f>IF(W98&gt;0," ",1)</f>
        <v xml:space="preserve"> </v>
      </c>
    </row>
    <row r="99" spans="1:33" ht="15.95" customHeight="1">
      <c r="A99" s="14" t="s">
        <v>93</v>
      </c>
      <c r="B99" s="14" t="s">
        <v>392</v>
      </c>
      <c r="C99" s="14" t="s">
        <v>232</v>
      </c>
      <c r="D99" s="14" t="s">
        <v>396</v>
      </c>
      <c r="E99" s="15">
        <v>4442.24</v>
      </c>
      <c r="F99" s="8">
        <f t="shared" si="24"/>
        <v>6849934.0800000001</v>
      </c>
      <c r="G99" s="16">
        <v>944944.32</v>
      </c>
      <c r="H99" s="18">
        <v>471377</v>
      </c>
      <c r="I99" s="8">
        <f t="shared" si="15"/>
        <v>353532.75</v>
      </c>
      <c r="J99" s="19">
        <v>373611</v>
      </c>
      <c r="K99" s="19">
        <v>17174</v>
      </c>
      <c r="L99" s="19">
        <v>976703</v>
      </c>
      <c r="M99" s="19">
        <v>241168</v>
      </c>
      <c r="N99" s="8">
        <f t="shared" si="26"/>
        <v>2907133.07</v>
      </c>
      <c r="O99" s="3">
        <f t="shared" si="27"/>
        <v>3942801</v>
      </c>
      <c r="P99" s="2">
        <v>33</v>
      </c>
      <c r="Q99" s="2">
        <v>2263</v>
      </c>
      <c r="R99" s="3">
        <f t="shared" si="18"/>
        <v>103804</v>
      </c>
      <c r="S99" s="20">
        <f t="shared" si="25"/>
        <v>318686.29759999999</v>
      </c>
      <c r="T99" s="21">
        <v>59617938</v>
      </c>
      <c r="U99" s="20">
        <f t="shared" si="19"/>
        <v>59617.938000000002</v>
      </c>
      <c r="V99" s="20">
        <f t="shared" si="20"/>
        <v>259068.3596</v>
      </c>
      <c r="W99" s="3">
        <f t="shared" si="21"/>
        <v>5181367</v>
      </c>
      <c r="X99" s="3">
        <f t="shared" si="28"/>
        <v>9227972</v>
      </c>
      <c r="Y99" s="22">
        <v>0</v>
      </c>
      <c r="Z99" s="17">
        <v>0</v>
      </c>
      <c r="AA99" s="3">
        <f t="shared" si="29"/>
        <v>9227972</v>
      </c>
      <c r="AB99" s="22"/>
      <c r="AC99" s="23">
        <v>0</v>
      </c>
      <c r="AD99" s="23">
        <v>0</v>
      </c>
      <c r="AE99" s="24">
        <f>SUM(AA99-AB99+AC99-AD99)</f>
        <v>9227972</v>
      </c>
      <c r="AF99" s="1" t="str">
        <f>IF(O99&gt;0," ",1)</f>
        <v xml:space="preserve"> </v>
      </c>
      <c r="AG99" s="1" t="str">
        <f>IF(W99&gt;0," ",1)</f>
        <v xml:space="preserve"> </v>
      </c>
    </row>
    <row r="100" spans="1:33" ht="15.95" customHeight="1">
      <c r="A100" s="14" t="s">
        <v>93</v>
      </c>
      <c r="B100" s="14" t="s">
        <v>392</v>
      </c>
      <c r="C100" s="14" t="s">
        <v>72</v>
      </c>
      <c r="D100" s="14" t="s">
        <v>397</v>
      </c>
      <c r="E100" s="15">
        <v>1628.17</v>
      </c>
      <c r="F100" s="8">
        <f t="shared" si="24"/>
        <v>2510638.14</v>
      </c>
      <c r="G100" s="16">
        <v>267545.05</v>
      </c>
      <c r="H100" s="18">
        <v>176492</v>
      </c>
      <c r="I100" s="8">
        <f t="shared" si="15"/>
        <v>132369</v>
      </c>
      <c r="J100" s="19">
        <v>139762</v>
      </c>
      <c r="K100" s="19">
        <v>6440</v>
      </c>
      <c r="L100" s="19">
        <v>344545</v>
      </c>
      <c r="M100" s="19">
        <v>112098</v>
      </c>
      <c r="N100" s="8">
        <f t="shared" si="26"/>
        <v>1002759.05</v>
      </c>
      <c r="O100" s="3">
        <f t="shared" si="27"/>
        <v>1507879</v>
      </c>
      <c r="P100" s="2">
        <v>57</v>
      </c>
      <c r="Q100" s="2">
        <v>620</v>
      </c>
      <c r="R100" s="3">
        <f t="shared" si="18"/>
        <v>49123</v>
      </c>
      <c r="S100" s="20">
        <f t="shared" si="25"/>
        <v>116804.9158</v>
      </c>
      <c r="T100" s="21">
        <v>16165864</v>
      </c>
      <c r="U100" s="20">
        <f t="shared" si="19"/>
        <v>16165.864</v>
      </c>
      <c r="V100" s="20">
        <f t="shared" si="20"/>
        <v>100639.0518</v>
      </c>
      <c r="W100" s="3">
        <f t="shared" si="21"/>
        <v>2012781</v>
      </c>
      <c r="X100" s="3">
        <f t="shared" si="28"/>
        <v>3569783</v>
      </c>
      <c r="Y100" s="22">
        <v>0</v>
      </c>
      <c r="Z100" s="17">
        <v>0</v>
      </c>
      <c r="AA100" s="3">
        <f t="shared" si="29"/>
        <v>3569783</v>
      </c>
      <c r="AB100" s="22"/>
      <c r="AC100" s="23">
        <v>0</v>
      </c>
      <c r="AD100" s="23">
        <v>0</v>
      </c>
      <c r="AE100" s="24">
        <f>SUM(AA100-AB100+AC100-AD100)</f>
        <v>3569783</v>
      </c>
      <c r="AF100" s="1" t="str">
        <f>IF(O100&gt;0," ",1)</f>
        <v xml:space="preserve"> </v>
      </c>
      <c r="AG100" s="1" t="str">
        <f>IF(W100&gt;0," ",1)</f>
        <v xml:space="preserve"> </v>
      </c>
    </row>
    <row r="101" spans="1:33" ht="15.95" customHeight="1">
      <c r="A101" s="14" t="s">
        <v>93</v>
      </c>
      <c r="B101" s="14" t="s">
        <v>392</v>
      </c>
      <c r="C101" s="14" t="s">
        <v>18</v>
      </c>
      <c r="D101" s="14" t="s">
        <v>398</v>
      </c>
      <c r="E101" s="15">
        <v>1868.09</v>
      </c>
      <c r="F101" s="8">
        <f t="shared" si="24"/>
        <v>2880594.78</v>
      </c>
      <c r="G101" s="16">
        <v>278193.44</v>
      </c>
      <c r="H101" s="18">
        <v>197377</v>
      </c>
      <c r="I101" s="8">
        <f t="shared" si="15"/>
        <v>148032.75</v>
      </c>
      <c r="J101" s="19">
        <v>156300</v>
      </c>
      <c r="K101" s="19">
        <v>7201</v>
      </c>
      <c r="L101" s="19">
        <v>412530</v>
      </c>
      <c r="M101" s="19">
        <v>122513</v>
      </c>
      <c r="N101" s="8">
        <f t="shared" si="26"/>
        <v>1124770.19</v>
      </c>
      <c r="O101" s="3">
        <f t="shared" si="27"/>
        <v>1755825</v>
      </c>
      <c r="P101" s="2">
        <v>33</v>
      </c>
      <c r="Q101" s="2">
        <v>1046</v>
      </c>
      <c r="R101" s="3">
        <f t="shared" si="18"/>
        <v>47980</v>
      </c>
      <c r="S101" s="20">
        <f t="shared" si="25"/>
        <v>134016.77660000001</v>
      </c>
      <c r="T101" s="21">
        <v>17730805</v>
      </c>
      <c r="U101" s="20">
        <f t="shared" si="19"/>
        <v>17730.805</v>
      </c>
      <c r="V101" s="20">
        <f t="shared" si="20"/>
        <v>116285.97160000002</v>
      </c>
      <c r="W101" s="3">
        <f t="shared" si="21"/>
        <v>2325719</v>
      </c>
      <c r="X101" s="3">
        <f t="shared" si="28"/>
        <v>4129524</v>
      </c>
      <c r="Y101" s="22">
        <v>0</v>
      </c>
      <c r="Z101" s="17">
        <v>0</v>
      </c>
      <c r="AA101" s="3">
        <f t="shared" si="29"/>
        <v>4129524</v>
      </c>
      <c r="AB101" s="22"/>
      <c r="AC101" s="23">
        <v>0</v>
      </c>
      <c r="AD101" s="23">
        <v>0</v>
      </c>
      <c r="AE101" s="24">
        <f>SUM(AA101-AB101+AC101-AD101)</f>
        <v>4129524</v>
      </c>
      <c r="AF101" s="1" t="str">
        <f>IF(O101&gt;0," ",1)</f>
        <v xml:space="preserve"> </v>
      </c>
      <c r="AG101" s="1" t="str">
        <f>IF(W101&gt;0," ",1)</f>
        <v xml:space="preserve"> </v>
      </c>
    </row>
    <row r="102" spans="1:33" ht="15.95" customHeight="1">
      <c r="A102" s="14" t="s">
        <v>164</v>
      </c>
      <c r="B102" s="14" t="s">
        <v>399</v>
      </c>
      <c r="C102" s="14" t="s">
        <v>25</v>
      </c>
      <c r="D102" s="14" t="s">
        <v>400</v>
      </c>
      <c r="E102" s="15">
        <v>527.57000000000005</v>
      </c>
      <c r="F102" s="8">
        <f t="shared" si="24"/>
        <v>813512.94000000006</v>
      </c>
      <c r="G102" s="16">
        <v>142217.45000000001</v>
      </c>
      <c r="H102" s="18">
        <v>63213</v>
      </c>
      <c r="I102" s="8">
        <f t="shared" si="15"/>
        <v>47409.75</v>
      </c>
      <c r="J102" s="19">
        <v>29731</v>
      </c>
      <c r="K102" s="19">
        <v>0</v>
      </c>
      <c r="L102" s="19">
        <v>0</v>
      </c>
      <c r="M102" s="19">
        <v>14477</v>
      </c>
      <c r="N102" s="8">
        <f t="shared" si="26"/>
        <v>233835.2</v>
      </c>
      <c r="O102" s="3">
        <f t="shared" si="27"/>
        <v>579678</v>
      </c>
      <c r="P102" s="2">
        <v>55</v>
      </c>
      <c r="Q102" s="2">
        <v>224</v>
      </c>
      <c r="R102" s="3">
        <f t="shared" si="18"/>
        <v>17125</v>
      </c>
      <c r="S102" s="20">
        <f t="shared" si="25"/>
        <v>37847.871800000001</v>
      </c>
      <c r="T102" s="21">
        <v>8746461</v>
      </c>
      <c r="U102" s="20">
        <f t="shared" si="19"/>
        <v>8746.4609999999993</v>
      </c>
      <c r="V102" s="20">
        <f t="shared" si="20"/>
        <v>29101.410800000001</v>
      </c>
      <c r="W102" s="3">
        <f t="shared" si="21"/>
        <v>582028</v>
      </c>
      <c r="X102" s="3">
        <f t="shared" si="28"/>
        <v>1178831</v>
      </c>
      <c r="Y102" s="22">
        <v>0</v>
      </c>
      <c r="Z102" s="17">
        <v>0</v>
      </c>
      <c r="AA102" s="3">
        <f t="shared" si="29"/>
        <v>1178831</v>
      </c>
      <c r="AB102" s="22"/>
      <c r="AC102" s="23">
        <v>0</v>
      </c>
      <c r="AD102" s="23">
        <v>0</v>
      </c>
      <c r="AE102" s="24">
        <f>SUM(AA102-AB102+AC102-AD102)</f>
        <v>1178831</v>
      </c>
      <c r="AF102" s="1" t="str">
        <f>IF(O102&gt;0," ",1)</f>
        <v xml:space="preserve"> </v>
      </c>
      <c r="AG102" s="1" t="str">
        <f>IF(W102&gt;0," ",1)</f>
        <v xml:space="preserve"> </v>
      </c>
    </row>
    <row r="103" spans="1:33" ht="15.95" customHeight="1">
      <c r="A103" s="14" t="s">
        <v>164</v>
      </c>
      <c r="B103" s="14" t="s">
        <v>399</v>
      </c>
      <c r="C103" s="14" t="s">
        <v>52</v>
      </c>
      <c r="D103" s="14" t="s">
        <v>401</v>
      </c>
      <c r="E103" s="15">
        <v>1456.55</v>
      </c>
      <c r="F103" s="8">
        <f t="shared" si="24"/>
        <v>2246000.1</v>
      </c>
      <c r="G103" s="16">
        <v>1101687.47</v>
      </c>
      <c r="H103" s="18">
        <v>212083</v>
      </c>
      <c r="I103" s="8">
        <f t="shared" si="15"/>
        <v>159062.25</v>
      </c>
      <c r="J103" s="19">
        <v>99773</v>
      </c>
      <c r="K103" s="19">
        <v>867429</v>
      </c>
      <c r="L103" s="19">
        <v>258024</v>
      </c>
      <c r="M103" s="19">
        <v>129074</v>
      </c>
      <c r="N103" s="8">
        <f t="shared" si="26"/>
        <v>2615049.7199999997</v>
      </c>
      <c r="O103" s="3">
        <f t="shared" si="27"/>
        <v>0</v>
      </c>
      <c r="P103" s="2">
        <v>90</v>
      </c>
      <c r="Q103" s="2">
        <v>569</v>
      </c>
      <c r="R103" s="3">
        <f t="shared" si="18"/>
        <v>71182</v>
      </c>
      <c r="S103" s="20">
        <f t="shared" si="25"/>
        <v>104492.897</v>
      </c>
      <c r="T103" s="21">
        <v>70828923</v>
      </c>
      <c r="U103" s="20">
        <f t="shared" si="19"/>
        <v>70828.922999999995</v>
      </c>
      <c r="V103" s="20">
        <f t="shared" si="20"/>
        <v>33663.974000000002</v>
      </c>
      <c r="W103" s="3">
        <f t="shared" si="21"/>
        <v>673279</v>
      </c>
      <c r="X103" s="3">
        <f t="shared" si="28"/>
        <v>744461</v>
      </c>
      <c r="Y103" s="22">
        <v>0</v>
      </c>
      <c r="Z103" s="17">
        <v>0</v>
      </c>
      <c r="AA103" s="3">
        <f t="shared" si="29"/>
        <v>744461</v>
      </c>
      <c r="AB103" s="22"/>
      <c r="AC103" s="23">
        <v>0</v>
      </c>
      <c r="AD103" s="23">
        <v>0</v>
      </c>
      <c r="AE103" s="24">
        <f>SUM(AA103-AB103+AC103-AD103)</f>
        <v>744461</v>
      </c>
      <c r="AF103" s="1">
        <f>IF(O103&gt;0," ",1)</f>
        <v>1</v>
      </c>
      <c r="AG103" s="1" t="str">
        <f>IF(W103&gt;0," ",1)</f>
        <v xml:space="preserve"> </v>
      </c>
    </row>
    <row r="104" spans="1:33" ht="15.95" customHeight="1">
      <c r="A104" s="14" t="s">
        <v>164</v>
      </c>
      <c r="B104" s="14" t="s">
        <v>399</v>
      </c>
      <c r="C104" s="14" t="s">
        <v>193</v>
      </c>
      <c r="D104" s="14" t="s">
        <v>402</v>
      </c>
      <c r="E104" s="15">
        <v>527.67999999999995</v>
      </c>
      <c r="F104" s="8">
        <f t="shared" si="24"/>
        <v>813682.55999999994</v>
      </c>
      <c r="G104" s="16">
        <v>133188.31</v>
      </c>
      <c r="H104" s="18">
        <v>73658</v>
      </c>
      <c r="I104" s="8">
        <f t="shared" si="15"/>
        <v>55243.5</v>
      </c>
      <c r="J104" s="19">
        <v>34625</v>
      </c>
      <c r="K104" s="19">
        <v>302561</v>
      </c>
      <c r="L104" s="19">
        <v>82202</v>
      </c>
      <c r="M104" s="19">
        <v>57504</v>
      </c>
      <c r="N104" s="8">
        <f t="shared" si="26"/>
        <v>665323.81000000006</v>
      </c>
      <c r="O104" s="3">
        <f t="shared" si="27"/>
        <v>148359</v>
      </c>
      <c r="P104" s="2">
        <v>90</v>
      </c>
      <c r="Q104" s="2">
        <v>172</v>
      </c>
      <c r="R104" s="3">
        <f t="shared" si="18"/>
        <v>21517</v>
      </c>
      <c r="S104" s="20">
        <f t="shared" si="25"/>
        <v>37855.763200000001</v>
      </c>
      <c r="T104" s="21">
        <v>8217666</v>
      </c>
      <c r="U104" s="20">
        <f t="shared" si="19"/>
        <v>8217.6659999999993</v>
      </c>
      <c r="V104" s="20">
        <f t="shared" si="20"/>
        <v>29638.097200000004</v>
      </c>
      <c r="W104" s="3">
        <f t="shared" si="21"/>
        <v>592762</v>
      </c>
      <c r="X104" s="3">
        <f t="shared" si="28"/>
        <v>762638</v>
      </c>
      <c r="Y104" s="22">
        <v>0</v>
      </c>
      <c r="Z104" s="17">
        <v>0</v>
      </c>
      <c r="AA104" s="3">
        <f t="shared" si="29"/>
        <v>762638</v>
      </c>
      <c r="AB104" s="22"/>
      <c r="AC104" s="23">
        <v>0</v>
      </c>
      <c r="AD104" s="23">
        <v>0</v>
      </c>
      <c r="AE104" s="24">
        <f>SUM(AA104-AB104+AC104-AD104)</f>
        <v>762638</v>
      </c>
      <c r="AF104" s="1" t="str">
        <f>IF(O104&gt;0," ",1)</f>
        <v xml:space="preserve"> </v>
      </c>
      <c r="AG104" s="1" t="str">
        <f>IF(W104&gt;0," ",1)</f>
        <v xml:space="preserve"> </v>
      </c>
    </row>
    <row r="105" spans="1:33" ht="15.95" customHeight="1">
      <c r="A105" s="14" t="s">
        <v>242</v>
      </c>
      <c r="B105" s="14" t="s">
        <v>403</v>
      </c>
      <c r="C105" s="14" t="s">
        <v>31</v>
      </c>
      <c r="D105" s="14" t="s">
        <v>404</v>
      </c>
      <c r="E105" s="15">
        <v>501.02</v>
      </c>
      <c r="F105" s="8">
        <f t="shared" si="24"/>
        <v>772572.84</v>
      </c>
      <c r="G105" s="16">
        <v>155076.6</v>
      </c>
      <c r="H105" s="18">
        <v>35729</v>
      </c>
      <c r="I105" s="8">
        <f t="shared" si="15"/>
        <v>26796.75</v>
      </c>
      <c r="J105" s="19">
        <v>42111</v>
      </c>
      <c r="K105" s="19">
        <v>0</v>
      </c>
      <c r="L105" s="19">
        <v>0</v>
      </c>
      <c r="M105" s="19">
        <v>0</v>
      </c>
      <c r="N105" s="8">
        <f t="shared" si="26"/>
        <v>223984.35</v>
      </c>
      <c r="O105" s="3">
        <f t="shared" si="27"/>
        <v>548588</v>
      </c>
      <c r="P105" s="2">
        <v>33</v>
      </c>
      <c r="Q105" s="2">
        <v>102</v>
      </c>
      <c r="R105" s="3">
        <f t="shared" si="18"/>
        <v>4679</v>
      </c>
      <c r="S105" s="20">
        <f t="shared" si="25"/>
        <v>35943.174800000001</v>
      </c>
      <c r="T105" s="21">
        <v>9972772</v>
      </c>
      <c r="U105" s="20">
        <f t="shared" si="19"/>
        <v>9972.7720000000008</v>
      </c>
      <c r="V105" s="20">
        <f t="shared" si="20"/>
        <v>25970.4028</v>
      </c>
      <c r="W105" s="3">
        <f t="shared" si="21"/>
        <v>519408</v>
      </c>
      <c r="X105" s="3">
        <f t="shared" si="28"/>
        <v>1072675</v>
      </c>
      <c r="Y105" s="22">
        <v>0</v>
      </c>
      <c r="Z105" s="17">
        <v>0</v>
      </c>
      <c r="AA105" s="3">
        <f t="shared" si="29"/>
        <v>1072675</v>
      </c>
      <c r="AB105" s="22"/>
      <c r="AC105" s="23">
        <v>0</v>
      </c>
      <c r="AD105" s="23">
        <v>0</v>
      </c>
      <c r="AE105" s="24">
        <f>SUM(AA105-AB105+AC105-AD105)</f>
        <v>1072675</v>
      </c>
      <c r="AF105" s="1" t="str">
        <f>IF(O105&gt;0," ",1)</f>
        <v xml:space="preserve"> </v>
      </c>
      <c r="AG105" s="1" t="str">
        <f>IF(W105&gt;0," ",1)</f>
        <v xml:space="preserve"> </v>
      </c>
    </row>
    <row r="106" spans="1:33" ht="15.95" customHeight="1">
      <c r="A106" s="14" t="s">
        <v>242</v>
      </c>
      <c r="B106" s="14" t="s">
        <v>403</v>
      </c>
      <c r="C106" s="14" t="s">
        <v>101</v>
      </c>
      <c r="D106" s="14" t="s">
        <v>405</v>
      </c>
      <c r="E106" s="15">
        <v>746.92</v>
      </c>
      <c r="F106" s="8">
        <f t="shared" si="24"/>
        <v>1151750.6399999999</v>
      </c>
      <c r="G106" s="16">
        <v>180933.42</v>
      </c>
      <c r="H106" s="18">
        <v>43206</v>
      </c>
      <c r="I106" s="8">
        <f t="shared" si="15"/>
        <v>32404.5</v>
      </c>
      <c r="J106" s="19">
        <v>50469</v>
      </c>
      <c r="K106" s="19">
        <v>0</v>
      </c>
      <c r="L106" s="19">
        <v>0</v>
      </c>
      <c r="M106" s="19">
        <v>208</v>
      </c>
      <c r="N106" s="8">
        <f t="shared" si="26"/>
        <v>264014.92000000004</v>
      </c>
      <c r="O106" s="3">
        <f t="shared" si="27"/>
        <v>887736</v>
      </c>
      <c r="P106" s="2">
        <v>33</v>
      </c>
      <c r="Q106" s="2">
        <v>350</v>
      </c>
      <c r="R106" s="3">
        <f t="shared" si="18"/>
        <v>16055</v>
      </c>
      <c r="S106" s="20">
        <f t="shared" si="25"/>
        <v>53584.040800000002</v>
      </c>
      <c r="T106" s="21">
        <v>11718486</v>
      </c>
      <c r="U106" s="20">
        <f t="shared" si="19"/>
        <v>11718.486000000001</v>
      </c>
      <c r="V106" s="20">
        <f t="shared" si="20"/>
        <v>41865.554799999998</v>
      </c>
      <c r="W106" s="3">
        <f t="shared" si="21"/>
        <v>837311</v>
      </c>
      <c r="X106" s="3">
        <f t="shared" si="28"/>
        <v>1741102</v>
      </c>
      <c r="Y106" s="22">
        <v>0</v>
      </c>
      <c r="Z106" s="17">
        <v>0</v>
      </c>
      <c r="AA106" s="3">
        <f t="shared" si="29"/>
        <v>1741102</v>
      </c>
      <c r="AB106" s="22"/>
      <c r="AC106" s="23">
        <v>0</v>
      </c>
      <c r="AD106" s="23">
        <v>0</v>
      </c>
      <c r="AE106" s="24">
        <f>SUM(AA106-AB106+AC106-AD106)</f>
        <v>1741102</v>
      </c>
      <c r="AF106" s="1" t="str">
        <f>IF(O106&gt;0," ",1)</f>
        <v xml:space="preserve"> </v>
      </c>
      <c r="AG106" s="1" t="str">
        <f>IF(W106&gt;0," ",1)</f>
        <v xml:space="preserve"> </v>
      </c>
    </row>
    <row r="107" spans="1:33" ht="15.95" customHeight="1">
      <c r="A107" s="14" t="s">
        <v>242</v>
      </c>
      <c r="B107" s="14" t="s">
        <v>403</v>
      </c>
      <c r="C107" s="14" t="s">
        <v>52</v>
      </c>
      <c r="D107" s="14" t="s">
        <v>406</v>
      </c>
      <c r="E107" s="15">
        <v>2549.33</v>
      </c>
      <c r="F107" s="8">
        <f t="shared" si="24"/>
        <v>3931066.86</v>
      </c>
      <c r="G107" s="16">
        <v>1426512.45</v>
      </c>
      <c r="H107" s="18">
        <v>178162</v>
      </c>
      <c r="I107" s="8">
        <f t="shared" si="15"/>
        <v>133621.5</v>
      </c>
      <c r="J107" s="19">
        <v>208264</v>
      </c>
      <c r="K107" s="19">
        <v>9585</v>
      </c>
      <c r="L107" s="19">
        <v>341502</v>
      </c>
      <c r="M107" s="19">
        <v>82089</v>
      </c>
      <c r="N107" s="8">
        <f t="shared" si="26"/>
        <v>2201573.9500000002</v>
      </c>
      <c r="O107" s="3">
        <f t="shared" si="27"/>
        <v>1729493</v>
      </c>
      <c r="P107" s="2">
        <v>68</v>
      </c>
      <c r="Q107" s="2">
        <v>1082</v>
      </c>
      <c r="R107" s="3">
        <f t="shared" si="18"/>
        <v>102271</v>
      </c>
      <c r="S107" s="20">
        <f t="shared" si="25"/>
        <v>182888.93419999999</v>
      </c>
      <c r="T107" s="21">
        <v>91034617</v>
      </c>
      <c r="U107" s="20">
        <f t="shared" si="19"/>
        <v>91034.616999999998</v>
      </c>
      <c r="V107" s="20">
        <f t="shared" si="20"/>
        <v>91854.31719999999</v>
      </c>
      <c r="W107" s="3">
        <f t="shared" si="21"/>
        <v>1837086</v>
      </c>
      <c r="X107" s="3">
        <f t="shared" si="28"/>
        <v>3668850</v>
      </c>
      <c r="Y107" s="22">
        <v>0</v>
      </c>
      <c r="Z107" s="17">
        <v>0</v>
      </c>
      <c r="AA107" s="3">
        <f t="shared" si="29"/>
        <v>3668850</v>
      </c>
      <c r="AB107" s="22"/>
      <c r="AC107" s="23">
        <v>0</v>
      </c>
      <c r="AD107" s="23">
        <v>0</v>
      </c>
      <c r="AE107" s="24">
        <f>SUM(AA107-AB107+AC107-AD107)</f>
        <v>3668850</v>
      </c>
      <c r="AF107" s="1" t="str">
        <f>IF(O107&gt;0," ",1)</f>
        <v xml:space="preserve"> </v>
      </c>
      <c r="AG107" s="1" t="str">
        <f>IF(W107&gt;0," ",1)</f>
        <v xml:space="preserve"> </v>
      </c>
    </row>
    <row r="108" spans="1:33" ht="15.95" customHeight="1">
      <c r="A108" s="14" t="s">
        <v>242</v>
      </c>
      <c r="B108" s="14" t="s">
        <v>403</v>
      </c>
      <c r="C108" s="14" t="s">
        <v>193</v>
      </c>
      <c r="D108" s="14" t="s">
        <v>407</v>
      </c>
      <c r="E108" s="15">
        <v>544.49</v>
      </c>
      <c r="F108" s="8">
        <f t="shared" si="24"/>
        <v>839603.58</v>
      </c>
      <c r="G108" s="16">
        <v>85307.47</v>
      </c>
      <c r="H108" s="18">
        <v>34966</v>
      </c>
      <c r="I108" s="8">
        <f t="shared" si="15"/>
        <v>26224.5</v>
      </c>
      <c r="J108" s="19">
        <v>41163</v>
      </c>
      <c r="K108" s="19">
        <v>1859</v>
      </c>
      <c r="L108" s="19">
        <v>75023</v>
      </c>
      <c r="M108" s="19">
        <v>47019</v>
      </c>
      <c r="N108" s="8">
        <f t="shared" si="26"/>
        <v>276595.96999999997</v>
      </c>
      <c r="O108" s="3">
        <f t="shared" si="27"/>
        <v>563008</v>
      </c>
      <c r="P108" s="2">
        <v>95</v>
      </c>
      <c r="Q108" s="2">
        <v>126</v>
      </c>
      <c r="R108" s="3">
        <f t="shared" si="18"/>
        <v>16638</v>
      </c>
      <c r="S108" s="20">
        <f t="shared" si="25"/>
        <v>39061.712599999999</v>
      </c>
      <c r="T108" s="21">
        <v>4910153</v>
      </c>
      <c r="U108" s="20">
        <f t="shared" si="19"/>
        <v>4910.1530000000002</v>
      </c>
      <c r="V108" s="20">
        <f t="shared" si="20"/>
        <v>34151.559600000001</v>
      </c>
      <c r="W108" s="3">
        <f t="shared" si="21"/>
        <v>683031</v>
      </c>
      <c r="X108" s="3">
        <f t="shared" si="28"/>
        <v>1262677</v>
      </c>
      <c r="Y108" s="22">
        <v>0</v>
      </c>
      <c r="Z108" s="17">
        <v>0</v>
      </c>
      <c r="AA108" s="3">
        <f t="shared" si="29"/>
        <v>1262677</v>
      </c>
      <c r="AB108" s="22"/>
      <c r="AC108" s="23">
        <v>0</v>
      </c>
      <c r="AD108" s="23">
        <v>0</v>
      </c>
      <c r="AE108" s="24">
        <f>SUM(AA108-AB108+AC108-AD108)</f>
        <v>1262677</v>
      </c>
      <c r="AF108" s="1" t="str">
        <f>IF(O108&gt;0," ",1)</f>
        <v xml:space="preserve"> </v>
      </c>
      <c r="AG108" s="1" t="str">
        <f>IF(W108&gt;0," ",1)</f>
        <v xml:space="preserve"> </v>
      </c>
    </row>
    <row r="109" spans="1:33" ht="15.95" customHeight="1">
      <c r="A109" s="14" t="s">
        <v>242</v>
      </c>
      <c r="B109" s="14" t="s">
        <v>403</v>
      </c>
      <c r="C109" s="14" t="s">
        <v>97</v>
      </c>
      <c r="D109" s="14" t="s">
        <v>408</v>
      </c>
      <c r="E109" s="15">
        <v>670.62</v>
      </c>
      <c r="F109" s="8">
        <f t="shared" si="24"/>
        <v>1034096.04</v>
      </c>
      <c r="G109" s="16">
        <v>151772.63</v>
      </c>
      <c r="H109" s="18">
        <v>46723</v>
      </c>
      <c r="I109" s="8">
        <f t="shared" si="15"/>
        <v>35042.25</v>
      </c>
      <c r="J109" s="19">
        <v>54552</v>
      </c>
      <c r="K109" s="19">
        <v>2518</v>
      </c>
      <c r="L109" s="19">
        <v>123176</v>
      </c>
      <c r="M109" s="19">
        <v>48800</v>
      </c>
      <c r="N109" s="8">
        <f t="shared" si="26"/>
        <v>415860.88</v>
      </c>
      <c r="O109" s="3">
        <f t="shared" si="27"/>
        <v>618235</v>
      </c>
      <c r="P109" s="2">
        <v>75</v>
      </c>
      <c r="Q109" s="2">
        <v>277</v>
      </c>
      <c r="R109" s="3">
        <f t="shared" si="18"/>
        <v>28877</v>
      </c>
      <c r="S109" s="20">
        <f t="shared" si="25"/>
        <v>48110.2788</v>
      </c>
      <c r="T109" s="21">
        <v>8533643</v>
      </c>
      <c r="U109" s="20">
        <f t="shared" si="19"/>
        <v>8533.643</v>
      </c>
      <c r="V109" s="20">
        <f t="shared" si="20"/>
        <v>39576.635800000004</v>
      </c>
      <c r="W109" s="3">
        <f t="shared" si="21"/>
        <v>791533</v>
      </c>
      <c r="X109" s="3">
        <f t="shared" si="28"/>
        <v>1438645</v>
      </c>
      <c r="Y109" s="22">
        <v>0</v>
      </c>
      <c r="Z109" s="17">
        <v>0</v>
      </c>
      <c r="AA109" s="3">
        <f t="shared" si="29"/>
        <v>1438645</v>
      </c>
      <c r="AB109" s="22"/>
      <c r="AC109" s="23">
        <v>0</v>
      </c>
      <c r="AD109" s="23">
        <v>0</v>
      </c>
      <c r="AE109" s="24">
        <f>SUM(AA109-AB109+AC109-AD109)</f>
        <v>1438645</v>
      </c>
      <c r="AF109" s="1" t="str">
        <f>IF(O109&gt;0," ",1)</f>
        <v xml:space="preserve"> </v>
      </c>
      <c r="AG109" s="1" t="str">
        <f>IF(W109&gt;0," ",1)</f>
        <v xml:space="preserve"> </v>
      </c>
    </row>
    <row r="110" spans="1:33" ht="15.95" customHeight="1">
      <c r="A110" s="14" t="s">
        <v>242</v>
      </c>
      <c r="B110" s="14" t="s">
        <v>403</v>
      </c>
      <c r="C110" s="14" t="s">
        <v>215</v>
      </c>
      <c r="D110" s="14" t="s">
        <v>409</v>
      </c>
      <c r="E110" s="15">
        <v>570.02</v>
      </c>
      <c r="F110" s="8">
        <f t="shared" si="24"/>
        <v>878970.84</v>
      </c>
      <c r="G110" s="16">
        <v>253943.7</v>
      </c>
      <c r="H110" s="18">
        <v>37474</v>
      </c>
      <c r="I110" s="8">
        <f t="shared" si="15"/>
        <v>28105.5</v>
      </c>
      <c r="J110" s="19">
        <v>43709</v>
      </c>
      <c r="K110" s="19">
        <v>2023</v>
      </c>
      <c r="L110" s="19">
        <v>114366</v>
      </c>
      <c r="M110" s="19">
        <v>36376</v>
      </c>
      <c r="N110" s="8">
        <f t="shared" si="26"/>
        <v>478523.2</v>
      </c>
      <c r="O110" s="3">
        <f t="shared" si="27"/>
        <v>400448</v>
      </c>
      <c r="P110" s="2">
        <v>92</v>
      </c>
      <c r="Q110" s="2">
        <v>108</v>
      </c>
      <c r="R110" s="3">
        <f t="shared" si="18"/>
        <v>13811</v>
      </c>
      <c r="S110" s="20">
        <f t="shared" si="25"/>
        <v>40893.234799999998</v>
      </c>
      <c r="T110" s="21">
        <v>15148518</v>
      </c>
      <c r="U110" s="20">
        <f t="shared" si="19"/>
        <v>15148.518</v>
      </c>
      <c r="V110" s="20">
        <f t="shared" si="20"/>
        <v>25744.716799999998</v>
      </c>
      <c r="W110" s="3">
        <f t="shared" si="21"/>
        <v>514894</v>
      </c>
      <c r="X110" s="3">
        <f t="shared" si="28"/>
        <v>929153</v>
      </c>
      <c r="Y110" s="22">
        <v>0</v>
      </c>
      <c r="Z110" s="17">
        <v>0</v>
      </c>
      <c r="AA110" s="3">
        <f t="shared" si="29"/>
        <v>929153</v>
      </c>
      <c r="AB110" s="22"/>
      <c r="AC110" s="23">
        <v>0</v>
      </c>
      <c r="AD110" s="23">
        <v>0</v>
      </c>
      <c r="AE110" s="24">
        <f>SUM(AA110-AB110+AC110-AD110)</f>
        <v>929153</v>
      </c>
      <c r="AF110" s="1" t="str">
        <f>IF(O110&gt;0," ",1)</f>
        <v xml:space="preserve"> </v>
      </c>
      <c r="AG110" s="1" t="str">
        <f>IF(W110&gt;0," ",1)</f>
        <v xml:space="preserve"> </v>
      </c>
    </row>
    <row r="111" spans="1:33" ht="15.95" customHeight="1">
      <c r="A111" s="14" t="s">
        <v>242</v>
      </c>
      <c r="B111" s="14" t="s">
        <v>403</v>
      </c>
      <c r="C111" s="14" t="s">
        <v>29</v>
      </c>
      <c r="D111" s="14" t="s">
        <v>410</v>
      </c>
      <c r="E111" s="15">
        <v>24964</v>
      </c>
      <c r="F111" s="8">
        <f t="shared" si="24"/>
        <v>38494488</v>
      </c>
      <c r="G111" s="16">
        <v>6288728.5</v>
      </c>
      <c r="H111" s="18">
        <v>1788340</v>
      </c>
      <c r="I111" s="8">
        <f t="shared" si="15"/>
        <v>1341255</v>
      </c>
      <c r="J111" s="19">
        <v>2086936</v>
      </c>
      <c r="K111" s="19">
        <v>96474</v>
      </c>
      <c r="L111" s="19">
        <v>6070756</v>
      </c>
      <c r="M111" s="19">
        <v>30684</v>
      </c>
      <c r="N111" s="8">
        <f t="shared" si="26"/>
        <v>15914833.5</v>
      </c>
      <c r="O111" s="3">
        <f t="shared" si="27"/>
        <v>22579655</v>
      </c>
      <c r="P111" s="2">
        <v>33</v>
      </c>
      <c r="Q111" s="2">
        <v>8663</v>
      </c>
      <c r="R111" s="3">
        <f t="shared" si="18"/>
        <v>397372</v>
      </c>
      <c r="S111" s="20">
        <f t="shared" si="25"/>
        <v>1790917.36</v>
      </c>
      <c r="T111" s="21">
        <v>401322814</v>
      </c>
      <c r="U111" s="20">
        <f t="shared" si="19"/>
        <v>401322.81400000001</v>
      </c>
      <c r="V111" s="20">
        <f t="shared" si="20"/>
        <v>1389594.5460000001</v>
      </c>
      <c r="W111" s="3">
        <f t="shared" si="21"/>
        <v>27791891</v>
      </c>
      <c r="X111" s="3">
        <f t="shared" si="28"/>
        <v>50768918</v>
      </c>
      <c r="Y111" s="22">
        <v>0</v>
      </c>
      <c r="Z111" s="17">
        <v>0</v>
      </c>
      <c r="AA111" s="3">
        <f t="shared" si="29"/>
        <v>50768918</v>
      </c>
      <c r="AB111" s="22"/>
      <c r="AC111" s="23">
        <v>0</v>
      </c>
      <c r="AD111" s="23">
        <v>0</v>
      </c>
      <c r="AE111" s="24">
        <f>SUM(AA111-AB111+AC111-AD111)</f>
        <v>50768918</v>
      </c>
      <c r="AF111" s="1" t="str">
        <f>IF(O111&gt;0," ",1)</f>
        <v xml:space="preserve"> </v>
      </c>
      <c r="AG111" s="1" t="str">
        <f>IF(W111&gt;0," ",1)</f>
        <v xml:space="preserve"> </v>
      </c>
    </row>
    <row r="112" spans="1:33" ht="15.95" customHeight="1">
      <c r="A112" s="14" t="s">
        <v>242</v>
      </c>
      <c r="B112" s="14" t="s">
        <v>403</v>
      </c>
      <c r="C112" s="14" t="s">
        <v>94</v>
      </c>
      <c r="D112" s="14" t="s">
        <v>411</v>
      </c>
      <c r="E112" s="15">
        <v>763.21</v>
      </c>
      <c r="F112" s="8">
        <f t="shared" si="24"/>
        <v>1176869.82</v>
      </c>
      <c r="G112" s="16">
        <v>192070.31</v>
      </c>
      <c r="H112" s="18">
        <v>57192</v>
      </c>
      <c r="I112" s="8">
        <f t="shared" si="15"/>
        <v>42894</v>
      </c>
      <c r="J112" s="19">
        <v>66874</v>
      </c>
      <c r="K112" s="19">
        <v>3075</v>
      </c>
      <c r="L112" s="19">
        <v>142276</v>
      </c>
      <c r="M112" s="19">
        <v>47216</v>
      </c>
      <c r="N112" s="8">
        <f t="shared" si="26"/>
        <v>494405.31</v>
      </c>
      <c r="O112" s="3">
        <f t="shared" si="27"/>
        <v>682465</v>
      </c>
      <c r="P112" s="2">
        <v>75</v>
      </c>
      <c r="Q112" s="2">
        <v>174</v>
      </c>
      <c r="R112" s="3">
        <f t="shared" si="18"/>
        <v>18140</v>
      </c>
      <c r="S112" s="20">
        <f t="shared" si="25"/>
        <v>54752.685400000002</v>
      </c>
      <c r="T112" s="21">
        <v>11798962</v>
      </c>
      <c r="U112" s="20">
        <f t="shared" si="19"/>
        <v>11798.962</v>
      </c>
      <c r="V112" s="20">
        <f t="shared" si="20"/>
        <v>42953.723400000003</v>
      </c>
      <c r="W112" s="3">
        <f t="shared" si="21"/>
        <v>859074</v>
      </c>
      <c r="X112" s="3">
        <f t="shared" si="28"/>
        <v>1559679</v>
      </c>
      <c r="Y112" s="22">
        <v>0</v>
      </c>
      <c r="Z112" s="17">
        <v>0</v>
      </c>
      <c r="AA112" s="3">
        <f t="shared" si="29"/>
        <v>1559679</v>
      </c>
      <c r="AB112" s="22"/>
      <c r="AC112" s="23">
        <v>0</v>
      </c>
      <c r="AD112" s="23">
        <v>0</v>
      </c>
      <c r="AE112" s="24">
        <f>SUM(AA112-AB112+AC112-AD112)</f>
        <v>1559679</v>
      </c>
      <c r="AF112" s="1" t="str">
        <f>IF(O112&gt;0," ",1)</f>
        <v xml:space="preserve"> </v>
      </c>
      <c r="AG112" s="1" t="str">
        <f>IF(W112&gt;0," ",1)</f>
        <v xml:space="preserve"> </v>
      </c>
    </row>
    <row r="113" spans="1:33" ht="15.95" customHeight="1">
      <c r="A113" s="14" t="s">
        <v>242</v>
      </c>
      <c r="B113" s="14" t="s">
        <v>403</v>
      </c>
      <c r="C113" s="14" t="s">
        <v>13</v>
      </c>
      <c r="D113" s="14" t="s">
        <v>412</v>
      </c>
      <c r="E113" s="15">
        <v>2619.25</v>
      </c>
      <c r="F113" s="8">
        <f t="shared" si="24"/>
        <v>4038883.5</v>
      </c>
      <c r="G113" s="16">
        <v>850993.5</v>
      </c>
      <c r="H113" s="18">
        <v>175643</v>
      </c>
      <c r="I113" s="8">
        <f t="shared" si="15"/>
        <v>131732.25</v>
      </c>
      <c r="J113" s="19">
        <v>205144</v>
      </c>
      <c r="K113" s="19">
        <v>9462</v>
      </c>
      <c r="L113" s="19">
        <v>347521</v>
      </c>
      <c r="M113" s="19">
        <v>92581</v>
      </c>
      <c r="N113" s="8">
        <f t="shared" si="26"/>
        <v>1637433.75</v>
      </c>
      <c r="O113" s="3">
        <f t="shared" si="27"/>
        <v>2401450</v>
      </c>
      <c r="P113" s="2">
        <v>40</v>
      </c>
      <c r="Q113" s="2">
        <v>1085</v>
      </c>
      <c r="R113" s="3">
        <f t="shared" si="18"/>
        <v>60326</v>
      </c>
      <c r="S113" s="20">
        <f t="shared" si="25"/>
        <v>187904.995</v>
      </c>
      <c r="T113" s="21">
        <v>50835932</v>
      </c>
      <c r="U113" s="20">
        <f t="shared" si="19"/>
        <v>50835.932000000001</v>
      </c>
      <c r="V113" s="20">
        <f t="shared" si="20"/>
        <v>137069.06299999999</v>
      </c>
      <c r="W113" s="3">
        <f t="shared" si="21"/>
        <v>2741381</v>
      </c>
      <c r="X113" s="3">
        <f t="shared" si="28"/>
        <v>5203157</v>
      </c>
      <c r="Y113" s="22">
        <v>0</v>
      </c>
      <c r="Z113" s="17">
        <v>0</v>
      </c>
      <c r="AA113" s="3">
        <f t="shared" si="29"/>
        <v>5203157</v>
      </c>
      <c r="AB113" s="22"/>
      <c r="AC113" s="23">
        <v>0</v>
      </c>
      <c r="AD113" s="23">
        <v>0</v>
      </c>
      <c r="AE113" s="24">
        <f>SUM(AA113-AB113+AC113-AD113)</f>
        <v>5203157</v>
      </c>
      <c r="AF113" s="1" t="str">
        <f>IF(O113&gt;0," ",1)</f>
        <v xml:space="preserve"> </v>
      </c>
      <c r="AG113" s="1" t="str">
        <f>IF(W113&gt;0," ",1)</f>
        <v xml:space="preserve"> </v>
      </c>
    </row>
    <row r="114" spans="1:33" ht="15.95" customHeight="1">
      <c r="A114" s="14" t="s">
        <v>242</v>
      </c>
      <c r="B114" s="14" t="s">
        <v>403</v>
      </c>
      <c r="C114" s="14" t="s">
        <v>30</v>
      </c>
      <c r="D114" s="14" t="s">
        <v>413</v>
      </c>
      <c r="E114" s="15">
        <v>606.92999999999995</v>
      </c>
      <c r="F114" s="8">
        <f t="shared" si="24"/>
        <v>935886.05999999994</v>
      </c>
      <c r="G114" s="16">
        <v>137982.89000000001</v>
      </c>
      <c r="H114" s="18">
        <v>31416</v>
      </c>
      <c r="I114" s="8">
        <f t="shared" si="15"/>
        <v>23562</v>
      </c>
      <c r="J114" s="19">
        <v>36725</v>
      </c>
      <c r="K114" s="19">
        <v>1690</v>
      </c>
      <c r="L114" s="19">
        <v>83357</v>
      </c>
      <c r="M114" s="19">
        <v>141408</v>
      </c>
      <c r="N114" s="8">
        <f t="shared" si="26"/>
        <v>424724.89</v>
      </c>
      <c r="O114" s="3">
        <f t="shared" si="27"/>
        <v>511161</v>
      </c>
      <c r="P114" s="2">
        <v>123</v>
      </c>
      <c r="Q114" s="2">
        <v>172</v>
      </c>
      <c r="R114" s="3">
        <f t="shared" si="18"/>
        <v>29407</v>
      </c>
      <c r="S114" s="20">
        <f t="shared" si="25"/>
        <v>43541.158199999998</v>
      </c>
      <c r="T114" s="21">
        <v>8141621</v>
      </c>
      <c r="U114" s="20">
        <f t="shared" si="19"/>
        <v>8141.6210000000001</v>
      </c>
      <c r="V114" s="20">
        <f t="shared" si="20"/>
        <v>35399.537199999999</v>
      </c>
      <c r="W114" s="3">
        <f t="shared" si="21"/>
        <v>707991</v>
      </c>
      <c r="X114" s="3">
        <f t="shared" si="28"/>
        <v>1248559</v>
      </c>
      <c r="Y114" s="22">
        <v>0</v>
      </c>
      <c r="Z114" s="17">
        <v>0</v>
      </c>
      <c r="AA114" s="3">
        <f t="shared" si="29"/>
        <v>1248559</v>
      </c>
      <c r="AB114" s="22"/>
      <c r="AC114" s="23">
        <v>0</v>
      </c>
      <c r="AD114" s="23">
        <v>0</v>
      </c>
      <c r="AE114" s="24">
        <f>SUM(AA114-AB114+AC114-AD114)</f>
        <v>1248559</v>
      </c>
      <c r="AF114" s="1" t="str">
        <f>IF(O114&gt;0," ",1)</f>
        <v xml:space="preserve"> </v>
      </c>
      <c r="AG114" s="1" t="str">
        <f>IF(W114&gt;0," ",1)</f>
        <v xml:space="preserve"> </v>
      </c>
    </row>
    <row r="115" spans="1:33" ht="15.95" customHeight="1">
      <c r="A115" s="14" t="s">
        <v>130</v>
      </c>
      <c r="B115" s="14" t="s">
        <v>414</v>
      </c>
      <c r="C115" s="14" t="s">
        <v>52</v>
      </c>
      <c r="D115" s="14" t="s">
        <v>415</v>
      </c>
      <c r="E115" s="15">
        <v>1066.55</v>
      </c>
      <c r="F115" s="8">
        <f t="shared" si="24"/>
        <v>1644620.0999999999</v>
      </c>
      <c r="G115" s="16">
        <v>243447.27</v>
      </c>
      <c r="H115" s="18">
        <v>79479</v>
      </c>
      <c r="I115" s="8">
        <f t="shared" si="15"/>
        <v>59609.25</v>
      </c>
      <c r="J115" s="19">
        <v>95463</v>
      </c>
      <c r="K115" s="19">
        <v>28486</v>
      </c>
      <c r="L115" s="19">
        <v>258413</v>
      </c>
      <c r="M115" s="19">
        <v>136187</v>
      </c>
      <c r="N115" s="8">
        <f t="shared" si="26"/>
        <v>821605.52</v>
      </c>
      <c r="O115" s="3">
        <f t="shared" si="27"/>
        <v>823015</v>
      </c>
      <c r="P115" s="2">
        <v>112</v>
      </c>
      <c r="Q115" s="2">
        <v>152</v>
      </c>
      <c r="R115" s="3">
        <f t="shared" si="18"/>
        <v>23663</v>
      </c>
      <c r="S115" s="20">
        <f t="shared" si="25"/>
        <v>76514.297000000006</v>
      </c>
      <c r="T115" s="21">
        <v>14818310</v>
      </c>
      <c r="U115" s="20">
        <f t="shared" si="19"/>
        <v>14818.31</v>
      </c>
      <c r="V115" s="20">
        <f t="shared" si="20"/>
        <v>61695.987000000008</v>
      </c>
      <c r="W115" s="3">
        <f t="shared" si="21"/>
        <v>1233920</v>
      </c>
      <c r="X115" s="3">
        <f t="shared" si="28"/>
        <v>2080598</v>
      </c>
      <c r="Y115" s="22">
        <v>0</v>
      </c>
      <c r="Z115" s="17">
        <v>0</v>
      </c>
      <c r="AA115" s="3">
        <f t="shared" si="29"/>
        <v>2080598</v>
      </c>
      <c r="AB115" s="22"/>
      <c r="AC115" s="23">
        <v>0</v>
      </c>
      <c r="AD115" s="23">
        <v>0</v>
      </c>
      <c r="AE115" s="24">
        <f>SUM(AA115-AB115+AC115-AD115)</f>
        <v>2080598</v>
      </c>
      <c r="AF115" s="1" t="str">
        <f>IF(O115&gt;0," ",1)</f>
        <v xml:space="preserve"> </v>
      </c>
      <c r="AG115" s="1" t="str">
        <f>IF(W115&gt;0," ",1)</f>
        <v xml:space="preserve"> </v>
      </c>
    </row>
    <row r="116" spans="1:33" ht="15.95" customHeight="1">
      <c r="A116" s="14" t="s">
        <v>130</v>
      </c>
      <c r="B116" s="14" t="s">
        <v>414</v>
      </c>
      <c r="C116" s="14" t="s">
        <v>131</v>
      </c>
      <c r="D116" s="14" t="s">
        <v>416</v>
      </c>
      <c r="E116" s="15">
        <v>440.14</v>
      </c>
      <c r="F116" s="8">
        <f t="shared" si="24"/>
        <v>678695.88</v>
      </c>
      <c r="G116" s="16">
        <v>121106.14</v>
      </c>
      <c r="H116" s="18">
        <v>26191</v>
      </c>
      <c r="I116" s="8">
        <f t="shared" si="15"/>
        <v>19643.25</v>
      </c>
      <c r="J116" s="19">
        <v>31405</v>
      </c>
      <c r="K116" s="19">
        <v>9385</v>
      </c>
      <c r="L116" s="19">
        <v>111272</v>
      </c>
      <c r="M116" s="19">
        <v>45587</v>
      </c>
      <c r="N116" s="8">
        <f t="shared" si="26"/>
        <v>338398.39</v>
      </c>
      <c r="O116" s="3">
        <f t="shared" si="27"/>
        <v>340297</v>
      </c>
      <c r="P116" s="2">
        <v>167</v>
      </c>
      <c r="Q116" s="2">
        <v>45</v>
      </c>
      <c r="R116" s="3">
        <f t="shared" si="18"/>
        <v>10446</v>
      </c>
      <c r="S116" s="20">
        <f t="shared" si="25"/>
        <v>31575.643599999999</v>
      </c>
      <c r="T116" s="21">
        <v>7284270</v>
      </c>
      <c r="U116" s="20">
        <f t="shared" si="19"/>
        <v>7284.27</v>
      </c>
      <c r="V116" s="20">
        <f t="shared" si="20"/>
        <v>24291.373599999999</v>
      </c>
      <c r="W116" s="3">
        <f t="shared" si="21"/>
        <v>485827</v>
      </c>
      <c r="X116" s="3">
        <f t="shared" si="28"/>
        <v>836570</v>
      </c>
      <c r="Y116" s="22">
        <v>0</v>
      </c>
      <c r="Z116" s="17">
        <v>0</v>
      </c>
      <c r="AA116" s="3">
        <f t="shared" si="29"/>
        <v>836570</v>
      </c>
      <c r="AB116" s="22"/>
      <c r="AC116" s="23">
        <v>0</v>
      </c>
      <c r="AD116" s="23">
        <v>0</v>
      </c>
      <c r="AE116" s="24">
        <f>SUM(AA116-AB116+AC116-AD116)</f>
        <v>836570</v>
      </c>
      <c r="AF116" s="1" t="str">
        <f>IF(O116&gt;0," ",1)</f>
        <v xml:space="preserve"> </v>
      </c>
      <c r="AG116" s="1" t="str">
        <f>IF(W116&gt;0," ",1)</f>
        <v xml:space="preserve"> </v>
      </c>
    </row>
    <row r="117" spans="1:33" ht="15.95" customHeight="1">
      <c r="A117" s="14" t="s">
        <v>130</v>
      </c>
      <c r="B117" s="14" t="s">
        <v>414</v>
      </c>
      <c r="C117" s="14" t="s">
        <v>132</v>
      </c>
      <c r="D117" s="14" t="s">
        <v>417</v>
      </c>
      <c r="E117" s="15">
        <v>460.79</v>
      </c>
      <c r="F117" s="8">
        <f t="shared" si="24"/>
        <v>710538.18</v>
      </c>
      <c r="G117" s="16">
        <v>118116.77</v>
      </c>
      <c r="H117" s="18">
        <v>25991</v>
      </c>
      <c r="I117" s="8">
        <f t="shared" si="15"/>
        <v>19493.25</v>
      </c>
      <c r="J117" s="19">
        <v>31118</v>
      </c>
      <c r="K117" s="19">
        <v>9309</v>
      </c>
      <c r="L117" s="19">
        <v>92845</v>
      </c>
      <c r="M117" s="19">
        <v>45118</v>
      </c>
      <c r="N117" s="8">
        <f t="shared" si="26"/>
        <v>316000.02</v>
      </c>
      <c r="O117" s="3">
        <f t="shared" si="27"/>
        <v>394538</v>
      </c>
      <c r="P117" s="2">
        <v>119</v>
      </c>
      <c r="Q117" s="2">
        <v>141</v>
      </c>
      <c r="R117" s="3">
        <f t="shared" si="18"/>
        <v>23323</v>
      </c>
      <c r="S117" s="20">
        <f t="shared" si="25"/>
        <v>33057.0746</v>
      </c>
      <c r="T117" s="21">
        <v>7195376</v>
      </c>
      <c r="U117" s="20">
        <f t="shared" si="19"/>
        <v>7195.3760000000002</v>
      </c>
      <c r="V117" s="20">
        <f t="shared" si="20"/>
        <v>25861.6986</v>
      </c>
      <c r="W117" s="3">
        <f t="shared" si="21"/>
        <v>517234</v>
      </c>
      <c r="X117" s="3">
        <f t="shared" si="28"/>
        <v>935095</v>
      </c>
      <c r="Y117" s="22">
        <v>0</v>
      </c>
      <c r="Z117" s="17">
        <v>0</v>
      </c>
      <c r="AA117" s="3">
        <f t="shared" si="29"/>
        <v>935095</v>
      </c>
      <c r="AB117" s="22"/>
      <c r="AC117" s="23">
        <v>0</v>
      </c>
      <c r="AD117" s="23">
        <v>0</v>
      </c>
      <c r="AE117" s="24">
        <f>SUM(AA117-AB117+AC117-AD117)</f>
        <v>935095</v>
      </c>
      <c r="AF117" s="1" t="str">
        <f>IF(O117&gt;0," ",1)</f>
        <v xml:space="preserve"> </v>
      </c>
      <c r="AG117" s="1" t="str">
        <f>IF(W117&gt;0," ",1)</f>
        <v xml:space="preserve"> </v>
      </c>
    </row>
    <row r="118" spans="1:33" ht="15.95" customHeight="1">
      <c r="A118" s="14" t="s">
        <v>245</v>
      </c>
      <c r="B118" s="14" t="s">
        <v>418</v>
      </c>
      <c r="C118" s="14" t="s">
        <v>212</v>
      </c>
      <c r="D118" s="14" t="s">
        <v>899</v>
      </c>
      <c r="E118" s="15">
        <v>1246.1500000000001</v>
      </c>
      <c r="F118" s="8">
        <f t="shared" si="24"/>
        <v>1921563.3</v>
      </c>
      <c r="G118" s="16">
        <v>104166.62</v>
      </c>
      <c r="H118" s="18">
        <v>23678</v>
      </c>
      <c r="I118" s="8">
        <f t="shared" si="15"/>
        <v>17758.5</v>
      </c>
      <c r="J118" s="19">
        <v>16646</v>
      </c>
      <c r="K118" s="19">
        <v>274</v>
      </c>
      <c r="L118" s="19">
        <v>69647</v>
      </c>
      <c r="M118" s="19">
        <v>26166</v>
      </c>
      <c r="N118" s="8">
        <f t="shared" si="26"/>
        <v>234658.12</v>
      </c>
      <c r="O118" s="3">
        <f t="shared" si="27"/>
        <v>1686905</v>
      </c>
      <c r="P118" s="2">
        <v>161</v>
      </c>
      <c r="Q118" s="2">
        <v>40</v>
      </c>
      <c r="R118" s="3">
        <f t="shared" si="18"/>
        <v>8952</v>
      </c>
      <c r="S118" s="20">
        <f t="shared" si="25"/>
        <v>89398.801000000007</v>
      </c>
      <c r="T118" s="21">
        <v>5645887</v>
      </c>
      <c r="U118" s="20">
        <f t="shared" si="19"/>
        <v>5645.8869999999997</v>
      </c>
      <c r="V118" s="20">
        <f t="shared" si="20"/>
        <v>83752.914000000004</v>
      </c>
      <c r="W118" s="3">
        <f t="shared" si="21"/>
        <v>1675058</v>
      </c>
      <c r="X118" s="3">
        <f t="shared" si="28"/>
        <v>3370915</v>
      </c>
      <c r="Y118" s="22">
        <v>0</v>
      </c>
      <c r="Z118" s="17">
        <v>0</v>
      </c>
      <c r="AA118" s="3">
        <f t="shared" si="29"/>
        <v>3370915</v>
      </c>
      <c r="AB118" s="22"/>
      <c r="AC118" s="23">
        <v>0</v>
      </c>
      <c r="AD118" s="23">
        <v>0</v>
      </c>
      <c r="AE118" s="24">
        <f>SUM(AA118-AB118+AC118-AD118)</f>
        <v>3370915</v>
      </c>
      <c r="AF118" s="1" t="str">
        <f>IF(O118&gt;0," ",1)</f>
        <v xml:space="preserve"> </v>
      </c>
      <c r="AG118" s="1" t="str">
        <f>IF(W118&gt;0," ",1)</f>
        <v xml:space="preserve"> </v>
      </c>
    </row>
    <row r="119" spans="1:33" ht="15.95" customHeight="1">
      <c r="A119" s="14" t="s">
        <v>245</v>
      </c>
      <c r="B119" s="14" t="s">
        <v>418</v>
      </c>
      <c r="C119" s="14" t="s">
        <v>194</v>
      </c>
      <c r="D119" s="14" t="s">
        <v>419</v>
      </c>
      <c r="E119" s="15">
        <v>1023.83</v>
      </c>
      <c r="F119" s="8">
        <f t="shared" si="24"/>
        <v>1578745.86</v>
      </c>
      <c r="G119" s="16">
        <v>764852.32</v>
      </c>
      <c r="H119" s="18">
        <v>102125</v>
      </c>
      <c r="I119" s="8">
        <f t="shared" si="15"/>
        <v>76593.75</v>
      </c>
      <c r="J119" s="19">
        <v>87019</v>
      </c>
      <c r="K119" s="19">
        <v>1399</v>
      </c>
      <c r="L119" s="19">
        <v>181640</v>
      </c>
      <c r="M119" s="19">
        <v>27068</v>
      </c>
      <c r="N119" s="8">
        <f t="shared" si="26"/>
        <v>1138572.0699999998</v>
      </c>
      <c r="O119" s="3">
        <f t="shared" si="27"/>
        <v>440174</v>
      </c>
      <c r="P119" s="2">
        <v>40</v>
      </c>
      <c r="Q119" s="2">
        <v>557</v>
      </c>
      <c r="R119" s="3">
        <f t="shared" si="18"/>
        <v>30969</v>
      </c>
      <c r="S119" s="20">
        <f t="shared" si="25"/>
        <v>73449.564199999993</v>
      </c>
      <c r="T119" s="21">
        <v>46728152</v>
      </c>
      <c r="U119" s="20">
        <f t="shared" si="19"/>
        <v>46728.152000000002</v>
      </c>
      <c r="V119" s="20">
        <f t="shared" si="20"/>
        <v>26721.412199999992</v>
      </c>
      <c r="W119" s="3">
        <f t="shared" si="21"/>
        <v>534428</v>
      </c>
      <c r="X119" s="3">
        <f t="shared" si="28"/>
        <v>1005571</v>
      </c>
      <c r="Y119" s="22">
        <v>0</v>
      </c>
      <c r="Z119" s="17">
        <v>0</v>
      </c>
      <c r="AA119" s="3">
        <f t="shared" si="29"/>
        <v>1005571</v>
      </c>
      <c r="AB119" s="22"/>
      <c r="AC119" s="23">
        <v>0</v>
      </c>
      <c r="AD119" s="23">
        <v>0</v>
      </c>
      <c r="AE119" s="24">
        <f>SUM(AA119-AB119+AC119-AD119)</f>
        <v>1005571</v>
      </c>
      <c r="AF119" s="1" t="str">
        <f>IF(O119&gt;0," ",1)</f>
        <v xml:space="preserve"> </v>
      </c>
      <c r="AG119" s="1" t="str">
        <f>IF(W119&gt;0," ",1)</f>
        <v xml:space="preserve"> </v>
      </c>
    </row>
    <row r="120" spans="1:33" ht="15.95" customHeight="1">
      <c r="A120" s="14" t="s">
        <v>245</v>
      </c>
      <c r="B120" s="14" t="s">
        <v>418</v>
      </c>
      <c r="C120" s="14" t="s">
        <v>246</v>
      </c>
      <c r="D120" s="14" t="s">
        <v>420</v>
      </c>
      <c r="E120" s="15">
        <v>814.32</v>
      </c>
      <c r="F120" s="8">
        <f t="shared" si="24"/>
        <v>1255681.4400000002</v>
      </c>
      <c r="G120" s="16">
        <v>192431.25</v>
      </c>
      <c r="H120" s="18">
        <v>61841</v>
      </c>
      <c r="I120" s="8">
        <f t="shared" si="15"/>
        <v>46380.75</v>
      </c>
      <c r="J120" s="19">
        <v>51688</v>
      </c>
      <c r="K120" s="19">
        <v>831</v>
      </c>
      <c r="L120" s="19">
        <v>129473</v>
      </c>
      <c r="M120" s="19">
        <v>66272</v>
      </c>
      <c r="N120" s="8">
        <f t="shared" si="26"/>
        <v>487076</v>
      </c>
      <c r="O120" s="3">
        <f t="shared" si="27"/>
        <v>768605</v>
      </c>
      <c r="P120" s="2">
        <v>117</v>
      </c>
      <c r="Q120" s="2">
        <v>180</v>
      </c>
      <c r="R120" s="3">
        <f t="shared" si="18"/>
        <v>29273</v>
      </c>
      <c r="S120" s="20">
        <f t="shared" si="25"/>
        <v>58419.316800000001</v>
      </c>
      <c r="T120" s="21">
        <v>12289053</v>
      </c>
      <c r="U120" s="20">
        <f t="shared" si="19"/>
        <v>12289.053</v>
      </c>
      <c r="V120" s="20">
        <f t="shared" si="20"/>
        <v>46130.263800000001</v>
      </c>
      <c r="W120" s="3">
        <f t="shared" si="21"/>
        <v>922605</v>
      </c>
      <c r="X120" s="3">
        <f t="shared" si="28"/>
        <v>1720483</v>
      </c>
      <c r="Y120" s="22">
        <v>0</v>
      </c>
      <c r="Z120" s="17">
        <v>0</v>
      </c>
      <c r="AA120" s="3">
        <f t="shared" si="29"/>
        <v>1720483</v>
      </c>
      <c r="AB120" s="22"/>
      <c r="AC120" s="23">
        <v>0</v>
      </c>
      <c r="AD120" s="23">
        <v>0</v>
      </c>
      <c r="AE120" s="24">
        <f>SUM(AA120-AB120+AC120-AD120)</f>
        <v>1720483</v>
      </c>
      <c r="AF120" s="1" t="str">
        <f>IF(O120&gt;0," ",1)</f>
        <v xml:space="preserve"> </v>
      </c>
      <c r="AG120" s="1" t="str">
        <f>IF(W120&gt;0," ",1)</f>
        <v xml:space="preserve"> </v>
      </c>
    </row>
    <row r="121" spans="1:33" ht="15.95" customHeight="1">
      <c r="A121" s="14" t="s">
        <v>245</v>
      </c>
      <c r="B121" s="14" t="s">
        <v>418</v>
      </c>
      <c r="C121" s="14" t="s">
        <v>26</v>
      </c>
      <c r="D121" s="14" t="s">
        <v>421</v>
      </c>
      <c r="E121" s="15">
        <v>374.62</v>
      </c>
      <c r="F121" s="8">
        <f t="shared" si="24"/>
        <v>577664.04</v>
      </c>
      <c r="G121" s="16">
        <v>127065.27</v>
      </c>
      <c r="H121" s="18">
        <v>30407</v>
      </c>
      <c r="I121" s="8">
        <f t="shared" si="15"/>
        <v>22805.25</v>
      </c>
      <c r="J121" s="19">
        <v>26691</v>
      </c>
      <c r="K121" s="19">
        <v>428</v>
      </c>
      <c r="L121" s="19">
        <v>91074</v>
      </c>
      <c r="M121" s="19">
        <v>67406</v>
      </c>
      <c r="N121" s="8">
        <f t="shared" si="26"/>
        <v>335469.52</v>
      </c>
      <c r="O121" s="3">
        <f t="shared" si="27"/>
        <v>242195</v>
      </c>
      <c r="P121" s="2">
        <v>99</v>
      </c>
      <c r="Q121" s="2">
        <v>158</v>
      </c>
      <c r="R121" s="3">
        <f t="shared" si="18"/>
        <v>21742</v>
      </c>
      <c r="S121" s="20">
        <f t="shared" si="25"/>
        <v>26875.238799999999</v>
      </c>
      <c r="T121" s="21">
        <v>7478827</v>
      </c>
      <c r="U121" s="20">
        <f t="shared" si="19"/>
        <v>7478.8270000000002</v>
      </c>
      <c r="V121" s="20">
        <f t="shared" si="20"/>
        <v>19396.411799999998</v>
      </c>
      <c r="W121" s="3">
        <f t="shared" si="21"/>
        <v>387928</v>
      </c>
      <c r="X121" s="3">
        <f t="shared" si="28"/>
        <v>651865</v>
      </c>
      <c r="Y121" s="22">
        <v>0</v>
      </c>
      <c r="Z121" s="17">
        <v>0</v>
      </c>
      <c r="AA121" s="3">
        <f t="shared" si="29"/>
        <v>651865</v>
      </c>
      <c r="AB121" s="22"/>
      <c r="AC121" s="23">
        <v>0</v>
      </c>
      <c r="AD121" s="23">
        <v>0</v>
      </c>
      <c r="AE121" s="24">
        <f>SUM(AA121-AB121+AC121-AD121)</f>
        <v>651865</v>
      </c>
      <c r="AF121" s="1" t="str">
        <f>IF(O121&gt;0," ",1)</f>
        <v xml:space="preserve"> </v>
      </c>
      <c r="AG121" s="1" t="str">
        <f>IF(W121&gt;0," ",1)</f>
        <v xml:space="preserve"> </v>
      </c>
    </row>
    <row r="122" spans="1:33" ht="15.95" customHeight="1">
      <c r="A122" s="14" t="s">
        <v>245</v>
      </c>
      <c r="B122" s="14" t="s">
        <v>418</v>
      </c>
      <c r="C122" s="14" t="s">
        <v>177</v>
      </c>
      <c r="D122" s="14" t="s">
        <v>422</v>
      </c>
      <c r="E122" s="15">
        <v>2644.35</v>
      </c>
      <c r="F122" s="8">
        <f t="shared" si="24"/>
        <v>4077587.6999999997</v>
      </c>
      <c r="G122" s="16">
        <v>668499.69999999995</v>
      </c>
      <c r="H122" s="18">
        <v>247862</v>
      </c>
      <c r="I122" s="8">
        <f t="shared" si="15"/>
        <v>185896.5</v>
      </c>
      <c r="J122" s="19">
        <v>211732</v>
      </c>
      <c r="K122" s="19">
        <v>3404</v>
      </c>
      <c r="L122" s="19">
        <v>587205</v>
      </c>
      <c r="M122" s="19">
        <v>32485</v>
      </c>
      <c r="N122" s="8">
        <f t="shared" si="26"/>
        <v>1689222.2</v>
      </c>
      <c r="O122" s="3">
        <f t="shared" si="27"/>
        <v>2388366</v>
      </c>
      <c r="P122" s="2">
        <v>59</v>
      </c>
      <c r="Q122" s="2">
        <v>934</v>
      </c>
      <c r="R122" s="3">
        <f t="shared" si="18"/>
        <v>76597</v>
      </c>
      <c r="S122" s="20">
        <f t="shared" si="25"/>
        <v>189705.66899999999</v>
      </c>
      <c r="T122" s="21">
        <v>41498386</v>
      </c>
      <c r="U122" s="20">
        <f t="shared" si="19"/>
        <v>41498.385999999999</v>
      </c>
      <c r="V122" s="20">
        <f t="shared" si="20"/>
        <v>148207.283</v>
      </c>
      <c r="W122" s="3">
        <f t="shared" si="21"/>
        <v>2964146</v>
      </c>
      <c r="X122" s="3">
        <f t="shared" si="28"/>
        <v>5429109</v>
      </c>
      <c r="Y122" s="22">
        <v>0</v>
      </c>
      <c r="Z122" s="17">
        <v>0</v>
      </c>
      <c r="AA122" s="3">
        <f t="shared" si="29"/>
        <v>5429109</v>
      </c>
      <c r="AB122" s="22"/>
      <c r="AC122" s="23">
        <v>0</v>
      </c>
      <c r="AD122" s="23">
        <v>0</v>
      </c>
      <c r="AE122" s="24">
        <f>SUM(AA122-AB122+AC122-AD122)</f>
        <v>5429109</v>
      </c>
      <c r="AF122" s="1" t="str">
        <f>IF(O122&gt;0," ",1)</f>
        <v xml:space="preserve"> </v>
      </c>
      <c r="AG122" s="1" t="str">
        <f>IF(W122&gt;0," ",1)</f>
        <v xml:space="preserve"> </v>
      </c>
    </row>
    <row r="123" spans="1:33" ht="15.95" customHeight="1">
      <c r="A123" s="14" t="s">
        <v>178</v>
      </c>
      <c r="B123" s="14" t="s">
        <v>423</v>
      </c>
      <c r="C123" s="14" t="s">
        <v>212</v>
      </c>
      <c r="D123" s="14" t="s">
        <v>424</v>
      </c>
      <c r="E123" s="15">
        <v>106.57</v>
      </c>
      <c r="F123" s="8">
        <f t="shared" si="24"/>
        <v>164330.94</v>
      </c>
      <c r="G123" s="16">
        <v>120799.37</v>
      </c>
      <c r="H123" s="18">
        <v>8682</v>
      </c>
      <c r="I123" s="8">
        <f t="shared" si="15"/>
        <v>6511.5</v>
      </c>
      <c r="J123" s="19">
        <v>7302</v>
      </c>
      <c r="K123" s="19">
        <v>0</v>
      </c>
      <c r="L123" s="19">
        <v>0</v>
      </c>
      <c r="M123" s="19">
        <v>20232</v>
      </c>
      <c r="N123" s="8">
        <f t="shared" si="26"/>
        <v>154844.87</v>
      </c>
      <c r="O123" s="3">
        <f t="shared" si="27"/>
        <v>9486</v>
      </c>
      <c r="P123" s="2">
        <v>117</v>
      </c>
      <c r="Q123" s="2">
        <v>43</v>
      </c>
      <c r="R123" s="3">
        <f t="shared" si="18"/>
        <v>6993</v>
      </c>
      <c r="S123" s="20">
        <f t="shared" si="25"/>
        <v>7645.3317999999999</v>
      </c>
      <c r="T123" s="21">
        <v>7798539</v>
      </c>
      <c r="U123" s="20">
        <f t="shared" si="19"/>
        <v>7798.5389999999998</v>
      </c>
      <c r="V123" s="20">
        <f t="shared" si="20"/>
        <v>0</v>
      </c>
      <c r="W123" s="3">
        <f t="shared" si="21"/>
        <v>0</v>
      </c>
      <c r="X123" s="3">
        <f t="shared" si="28"/>
        <v>16479</v>
      </c>
      <c r="Y123" s="22">
        <v>0</v>
      </c>
      <c r="Z123" s="17">
        <v>0</v>
      </c>
      <c r="AA123" s="3">
        <f t="shared" si="29"/>
        <v>16479</v>
      </c>
      <c r="AB123" s="22"/>
      <c r="AC123" s="23">
        <v>0</v>
      </c>
      <c r="AD123" s="23">
        <v>0</v>
      </c>
      <c r="AE123" s="24">
        <f>SUM(AA123-AB123+AC123-AD123)</f>
        <v>16479</v>
      </c>
      <c r="AF123" s="1" t="str">
        <f>IF(O123&gt;0," ",1)</f>
        <v xml:space="preserve"> </v>
      </c>
      <c r="AG123" s="1">
        <f>IF(W123&gt;0," ",1)</f>
        <v>1</v>
      </c>
    </row>
    <row r="124" spans="1:33" ht="15.95" customHeight="1">
      <c r="A124" s="14" t="s">
        <v>178</v>
      </c>
      <c r="B124" s="14" t="s">
        <v>423</v>
      </c>
      <c r="C124" s="14" t="s">
        <v>133</v>
      </c>
      <c r="D124" s="14" t="s">
        <v>425</v>
      </c>
      <c r="E124" s="15">
        <v>1272.6099999999999</v>
      </c>
      <c r="F124" s="8">
        <f t="shared" si="24"/>
        <v>1962364.6199999999</v>
      </c>
      <c r="G124" s="16">
        <v>241139.37</v>
      </c>
      <c r="H124" s="18">
        <v>91231</v>
      </c>
      <c r="I124" s="8">
        <f t="shared" si="15"/>
        <v>68423.25</v>
      </c>
      <c r="J124" s="19">
        <v>110030</v>
      </c>
      <c r="K124" s="19">
        <v>0</v>
      </c>
      <c r="L124" s="19">
        <v>0</v>
      </c>
      <c r="M124" s="19">
        <v>840</v>
      </c>
      <c r="N124" s="8">
        <f t="shared" si="26"/>
        <v>420432.62</v>
      </c>
      <c r="O124" s="3">
        <f t="shared" si="27"/>
        <v>1541932</v>
      </c>
      <c r="P124" s="2">
        <v>33</v>
      </c>
      <c r="Q124" s="2">
        <v>690</v>
      </c>
      <c r="R124" s="3">
        <f t="shared" si="18"/>
        <v>31650</v>
      </c>
      <c r="S124" s="20">
        <f t="shared" si="25"/>
        <v>91297.041400000002</v>
      </c>
      <c r="T124" s="21">
        <v>14703620</v>
      </c>
      <c r="U124" s="20">
        <f t="shared" si="19"/>
        <v>14703.62</v>
      </c>
      <c r="V124" s="20">
        <f t="shared" si="20"/>
        <v>76593.421400000007</v>
      </c>
      <c r="W124" s="3">
        <f t="shared" si="21"/>
        <v>1531868</v>
      </c>
      <c r="X124" s="3">
        <f t="shared" si="28"/>
        <v>3105450</v>
      </c>
      <c r="Y124" s="22">
        <v>0</v>
      </c>
      <c r="Z124" s="17">
        <v>0</v>
      </c>
      <c r="AA124" s="3">
        <f t="shared" si="29"/>
        <v>3105450</v>
      </c>
      <c r="AB124" s="22"/>
      <c r="AC124" s="23">
        <v>0</v>
      </c>
      <c r="AD124" s="23">
        <v>0</v>
      </c>
      <c r="AE124" s="24">
        <f>SUM(AA124-AB124+AC124-AD124)</f>
        <v>3105450</v>
      </c>
      <c r="AF124" s="1" t="str">
        <f>IF(O124&gt;0," ",1)</f>
        <v xml:space="preserve"> </v>
      </c>
      <c r="AG124" s="1" t="str">
        <f>IF(W124&gt;0," ",1)</f>
        <v xml:space="preserve"> </v>
      </c>
    </row>
    <row r="125" spans="1:33" ht="15.95" customHeight="1">
      <c r="A125" s="14" t="s">
        <v>178</v>
      </c>
      <c r="B125" s="14" t="s">
        <v>423</v>
      </c>
      <c r="C125" s="14" t="s">
        <v>134</v>
      </c>
      <c r="D125" s="14" t="s">
        <v>426</v>
      </c>
      <c r="E125" s="15">
        <v>222.61</v>
      </c>
      <c r="F125" s="8">
        <f t="shared" si="24"/>
        <v>343264.62</v>
      </c>
      <c r="G125" s="16">
        <v>61399.88</v>
      </c>
      <c r="H125" s="18">
        <v>13321</v>
      </c>
      <c r="I125" s="8">
        <f t="shared" si="15"/>
        <v>9990.75</v>
      </c>
      <c r="J125" s="19">
        <v>16615</v>
      </c>
      <c r="K125" s="19">
        <v>0</v>
      </c>
      <c r="L125" s="19">
        <v>0</v>
      </c>
      <c r="M125" s="19">
        <v>35556</v>
      </c>
      <c r="N125" s="8">
        <f t="shared" si="26"/>
        <v>123561.63</v>
      </c>
      <c r="O125" s="3">
        <f t="shared" si="27"/>
        <v>219703</v>
      </c>
      <c r="P125" s="2">
        <v>79</v>
      </c>
      <c r="Q125" s="2">
        <v>114</v>
      </c>
      <c r="R125" s="3">
        <f t="shared" si="18"/>
        <v>12518</v>
      </c>
      <c r="S125" s="20">
        <f t="shared" si="25"/>
        <v>15970.0414</v>
      </c>
      <c r="T125" s="21">
        <v>3780781</v>
      </c>
      <c r="U125" s="20">
        <f t="shared" si="19"/>
        <v>3780.7809999999999</v>
      </c>
      <c r="V125" s="20">
        <f t="shared" si="20"/>
        <v>12189.260399999999</v>
      </c>
      <c r="W125" s="3">
        <f t="shared" si="21"/>
        <v>243785</v>
      </c>
      <c r="X125" s="3">
        <f t="shared" si="28"/>
        <v>476006</v>
      </c>
      <c r="Y125" s="22">
        <v>0</v>
      </c>
      <c r="Z125" s="17">
        <v>0</v>
      </c>
      <c r="AA125" s="3">
        <f t="shared" si="29"/>
        <v>476006</v>
      </c>
      <c r="AB125" s="22"/>
      <c r="AC125" s="23">
        <v>0</v>
      </c>
      <c r="AD125" s="23">
        <v>0</v>
      </c>
      <c r="AE125" s="24">
        <f>SUM(AA125-AB125+AC125-AD125)</f>
        <v>476006</v>
      </c>
      <c r="AF125" s="1" t="str">
        <f>IF(O125&gt;0," ",1)</f>
        <v xml:space="preserve"> </v>
      </c>
      <c r="AG125" s="1" t="str">
        <f>IF(W125&gt;0," ",1)</f>
        <v xml:space="preserve"> </v>
      </c>
    </row>
    <row r="126" spans="1:33" ht="15.95" customHeight="1">
      <c r="A126" s="14" t="s">
        <v>178</v>
      </c>
      <c r="B126" s="14" t="s">
        <v>423</v>
      </c>
      <c r="C126" s="14" t="s">
        <v>157</v>
      </c>
      <c r="D126" s="14" t="s">
        <v>427</v>
      </c>
      <c r="E126" s="15">
        <v>442.05</v>
      </c>
      <c r="F126" s="8">
        <f t="shared" si="24"/>
        <v>681641.1</v>
      </c>
      <c r="G126" s="16">
        <v>107799.39</v>
      </c>
      <c r="H126" s="18">
        <v>29066</v>
      </c>
      <c r="I126" s="8">
        <f t="shared" si="15"/>
        <v>21799.5</v>
      </c>
      <c r="J126" s="19">
        <v>30645</v>
      </c>
      <c r="K126" s="19">
        <v>0</v>
      </c>
      <c r="L126" s="19">
        <v>0</v>
      </c>
      <c r="M126" s="19">
        <v>10107</v>
      </c>
      <c r="N126" s="8">
        <f t="shared" si="26"/>
        <v>170350.89</v>
      </c>
      <c r="O126" s="3">
        <f t="shared" si="27"/>
        <v>511290</v>
      </c>
      <c r="P126" s="2">
        <v>33</v>
      </c>
      <c r="Q126" s="2">
        <v>241</v>
      </c>
      <c r="R126" s="3">
        <f t="shared" si="18"/>
        <v>11055</v>
      </c>
      <c r="S126" s="20">
        <f t="shared" si="25"/>
        <v>31712.667000000001</v>
      </c>
      <c r="T126" s="21">
        <v>6420452</v>
      </c>
      <c r="U126" s="20">
        <f t="shared" si="19"/>
        <v>6420.4520000000002</v>
      </c>
      <c r="V126" s="20">
        <f t="shared" si="20"/>
        <v>25292.215</v>
      </c>
      <c r="W126" s="3">
        <f t="shared" si="21"/>
        <v>505844</v>
      </c>
      <c r="X126" s="3">
        <f t="shared" si="28"/>
        <v>1028189</v>
      </c>
      <c r="Y126" s="22">
        <v>0</v>
      </c>
      <c r="Z126" s="17">
        <v>0</v>
      </c>
      <c r="AA126" s="3">
        <f t="shared" si="29"/>
        <v>1028189</v>
      </c>
      <c r="AB126" s="22"/>
      <c r="AC126" s="23">
        <v>0</v>
      </c>
      <c r="AD126" s="23">
        <v>0</v>
      </c>
      <c r="AE126" s="24">
        <f>SUM(AA126-AB126+AC126-AD126)</f>
        <v>1028189</v>
      </c>
      <c r="AF126" s="1" t="str">
        <f>IF(O126&gt;0," ",1)</f>
        <v xml:space="preserve"> </v>
      </c>
      <c r="AG126" s="1" t="str">
        <f>IF(W126&gt;0," ",1)</f>
        <v xml:space="preserve"> </v>
      </c>
    </row>
    <row r="127" spans="1:33" ht="15.95" customHeight="1">
      <c r="A127" s="14" t="s">
        <v>178</v>
      </c>
      <c r="B127" s="14" t="s">
        <v>423</v>
      </c>
      <c r="C127" s="14" t="s">
        <v>107</v>
      </c>
      <c r="D127" s="14" t="s">
        <v>428</v>
      </c>
      <c r="E127" s="15">
        <v>583.38</v>
      </c>
      <c r="F127" s="8">
        <f t="shared" si="24"/>
        <v>899571.96</v>
      </c>
      <c r="G127" s="16">
        <v>237679.43</v>
      </c>
      <c r="H127" s="18">
        <v>34793</v>
      </c>
      <c r="I127" s="8">
        <f t="shared" si="15"/>
        <v>26094.75</v>
      </c>
      <c r="J127" s="19">
        <v>43371</v>
      </c>
      <c r="K127" s="19">
        <v>0</v>
      </c>
      <c r="L127" s="19">
        <v>0</v>
      </c>
      <c r="M127" s="19">
        <v>146</v>
      </c>
      <c r="N127" s="8">
        <f t="shared" si="26"/>
        <v>307291.18</v>
      </c>
      <c r="O127" s="3">
        <f t="shared" si="27"/>
        <v>592281</v>
      </c>
      <c r="P127" s="2">
        <v>33</v>
      </c>
      <c r="Q127" s="2">
        <v>278</v>
      </c>
      <c r="R127" s="3">
        <f t="shared" si="18"/>
        <v>12752</v>
      </c>
      <c r="S127" s="20">
        <f t="shared" si="25"/>
        <v>41851.681199999999</v>
      </c>
      <c r="T127" s="21">
        <v>14753534</v>
      </c>
      <c r="U127" s="20">
        <f t="shared" si="19"/>
        <v>14753.534</v>
      </c>
      <c r="V127" s="20">
        <f t="shared" si="20"/>
        <v>27098.147199999999</v>
      </c>
      <c r="W127" s="3">
        <f t="shared" si="21"/>
        <v>541963</v>
      </c>
      <c r="X127" s="3">
        <f t="shared" si="28"/>
        <v>1146996</v>
      </c>
      <c r="Y127" s="22">
        <v>0</v>
      </c>
      <c r="Z127" s="17">
        <v>0</v>
      </c>
      <c r="AA127" s="3">
        <f t="shared" si="29"/>
        <v>1146996</v>
      </c>
      <c r="AB127" s="22"/>
      <c r="AC127" s="23">
        <v>0</v>
      </c>
      <c r="AD127" s="23">
        <v>0</v>
      </c>
      <c r="AE127" s="24">
        <f>SUM(AA127-AB127+AC127-AD127)</f>
        <v>1146996</v>
      </c>
      <c r="AF127" s="1" t="str">
        <f>IF(O127&gt;0," ",1)</f>
        <v xml:space="preserve"> </v>
      </c>
      <c r="AG127" s="1" t="str">
        <f>IF(W127&gt;0," ",1)</f>
        <v xml:space="preserve"> </v>
      </c>
    </row>
    <row r="128" spans="1:33" ht="15.95" customHeight="1">
      <c r="A128" s="14" t="s">
        <v>178</v>
      </c>
      <c r="B128" s="14" t="s">
        <v>423</v>
      </c>
      <c r="C128" s="14" t="s">
        <v>193</v>
      </c>
      <c r="D128" s="14" t="s">
        <v>429</v>
      </c>
      <c r="E128" s="15">
        <v>2626.66</v>
      </c>
      <c r="F128" s="8">
        <f t="shared" si="24"/>
        <v>4050309.7199999997</v>
      </c>
      <c r="G128" s="16">
        <v>557867.97</v>
      </c>
      <c r="H128" s="18">
        <v>191287</v>
      </c>
      <c r="I128" s="8">
        <f t="shared" si="15"/>
        <v>143465.25</v>
      </c>
      <c r="J128" s="19">
        <v>213897</v>
      </c>
      <c r="K128" s="19">
        <v>143007</v>
      </c>
      <c r="L128" s="19">
        <v>582901</v>
      </c>
      <c r="M128" s="19">
        <v>234028</v>
      </c>
      <c r="N128" s="8">
        <f t="shared" si="26"/>
        <v>1875166.22</v>
      </c>
      <c r="O128" s="3">
        <f t="shared" si="27"/>
        <v>2175144</v>
      </c>
      <c r="P128" s="2">
        <v>59</v>
      </c>
      <c r="Q128" s="2">
        <v>1265</v>
      </c>
      <c r="R128" s="3">
        <f t="shared" si="18"/>
        <v>103743</v>
      </c>
      <c r="S128" s="20">
        <f t="shared" si="25"/>
        <v>188436.58840000001</v>
      </c>
      <c r="T128" s="21">
        <v>34866748</v>
      </c>
      <c r="U128" s="20">
        <f t="shared" si="19"/>
        <v>34866.748</v>
      </c>
      <c r="V128" s="20">
        <f t="shared" si="20"/>
        <v>153569.84040000002</v>
      </c>
      <c r="W128" s="3">
        <f t="shared" si="21"/>
        <v>3071397</v>
      </c>
      <c r="X128" s="3">
        <f t="shared" si="28"/>
        <v>5350284</v>
      </c>
      <c r="Y128" s="22">
        <v>0</v>
      </c>
      <c r="Z128" s="17">
        <v>0</v>
      </c>
      <c r="AA128" s="3">
        <f t="shared" si="29"/>
        <v>5350284</v>
      </c>
      <c r="AB128" s="22"/>
      <c r="AC128" s="23">
        <v>0</v>
      </c>
      <c r="AD128" s="23">
        <v>0</v>
      </c>
      <c r="AE128" s="24">
        <f>SUM(AA128-AB128+AC128-AD128)</f>
        <v>5350284</v>
      </c>
      <c r="AF128" s="1" t="str">
        <f>IF(O128&gt;0," ",1)</f>
        <v xml:space="preserve"> </v>
      </c>
      <c r="AG128" s="1" t="str">
        <f>IF(W128&gt;0," ",1)</f>
        <v xml:space="preserve"> </v>
      </c>
    </row>
    <row r="129" spans="1:33" ht="15.95" customHeight="1">
      <c r="A129" s="14" t="s">
        <v>178</v>
      </c>
      <c r="B129" s="14" t="s">
        <v>423</v>
      </c>
      <c r="C129" s="14" t="s">
        <v>97</v>
      </c>
      <c r="D129" s="14" t="s">
        <v>430</v>
      </c>
      <c r="E129" s="15">
        <v>2295.9699999999998</v>
      </c>
      <c r="F129" s="8">
        <f t="shared" si="24"/>
        <v>3540385.7399999998</v>
      </c>
      <c r="G129" s="16">
        <v>502823.55</v>
      </c>
      <c r="H129" s="18">
        <v>173169</v>
      </c>
      <c r="I129" s="8">
        <f t="shared" si="15"/>
        <v>129876.75</v>
      </c>
      <c r="J129" s="19">
        <v>192406</v>
      </c>
      <c r="K129" s="19">
        <v>128677</v>
      </c>
      <c r="L129" s="19">
        <v>500914</v>
      </c>
      <c r="M129" s="19">
        <v>144021</v>
      </c>
      <c r="N129" s="8">
        <f t="shared" si="26"/>
        <v>1598718.3</v>
      </c>
      <c r="O129" s="3">
        <f t="shared" si="27"/>
        <v>1941667</v>
      </c>
      <c r="P129" s="2">
        <v>33</v>
      </c>
      <c r="Q129" s="2">
        <v>1124</v>
      </c>
      <c r="R129" s="3">
        <f t="shared" si="18"/>
        <v>51558</v>
      </c>
      <c r="S129" s="20">
        <f t="shared" si="25"/>
        <v>164712.8878</v>
      </c>
      <c r="T129" s="21">
        <v>31257696</v>
      </c>
      <c r="U129" s="20">
        <f t="shared" si="19"/>
        <v>31257.696</v>
      </c>
      <c r="V129" s="20">
        <f t="shared" si="20"/>
        <v>133455.1918</v>
      </c>
      <c r="W129" s="3">
        <f t="shared" si="21"/>
        <v>2669104</v>
      </c>
      <c r="X129" s="3">
        <f t="shared" si="28"/>
        <v>4662329</v>
      </c>
      <c r="Y129" s="22">
        <v>0</v>
      </c>
      <c r="Z129" s="17">
        <v>0</v>
      </c>
      <c r="AA129" s="3">
        <f t="shared" si="29"/>
        <v>4662329</v>
      </c>
      <c r="AB129" s="22"/>
      <c r="AC129" s="23">
        <v>0</v>
      </c>
      <c r="AD129" s="23">
        <v>0</v>
      </c>
      <c r="AE129" s="24">
        <f>SUM(AA129-AB129+AC129-AD129)</f>
        <v>4662329</v>
      </c>
      <c r="AF129" s="1" t="str">
        <f>IF(O129&gt;0," ",1)</f>
        <v xml:space="preserve"> </v>
      </c>
      <c r="AG129" s="1" t="str">
        <f>IF(W129&gt;0," ",1)</f>
        <v xml:space="preserve"> </v>
      </c>
    </row>
    <row r="130" spans="1:33" ht="15.95" customHeight="1">
      <c r="A130" s="14" t="s">
        <v>178</v>
      </c>
      <c r="B130" s="14" t="s">
        <v>423</v>
      </c>
      <c r="C130" s="14" t="s">
        <v>231</v>
      </c>
      <c r="D130" s="14" t="s">
        <v>431</v>
      </c>
      <c r="E130" s="15">
        <v>1095.94</v>
      </c>
      <c r="F130" s="8">
        <f t="shared" si="24"/>
        <v>1689939.48</v>
      </c>
      <c r="G130" s="16">
        <v>200899.14</v>
      </c>
      <c r="H130" s="18">
        <v>84551</v>
      </c>
      <c r="I130" s="8">
        <f t="shared" si="15"/>
        <v>63413.25</v>
      </c>
      <c r="J130" s="19">
        <v>84600</v>
      </c>
      <c r="K130" s="19">
        <v>56857</v>
      </c>
      <c r="L130" s="19">
        <v>233885</v>
      </c>
      <c r="M130" s="19">
        <v>37777</v>
      </c>
      <c r="N130" s="8">
        <f t="shared" si="26"/>
        <v>677431.39</v>
      </c>
      <c r="O130" s="3">
        <f t="shared" si="27"/>
        <v>1012508</v>
      </c>
      <c r="P130" s="2">
        <v>33</v>
      </c>
      <c r="Q130" s="2">
        <v>500</v>
      </c>
      <c r="R130" s="3">
        <f t="shared" si="18"/>
        <v>22935</v>
      </c>
      <c r="S130" s="20">
        <f t="shared" si="25"/>
        <v>78622.7356</v>
      </c>
      <c r="T130" s="21">
        <v>12491350</v>
      </c>
      <c r="U130" s="20">
        <f t="shared" si="19"/>
        <v>12491.35</v>
      </c>
      <c r="V130" s="20">
        <f t="shared" si="20"/>
        <v>66131.385599999994</v>
      </c>
      <c r="W130" s="3">
        <f t="shared" si="21"/>
        <v>1322628</v>
      </c>
      <c r="X130" s="3">
        <f t="shared" si="28"/>
        <v>2358071</v>
      </c>
      <c r="Y130" s="22">
        <v>0</v>
      </c>
      <c r="Z130" s="17">
        <v>0</v>
      </c>
      <c r="AA130" s="3">
        <f t="shared" si="29"/>
        <v>2358071</v>
      </c>
      <c r="AB130" s="22"/>
      <c r="AC130" s="23">
        <v>0</v>
      </c>
      <c r="AD130" s="23">
        <v>0</v>
      </c>
      <c r="AE130" s="24">
        <f>SUM(AA130-AB130+AC130-AD130)</f>
        <v>2358071</v>
      </c>
      <c r="AF130" s="1" t="str">
        <f>IF(O130&gt;0," ",1)</f>
        <v xml:space="preserve"> </v>
      </c>
      <c r="AG130" s="1" t="str">
        <f>IF(W130&gt;0," ",1)</f>
        <v xml:space="preserve"> </v>
      </c>
    </row>
    <row r="131" spans="1:33" ht="15.95" customHeight="1">
      <c r="A131" s="14" t="s">
        <v>178</v>
      </c>
      <c r="B131" s="14" t="s">
        <v>423</v>
      </c>
      <c r="C131" s="14" t="s">
        <v>246</v>
      </c>
      <c r="D131" s="14" t="s">
        <v>432</v>
      </c>
      <c r="E131" s="15">
        <v>635.86</v>
      </c>
      <c r="F131" s="8">
        <f t="shared" si="24"/>
        <v>980496.12</v>
      </c>
      <c r="G131" s="16">
        <v>128584.83</v>
      </c>
      <c r="H131" s="18">
        <v>45158</v>
      </c>
      <c r="I131" s="8">
        <f t="shared" si="15"/>
        <v>33868.5</v>
      </c>
      <c r="J131" s="19">
        <v>51411</v>
      </c>
      <c r="K131" s="19">
        <v>34343</v>
      </c>
      <c r="L131" s="19">
        <v>152972</v>
      </c>
      <c r="M131" s="19">
        <v>158508</v>
      </c>
      <c r="N131" s="8">
        <f t="shared" si="26"/>
        <v>559687.33000000007</v>
      </c>
      <c r="O131" s="3">
        <f t="shared" si="27"/>
        <v>420809</v>
      </c>
      <c r="P131" s="2">
        <v>70</v>
      </c>
      <c r="Q131" s="2">
        <v>346</v>
      </c>
      <c r="R131" s="3">
        <f t="shared" si="18"/>
        <v>33666</v>
      </c>
      <c r="S131" s="20">
        <f t="shared" si="25"/>
        <v>45616.596400000002</v>
      </c>
      <c r="T131" s="21">
        <v>7850112</v>
      </c>
      <c r="U131" s="20">
        <f t="shared" si="19"/>
        <v>7850.1120000000001</v>
      </c>
      <c r="V131" s="20">
        <f t="shared" si="20"/>
        <v>37766.484400000001</v>
      </c>
      <c r="W131" s="3">
        <f t="shared" ref="W131:W194" si="30">IF(V131&gt;0,ROUND(SUM(V131*$W$2),0),0)</f>
        <v>755330</v>
      </c>
      <c r="X131" s="3">
        <f t="shared" si="28"/>
        <v>1209805</v>
      </c>
      <c r="Y131" s="22">
        <v>0</v>
      </c>
      <c r="Z131" s="17">
        <v>0</v>
      </c>
      <c r="AA131" s="3">
        <f t="shared" si="29"/>
        <v>1209805</v>
      </c>
      <c r="AB131" s="22"/>
      <c r="AC131" s="23">
        <v>0</v>
      </c>
      <c r="AD131" s="23">
        <v>0</v>
      </c>
      <c r="AE131" s="24">
        <f>SUM(AA131-AB131+AC131-AD131)</f>
        <v>1209805</v>
      </c>
      <c r="AF131" s="1" t="str">
        <f>IF(O131&gt;0," ",1)</f>
        <v xml:space="preserve"> </v>
      </c>
      <c r="AG131" s="1" t="str">
        <f>IF(W131&gt;0," ",1)</f>
        <v xml:space="preserve"> </v>
      </c>
    </row>
    <row r="132" spans="1:33" ht="15.95" customHeight="1">
      <c r="A132" s="14" t="s">
        <v>178</v>
      </c>
      <c r="B132" s="14" t="s">
        <v>423</v>
      </c>
      <c r="C132" s="14" t="s">
        <v>40</v>
      </c>
      <c r="D132" s="14" t="s">
        <v>433</v>
      </c>
      <c r="E132" s="15">
        <v>796.4</v>
      </c>
      <c r="F132" s="8">
        <f t="shared" ref="F132:F195" si="31">SUM(E132*$F$3)</f>
        <v>1228048.8</v>
      </c>
      <c r="G132" s="16">
        <v>303244.53000000003</v>
      </c>
      <c r="H132" s="18">
        <v>45800</v>
      </c>
      <c r="I132" s="8">
        <f t="shared" ref="I132:I195" si="32">ROUND(H132*0.75,2)</f>
        <v>34350</v>
      </c>
      <c r="J132" s="19">
        <v>54951</v>
      </c>
      <c r="K132" s="19">
        <v>36622</v>
      </c>
      <c r="L132" s="19">
        <v>164326</v>
      </c>
      <c r="M132" s="19">
        <v>4794</v>
      </c>
      <c r="N132" s="8">
        <f t="shared" si="26"/>
        <v>598287.53</v>
      </c>
      <c r="O132" s="3">
        <f t="shared" si="27"/>
        <v>629761</v>
      </c>
      <c r="P132" s="2">
        <v>33</v>
      </c>
      <c r="Q132" s="2">
        <v>175</v>
      </c>
      <c r="R132" s="3">
        <f t="shared" ref="R132:R195" si="33">ROUND(SUM(P132*Q132*1.39),0)</f>
        <v>8027</v>
      </c>
      <c r="S132" s="20">
        <f t="shared" ref="S132:S195" si="34">ROUND(SUM(E132*$S$3),4)</f>
        <v>57133.735999999997</v>
      </c>
      <c r="T132" s="21">
        <v>19156319</v>
      </c>
      <c r="U132" s="20">
        <f t="shared" ref="U132:U195" si="35">ROUND(T132/1000,4)</f>
        <v>19156.319</v>
      </c>
      <c r="V132" s="20">
        <f t="shared" ref="V132:V195" si="36">IF(S132-U132&lt;0,0,S132-U132)</f>
        <v>37977.417000000001</v>
      </c>
      <c r="W132" s="3">
        <f t="shared" si="30"/>
        <v>759548</v>
      </c>
      <c r="X132" s="3">
        <f t="shared" si="28"/>
        <v>1397336</v>
      </c>
      <c r="Y132" s="22">
        <v>0</v>
      </c>
      <c r="Z132" s="17">
        <v>0</v>
      </c>
      <c r="AA132" s="3">
        <f t="shared" si="29"/>
        <v>1397336</v>
      </c>
      <c r="AB132" s="22"/>
      <c r="AC132" s="23">
        <v>0</v>
      </c>
      <c r="AD132" s="23">
        <v>0</v>
      </c>
      <c r="AE132" s="24">
        <f>SUM(AA132-AB132+AC132-AD132)</f>
        <v>1397336</v>
      </c>
      <c r="AF132" s="1" t="str">
        <f>IF(O132&gt;0," ",1)</f>
        <v xml:space="preserve"> </v>
      </c>
      <c r="AG132" s="1" t="str">
        <f>IF(W132&gt;0," ",1)</f>
        <v xml:space="preserve"> </v>
      </c>
    </row>
    <row r="133" spans="1:33" ht="15.95" customHeight="1">
      <c r="A133" s="14" t="s">
        <v>178</v>
      </c>
      <c r="B133" s="14" t="s">
        <v>423</v>
      </c>
      <c r="C133" s="14" t="s">
        <v>26</v>
      </c>
      <c r="D133" s="14" t="s">
        <v>434</v>
      </c>
      <c r="E133" s="15">
        <v>520.6</v>
      </c>
      <c r="F133" s="8">
        <f t="shared" si="31"/>
        <v>802765.20000000007</v>
      </c>
      <c r="G133" s="16">
        <v>75941.77</v>
      </c>
      <c r="H133" s="18">
        <v>39573</v>
      </c>
      <c r="I133" s="8">
        <f t="shared" si="32"/>
        <v>29679.75</v>
      </c>
      <c r="J133" s="19">
        <v>41407</v>
      </c>
      <c r="K133" s="19">
        <v>27773</v>
      </c>
      <c r="L133" s="19">
        <v>116597</v>
      </c>
      <c r="M133" s="19">
        <v>67261</v>
      </c>
      <c r="N133" s="8">
        <f t="shared" si="26"/>
        <v>358659.52</v>
      </c>
      <c r="O133" s="3">
        <f t="shared" si="27"/>
        <v>444106</v>
      </c>
      <c r="P133" s="2">
        <v>92</v>
      </c>
      <c r="Q133" s="2">
        <v>82</v>
      </c>
      <c r="R133" s="3">
        <f t="shared" si="33"/>
        <v>10486</v>
      </c>
      <c r="S133" s="20">
        <f t="shared" si="34"/>
        <v>37347.843999999997</v>
      </c>
      <c r="T133" s="21">
        <v>4767399</v>
      </c>
      <c r="U133" s="20">
        <f t="shared" si="35"/>
        <v>4767.3990000000003</v>
      </c>
      <c r="V133" s="20">
        <f t="shared" si="36"/>
        <v>32580.444999999996</v>
      </c>
      <c r="W133" s="3">
        <f t="shared" si="30"/>
        <v>651609</v>
      </c>
      <c r="X133" s="3">
        <f t="shared" si="28"/>
        <v>1106201</v>
      </c>
      <c r="Y133" s="22">
        <v>0</v>
      </c>
      <c r="Z133" s="17">
        <v>0</v>
      </c>
      <c r="AA133" s="3">
        <f t="shared" si="29"/>
        <v>1106201</v>
      </c>
      <c r="AB133" s="22"/>
      <c r="AC133" s="23">
        <v>0</v>
      </c>
      <c r="AD133" s="23">
        <v>0</v>
      </c>
      <c r="AE133" s="24">
        <f>SUM(AA133-AB133+AC133-AD133)</f>
        <v>1106201</v>
      </c>
      <c r="AF133" s="1" t="str">
        <f>IF(O133&gt;0," ",1)</f>
        <v xml:space="preserve"> </v>
      </c>
      <c r="AG133" s="1" t="str">
        <f>IF(W133&gt;0," ",1)</f>
        <v xml:space="preserve"> </v>
      </c>
    </row>
    <row r="134" spans="1:33" ht="15.95" customHeight="1">
      <c r="A134" s="14" t="s">
        <v>178</v>
      </c>
      <c r="B134" s="14" t="s">
        <v>423</v>
      </c>
      <c r="C134" s="14" t="s">
        <v>136</v>
      </c>
      <c r="D134" s="14" t="s">
        <v>435</v>
      </c>
      <c r="E134" s="15">
        <v>637.39</v>
      </c>
      <c r="F134" s="8">
        <f t="shared" si="31"/>
        <v>982855.38</v>
      </c>
      <c r="G134" s="16">
        <v>295555.90999999997</v>
      </c>
      <c r="H134" s="18">
        <v>39330</v>
      </c>
      <c r="I134" s="8">
        <f t="shared" si="32"/>
        <v>29497.5</v>
      </c>
      <c r="J134" s="19">
        <v>46649</v>
      </c>
      <c r="K134" s="19">
        <v>31105</v>
      </c>
      <c r="L134" s="19">
        <v>139112</v>
      </c>
      <c r="M134" s="19">
        <v>26182</v>
      </c>
      <c r="N134" s="8">
        <f t="shared" si="26"/>
        <v>568101.40999999992</v>
      </c>
      <c r="O134" s="3">
        <f t="shared" si="27"/>
        <v>414754</v>
      </c>
      <c r="P134" s="2">
        <v>84</v>
      </c>
      <c r="Q134" s="2">
        <v>234</v>
      </c>
      <c r="R134" s="3">
        <f t="shared" si="33"/>
        <v>27322</v>
      </c>
      <c r="S134" s="20">
        <f t="shared" si="34"/>
        <v>45726.3586</v>
      </c>
      <c r="T134" s="21">
        <v>18982396</v>
      </c>
      <c r="U134" s="20">
        <f t="shared" si="35"/>
        <v>18982.396000000001</v>
      </c>
      <c r="V134" s="20">
        <f t="shared" si="36"/>
        <v>26743.962599999999</v>
      </c>
      <c r="W134" s="3">
        <f t="shared" si="30"/>
        <v>534879</v>
      </c>
      <c r="X134" s="3">
        <f t="shared" si="28"/>
        <v>976955</v>
      </c>
      <c r="Y134" s="22">
        <v>0</v>
      </c>
      <c r="Z134" s="17">
        <v>0</v>
      </c>
      <c r="AA134" s="3">
        <f t="shared" si="29"/>
        <v>976955</v>
      </c>
      <c r="AB134" s="22"/>
      <c r="AC134" s="23">
        <v>0</v>
      </c>
      <c r="AD134" s="23">
        <v>0</v>
      </c>
      <c r="AE134" s="24">
        <f>SUM(AA134-AB134+AC134-AD134)</f>
        <v>976955</v>
      </c>
      <c r="AF134" s="1" t="str">
        <f>IF(O134&gt;0," ",1)</f>
        <v xml:space="preserve"> </v>
      </c>
      <c r="AG134" s="1" t="str">
        <f>IF(W134&gt;0," ",1)</f>
        <v xml:space="preserve"> </v>
      </c>
    </row>
    <row r="135" spans="1:33" ht="15.95" customHeight="1">
      <c r="A135" s="14" t="s">
        <v>178</v>
      </c>
      <c r="B135" s="14" t="s">
        <v>423</v>
      </c>
      <c r="C135" s="14" t="s">
        <v>195</v>
      </c>
      <c r="D135" s="14" t="s">
        <v>436</v>
      </c>
      <c r="E135" s="15">
        <v>1851.54</v>
      </c>
      <c r="F135" s="8">
        <f t="shared" si="31"/>
        <v>2855074.68</v>
      </c>
      <c r="G135" s="16">
        <v>379165.4</v>
      </c>
      <c r="H135" s="18">
        <v>135265</v>
      </c>
      <c r="I135" s="8">
        <f t="shared" si="32"/>
        <v>101448.75</v>
      </c>
      <c r="J135" s="19">
        <v>154939</v>
      </c>
      <c r="K135" s="19">
        <v>103469</v>
      </c>
      <c r="L135" s="19">
        <v>398654</v>
      </c>
      <c r="M135" s="19">
        <v>121155</v>
      </c>
      <c r="N135" s="8">
        <f t="shared" si="26"/>
        <v>1258831.1499999999</v>
      </c>
      <c r="O135" s="3">
        <f t="shared" si="27"/>
        <v>1596244</v>
      </c>
      <c r="P135" s="2">
        <v>57</v>
      </c>
      <c r="Q135" s="2">
        <v>812</v>
      </c>
      <c r="R135" s="3">
        <f t="shared" si="33"/>
        <v>64335</v>
      </c>
      <c r="S135" s="20">
        <f t="shared" si="34"/>
        <v>132829.47959999999</v>
      </c>
      <c r="T135" s="21">
        <v>23477734</v>
      </c>
      <c r="U135" s="20">
        <f t="shared" si="35"/>
        <v>23477.734</v>
      </c>
      <c r="V135" s="20">
        <f t="shared" si="36"/>
        <v>109351.74559999999</v>
      </c>
      <c r="W135" s="3">
        <f t="shared" si="30"/>
        <v>2187035</v>
      </c>
      <c r="X135" s="3">
        <f t="shared" si="28"/>
        <v>3847614</v>
      </c>
      <c r="Y135" s="22">
        <v>0</v>
      </c>
      <c r="Z135" s="17">
        <v>0</v>
      </c>
      <c r="AA135" s="3">
        <f t="shared" si="29"/>
        <v>3847614</v>
      </c>
      <c r="AB135" s="22"/>
      <c r="AC135" s="23">
        <v>0</v>
      </c>
      <c r="AD135" s="23">
        <v>0</v>
      </c>
      <c r="AE135" s="24">
        <f>SUM(AA135-AB135+AC135-AD135)</f>
        <v>3847614</v>
      </c>
      <c r="AF135" s="1" t="str">
        <f>IF(O135&gt;0," ",1)</f>
        <v xml:space="preserve"> </v>
      </c>
      <c r="AG135" s="1" t="str">
        <f>IF(W135&gt;0," ",1)</f>
        <v xml:space="preserve"> </v>
      </c>
    </row>
    <row r="136" spans="1:33" ht="15.95" customHeight="1">
      <c r="A136" s="14" t="s">
        <v>178</v>
      </c>
      <c r="B136" s="14" t="s">
        <v>423</v>
      </c>
      <c r="C136" s="14" t="s">
        <v>27</v>
      </c>
      <c r="D136" s="14" t="s">
        <v>437</v>
      </c>
      <c r="E136" s="15">
        <v>6219.75</v>
      </c>
      <c r="F136" s="8">
        <f t="shared" si="31"/>
        <v>9590854.5</v>
      </c>
      <c r="G136" s="16">
        <v>2166614.09</v>
      </c>
      <c r="H136" s="18">
        <v>477476</v>
      </c>
      <c r="I136" s="8">
        <f t="shared" si="32"/>
        <v>358107</v>
      </c>
      <c r="J136" s="19">
        <v>550091</v>
      </c>
      <c r="K136" s="19">
        <v>367271</v>
      </c>
      <c r="L136" s="19">
        <v>1490879</v>
      </c>
      <c r="M136" s="19">
        <v>0</v>
      </c>
      <c r="N136" s="8">
        <f t="shared" si="26"/>
        <v>4932962.09</v>
      </c>
      <c r="O136" s="3">
        <f t="shared" si="27"/>
        <v>4657892</v>
      </c>
      <c r="P136" s="2">
        <v>33</v>
      </c>
      <c r="Q136" s="2">
        <v>2378</v>
      </c>
      <c r="R136" s="3">
        <f t="shared" si="33"/>
        <v>109079</v>
      </c>
      <c r="S136" s="20">
        <f t="shared" si="34"/>
        <v>446204.86499999999</v>
      </c>
      <c r="T136" s="21">
        <v>137301273</v>
      </c>
      <c r="U136" s="20">
        <f t="shared" si="35"/>
        <v>137301.27299999999</v>
      </c>
      <c r="V136" s="20">
        <f t="shared" si="36"/>
        <v>308903.592</v>
      </c>
      <c r="W136" s="3">
        <f t="shared" si="30"/>
        <v>6178072</v>
      </c>
      <c r="X136" s="3">
        <f t="shared" si="28"/>
        <v>10945043</v>
      </c>
      <c r="Y136" s="22">
        <v>0</v>
      </c>
      <c r="Z136" s="17">
        <v>0</v>
      </c>
      <c r="AA136" s="3">
        <f t="shared" si="29"/>
        <v>10945043</v>
      </c>
      <c r="AB136" s="22"/>
      <c r="AC136" s="23">
        <v>0</v>
      </c>
      <c r="AD136" s="23">
        <v>0</v>
      </c>
      <c r="AE136" s="24">
        <f>SUM(AA136-AB136+AC136-AD136)</f>
        <v>10945043</v>
      </c>
      <c r="AF136" s="1" t="str">
        <f>IF(O136&gt;0," ",1)</f>
        <v xml:space="preserve"> </v>
      </c>
      <c r="AG136" s="1" t="str">
        <f>IF(W136&gt;0," ",1)</f>
        <v xml:space="preserve"> </v>
      </c>
    </row>
    <row r="137" spans="1:33" ht="15.95" customHeight="1">
      <c r="A137" s="14" t="s">
        <v>178</v>
      </c>
      <c r="B137" s="14" t="s">
        <v>423</v>
      </c>
      <c r="C137" s="14" t="s">
        <v>121</v>
      </c>
      <c r="D137" s="14" t="s">
        <v>438</v>
      </c>
      <c r="E137" s="15">
        <v>1049.8900000000001</v>
      </c>
      <c r="F137" s="8">
        <f t="shared" si="31"/>
        <v>1618930.3800000001</v>
      </c>
      <c r="G137" s="16">
        <v>223401.02</v>
      </c>
      <c r="H137" s="18">
        <v>76421</v>
      </c>
      <c r="I137" s="8">
        <f t="shared" si="32"/>
        <v>57315.75</v>
      </c>
      <c r="J137" s="19">
        <v>82717</v>
      </c>
      <c r="K137" s="19">
        <v>55388</v>
      </c>
      <c r="L137" s="19">
        <v>232416</v>
      </c>
      <c r="M137" s="19">
        <v>14796</v>
      </c>
      <c r="N137" s="8">
        <f t="shared" si="26"/>
        <v>666033.77</v>
      </c>
      <c r="O137" s="3">
        <f t="shared" si="27"/>
        <v>952897</v>
      </c>
      <c r="P137" s="2">
        <v>53</v>
      </c>
      <c r="Q137" s="2">
        <v>527</v>
      </c>
      <c r="R137" s="3">
        <f t="shared" si="33"/>
        <v>38824</v>
      </c>
      <c r="S137" s="20">
        <f t="shared" si="34"/>
        <v>75319.108600000007</v>
      </c>
      <c r="T137" s="21">
        <v>14284256</v>
      </c>
      <c r="U137" s="20">
        <f t="shared" si="35"/>
        <v>14284.255999999999</v>
      </c>
      <c r="V137" s="20">
        <f t="shared" si="36"/>
        <v>61034.852600000006</v>
      </c>
      <c r="W137" s="3">
        <f t="shared" si="30"/>
        <v>1220697</v>
      </c>
      <c r="X137" s="3">
        <f t="shared" si="28"/>
        <v>2212418</v>
      </c>
      <c r="Y137" s="22">
        <v>0</v>
      </c>
      <c r="Z137" s="17">
        <v>0</v>
      </c>
      <c r="AA137" s="3">
        <f t="shared" si="29"/>
        <v>2212418</v>
      </c>
      <c r="AB137" s="22"/>
      <c r="AC137" s="23">
        <v>0</v>
      </c>
      <c r="AD137" s="23">
        <v>0</v>
      </c>
      <c r="AE137" s="24">
        <f>SUM(AA137-AB137+AC137-AD137)</f>
        <v>2212418</v>
      </c>
      <c r="AF137" s="1" t="str">
        <f>IF(O137&gt;0," ",1)</f>
        <v xml:space="preserve"> </v>
      </c>
      <c r="AG137" s="1" t="str">
        <f>IF(W137&gt;0," ",1)</f>
        <v xml:space="preserve"> </v>
      </c>
    </row>
    <row r="138" spans="1:33" ht="15.95" customHeight="1">
      <c r="A138" s="14" t="s">
        <v>184</v>
      </c>
      <c r="B138" s="14" t="s">
        <v>439</v>
      </c>
      <c r="C138" s="14" t="s">
        <v>231</v>
      </c>
      <c r="D138" s="14" t="s">
        <v>440</v>
      </c>
      <c r="E138" s="15">
        <v>711.36</v>
      </c>
      <c r="F138" s="8">
        <f t="shared" si="31"/>
        <v>1096917.1200000001</v>
      </c>
      <c r="G138" s="16">
        <v>382641.86</v>
      </c>
      <c r="H138" s="18">
        <v>59894</v>
      </c>
      <c r="I138" s="8">
        <f t="shared" si="32"/>
        <v>44920.5</v>
      </c>
      <c r="J138" s="19">
        <v>43325</v>
      </c>
      <c r="K138" s="19">
        <v>93962</v>
      </c>
      <c r="L138" s="19">
        <v>196109</v>
      </c>
      <c r="M138" s="19">
        <v>89782</v>
      </c>
      <c r="N138" s="8">
        <f t="shared" si="26"/>
        <v>850740.36</v>
      </c>
      <c r="O138" s="3">
        <f t="shared" si="27"/>
        <v>246177</v>
      </c>
      <c r="P138" s="2">
        <v>112</v>
      </c>
      <c r="Q138" s="2">
        <v>234</v>
      </c>
      <c r="R138" s="3">
        <f t="shared" si="33"/>
        <v>36429</v>
      </c>
      <c r="S138" s="20">
        <f t="shared" si="34"/>
        <v>51032.966399999998</v>
      </c>
      <c r="T138" s="21">
        <v>23766575</v>
      </c>
      <c r="U138" s="20">
        <f t="shared" si="35"/>
        <v>23766.575000000001</v>
      </c>
      <c r="V138" s="20">
        <f t="shared" si="36"/>
        <v>27266.391399999997</v>
      </c>
      <c r="W138" s="3">
        <f t="shared" si="30"/>
        <v>545328</v>
      </c>
      <c r="X138" s="3">
        <f t="shared" si="28"/>
        <v>827934</v>
      </c>
      <c r="Y138" s="22">
        <v>0</v>
      </c>
      <c r="Z138" s="17">
        <v>0</v>
      </c>
      <c r="AA138" s="3">
        <f t="shared" si="29"/>
        <v>827934</v>
      </c>
      <c r="AB138" s="22"/>
      <c r="AC138" s="23">
        <v>0</v>
      </c>
      <c r="AD138" s="23">
        <v>0</v>
      </c>
      <c r="AE138" s="24">
        <f>SUM(AA138-AB138+AC138-AD138)</f>
        <v>827934</v>
      </c>
      <c r="AF138" s="1" t="str">
        <f>IF(O138&gt;0," ",1)</f>
        <v xml:space="preserve"> </v>
      </c>
      <c r="AG138" s="1" t="str">
        <f>IF(W138&gt;0," ",1)</f>
        <v xml:space="preserve"> </v>
      </c>
    </row>
    <row r="139" spans="1:33" ht="15.95" customHeight="1">
      <c r="A139" s="14" t="s">
        <v>184</v>
      </c>
      <c r="B139" s="14" t="s">
        <v>439</v>
      </c>
      <c r="C139" s="14" t="s">
        <v>57</v>
      </c>
      <c r="D139" s="14" t="s">
        <v>441</v>
      </c>
      <c r="E139" s="15">
        <v>930.83</v>
      </c>
      <c r="F139" s="8">
        <f t="shared" si="31"/>
        <v>1435339.86</v>
      </c>
      <c r="G139" s="16">
        <v>585926.71</v>
      </c>
      <c r="H139" s="18">
        <v>85688</v>
      </c>
      <c r="I139" s="8">
        <f t="shared" si="32"/>
        <v>64266</v>
      </c>
      <c r="J139" s="19">
        <v>62418</v>
      </c>
      <c r="K139" s="19">
        <v>134532</v>
      </c>
      <c r="L139" s="19">
        <v>243002</v>
      </c>
      <c r="M139" s="19">
        <v>77930</v>
      </c>
      <c r="N139" s="8">
        <f t="shared" si="26"/>
        <v>1168074.71</v>
      </c>
      <c r="O139" s="3">
        <f t="shared" si="27"/>
        <v>267265</v>
      </c>
      <c r="P139" s="2">
        <v>139</v>
      </c>
      <c r="Q139" s="2">
        <v>236</v>
      </c>
      <c r="R139" s="3">
        <f t="shared" si="33"/>
        <v>45598</v>
      </c>
      <c r="S139" s="20">
        <f t="shared" si="34"/>
        <v>66777.744200000001</v>
      </c>
      <c r="T139" s="21">
        <v>35564832</v>
      </c>
      <c r="U139" s="20">
        <f t="shared" si="35"/>
        <v>35564.832000000002</v>
      </c>
      <c r="V139" s="20">
        <f t="shared" si="36"/>
        <v>31212.912199999999</v>
      </c>
      <c r="W139" s="3">
        <f t="shared" si="30"/>
        <v>624258</v>
      </c>
      <c r="X139" s="3">
        <f t="shared" si="28"/>
        <v>937121</v>
      </c>
      <c r="Y139" s="22">
        <v>0</v>
      </c>
      <c r="Z139" s="17">
        <v>0</v>
      </c>
      <c r="AA139" s="3">
        <f t="shared" si="29"/>
        <v>937121</v>
      </c>
      <c r="AB139" s="22"/>
      <c r="AC139" s="23">
        <v>0</v>
      </c>
      <c r="AD139" s="23">
        <v>0</v>
      </c>
      <c r="AE139" s="24">
        <f>SUM(AA139-AB139+AC139-AD139)</f>
        <v>937121</v>
      </c>
      <c r="AF139" s="1" t="str">
        <f>IF(O139&gt;0," ",1)</f>
        <v xml:space="preserve"> </v>
      </c>
      <c r="AG139" s="1" t="str">
        <f>IF(W139&gt;0," ",1)</f>
        <v xml:space="preserve"> </v>
      </c>
    </row>
    <row r="140" spans="1:33" ht="15.95" customHeight="1">
      <c r="A140" s="14" t="s">
        <v>184</v>
      </c>
      <c r="B140" s="14" t="s">
        <v>439</v>
      </c>
      <c r="C140" s="14" t="s">
        <v>89</v>
      </c>
      <c r="D140" s="14" t="s">
        <v>442</v>
      </c>
      <c r="E140" s="15">
        <v>2909.02</v>
      </c>
      <c r="F140" s="8">
        <f t="shared" si="31"/>
        <v>4485708.84</v>
      </c>
      <c r="G140" s="16">
        <v>1459200.95</v>
      </c>
      <c r="H140" s="18">
        <v>323621</v>
      </c>
      <c r="I140" s="8">
        <f t="shared" si="32"/>
        <v>242715.75</v>
      </c>
      <c r="J140" s="19">
        <v>236420</v>
      </c>
      <c r="K140" s="19">
        <v>508262</v>
      </c>
      <c r="L140" s="19">
        <v>758316</v>
      </c>
      <c r="M140" s="19">
        <v>57344</v>
      </c>
      <c r="N140" s="8">
        <f t="shared" si="26"/>
        <v>3262258.7</v>
      </c>
      <c r="O140" s="3">
        <f t="shared" si="27"/>
        <v>1223450</v>
      </c>
      <c r="P140" s="2">
        <v>48</v>
      </c>
      <c r="Q140" s="2">
        <v>1137</v>
      </c>
      <c r="R140" s="3">
        <f t="shared" si="33"/>
        <v>75861</v>
      </c>
      <c r="S140" s="20">
        <f t="shared" si="34"/>
        <v>208693.09479999999</v>
      </c>
      <c r="T140" s="21">
        <v>92151028</v>
      </c>
      <c r="U140" s="20">
        <f t="shared" si="35"/>
        <v>92151.028000000006</v>
      </c>
      <c r="V140" s="20">
        <f t="shared" si="36"/>
        <v>116542.06679999999</v>
      </c>
      <c r="W140" s="3">
        <f t="shared" si="30"/>
        <v>2330841</v>
      </c>
      <c r="X140" s="3">
        <f t="shared" si="28"/>
        <v>3630152</v>
      </c>
      <c r="Y140" s="22">
        <v>0</v>
      </c>
      <c r="Z140" s="17">
        <v>0</v>
      </c>
      <c r="AA140" s="3">
        <f t="shared" si="29"/>
        <v>3630152</v>
      </c>
      <c r="AB140" s="22"/>
      <c r="AC140" s="23">
        <v>0</v>
      </c>
      <c r="AD140" s="23">
        <v>0</v>
      </c>
      <c r="AE140" s="24">
        <f>SUM(AA140-AB140+AC140-AD140)</f>
        <v>3630152</v>
      </c>
      <c r="AF140" s="1" t="str">
        <f>IF(O140&gt;0," ",1)</f>
        <v xml:space="preserve"> </v>
      </c>
      <c r="AG140" s="1" t="str">
        <f>IF(W140&gt;0," ",1)</f>
        <v xml:space="preserve"> </v>
      </c>
    </row>
    <row r="141" spans="1:33" ht="15.95" customHeight="1">
      <c r="A141" s="14" t="s">
        <v>184</v>
      </c>
      <c r="B141" s="14" t="s">
        <v>439</v>
      </c>
      <c r="C141" s="14" t="s">
        <v>153</v>
      </c>
      <c r="D141" s="14" t="s">
        <v>443</v>
      </c>
      <c r="E141" s="15">
        <v>3328.03</v>
      </c>
      <c r="F141" s="8">
        <f t="shared" si="31"/>
        <v>5131822.2600000007</v>
      </c>
      <c r="G141" s="16">
        <v>956197.24</v>
      </c>
      <c r="H141" s="18">
        <v>374277</v>
      </c>
      <c r="I141" s="8">
        <f t="shared" si="32"/>
        <v>280707.75</v>
      </c>
      <c r="J141" s="19">
        <v>273935</v>
      </c>
      <c r="K141" s="19">
        <v>587948</v>
      </c>
      <c r="L141" s="19">
        <v>782982</v>
      </c>
      <c r="M141" s="19">
        <v>45590</v>
      </c>
      <c r="N141" s="8">
        <f t="shared" si="26"/>
        <v>2927359.99</v>
      </c>
      <c r="O141" s="3">
        <f t="shared" si="27"/>
        <v>2204462</v>
      </c>
      <c r="P141" s="2">
        <v>64</v>
      </c>
      <c r="Q141" s="2">
        <v>596</v>
      </c>
      <c r="R141" s="3">
        <f t="shared" si="33"/>
        <v>53020</v>
      </c>
      <c r="S141" s="20">
        <f t="shared" si="34"/>
        <v>238752.87220000001</v>
      </c>
      <c r="T141" s="21">
        <v>60143374</v>
      </c>
      <c r="U141" s="20">
        <f t="shared" si="35"/>
        <v>60143.374000000003</v>
      </c>
      <c r="V141" s="20">
        <f t="shared" si="36"/>
        <v>178609.4982</v>
      </c>
      <c r="W141" s="3">
        <f t="shared" si="30"/>
        <v>3572190</v>
      </c>
      <c r="X141" s="3">
        <f t="shared" si="28"/>
        <v>5829672</v>
      </c>
      <c r="Y141" s="22">
        <v>0</v>
      </c>
      <c r="Z141" s="17">
        <v>0</v>
      </c>
      <c r="AA141" s="3">
        <f t="shared" si="29"/>
        <v>5829672</v>
      </c>
      <c r="AB141" s="22"/>
      <c r="AC141" s="23">
        <v>0</v>
      </c>
      <c r="AD141" s="23">
        <v>0</v>
      </c>
      <c r="AE141" s="24">
        <f>SUM(AA141-AB141+AC141-AD141)</f>
        <v>5829672</v>
      </c>
      <c r="AF141" s="1" t="str">
        <f>IF(O141&gt;0," ",1)</f>
        <v xml:space="preserve"> </v>
      </c>
      <c r="AG141" s="1" t="str">
        <f>IF(W141&gt;0," ",1)</f>
        <v xml:space="preserve"> </v>
      </c>
    </row>
    <row r="142" spans="1:33" ht="15.95" customHeight="1">
      <c r="A142" s="14" t="s">
        <v>11</v>
      </c>
      <c r="B142" s="14" t="s">
        <v>444</v>
      </c>
      <c r="C142" s="14" t="s">
        <v>152</v>
      </c>
      <c r="D142" s="14" t="s">
        <v>445</v>
      </c>
      <c r="E142" s="15">
        <v>229.3</v>
      </c>
      <c r="F142" s="8">
        <f t="shared" si="31"/>
        <v>353580.60000000003</v>
      </c>
      <c r="G142" s="16">
        <v>580939.57999999996</v>
      </c>
      <c r="H142" s="18">
        <v>21540</v>
      </c>
      <c r="I142" s="8">
        <f t="shared" si="32"/>
        <v>16155</v>
      </c>
      <c r="J142" s="19">
        <v>16002</v>
      </c>
      <c r="K142" s="19">
        <v>0</v>
      </c>
      <c r="L142" s="19">
        <v>0</v>
      </c>
      <c r="M142" s="19">
        <v>21233</v>
      </c>
      <c r="N142" s="8">
        <f t="shared" si="26"/>
        <v>634329.57999999996</v>
      </c>
      <c r="O142" s="3">
        <f t="shared" si="27"/>
        <v>0</v>
      </c>
      <c r="P142" s="2">
        <v>70</v>
      </c>
      <c r="Q142" s="2">
        <v>111</v>
      </c>
      <c r="R142" s="3">
        <f t="shared" si="33"/>
        <v>10800</v>
      </c>
      <c r="S142" s="20">
        <f t="shared" si="34"/>
        <v>16449.982</v>
      </c>
      <c r="T142" s="21">
        <v>34642464</v>
      </c>
      <c r="U142" s="20">
        <f t="shared" si="35"/>
        <v>34642.464</v>
      </c>
      <c r="V142" s="20">
        <f t="shared" si="36"/>
        <v>0</v>
      </c>
      <c r="W142" s="3">
        <f t="shared" si="30"/>
        <v>0</v>
      </c>
      <c r="X142" s="3">
        <f t="shared" si="28"/>
        <v>10800</v>
      </c>
      <c r="Y142" s="22">
        <v>0</v>
      </c>
      <c r="Z142" s="17">
        <v>0</v>
      </c>
      <c r="AA142" s="3">
        <f t="shared" si="29"/>
        <v>10800</v>
      </c>
      <c r="AB142" s="22"/>
      <c r="AC142" s="23">
        <v>0</v>
      </c>
      <c r="AD142" s="23">
        <v>0</v>
      </c>
      <c r="AE142" s="24">
        <f>SUM(AA142-AB142+AC142-AD142)</f>
        <v>10800</v>
      </c>
      <c r="AF142" s="1">
        <f>IF(O142&gt;0," ",1)</f>
        <v>1</v>
      </c>
      <c r="AG142" s="1">
        <f>IF(W142&gt;0," ",1)</f>
        <v>1</v>
      </c>
    </row>
    <row r="143" spans="1:33" ht="15.95" customHeight="1">
      <c r="A143" s="14" t="s">
        <v>11</v>
      </c>
      <c r="B143" s="14" t="s">
        <v>444</v>
      </c>
      <c r="C143" s="14" t="s">
        <v>219</v>
      </c>
      <c r="D143" s="14" t="s">
        <v>446</v>
      </c>
      <c r="E143" s="15">
        <v>264.74</v>
      </c>
      <c r="F143" s="8">
        <f t="shared" si="31"/>
        <v>408229.08</v>
      </c>
      <c r="G143" s="16">
        <v>47338.23</v>
      </c>
      <c r="H143" s="18">
        <v>24315</v>
      </c>
      <c r="I143" s="8">
        <f t="shared" si="32"/>
        <v>18236.25</v>
      </c>
      <c r="J143" s="19">
        <v>18054</v>
      </c>
      <c r="K143" s="19">
        <v>0</v>
      </c>
      <c r="L143" s="19">
        <v>0</v>
      </c>
      <c r="M143" s="19">
        <v>14995</v>
      </c>
      <c r="N143" s="8">
        <f t="shared" si="26"/>
        <v>98623.48000000001</v>
      </c>
      <c r="O143" s="3">
        <f t="shared" si="27"/>
        <v>309606</v>
      </c>
      <c r="P143" s="2">
        <v>62</v>
      </c>
      <c r="Q143" s="2">
        <v>141</v>
      </c>
      <c r="R143" s="3">
        <f t="shared" si="33"/>
        <v>12151</v>
      </c>
      <c r="S143" s="20">
        <f t="shared" si="34"/>
        <v>18992.4476</v>
      </c>
      <c r="T143" s="21">
        <v>2663941</v>
      </c>
      <c r="U143" s="20">
        <f t="shared" si="35"/>
        <v>2663.9409999999998</v>
      </c>
      <c r="V143" s="20">
        <f t="shared" si="36"/>
        <v>16328.506600000001</v>
      </c>
      <c r="W143" s="3">
        <f t="shared" si="30"/>
        <v>326570</v>
      </c>
      <c r="X143" s="3">
        <f t="shared" si="28"/>
        <v>648327</v>
      </c>
      <c r="Y143" s="22">
        <v>0</v>
      </c>
      <c r="Z143" s="17">
        <v>0</v>
      </c>
      <c r="AA143" s="3">
        <f t="shared" si="29"/>
        <v>648327</v>
      </c>
      <c r="AB143" s="22"/>
      <c r="AC143" s="23">
        <v>0</v>
      </c>
      <c r="AD143" s="23">
        <v>0</v>
      </c>
      <c r="AE143" s="24">
        <f>SUM(AA143-AB143+AC143-AD143)</f>
        <v>648327</v>
      </c>
      <c r="AF143" s="1" t="str">
        <f>IF(O143&gt;0," ",1)</f>
        <v xml:space="preserve"> </v>
      </c>
      <c r="AG143" s="1" t="str">
        <f>IF(W143&gt;0," ",1)</f>
        <v xml:space="preserve"> </v>
      </c>
    </row>
    <row r="144" spans="1:33" ht="15.95" customHeight="1">
      <c r="A144" s="14" t="s">
        <v>11</v>
      </c>
      <c r="B144" s="14" t="s">
        <v>444</v>
      </c>
      <c r="C144" s="14" t="s">
        <v>187</v>
      </c>
      <c r="D144" s="14" t="s">
        <v>447</v>
      </c>
      <c r="E144" s="15">
        <v>221.2</v>
      </c>
      <c r="F144" s="8">
        <f t="shared" si="31"/>
        <v>341090.39999999997</v>
      </c>
      <c r="G144" s="16">
        <v>9433.9599999999991</v>
      </c>
      <c r="H144" s="18">
        <v>20239</v>
      </c>
      <c r="I144" s="8">
        <f t="shared" si="32"/>
        <v>15179.25</v>
      </c>
      <c r="J144" s="19">
        <v>15023</v>
      </c>
      <c r="K144" s="19">
        <v>0</v>
      </c>
      <c r="L144" s="19">
        <v>0</v>
      </c>
      <c r="M144" s="19">
        <v>7113</v>
      </c>
      <c r="N144" s="8">
        <f t="shared" si="26"/>
        <v>46749.21</v>
      </c>
      <c r="O144" s="3">
        <f t="shared" si="27"/>
        <v>294341</v>
      </c>
      <c r="P144" s="2">
        <v>81</v>
      </c>
      <c r="Q144" s="2">
        <v>68</v>
      </c>
      <c r="R144" s="3">
        <f t="shared" si="33"/>
        <v>7656</v>
      </c>
      <c r="S144" s="20">
        <f t="shared" si="34"/>
        <v>15868.888000000001</v>
      </c>
      <c r="T144" s="21">
        <v>548805</v>
      </c>
      <c r="U144" s="20">
        <f t="shared" si="35"/>
        <v>548.80499999999995</v>
      </c>
      <c r="V144" s="20">
        <f t="shared" si="36"/>
        <v>15320.083000000001</v>
      </c>
      <c r="W144" s="3">
        <f t="shared" si="30"/>
        <v>306402</v>
      </c>
      <c r="X144" s="3">
        <f t="shared" si="28"/>
        <v>608399</v>
      </c>
      <c r="Y144" s="22">
        <v>0</v>
      </c>
      <c r="Z144" s="17">
        <v>0</v>
      </c>
      <c r="AA144" s="3">
        <f t="shared" si="29"/>
        <v>608399</v>
      </c>
      <c r="AB144" s="22"/>
      <c r="AC144" s="23">
        <v>0</v>
      </c>
      <c r="AD144" s="23">
        <v>0</v>
      </c>
      <c r="AE144" s="24">
        <f>SUM(AA144-AB144+AC144-AD144)</f>
        <v>608399</v>
      </c>
      <c r="AF144" s="1" t="str">
        <f>IF(O144&gt;0," ",1)</f>
        <v xml:space="preserve"> </v>
      </c>
      <c r="AG144" s="1" t="str">
        <f>IF(W144&gt;0," ",1)</f>
        <v xml:space="preserve"> </v>
      </c>
    </row>
    <row r="145" spans="1:33" ht="15.95" customHeight="1">
      <c r="A145" s="14" t="s">
        <v>11</v>
      </c>
      <c r="B145" s="14" t="s">
        <v>444</v>
      </c>
      <c r="C145" s="14" t="s">
        <v>157</v>
      </c>
      <c r="D145" s="14" t="s">
        <v>448</v>
      </c>
      <c r="E145" s="15">
        <v>503.43</v>
      </c>
      <c r="F145" s="8">
        <f t="shared" si="31"/>
        <v>776289.06</v>
      </c>
      <c r="G145" s="16">
        <v>142869</v>
      </c>
      <c r="H145" s="18">
        <v>54664</v>
      </c>
      <c r="I145" s="8">
        <f t="shared" si="32"/>
        <v>40998</v>
      </c>
      <c r="J145" s="19">
        <v>40565</v>
      </c>
      <c r="K145" s="19">
        <v>0</v>
      </c>
      <c r="L145" s="19">
        <v>0</v>
      </c>
      <c r="M145" s="19">
        <v>21740</v>
      </c>
      <c r="N145" s="8">
        <f t="shared" si="26"/>
        <v>246172</v>
      </c>
      <c r="O145" s="3">
        <f t="shared" si="27"/>
        <v>530117</v>
      </c>
      <c r="P145" s="2">
        <v>33</v>
      </c>
      <c r="Q145" s="2">
        <v>241</v>
      </c>
      <c r="R145" s="3">
        <f t="shared" si="33"/>
        <v>11055</v>
      </c>
      <c r="S145" s="20">
        <f t="shared" si="34"/>
        <v>36116.068200000002</v>
      </c>
      <c r="T145" s="21">
        <v>8548469</v>
      </c>
      <c r="U145" s="20">
        <f t="shared" si="35"/>
        <v>8548.4689999999991</v>
      </c>
      <c r="V145" s="20">
        <f t="shared" si="36"/>
        <v>27567.599200000004</v>
      </c>
      <c r="W145" s="3">
        <f t="shared" si="30"/>
        <v>551352</v>
      </c>
      <c r="X145" s="3">
        <f t="shared" si="28"/>
        <v>1092524</v>
      </c>
      <c r="Y145" s="22">
        <v>0</v>
      </c>
      <c r="Z145" s="17">
        <v>0</v>
      </c>
      <c r="AA145" s="3">
        <f t="shared" si="29"/>
        <v>1092524</v>
      </c>
      <c r="AB145" s="22"/>
      <c r="AC145" s="23">
        <v>0</v>
      </c>
      <c r="AD145" s="23">
        <v>0</v>
      </c>
      <c r="AE145" s="24">
        <f>SUM(AA145-AB145+AC145-AD145)</f>
        <v>1092524</v>
      </c>
      <c r="AF145" s="1" t="str">
        <f>IF(O145&gt;0," ",1)</f>
        <v xml:space="preserve"> </v>
      </c>
      <c r="AG145" s="1" t="str">
        <f>IF(W145&gt;0," ",1)</f>
        <v xml:space="preserve"> </v>
      </c>
    </row>
    <row r="146" spans="1:33" ht="15.95" customHeight="1">
      <c r="A146" s="14" t="s">
        <v>11</v>
      </c>
      <c r="B146" s="14" t="s">
        <v>444</v>
      </c>
      <c r="C146" s="14" t="s">
        <v>52</v>
      </c>
      <c r="D146" s="14" t="s">
        <v>449</v>
      </c>
      <c r="E146" s="15">
        <v>2842.24</v>
      </c>
      <c r="F146" s="8">
        <f t="shared" si="31"/>
        <v>4382734.08</v>
      </c>
      <c r="G146" s="16">
        <v>725979.92</v>
      </c>
      <c r="H146" s="18">
        <v>303468</v>
      </c>
      <c r="I146" s="8">
        <f t="shared" si="32"/>
        <v>227601</v>
      </c>
      <c r="J146" s="19">
        <v>225787</v>
      </c>
      <c r="K146" s="19">
        <v>0</v>
      </c>
      <c r="L146" s="19">
        <v>555278</v>
      </c>
      <c r="M146" s="19">
        <v>138543</v>
      </c>
      <c r="N146" s="8">
        <f t="shared" si="26"/>
        <v>1873188.92</v>
      </c>
      <c r="O146" s="3">
        <f t="shared" si="27"/>
        <v>2509545</v>
      </c>
      <c r="P146" s="2">
        <v>64</v>
      </c>
      <c r="Q146" s="2">
        <v>1398</v>
      </c>
      <c r="R146" s="3">
        <f t="shared" si="33"/>
        <v>124366</v>
      </c>
      <c r="S146" s="20">
        <f t="shared" si="34"/>
        <v>203902.29759999999</v>
      </c>
      <c r="T146" s="21">
        <v>43854498</v>
      </c>
      <c r="U146" s="20">
        <f t="shared" si="35"/>
        <v>43854.498</v>
      </c>
      <c r="V146" s="20">
        <f t="shared" si="36"/>
        <v>160047.7996</v>
      </c>
      <c r="W146" s="3">
        <f t="shared" si="30"/>
        <v>3200956</v>
      </c>
      <c r="X146" s="3">
        <f t="shared" si="28"/>
        <v>5834867</v>
      </c>
      <c r="Y146" s="22">
        <v>0</v>
      </c>
      <c r="Z146" s="17">
        <v>0</v>
      </c>
      <c r="AA146" s="3">
        <f t="shared" si="29"/>
        <v>5834867</v>
      </c>
      <c r="AB146" s="22"/>
      <c r="AC146" s="23">
        <v>0</v>
      </c>
      <c r="AD146" s="23">
        <v>0</v>
      </c>
      <c r="AE146" s="24">
        <f>SUM(AA146-AB146+AC146-AD146)</f>
        <v>5834867</v>
      </c>
      <c r="AF146" s="1" t="str">
        <f>IF(O146&gt;0," ",1)</f>
        <v xml:space="preserve"> </v>
      </c>
      <c r="AG146" s="1" t="str">
        <f>IF(W146&gt;0," ",1)</f>
        <v xml:space="preserve"> </v>
      </c>
    </row>
    <row r="147" spans="1:33" ht="15.95" customHeight="1">
      <c r="A147" s="14" t="s">
        <v>11</v>
      </c>
      <c r="B147" s="14" t="s">
        <v>444</v>
      </c>
      <c r="C147" s="14" t="s">
        <v>193</v>
      </c>
      <c r="D147" s="14" t="s">
        <v>450</v>
      </c>
      <c r="E147" s="15">
        <v>3842.97</v>
      </c>
      <c r="F147" s="8">
        <f t="shared" si="31"/>
        <v>5925859.7399999993</v>
      </c>
      <c r="G147" s="16">
        <v>2808523.63</v>
      </c>
      <c r="H147" s="18">
        <v>428636</v>
      </c>
      <c r="I147" s="8">
        <f t="shared" si="32"/>
        <v>321477</v>
      </c>
      <c r="J147" s="19">
        <v>319580</v>
      </c>
      <c r="K147" s="19">
        <v>0</v>
      </c>
      <c r="L147" s="19">
        <v>612675</v>
      </c>
      <c r="M147" s="19">
        <v>152817</v>
      </c>
      <c r="N147" s="8">
        <f t="shared" si="26"/>
        <v>4215072.63</v>
      </c>
      <c r="O147" s="3">
        <f t="shared" si="27"/>
        <v>1710787</v>
      </c>
      <c r="P147" s="2">
        <v>33</v>
      </c>
      <c r="Q147" s="2">
        <v>2261</v>
      </c>
      <c r="R147" s="3">
        <f t="shared" si="33"/>
        <v>103712</v>
      </c>
      <c r="S147" s="20">
        <f t="shared" si="34"/>
        <v>275694.6678</v>
      </c>
      <c r="T147" s="21">
        <v>171251441</v>
      </c>
      <c r="U147" s="20">
        <f t="shared" si="35"/>
        <v>171251.44099999999</v>
      </c>
      <c r="V147" s="20">
        <f t="shared" si="36"/>
        <v>104443.2268</v>
      </c>
      <c r="W147" s="3">
        <f t="shared" si="30"/>
        <v>2088865</v>
      </c>
      <c r="X147" s="3">
        <f t="shared" si="28"/>
        <v>3903364</v>
      </c>
      <c r="Y147" s="22">
        <v>0</v>
      </c>
      <c r="Z147" s="17">
        <v>0</v>
      </c>
      <c r="AA147" s="3">
        <f t="shared" si="29"/>
        <v>3903364</v>
      </c>
      <c r="AB147" s="22"/>
      <c r="AC147" s="23">
        <v>0</v>
      </c>
      <c r="AD147" s="23">
        <v>0</v>
      </c>
      <c r="AE147" s="24">
        <f>SUM(AA147-AB147+AC147-AD147)</f>
        <v>3903364</v>
      </c>
      <c r="AF147" s="1" t="str">
        <f>IF(O147&gt;0," ",1)</f>
        <v xml:space="preserve"> </v>
      </c>
      <c r="AG147" s="1" t="str">
        <f>IF(W147&gt;0," ",1)</f>
        <v xml:space="preserve"> </v>
      </c>
    </row>
    <row r="148" spans="1:33" ht="15.95" customHeight="1">
      <c r="A148" s="14" t="s">
        <v>11</v>
      </c>
      <c r="B148" s="14" t="s">
        <v>444</v>
      </c>
      <c r="C148" s="14" t="s">
        <v>97</v>
      </c>
      <c r="D148" s="14" t="s">
        <v>451</v>
      </c>
      <c r="E148" s="15">
        <v>1625.07</v>
      </c>
      <c r="F148" s="8">
        <f t="shared" si="31"/>
        <v>2505857.94</v>
      </c>
      <c r="G148" s="16">
        <v>207339.61</v>
      </c>
      <c r="H148" s="18">
        <v>165487</v>
      </c>
      <c r="I148" s="8">
        <f t="shared" si="32"/>
        <v>124115.25</v>
      </c>
      <c r="J148" s="19">
        <v>123113</v>
      </c>
      <c r="K148" s="19">
        <v>0</v>
      </c>
      <c r="L148" s="19">
        <v>209984</v>
      </c>
      <c r="M148" s="19">
        <v>82658</v>
      </c>
      <c r="N148" s="8">
        <f t="shared" si="26"/>
        <v>747209.86</v>
      </c>
      <c r="O148" s="3">
        <f t="shared" si="27"/>
        <v>1758648</v>
      </c>
      <c r="P148" s="2">
        <v>57</v>
      </c>
      <c r="Q148" s="2">
        <v>815</v>
      </c>
      <c r="R148" s="3">
        <f t="shared" si="33"/>
        <v>64572</v>
      </c>
      <c r="S148" s="20">
        <f t="shared" si="34"/>
        <v>116582.5218</v>
      </c>
      <c r="T148" s="21">
        <v>12507741</v>
      </c>
      <c r="U148" s="20">
        <f t="shared" si="35"/>
        <v>12507.741</v>
      </c>
      <c r="V148" s="20">
        <f t="shared" si="36"/>
        <v>104074.78080000001</v>
      </c>
      <c r="W148" s="3">
        <f t="shared" si="30"/>
        <v>2081496</v>
      </c>
      <c r="X148" s="3">
        <f t="shared" si="28"/>
        <v>3904716</v>
      </c>
      <c r="Y148" s="22">
        <v>0</v>
      </c>
      <c r="Z148" s="17">
        <v>0</v>
      </c>
      <c r="AA148" s="3">
        <f t="shared" si="29"/>
        <v>3904716</v>
      </c>
      <c r="AB148" s="22"/>
      <c r="AC148" s="23">
        <v>0</v>
      </c>
      <c r="AD148" s="23">
        <v>0</v>
      </c>
      <c r="AE148" s="24">
        <f>SUM(AA148-AB148+AC148-AD148)</f>
        <v>3904716</v>
      </c>
      <c r="AF148" s="1" t="str">
        <f>IF(O148&gt;0," ",1)</f>
        <v xml:space="preserve"> </v>
      </c>
      <c r="AG148" s="1" t="str">
        <f>IF(W148&gt;0," ",1)</f>
        <v xml:space="preserve"> </v>
      </c>
    </row>
    <row r="149" spans="1:33" ht="15.95" customHeight="1">
      <c r="A149" s="14" t="s">
        <v>11</v>
      </c>
      <c r="B149" s="14" t="s">
        <v>444</v>
      </c>
      <c r="C149" s="14" t="s">
        <v>215</v>
      </c>
      <c r="D149" s="14" t="s">
        <v>452</v>
      </c>
      <c r="E149" s="15">
        <v>1050.69</v>
      </c>
      <c r="F149" s="8">
        <f t="shared" si="31"/>
        <v>1620163.98</v>
      </c>
      <c r="G149" s="16">
        <v>145029.45000000001</v>
      </c>
      <c r="H149" s="18">
        <v>115552</v>
      </c>
      <c r="I149" s="8">
        <f t="shared" si="32"/>
        <v>86664</v>
      </c>
      <c r="J149" s="19">
        <v>85677</v>
      </c>
      <c r="K149" s="19">
        <v>0</v>
      </c>
      <c r="L149" s="19">
        <v>212939</v>
      </c>
      <c r="M149" s="19">
        <v>45701</v>
      </c>
      <c r="N149" s="8">
        <f t="shared" si="26"/>
        <v>576010.44999999995</v>
      </c>
      <c r="O149" s="3">
        <f t="shared" si="27"/>
        <v>1044154</v>
      </c>
      <c r="P149" s="2">
        <v>66</v>
      </c>
      <c r="Q149" s="2">
        <v>434</v>
      </c>
      <c r="R149" s="3">
        <f t="shared" si="33"/>
        <v>39815</v>
      </c>
      <c r="S149" s="20">
        <f t="shared" si="34"/>
        <v>75376.500599999999</v>
      </c>
      <c r="T149" s="21">
        <v>8175279</v>
      </c>
      <c r="U149" s="20">
        <f t="shared" si="35"/>
        <v>8175.2790000000005</v>
      </c>
      <c r="V149" s="20">
        <f t="shared" si="36"/>
        <v>67201.221600000004</v>
      </c>
      <c r="W149" s="3">
        <f t="shared" si="30"/>
        <v>1344024</v>
      </c>
      <c r="X149" s="3">
        <f t="shared" si="28"/>
        <v>2427993</v>
      </c>
      <c r="Y149" s="22">
        <v>0</v>
      </c>
      <c r="Z149" s="17">
        <v>0</v>
      </c>
      <c r="AA149" s="3">
        <f t="shared" si="29"/>
        <v>2427993</v>
      </c>
      <c r="AB149" s="22"/>
      <c r="AC149" s="23">
        <v>0</v>
      </c>
      <c r="AD149" s="23">
        <v>0</v>
      </c>
      <c r="AE149" s="24">
        <f>SUM(AA149-AB149+AC149-AD149)</f>
        <v>2427993</v>
      </c>
      <c r="AF149" s="1" t="str">
        <f>IF(O149&gt;0," ",1)</f>
        <v xml:space="preserve"> </v>
      </c>
      <c r="AG149" s="1" t="str">
        <f>IF(W149&gt;0," ",1)</f>
        <v xml:space="preserve"> </v>
      </c>
    </row>
    <row r="150" spans="1:33" ht="15.95" customHeight="1">
      <c r="A150" s="14" t="s">
        <v>11</v>
      </c>
      <c r="B150" s="14" t="s">
        <v>444</v>
      </c>
      <c r="C150" s="14" t="s">
        <v>231</v>
      </c>
      <c r="D150" s="14" t="s">
        <v>453</v>
      </c>
      <c r="E150" s="15">
        <v>474.93</v>
      </c>
      <c r="F150" s="8">
        <f t="shared" si="31"/>
        <v>732342.06</v>
      </c>
      <c r="G150" s="16">
        <v>66850.02</v>
      </c>
      <c r="H150" s="18">
        <v>49417</v>
      </c>
      <c r="I150" s="8">
        <f t="shared" si="32"/>
        <v>37062.75</v>
      </c>
      <c r="J150" s="19">
        <v>36716</v>
      </c>
      <c r="K150" s="19">
        <v>0</v>
      </c>
      <c r="L150" s="19">
        <v>140440</v>
      </c>
      <c r="M150" s="19">
        <v>27963</v>
      </c>
      <c r="N150" s="8">
        <f t="shared" ref="N150:N213" si="37">SUM(G150+I150+J150+K150+L150+M150)</f>
        <v>309031.77</v>
      </c>
      <c r="O150" s="3">
        <f t="shared" ref="O150:O213" si="38">IF(F150&gt;N150,ROUND(SUM(F150-N150),0),0)</f>
        <v>423310</v>
      </c>
      <c r="P150" s="2">
        <v>84</v>
      </c>
      <c r="Q150" s="2">
        <v>148</v>
      </c>
      <c r="R150" s="3">
        <f t="shared" si="33"/>
        <v>17280</v>
      </c>
      <c r="S150" s="20">
        <f t="shared" si="34"/>
        <v>34071.478199999998</v>
      </c>
      <c r="T150" s="21">
        <v>4227246</v>
      </c>
      <c r="U150" s="20">
        <f t="shared" si="35"/>
        <v>4227.2460000000001</v>
      </c>
      <c r="V150" s="20">
        <f t="shared" si="36"/>
        <v>29844.232199999999</v>
      </c>
      <c r="W150" s="3">
        <f t="shared" si="30"/>
        <v>596885</v>
      </c>
      <c r="X150" s="3">
        <f t="shared" ref="X150:X213" si="39">SUM(O150+R150+W150)</f>
        <v>1037475</v>
      </c>
      <c r="Y150" s="22">
        <v>0</v>
      </c>
      <c r="Z150" s="17">
        <v>0</v>
      </c>
      <c r="AA150" s="3">
        <f t="shared" ref="AA150:AA213" si="40">ROUND(X150+Z150,0)</f>
        <v>1037475</v>
      </c>
      <c r="AB150" s="22"/>
      <c r="AC150" s="23">
        <v>0</v>
      </c>
      <c r="AD150" s="23">
        <v>0</v>
      </c>
      <c r="AE150" s="24">
        <f>SUM(AA150-AB150+AC150-AD150)</f>
        <v>1037475</v>
      </c>
      <c r="AF150" s="1" t="str">
        <f>IF(O150&gt;0," ",1)</f>
        <v xml:space="preserve"> </v>
      </c>
      <c r="AG150" s="1" t="str">
        <f>IF(W150&gt;0," ",1)</f>
        <v xml:space="preserve"> </v>
      </c>
    </row>
    <row r="151" spans="1:33" ht="15.95" customHeight="1">
      <c r="A151" s="14" t="s">
        <v>156</v>
      </c>
      <c r="B151" s="14" t="s">
        <v>454</v>
      </c>
      <c r="C151" s="14" t="s">
        <v>231</v>
      </c>
      <c r="D151" s="14" t="s">
        <v>455</v>
      </c>
      <c r="E151" s="15">
        <v>620.76</v>
      </c>
      <c r="F151" s="8">
        <f t="shared" si="31"/>
        <v>957211.92</v>
      </c>
      <c r="G151" s="16">
        <v>244595.31</v>
      </c>
      <c r="H151" s="18">
        <v>78856</v>
      </c>
      <c r="I151" s="8">
        <f t="shared" si="32"/>
        <v>59142</v>
      </c>
      <c r="J151" s="19">
        <v>43436</v>
      </c>
      <c r="K151" s="19">
        <v>293481</v>
      </c>
      <c r="L151" s="19">
        <v>128024</v>
      </c>
      <c r="M151" s="19">
        <v>80825</v>
      </c>
      <c r="N151" s="8">
        <f t="shared" si="37"/>
        <v>849503.31</v>
      </c>
      <c r="O151" s="3">
        <f t="shared" si="38"/>
        <v>107709</v>
      </c>
      <c r="P151" s="2">
        <v>141</v>
      </c>
      <c r="Q151" s="2">
        <v>146</v>
      </c>
      <c r="R151" s="3">
        <f t="shared" si="33"/>
        <v>28615</v>
      </c>
      <c r="S151" s="20">
        <f t="shared" si="34"/>
        <v>44533.322399999997</v>
      </c>
      <c r="T151" s="21">
        <v>14729859</v>
      </c>
      <c r="U151" s="20">
        <f t="shared" si="35"/>
        <v>14729.859</v>
      </c>
      <c r="V151" s="20">
        <f t="shared" si="36"/>
        <v>29803.463399999997</v>
      </c>
      <c r="W151" s="3">
        <f t="shared" si="30"/>
        <v>596069</v>
      </c>
      <c r="X151" s="3">
        <f t="shared" si="39"/>
        <v>732393</v>
      </c>
      <c r="Y151" s="22">
        <v>0</v>
      </c>
      <c r="Z151" s="17">
        <v>0</v>
      </c>
      <c r="AA151" s="3">
        <f t="shared" si="40"/>
        <v>732393</v>
      </c>
      <c r="AB151" s="22"/>
      <c r="AC151" s="23">
        <v>0</v>
      </c>
      <c r="AD151" s="23">
        <v>0</v>
      </c>
      <c r="AE151" s="24">
        <f>SUM(AA151-AB151+AC151-AD151)</f>
        <v>732393</v>
      </c>
      <c r="AF151" s="1" t="str">
        <f>IF(O151&gt;0," ",1)</f>
        <v xml:space="preserve"> </v>
      </c>
      <c r="AG151" s="1" t="str">
        <f>IF(W151&gt;0," ",1)</f>
        <v xml:space="preserve"> </v>
      </c>
    </row>
    <row r="152" spans="1:33" ht="15.95" customHeight="1">
      <c r="A152" s="14" t="s">
        <v>156</v>
      </c>
      <c r="B152" s="14" t="s">
        <v>454</v>
      </c>
      <c r="C152" s="14" t="s">
        <v>29</v>
      </c>
      <c r="D152" s="14" t="s">
        <v>456</v>
      </c>
      <c r="E152" s="15">
        <v>822.9</v>
      </c>
      <c r="F152" s="8">
        <f t="shared" si="31"/>
        <v>1268911.8</v>
      </c>
      <c r="G152" s="16">
        <v>340828.43000000005</v>
      </c>
      <c r="H152" s="18">
        <v>99952</v>
      </c>
      <c r="I152" s="8">
        <f t="shared" si="32"/>
        <v>74964</v>
      </c>
      <c r="J152" s="19">
        <v>55040</v>
      </c>
      <c r="K152" s="19">
        <v>372495</v>
      </c>
      <c r="L152" s="19">
        <v>186063</v>
      </c>
      <c r="M152" s="19">
        <v>127409</v>
      </c>
      <c r="N152" s="8">
        <f t="shared" si="37"/>
        <v>1156799.4300000002</v>
      </c>
      <c r="O152" s="3">
        <f t="shared" si="38"/>
        <v>112112</v>
      </c>
      <c r="P152" s="2">
        <v>141</v>
      </c>
      <c r="Q152" s="2">
        <v>150</v>
      </c>
      <c r="R152" s="3">
        <f t="shared" si="33"/>
        <v>29399</v>
      </c>
      <c r="S152" s="20">
        <f t="shared" si="34"/>
        <v>59034.845999999998</v>
      </c>
      <c r="T152" s="21">
        <v>20952383</v>
      </c>
      <c r="U152" s="20">
        <f t="shared" si="35"/>
        <v>20952.383000000002</v>
      </c>
      <c r="V152" s="20">
        <f t="shared" si="36"/>
        <v>38082.462999999996</v>
      </c>
      <c r="W152" s="3">
        <f t="shared" si="30"/>
        <v>761649</v>
      </c>
      <c r="X152" s="3">
        <f t="shared" si="39"/>
        <v>903160</v>
      </c>
      <c r="Y152" s="22">
        <v>0</v>
      </c>
      <c r="Z152" s="17">
        <v>0</v>
      </c>
      <c r="AA152" s="3">
        <f t="shared" si="40"/>
        <v>903160</v>
      </c>
      <c r="AB152" s="22"/>
      <c r="AC152" s="23">
        <v>0</v>
      </c>
      <c r="AD152" s="23">
        <v>0</v>
      </c>
      <c r="AE152" s="24">
        <f>SUM(AA152-AB152+AC152-AD152)</f>
        <v>903160</v>
      </c>
      <c r="AF152" s="1" t="str">
        <f>IF(O152&gt;0," ",1)</f>
        <v xml:space="preserve"> </v>
      </c>
      <c r="AG152" s="1" t="str">
        <f>IF(W152&gt;0," ",1)</f>
        <v xml:space="preserve"> </v>
      </c>
    </row>
    <row r="153" spans="1:33" ht="15.95" customHeight="1">
      <c r="A153" s="14" t="s">
        <v>156</v>
      </c>
      <c r="B153" s="14" t="s">
        <v>454</v>
      </c>
      <c r="C153" s="14" t="s">
        <v>115</v>
      </c>
      <c r="D153" s="14" t="s">
        <v>457</v>
      </c>
      <c r="E153" s="15">
        <v>249.32</v>
      </c>
      <c r="F153" s="8">
        <f t="shared" si="31"/>
        <v>384451.44</v>
      </c>
      <c r="G153" s="16">
        <v>306247.82</v>
      </c>
      <c r="H153" s="18">
        <v>16378</v>
      </c>
      <c r="I153" s="8">
        <f t="shared" si="32"/>
        <v>12283.5</v>
      </c>
      <c r="J153" s="19">
        <v>9024</v>
      </c>
      <c r="K153" s="19">
        <v>62010</v>
      </c>
      <c r="L153" s="19">
        <v>88092</v>
      </c>
      <c r="M153" s="19">
        <v>59027</v>
      </c>
      <c r="N153" s="8">
        <f t="shared" si="37"/>
        <v>536684.32000000007</v>
      </c>
      <c r="O153" s="3">
        <f t="shared" si="38"/>
        <v>0</v>
      </c>
      <c r="P153" s="2">
        <v>167</v>
      </c>
      <c r="Q153" s="2">
        <v>48</v>
      </c>
      <c r="R153" s="3">
        <f t="shared" si="33"/>
        <v>11142</v>
      </c>
      <c r="S153" s="20">
        <f t="shared" si="34"/>
        <v>17886.216799999998</v>
      </c>
      <c r="T153" s="21">
        <v>18939259</v>
      </c>
      <c r="U153" s="20">
        <f t="shared" si="35"/>
        <v>18939.258999999998</v>
      </c>
      <c r="V153" s="20">
        <f t="shared" si="36"/>
        <v>0</v>
      </c>
      <c r="W153" s="3">
        <f t="shared" si="30"/>
        <v>0</v>
      </c>
      <c r="X153" s="3">
        <f t="shared" si="39"/>
        <v>11142</v>
      </c>
      <c r="Y153" s="22">
        <v>0</v>
      </c>
      <c r="Z153" s="17">
        <v>0</v>
      </c>
      <c r="AA153" s="3">
        <f t="shared" si="40"/>
        <v>11142</v>
      </c>
      <c r="AB153" s="22"/>
      <c r="AC153" s="23">
        <v>0</v>
      </c>
      <c r="AD153" s="23">
        <v>0</v>
      </c>
      <c r="AE153" s="24">
        <f>SUM(AA153-AB153+AC153-AD153)</f>
        <v>11142</v>
      </c>
      <c r="AF153" s="1">
        <f>IF(O153&gt;0," ",1)</f>
        <v>1</v>
      </c>
      <c r="AG153" s="1">
        <f>IF(W153&gt;0," ",1)</f>
        <v>1</v>
      </c>
    </row>
    <row r="154" spans="1:33" ht="15.95" customHeight="1">
      <c r="A154" s="14" t="s">
        <v>189</v>
      </c>
      <c r="B154" s="14" t="s">
        <v>458</v>
      </c>
      <c r="C154" s="14" t="s">
        <v>193</v>
      </c>
      <c r="D154" s="14" t="s">
        <v>459</v>
      </c>
      <c r="E154" s="15">
        <v>388.53</v>
      </c>
      <c r="F154" s="8">
        <f t="shared" si="31"/>
        <v>599113.26</v>
      </c>
      <c r="G154" s="16">
        <v>373280.68</v>
      </c>
      <c r="H154" s="18">
        <v>61797</v>
      </c>
      <c r="I154" s="8">
        <f t="shared" si="32"/>
        <v>46347.75</v>
      </c>
      <c r="J154" s="19">
        <v>28979</v>
      </c>
      <c r="K154" s="19">
        <v>435115</v>
      </c>
      <c r="L154" s="19">
        <v>82645</v>
      </c>
      <c r="M154" s="19">
        <v>49090</v>
      </c>
      <c r="N154" s="8">
        <f t="shared" si="37"/>
        <v>1015457.4299999999</v>
      </c>
      <c r="O154" s="3">
        <f t="shared" si="38"/>
        <v>0</v>
      </c>
      <c r="P154" s="2">
        <v>114</v>
      </c>
      <c r="Q154" s="2">
        <v>133</v>
      </c>
      <c r="R154" s="3">
        <f t="shared" si="33"/>
        <v>21075</v>
      </c>
      <c r="S154" s="20">
        <f t="shared" si="34"/>
        <v>27873.142199999998</v>
      </c>
      <c r="T154" s="21">
        <v>21595925</v>
      </c>
      <c r="U154" s="20">
        <f t="shared" si="35"/>
        <v>21595.924999999999</v>
      </c>
      <c r="V154" s="20">
        <f t="shared" si="36"/>
        <v>6277.2171999999991</v>
      </c>
      <c r="W154" s="3">
        <f t="shared" si="30"/>
        <v>125544</v>
      </c>
      <c r="X154" s="3">
        <f t="shared" si="39"/>
        <v>146619</v>
      </c>
      <c r="Y154" s="22">
        <v>0</v>
      </c>
      <c r="Z154" s="17">
        <v>0</v>
      </c>
      <c r="AA154" s="3">
        <f t="shared" si="40"/>
        <v>146619</v>
      </c>
      <c r="AB154" s="22"/>
      <c r="AC154" s="23">
        <v>9818</v>
      </c>
      <c r="AD154" s="23">
        <v>0</v>
      </c>
      <c r="AE154" s="24">
        <f>SUM(AA154-AB154+AC154-AD154)</f>
        <v>156437</v>
      </c>
      <c r="AF154" s="1">
        <f>IF(O154&gt;0," ",1)</f>
        <v>1</v>
      </c>
      <c r="AG154" s="1" t="str">
        <f>IF(W154&gt;0," ",1)</f>
        <v xml:space="preserve"> </v>
      </c>
    </row>
    <row r="155" spans="1:33" ht="15.95" customHeight="1">
      <c r="A155" s="14" t="s">
        <v>189</v>
      </c>
      <c r="B155" s="14" t="s">
        <v>458</v>
      </c>
      <c r="C155" s="14" t="s">
        <v>97</v>
      </c>
      <c r="D155" s="14" t="s">
        <v>460</v>
      </c>
      <c r="E155" s="15">
        <v>396</v>
      </c>
      <c r="F155" s="8">
        <f t="shared" si="31"/>
        <v>610632</v>
      </c>
      <c r="G155" s="16">
        <v>271490.95999999996</v>
      </c>
      <c r="H155" s="18">
        <v>47649</v>
      </c>
      <c r="I155" s="8">
        <f t="shared" si="32"/>
        <v>35736.75</v>
      </c>
      <c r="J155" s="19">
        <v>21960</v>
      </c>
      <c r="K155" s="19">
        <v>329303</v>
      </c>
      <c r="L155" s="19">
        <v>89424</v>
      </c>
      <c r="M155" s="19">
        <v>69569</v>
      </c>
      <c r="N155" s="8">
        <f t="shared" si="37"/>
        <v>817483.71</v>
      </c>
      <c r="O155" s="3">
        <f t="shared" si="38"/>
        <v>0</v>
      </c>
      <c r="P155" s="2">
        <v>167</v>
      </c>
      <c r="Q155" s="2">
        <v>54</v>
      </c>
      <c r="R155" s="3">
        <f t="shared" si="33"/>
        <v>12535</v>
      </c>
      <c r="S155" s="20">
        <f t="shared" si="34"/>
        <v>28409.040000000001</v>
      </c>
      <c r="T155" s="21">
        <v>15405281</v>
      </c>
      <c r="U155" s="20">
        <f t="shared" si="35"/>
        <v>15405.281000000001</v>
      </c>
      <c r="V155" s="20">
        <f t="shared" si="36"/>
        <v>13003.759</v>
      </c>
      <c r="W155" s="3">
        <f t="shared" si="30"/>
        <v>260075</v>
      </c>
      <c r="X155" s="3">
        <f t="shared" si="39"/>
        <v>272610</v>
      </c>
      <c r="Y155" s="22">
        <v>0</v>
      </c>
      <c r="Z155" s="17">
        <v>0</v>
      </c>
      <c r="AA155" s="3">
        <f t="shared" si="40"/>
        <v>272610</v>
      </c>
      <c r="AB155" s="22"/>
      <c r="AC155" s="23">
        <v>0</v>
      </c>
      <c r="AD155" s="23">
        <v>0</v>
      </c>
      <c r="AE155" s="24">
        <f>SUM(AA155-AB155+AC155-AD155)</f>
        <v>272610</v>
      </c>
      <c r="AF155" s="1">
        <f>IF(O155&gt;0," ",1)</f>
        <v>1</v>
      </c>
      <c r="AG155" s="1" t="str">
        <f>IF(W155&gt;0," ",1)</f>
        <v xml:space="preserve"> </v>
      </c>
    </row>
    <row r="156" spans="1:33" ht="15.95" customHeight="1">
      <c r="A156" s="14" t="s">
        <v>189</v>
      </c>
      <c r="B156" s="14" t="s">
        <v>458</v>
      </c>
      <c r="C156" s="14" t="s">
        <v>121</v>
      </c>
      <c r="D156" s="14" t="s">
        <v>461</v>
      </c>
      <c r="E156" s="15">
        <v>214.01</v>
      </c>
      <c r="F156" s="8">
        <f t="shared" si="31"/>
        <v>330003.42</v>
      </c>
      <c r="G156" s="16">
        <v>139147.62</v>
      </c>
      <c r="H156" s="18">
        <v>32748</v>
      </c>
      <c r="I156" s="8">
        <f t="shared" si="32"/>
        <v>24561</v>
      </c>
      <c r="J156" s="19">
        <v>14332</v>
      </c>
      <c r="K156" s="19">
        <v>215516</v>
      </c>
      <c r="L156" s="19">
        <v>66813</v>
      </c>
      <c r="M156" s="19">
        <v>16722</v>
      </c>
      <c r="N156" s="8">
        <f t="shared" si="37"/>
        <v>477091.62</v>
      </c>
      <c r="O156" s="3">
        <f t="shared" si="38"/>
        <v>0</v>
      </c>
      <c r="P156" s="2">
        <v>167</v>
      </c>
      <c r="Q156" s="2">
        <v>21</v>
      </c>
      <c r="R156" s="3">
        <f t="shared" si="33"/>
        <v>4875</v>
      </c>
      <c r="S156" s="20">
        <f t="shared" si="34"/>
        <v>15353.0774</v>
      </c>
      <c r="T156" s="21">
        <v>7465001</v>
      </c>
      <c r="U156" s="20">
        <f t="shared" si="35"/>
        <v>7465.0010000000002</v>
      </c>
      <c r="V156" s="20">
        <f t="shared" si="36"/>
        <v>7888.0763999999999</v>
      </c>
      <c r="W156" s="3">
        <f t="shared" si="30"/>
        <v>157762</v>
      </c>
      <c r="X156" s="3">
        <f t="shared" si="39"/>
        <v>162637</v>
      </c>
      <c r="Y156" s="22">
        <v>0</v>
      </c>
      <c r="Z156" s="17">
        <v>0</v>
      </c>
      <c r="AA156" s="3">
        <f t="shared" si="40"/>
        <v>162637</v>
      </c>
      <c r="AB156" s="22"/>
      <c r="AC156" s="23">
        <v>0</v>
      </c>
      <c r="AD156" s="23">
        <v>0</v>
      </c>
      <c r="AE156" s="24">
        <f>SUM(AA156-AB156+AC156-AD156)</f>
        <v>162637</v>
      </c>
      <c r="AF156" s="1">
        <f>IF(O156&gt;0," ",1)</f>
        <v>1</v>
      </c>
      <c r="AG156" s="1" t="str">
        <f>IF(W156&gt;0," ",1)</f>
        <v xml:space="preserve"> </v>
      </c>
    </row>
    <row r="157" spans="1:33" ht="15.95" customHeight="1">
      <c r="A157" s="14" t="s">
        <v>189</v>
      </c>
      <c r="B157" s="14" t="s">
        <v>458</v>
      </c>
      <c r="C157" s="14" t="s">
        <v>95</v>
      </c>
      <c r="D157" s="14" t="s">
        <v>462</v>
      </c>
      <c r="E157" s="15">
        <v>633.45000000000005</v>
      </c>
      <c r="F157" s="8">
        <f t="shared" si="31"/>
        <v>976779.9</v>
      </c>
      <c r="G157" s="16">
        <v>319376.63</v>
      </c>
      <c r="H157" s="18">
        <v>84269</v>
      </c>
      <c r="I157" s="8">
        <f t="shared" si="32"/>
        <v>63201.75</v>
      </c>
      <c r="J157" s="19">
        <v>40134</v>
      </c>
      <c r="K157" s="19">
        <v>599782</v>
      </c>
      <c r="L157" s="19">
        <v>137288</v>
      </c>
      <c r="M157" s="19">
        <v>27369</v>
      </c>
      <c r="N157" s="8">
        <f t="shared" si="37"/>
        <v>1187151.3799999999</v>
      </c>
      <c r="O157" s="3">
        <f t="shared" si="38"/>
        <v>0</v>
      </c>
      <c r="P157" s="2">
        <v>167</v>
      </c>
      <c r="Q157" s="2">
        <v>71</v>
      </c>
      <c r="R157" s="3">
        <f t="shared" si="33"/>
        <v>16481</v>
      </c>
      <c r="S157" s="20">
        <f t="shared" si="34"/>
        <v>45443.703000000001</v>
      </c>
      <c r="T157" s="21">
        <v>19236538</v>
      </c>
      <c r="U157" s="20">
        <f t="shared" si="35"/>
        <v>19236.538</v>
      </c>
      <c r="V157" s="20">
        <f t="shared" si="36"/>
        <v>26207.165000000001</v>
      </c>
      <c r="W157" s="3">
        <f t="shared" si="30"/>
        <v>524143</v>
      </c>
      <c r="X157" s="3">
        <f t="shared" si="39"/>
        <v>540624</v>
      </c>
      <c r="Y157" s="22">
        <v>0</v>
      </c>
      <c r="Z157" s="17">
        <v>0</v>
      </c>
      <c r="AA157" s="3">
        <f t="shared" si="40"/>
        <v>540624</v>
      </c>
      <c r="AB157" s="22"/>
      <c r="AC157" s="23">
        <v>0</v>
      </c>
      <c r="AD157" s="23">
        <v>0</v>
      </c>
      <c r="AE157" s="24">
        <f>SUM(AA157-AB157+AC157-AD157)</f>
        <v>540624</v>
      </c>
      <c r="AF157" s="1">
        <f>IF(O157&gt;0," ",1)</f>
        <v>1</v>
      </c>
      <c r="AG157" s="1" t="str">
        <f>IF(W157&gt;0," ",1)</f>
        <v xml:space="preserve"> </v>
      </c>
    </row>
    <row r="158" spans="1:33" ht="15.95" customHeight="1">
      <c r="A158" s="14" t="s">
        <v>16</v>
      </c>
      <c r="B158" s="14" t="s">
        <v>463</v>
      </c>
      <c r="C158" s="14" t="s">
        <v>52</v>
      </c>
      <c r="D158" s="14" t="s">
        <v>464</v>
      </c>
      <c r="E158" s="15">
        <v>546.13</v>
      </c>
      <c r="F158" s="8">
        <f t="shared" si="31"/>
        <v>842132.46</v>
      </c>
      <c r="G158" s="16">
        <v>245024.8</v>
      </c>
      <c r="H158" s="18">
        <v>57166</v>
      </c>
      <c r="I158" s="8">
        <f t="shared" si="32"/>
        <v>42874.5</v>
      </c>
      <c r="J158" s="19">
        <v>44739</v>
      </c>
      <c r="K158" s="19">
        <v>16896</v>
      </c>
      <c r="L158" s="19">
        <v>188991</v>
      </c>
      <c r="M158" s="19">
        <v>281</v>
      </c>
      <c r="N158" s="8">
        <f t="shared" si="37"/>
        <v>538806.30000000005</v>
      </c>
      <c r="O158" s="3">
        <f t="shared" si="38"/>
        <v>303326</v>
      </c>
      <c r="P158" s="2">
        <v>88</v>
      </c>
      <c r="Q158" s="2">
        <v>131</v>
      </c>
      <c r="R158" s="3">
        <f t="shared" si="33"/>
        <v>16024</v>
      </c>
      <c r="S158" s="20">
        <f t="shared" si="34"/>
        <v>39179.366199999997</v>
      </c>
      <c r="T158" s="21">
        <v>13874564</v>
      </c>
      <c r="U158" s="20">
        <f t="shared" si="35"/>
        <v>13874.564</v>
      </c>
      <c r="V158" s="20">
        <f t="shared" si="36"/>
        <v>25304.802199999998</v>
      </c>
      <c r="W158" s="3">
        <f t="shared" si="30"/>
        <v>506096</v>
      </c>
      <c r="X158" s="3">
        <f t="shared" si="39"/>
        <v>825446</v>
      </c>
      <c r="Y158" s="22">
        <v>0</v>
      </c>
      <c r="Z158" s="17">
        <v>0</v>
      </c>
      <c r="AA158" s="3">
        <f t="shared" si="40"/>
        <v>825446</v>
      </c>
      <c r="AB158" s="22"/>
      <c r="AC158" s="23">
        <v>0</v>
      </c>
      <c r="AD158" s="23">
        <v>0</v>
      </c>
      <c r="AE158" s="24">
        <f>SUM(AA158-AB158+AC158-AD158)</f>
        <v>825446</v>
      </c>
      <c r="AF158" s="1" t="str">
        <f>IF(O158&gt;0," ",1)</f>
        <v xml:space="preserve"> </v>
      </c>
      <c r="AG158" s="1" t="str">
        <f>IF(W158&gt;0," ",1)</f>
        <v xml:space="preserve"> </v>
      </c>
    </row>
    <row r="159" spans="1:33" ht="15.95" customHeight="1">
      <c r="A159" s="14" t="s">
        <v>16</v>
      </c>
      <c r="B159" s="14" t="s">
        <v>463</v>
      </c>
      <c r="C159" s="14" t="s">
        <v>40</v>
      </c>
      <c r="D159" s="14" t="s">
        <v>465</v>
      </c>
      <c r="E159" s="15">
        <v>461.37</v>
      </c>
      <c r="F159" s="8">
        <f t="shared" si="31"/>
        <v>711432.54</v>
      </c>
      <c r="G159" s="16">
        <v>259041.8</v>
      </c>
      <c r="H159" s="18">
        <v>46536</v>
      </c>
      <c r="I159" s="8">
        <f t="shared" si="32"/>
        <v>34902</v>
      </c>
      <c r="J159" s="19">
        <v>36403</v>
      </c>
      <c r="K159" s="19">
        <v>13775</v>
      </c>
      <c r="L159" s="19">
        <v>115764</v>
      </c>
      <c r="M159" s="19">
        <v>9934</v>
      </c>
      <c r="N159" s="8">
        <f t="shared" si="37"/>
        <v>469819.8</v>
      </c>
      <c r="O159" s="3">
        <f t="shared" si="38"/>
        <v>241613</v>
      </c>
      <c r="P159" s="2">
        <v>88</v>
      </c>
      <c r="Q159" s="2">
        <v>227</v>
      </c>
      <c r="R159" s="3">
        <f t="shared" si="33"/>
        <v>27767</v>
      </c>
      <c r="S159" s="20">
        <f t="shared" si="34"/>
        <v>33098.683799999999</v>
      </c>
      <c r="T159" s="21">
        <v>14554293</v>
      </c>
      <c r="U159" s="20">
        <f t="shared" si="35"/>
        <v>14554.293</v>
      </c>
      <c r="V159" s="20">
        <f t="shared" si="36"/>
        <v>18544.390800000001</v>
      </c>
      <c r="W159" s="3">
        <f t="shared" si="30"/>
        <v>370888</v>
      </c>
      <c r="X159" s="3">
        <f t="shared" si="39"/>
        <v>640268</v>
      </c>
      <c r="Y159" s="22">
        <v>0</v>
      </c>
      <c r="Z159" s="17">
        <v>0</v>
      </c>
      <c r="AA159" s="3">
        <f t="shared" si="40"/>
        <v>640268</v>
      </c>
      <c r="AB159" s="22"/>
      <c r="AC159" s="23">
        <v>0</v>
      </c>
      <c r="AD159" s="23">
        <v>0</v>
      </c>
      <c r="AE159" s="24">
        <f>SUM(AA159-AB159+AC159-AD159)</f>
        <v>640268</v>
      </c>
      <c r="AF159" s="1" t="str">
        <f>IF(O159&gt;0," ",1)</f>
        <v xml:space="preserve"> </v>
      </c>
      <c r="AG159" s="1" t="str">
        <f>IF(W159&gt;0," ",1)</f>
        <v xml:space="preserve"> </v>
      </c>
    </row>
    <row r="160" spans="1:33" ht="15.95" customHeight="1">
      <c r="A160" s="14" t="s">
        <v>16</v>
      </c>
      <c r="B160" s="14" t="s">
        <v>463</v>
      </c>
      <c r="C160" s="14" t="s">
        <v>95</v>
      </c>
      <c r="D160" s="14" t="s">
        <v>466</v>
      </c>
      <c r="E160" s="15">
        <v>1295.05</v>
      </c>
      <c r="F160" s="8">
        <f t="shared" si="31"/>
        <v>1996967.0999999999</v>
      </c>
      <c r="G160" s="16">
        <v>853416.4</v>
      </c>
      <c r="H160" s="18">
        <v>147978</v>
      </c>
      <c r="I160" s="8">
        <f t="shared" si="32"/>
        <v>110983.5</v>
      </c>
      <c r="J160" s="19">
        <v>115785</v>
      </c>
      <c r="K160" s="19">
        <v>43768</v>
      </c>
      <c r="L160" s="19">
        <v>361088</v>
      </c>
      <c r="M160" s="19">
        <v>901</v>
      </c>
      <c r="N160" s="8">
        <f t="shared" si="37"/>
        <v>1485941.9</v>
      </c>
      <c r="O160" s="3">
        <f t="shared" si="38"/>
        <v>511025</v>
      </c>
      <c r="P160" s="2">
        <v>42</v>
      </c>
      <c r="Q160" s="2">
        <v>749</v>
      </c>
      <c r="R160" s="3">
        <f t="shared" si="33"/>
        <v>43727</v>
      </c>
      <c r="S160" s="20">
        <f t="shared" si="34"/>
        <v>92906.887000000002</v>
      </c>
      <c r="T160" s="21">
        <v>49940518</v>
      </c>
      <c r="U160" s="20">
        <f t="shared" si="35"/>
        <v>49940.517999999996</v>
      </c>
      <c r="V160" s="20">
        <f t="shared" si="36"/>
        <v>42966.369000000006</v>
      </c>
      <c r="W160" s="3">
        <f t="shared" si="30"/>
        <v>859327</v>
      </c>
      <c r="X160" s="3">
        <f t="shared" si="39"/>
        <v>1414079</v>
      </c>
      <c r="Y160" s="22">
        <v>0</v>
      </c>
      <c r="Z160" s="17">
        <v>0</v>
      </c>
      <c r="AA160" s="3">
        <f t="shared" si="40"/>
        <v>1414079</v>
      </c>
      <c r="AB160" s="22"/>
      <c r="AC160" s="23">
        <v>0</v>
      </c>
      <c r="AD160" s="23">
        <v>0</v>
      </c>
      <c r="AE160" s="24">
        <f>SUM(AA160-AB160+AC160-AD160)</f>
        <v>1414079</v>
      </c>
      <c r="AF160" s="1" t="str">
        <f>IF(O160&gt;0," ",1)</f>
        <v xml:space="preserve"> </v>
      </c>
      <c r="AG160" s="1" t="str">
        <f>IF(W160&gt;0," ",1)</f>
        <v xml:space="preserve"> </v>
      </c>
    </row>
    <row r="161" spans="1:33" ht="15.95" customHeight="1">
      <c r="A161" s="14" t="s">
        <v>16</v>
      </c>
      <c r="B161" s="14" t="s">
        <v>463</v>
      </c>
      <c r="C161" s="14" t="s">
        <v>162</v>
      </c>
      <c r="D161" s="14" t="s">
        <v>467</v>
      </c>
      <c r="E161" s="15">
        <v>584.47</v>
      </c>
      <c r="F161" s="8">
        <f t="shared" si="31"/>
        <v>901252.74</v>
      </c>
      <c r="G161" s="16">
        <v>234594.11</v>
      </c>
      <c r="H161" s="18">
        <v>65073</v>
      </c>
      <c r="I161" s="8">
        <f t="shared" si="32"/>
        <v>48804.75</v>
      </c>
      <c r="J161" s="19">
        <v>46547</v>
      </c>
      <c r="K161" s="19">
        <v>17561</v>
      </c>
      <c r="L161" s="19">
        <v>159921</v>
      </c>
      <c r="M161" s="19">
        <v>11303</v>
      </c>
      <c r="N161" s="8">
        <f t="shared" si="37"/>
        <v>518730.86</v>
      </c>
      <c r="O161" s="3">
        <f t="shared" si="38"/>
        <v>382522</v>
      </c>
      <c r="P161" s="2">
        <v>110</v>
      </c>
      <c r="Q161" s="2">
        <v>143</v>
      </c>
      <c r="R161" s="3">
        <f t="shared" si="33"/>
        <v>21865</v>
      </c>
      <c r="S161" s="20">
        <f t="shared" si="34"/>
        <v>41929.877800000002</v>
      </c>
      <c r="T161" s="21">
        <v>14053770</v>
      </c>
      <c r="U161" s="20">
        <f t="shared" si="35"/>
        <v>14053.77</v>
      </c>
      <c r="V161" s="20">
        <f t="shared" si="36"/>
        <v>27876.107800000002</v>
      </c>
      <c r="W161" s="3">
        <f t="shared" si="30"/>
        <v>557522</v>
      </c>
      <c r="X161" s="3">
        <f t="shared" si="39"/>
        <v>961909</v>
      </c>
      <c r="Y161" s="22">
        <v>0</v>
      </c>
      <c r="Z161" s="17">
        <v>0</v>
      </c>
      <c r="AA161" s="3">
        <f t="shared" si="40"/>
        <v>961909</v>
      </c>
      <c r="AB161" s="22"/>
      <c r="AC161" s="23">
        <v>0</v>
      </c>
      <c r="AD161" s="23">
        <v>0</v>
      </c>
      <c r="AE161" s="24">
        <f>SUM(AA161-AB161+AC161-AD161)</f>
        <v>961909</v>
      </c>
      <c r="AF161" s="1" t="str">
        <f>IF(O161&gt;0," ",1)</f>
        <v xml:space="preserve"> </v>
      </c>
      <c r="AG161" s="1" t="str">
        <f>IF(W161&gt;0," ",1)</f>
        <v xml:space="preserve"> </v>
      </c>
    </row>
    <row r="162" spans="1:33" ht="15.95" customHeight="1">
      <c r="A162" s="14" t="s">
        <v>16</v>
      </c>
      <c r="B162" s="14" t="s">
        <v>463</v>
      </c>
      <c r="C162" s="14" t="s">
        <v>28</v>
      </c>
      <c r="D162" s="14" t="s">
        <v>468</v>
      </c>
      <c r="E162" s="15">
        <v>889.74</v>
      </c>
      <c r="F162" s="8">
        <f t="shared" si="31"/>
        <v>1371979.08</v>
      </c>
      <c r="G162" s="16">
        <v>701198.79</v>
      </c>
      <c r="H162" s="18">
        <v>98003</v>
      </c>
      <c r="I162" s="8">
        <f t="shared" si="32"/>
        <v>73502.25</v>
      </c>
      <c r="J162" s="19">
        <v>76985</v>
      </c>
      <c r="K162" s="19">
        <v>29042</v>
      </c>
      <c r="L162" s="19">
        <v>216996</v>
      </c>
      <c r="M162" s="19">
        <v>3223</v>
      </c>
      <c r="N162" s="8">
        <f t="shared" si="37"/>
        <v>1100947.04</v>
      </c>
      <c r="O162" s="3">
        <f t="shared" si="38"/>
        <v>271032</v>
      </c>
      <c r="P162" s="2">
        <v>64</v>
      </c>
      <c r="Q162" s="2">
        <v>558</v>
      </c>
      <c r="R162" s="3">
        <f t="shared" si="33"/>
        <v>49640</v>
      </c>
      <c r="S162" s="20">
        <f t="shared" si="34"/>
        <v>63829.9476</v>
      </c>
      <c r="T162" s="21">
        <v>43661195</v>
      </c>
      <c r="U162" s="20">
        <f t="shared" si="35"/>
        <v>43661.195</v>
      </c>
      <c r="V162" s="20">
        <f t="shared" si="36"/>
        <v>20168.7526</v>
      </c>
      <c r="W162" s="3">
        <f t="shared" si="30"/>
        <v>403375</v>
      </c>
      <c r="X162" s="3">
        <f t="shared" si="39"/>
        <v>724047</v>
      </c>
      <c r="Y162" s="22">
        <v>0</v>
      </c>
      <c r="Z162" s="17">
        <v>0</v>
      </c>
      <c r="AA162" s="3">
        <f t="shared" si="40"/>
        <v>724047</v>
      </c>
      <c r="AB162" s="22"/>
      <c r="AC162" s="23">
        <v>0</v>
      </c>
      <c r="AD162" s="23">
        <v>0</v>
      </c>
      <c r="AE162" s="24">
        <f>SUM(AA162-AB162+AC162-AD162)</f>
        <v>724047</v>
      </c>
      <c r="AF162" s="1" t="str">
        <f>IF(O162&gt;0," ",1)</f>
        <v xml:space="preserve"> </v>
      </c>
      <c r="AG162" s="1" t="str">
        <f>IF(W162&gt;0," ",1)</f>
        <v xml:space="preserve"> </v>
      </c>
    </row>
    <row r="163" spans="1:33" ht="15.95" customHeight="1">
      <c r="A163" s="14" t="s">
        <v>16</v>
      </c>
      <c r="B163" s="14" t="s">
        <v>463</v>
      </c>
      <c r="C163" s="14" t="s">
        <v>72</v>
      </c>
      <c r="D163" s="14" t="s">
        <v>469</v>
      </c>
      <c r="E163" s="15">
        <v>11131.37</v>
      </c>
      <c r="F163" s="8">
        <f t="shared" si="31"/>
        <v>17164572.540000003</v>
      </c>
      <c r="G163" s="16">
        <v>3352698.42</v>
      </c>
      <c r="H163" s="18">
        <v>1072525</v>
      </c>
      <c r="I163" s="8">
        <f t="shared" si="32"/>
        <v>804393.75</v>
      </c>
      <c r="J163" s="19">
        <v>839325</v>
      </c>
      <c r="K163" s="19">
        <v>317068</v>
      </c>
      <c r="L163" s="19">
        <v>2754088</v>
      </c>
      <c r="M163" s="19">
        <v>0</v>
      </c>
      <c r="N163" s="8">
        <f t="shared" si="37"/>
        <v>8067573.1699999999</v>
      </c>
      <c r="O163" s="3">
        <f t="shared" si="38"/>
        <v>9096999</v>
      </c>
      <c r="P163" s="2">
        <v>33</v>
      </c>
      <c r="Q163" s="2">
        <v>2465</v>
      </c>
      <c r="R163" s="3">
        <f t="shared" si="33"/>
        <v>113070</v>
      </c>
      <c r="S163" s="20">
        <f t="shared" si="34"/>
        <v>798564.48380000005</v>
      </c>
      <c r="T163" s="21">
        <v>198855185</v>
      </c>
      <c r="U163" s="20">
        <f t="shared" si="35"/>
        <v>198855.185</v>
      </c>
      <c r="V163" s="20">
        <f t="shared" si="36"/>
        <v>599709.29879999999</v>
      </c>
      <c r="W163" s="3">
        <f t="shared" si="30"/>
        <v>11994186</v>
      </c>
      <c r="X163" s="3">
        <f t="shared" si="39"/>
        <v>21204255</v>
      </c>
      <c r="Y163" s="22">
        <v>0</v>
      </c>
      <c r="Z163" s="17">
        <v>0</v>
      </c>
      <c r="AA163" s="3">
        <f t="shared" si="40"/>
        <v>21204255</v>
      </c>
      <c r="AB163" s="22"/>
      <c r="AC163" s="23">
        <v>0</v>
      </c>
      <c r="AD163" s="23">
        <v>0</v>
      </c>
      <c r="AE163" s="24">
        <f>SUM(AA163-AB163+AC163-AD163)</f>
        <v>21204255</v>
      </c>
      <c r="AF163" s="1" t="str">
        <f>IF(O163&gt;0," ",1)</f>
        <v xml:space="preserve"> </v>
      </c>
      <c r="AG163" s="1" t="str">
        <f>IF(W163&gt;0," ",1)</f>
        <v xml:space="preserve"> </v>
      </c>
    </row>
    <row r="164" spans="1:33" ht="15.95" customHeight="1">
      <c r="A164" s="14" t="s">
        <v>16</v>
      </c>
      <c r="B164" s="14" t="s">
        <v>463</v>
      </c>
      <c r="C164" s="14" t="s">
        <v>163</v>
      </c>
      <c r="D164" s="14" t="s">
        <v>470</v>
      </c>
      <c r="E164" s="15">
        <v>531.61</v>
      </c>
      <c r="F164" s="8">
        <f t="shared" si="31"/>
        <v>819742.62</v>
      </c>
      <c r="G164" s="16">
        <v>186582.92</v>
      </c>
      <c r="H164" s="18">
        <v>57515</v>
      </c>
      <c r="I164" s="8">
        <f t="shared" si="32"/>
        <v>43136.25</v>
      </c>
      <c r="J164" s="19">
        <v>45110</v>
      </c>
      <c r="K164" s="19">
        <v>16886</v>
      </c>
      <c r="L164" s="19">
        <v>128862</v>
      </c>
      <c r="M164" s="19">
        <v>2570</v>
      </c>
      <c r="N164" s="8">
        <f t="shared" si="37"/>
        <v>423147.17000000004</v>
      </c>
      <c r="O164" s="3">
        <f t="shared" si="38"/>
        <v>396595</v>
      </c>
      <c r="P164" s="2">
        <v>81</v>
      </c>
      <c r="Q164" s="2">
        <v>203</v>
      </c>
      <c r="R164" s="3">
        <f t="shared" si="33"/>
        <v>22856</v>
      </c>
      <c r="S164" s="20">
        <f t="shared" si="34"/>
        <v>38137.701399999998</v>
      </c>
      <c r="T164" s="21">
        <v>10812438</v>
      </c>
      <c r="U164" s="20">
        <f t="shared" si="35"/>
        <v>10812.438</v>
      </c>
      <c r="V164" s="20">
        <f t="shared" si="36"/>
        <v>27325.263399999996</v>
      </c>
      <c r="W164" s="3">
        <f t="shared" si="30"/>
        <v>546505</v>
      </c>
      <c r="X164" s="3">
        <f t="shared" si="39"/>
        <v>965956</v>
      </c>
      <c r="Y164" s="22">
        <v>0</v>
      </c>
      <c r="Z164" s="17">
        <v>0</v>
      </c>
      <c r="AA164" s="3">
        <f t="shared" si="40"/>
        <v>965956</v>
      </c>
      <c r="AB164" s="22"/>
      <c r="AC164" s="23">
        <v>0</v>
      </c>
      <c r="AD164" s="23">
        <v>0</v>
      </c>
      <c r="AE164" s="24">
        <f>SUM(AA164-AB164+AC164-AD164)</f>
        <v>965956</v>
      </c>
      <c r="AF164" s="1" t="str">
        <f>IF(O164&gt;0," ",1)</f>
        <v xml:space="preserve"> </v>
      </c>
      <c r="AG164" s="1" t="str">
        <f>IF(W164&gt;0," ",1)</f>
        <v xml:space="preserve"> </v>
      </c>
    </row>
    <row r="165" spans="1:33" ht="15.95" customHeight="1">
      <c r="A165" s="14" t="s">
        <v>16</v>
      </c>
      <c r="B165" s="14" t="s">
        <v>463</v>
      </c>
      <c r="C165" s="14" t="s">
        <v>21</v>
      </c>
      <c r="D165" s="14" t="s">
        <v>471</v>
      </c>
      <c r="E165" s="15">
        <v>617.1</v>
      </c>
      <c r="F165" s="8">
        <f t="shared" si="31"/>
        <v>951568.20000000007</v>
      </c>
      <c r="G165" s="16">
        <v>242655.17</v>
      </c>
      <c r="H165" s="18">
        <v>46710</v>
      </c>
      <c r="I165" s="8">
        <f t="shared" si="32"/>
        <v>35032.5</v>
      </c>
      <c r="J165" s="19">
        <v>36557</v>
      </c>
      <c r="K165" s="19">
        <v>13805</v>
      </c>
      <c r="L165" s="19">
        <v>137845</v>
      </c>
      <c r="M165" s="19">
        <v>30800</v>
      </c>
      <c r="N165" s="8">
        <f t="shared" si="37"/>
        <v>496694.67000000004</v>
      </c>
      <c r="O165" s="3">
        <f t="shared" si="38"/>
        <v>454874</v>
      </c>
      <c r="P165" s="2">
        <v>119</v>
      </c>
      <c r="Q165" s="2">
        <v>188</v>
      </c>
      <c r="R165" s="3">
        <f t="shared" si="33"/>
        <v>31097</v>
      </c>
      <c r="S165" s="20">
        <f t="shared" si="34"/>
        <v>44270.754000000001</v>
      </c>
      <c r="T165" s="21">
        <v>14576284</v>
      </c>
      <c r="U165" s="20">
        <f t="shared" si="35"/>
        <v>14576.284</v>
      </c>
      <c r="V165" s="20">
        <f t="shared" si="36"/>
        <v>29694.47</v>
      </c>
      <c r="W165" s="3">
        <f t="shared" si="30"/>
        <v>593889</v>
      </c>
      <c r="X165" s="3">
        <f t="shared" si="39"/>
        <v>1079860</v>
      </c>
      <c r="Y165" s="22">
        <v>0</v>
      </c>
      <c r="Z165" s="17">
        <v>0</v>
      </c>
      <c r="AA165" s="3">
        <f t="shared" si="40"/>
        <v>1079860</v>
      </c>
      <c r="AB165" s="22"/>
      <c r="AC165" s="23">
        <v>0</v>
      </c>
      <c r="AD165" s="23">
        <v>0</v>
      </c>
      <c r="AE165" s="24">
        <f>SUM(AA165-AB165+AC165-AD165)</f>
        <v>1079860</v>
      </c>
      <c r="AF165" s="1" t="str">
        <f>IF(O165&gt;0," ",1)</f>
        <v xml:space="preserve"> </v>
      </c>
      <c r="AG165" s="1" t="str">
        <f>IF(W165&gt;0," ",1)</f>
        <v xml:space="preserve"> </v>
      </c>
    </row>
    <row r="166" spans="1:33" ht="15.95" customHeight="1">
      <c r="A166" s="14" t="s">
        <v>123</v>
      </c>
      <c r="B166" s="14" t="s">
        <v>472</v>
      </c>
      <c r="C166" s="14" t="s">
        <v>120</v>
      </c>
      <c r="D166" s="14" t="s">
        <v>473</v>
      </c>
      <c r="E166" s="15">
        <v>631.58000000000004</v>
      </c>
      <c r="F166" s="8">
        <f t="shared" si="31"/>
        <v>973896.3600000001</v>
      </c>
      <c r="G166" s="16">
        <v>146161.23000000001</v>
      </c>
      <c r="H166" s="18">
        <v>56307</v>
      </c>
      <c r="I166" s="8">
        <f t="shared" si="32"/>
        <v>42230.25</v>
      </c>
      <c r="J166" s="19">
        <v>54799</v>
      </c>
      <c r="K166" s="19">
        <v>0</v>
      </c>
      <c r="L166" s="19">
        <v>0</v>
      </c>
      <c r="M166" s="19">
        <v>7254</v>
      </c>
      <c r="N166" s="8">
        <f t="shared" si="37"/>
        <v>250444.48</v>
      </c>
      <c r="O166" s="3">
        <f t="shared" si="38"/>
        <v>723452</v>
      </c>
      <c r="P166" s="2">
        <v>33</v>
      </c>
      <c r="Q166" s="2">
        <v>388</v>
      </c>
      <c r="R166" s="3">
        <f t="shared" si="33"/>
        <v>17798</v>
      </c>
      <c r="S166" s="20">
        <f t="shared" si="34"/>
        <v>45309.549200000001</v>
      </c>
      <c r="T166" s="21">
        <v>9129371</v>
      </c>
      <c r="U166" s="20">
        <f t="shared" si="35"/>
        <v>9129.3709999999992</v>
      </c>
      <c r="V166" s="20">
        <f t="shared" si="36"/>
        <v>36180.178200000002</v>
      </c>
      <c r="W166" s="3">
        <f t="shared" si="30"/>
        <v>723604</v>
      </c>
      <c r="X166" s="3">
        <f t="shared" si="39"/>
        <v>1464854</v>
      </c>
      <c r="Y166" s="22">
        <v>0</v>
      </c>
      <c r="Z166" s="17">
        <v>0</v>
      </c>
      <c r="AA166" s="3">
        <f t="shared" si="40"/>
        <v>1464854</v>
      </c>
      <c r="AB166" s="22"/>
      <c r="AC166" s="23">
        <v>0</v>
      </c>
      <c r="AD166" s="23">
        <v>0</v>
      </c>
      <c r="AE166" s="24">
        <f>SUM(AA166-AB166+AC166-AD166)</f>
        <v>1464854</v>
      </c>
      <c r="AF166" s="1" t="str">
        <f>IF(O166&gt;0," ",1)</f>
        <v xml:space="preserve"> </v>
      </c>
      <c r="AG166" s="1" t="str">
        <f>IF(W166&gt;0," ",1)</f>
        <v xml:space="preserve"> </v>
      </c>
    </row>
    <row r="167" spans="1:33" ht="15.95" customHeight="1">
      <c r="A167" s="14" t="s">
        <v>123</v>
      </c>
      <c r="B167" s="14" t="s">
        <v>472</v>
      </c>
      <c r="C167" s="14" t="s">
        <v>193</v>
      </c>
      <c r="D167" s="14" t="s">
        <v>474</v>
      </c>
      <c r="E167" s="15">
        <v>949.05</v>
      </c>
      <c r="F167" s="8">
        <f t="shared" si="31"/>
        <v>1463435.0999999999</v>
      </c>
      <c r="G167" s="16">
        <v>191374.97</v>
      </c>
      <c r="H167" s="18">
        <v>79051</v>
      </c>
      <c r="I167" s="8">
        <f t="shared" si="32"/>
        <v>59288.25</v>
      </c>
      <c r="J167" s="19">
        <v>77176</v>
      </c>
      <c r="K167" s="19">
        <v>248625</v>
      </c>
      <c r="L167" s="19">
        <v>189820</v>
      </c>
      <c r="M167" s="19">
        <v>67591</v>
      </c>
      <c r="N167" s="8">
        <f t="shared" si="37"/>
        <v>833875.22</v>
      </c>
      <c r="O167" s="3">
        <f t="shared" si="38"/>
        <v>629560</v>
      </c>
      <c r="P167" s="2">
        <v>88</v>
      </c>
      <c r="Q167" s="2">
        <v>275</v>
      </c>
      <c r="R167" s="3">
        <f t="shared" si="33"/>
        <v>33638</v>
      </c>
      <c r="S167" s="20">
        <f t="shared" si="34"/>
        <v>68084.846999999994</v>
      </c>
      <c r="T167" s="21">
        <v>11609785</v>
      </c>
      <c r="U167" s="20">
        <f t="shared" si="35"/>
        <v>11609.785</v>
      </c>
      <c r="V167" s="20">
        <f t="shared" si="36"/>
        <v>56475.061999999991</v>
      </c>
      <c r="W167" s="3">
        <f t="shared" si="30"/>
        <v>1129501</v>
      </c>
      <c r="X167" s="3">
        <f t="shared" si="39"/>
        <v>1792699</v>
      </c>
      <c r="Y167" s="22">
        <v>0</v>
      </c>
      <c r="Z167" s="17">
        <v>0</v>
      </c>
      <c r="AA167" s="3">
        <f t="shared" si="40"/>
        <v>1792699</v>
      </c>
      <c r="AB167" s="22"/>
      <c r="AC167" s="23">
        <v>0</v>
      </c>
      <c r="AD167" s="23">
        <v>0</v>
      </c>
      <c r="AE167" s="24">
        <f>SUM(AA167-AB167+AC167-AD167)</f>
        <v>1792699</v>
      </c>
      <c r="AF167" s="1" t="str">
        <f>IF(O167&gt;0," ",1)</f>
        <v xml:space="preserve"> </v>
      </c>
      <c r="AG167" s="1" t="str">
        <f>IF(W167&gt;0," ",1)</f>
        <v xml:space="preserve"> </v>
      </c>
    </row>
    <row r="168" spans="1:33" ht="15.95" customHeight="1">
      <c r="A168" s="14" t="s">
        <v>123</v>
      </c>
      <c r="B168" s="14" t="s">
        <v>472</v>
      </c>
      <c r="C168" s="14" t="s">
        <v>231</v>
      </c>
      <c r="D168" s="14" t="s">
        <v>475</v>
      </c>
      <c r="E168" s="15">
        <v>463.78</v>
      </c>
      <c r="F168" s="8">
        <f t="shared" si="31"/>
        <v>715148.76</v>
      </c>
      <c r="G168" s="16">
        <v>92935.66</v>
      </c>
      <c r="H168" s="18">
        <v>34184</v>
      </c>
      <c r="I168" s="8">
        <f t="shared" si="32"/>
        <v>25638</v>
      </c>
      <c r="J168" s="19">
        <v>33126</v>
      </c>
      <c r="K168" s="19">
        <v>107319</v>
      </c>
      <c r="L168" s="19">
        <v>93711</v>
      </c>
      <c r="M168" s="19">
        <v>39303</v>
      </c>
      <c r="N168" s="8">
        <f t="shared" si="37"/>
        <v>392032.66000000003</v>
      </c>
      <c r="O168" s="3">
        <f t="shared" si="38"/>
        <v>323116</v>
      </c>
      <c r="P168" s="2">
        <v>75</v>
      </c>
      <c r="Q168" s="2">
        <v>139</v>
      </c>
      <c r="R168" s="3">
        <f t="shared" si="33"/>
        <v>14491</v>
      </c>
      <c r="S168" s="20">
        <f t="shared" si="34"/>
        <v>33271.5772</v>
      </c>
      <c r="T168" s="21">
        <v>5845194</v>
      </c>
      <c r="U168" s="20">
        <f t="shared" si="35"/>
        <v>5845.1940000000004</v>
      </c>
      <c r="V168" s="20">
        <f t="shared" si="36"/>
        <v>27426.3832</v>
      </c>
      <c r="W168" s="3">
        <f t="shared" si="30"/>
        <v>548528</v>
      </c>
      <c r="X168" s="3">
        <f t="shared" si="39"/>
        <v>886135</v>
      </c>
      <c r="Y168" s="22">
        <v>0</v>
      </c>
      <c r="Z168" s="17">
        <v>0</v>
      </c>
      <c r="AA168" s="3">
        <f t="shared" si="40"/>
        <v>886135</v>
      </c>
      <c r="AB168" s="22"/>
      <c r="AC168" s="23">
        <v>0</v>
      </c>
      <c r="AD168" s="23">
        <v>0</v>
      </c>
      <c r="AE168" s="24">
        <f>SUM(AA168-AB168+AC168-AD168)</f>
        <v>886135</v>
      </c>
      <c r="AF168" s="1" t="str">
        <f>IF(O168&gt;0," ",1)</f>
        <v xml:space="preserve"> </v>
      </c>
      <c r="AG168" s="1" t="str">
        <f>IF(W168&gt;0," ",1)</f>
        <v xml:space="preserve"> </v>
      </c>
    </row>
    <row r="169" spans="1:33" ht="15.95" customHeight="1">
      <c r="A169" s="14" t="s">
        <v>123</v>
      </c>
      <c r="B169" s="14" t="s">
        <v>472</v>
      </c>
      <c r="C169" s="14" t="s">
        <v>57</v>
      </c>
      <c r="D169" s="14" t="s">
        <v>476</v>
      </c>
      <c r="E169" s="15">
        <v>675.97</v>
      </c>
      <c r="F169" s="8">
        <f t="shared" si="31"/>
        <v>1042345.74</v>
      </c>
      <c r="G169" s="16">
        <v>192716.97</v>
      </c>
      <c r="H169" s="18">
        <v>53536</v>
      </c>
      <c r="I169" s="8">
        <f t="shared" si="32"/>
        <v>40152</v>
      </c>
      <c r="J169" s="19">
        <v>51680</v>
      </c>
      <c r="K169" s="19">
        <v>167905</v>
      </c>
      <c r="L169" s="19">
        <v>181591</v>
      </c>
      <c r="M169" s="19">
        <v>78637</v>
      </c>
      <c r="N169" s="8">
        <f t="shared" si="37"/>
        <v>712681.97</v>
      </c>
      <c r="O169" s="3">
        <f t="shared" si="38"/>
        <v>329664</v>
      </c>
      <c r="P169" s="2">
        <v>88</v>
      </c>
      <c r="Q169" s="2">
        <v>129</v>
      </c>
      <c r="R169" s="3">
        <f t="shared" si="33"/>
        <v>15779</v>
      </c>
      <c r="S169" s="20">
        <f t="shared" si="34"/>
        <v>48494.087800000001</v>
      </c>
      <c r="T169" s="21">
        <v>12033983</v>
      </c>
      <c r="U169" s="20">
        <f t="shared" si="35"/>
        <v>12033.983</v>
      </c>
      <c r="V169" s="20">
        <f t="shared" si="36"/>
        <v>36460.104800000001</v>
      </c>
      <c r="W169" s="3">
        <f t="shared" si="30"/>
        <v>729202</v>
      </c>
      <c r="X169" s="3">
        <f t="shared" si="39"/>
        <v>1074645</v>
      </c>
      <c r="Y169" s="22">
        <v>0</v>
      </c>
      <c r="Z169" s="17">
        <v>0</v>
      </c>
      <c r="AA169" s="3">
        <f t="shared" si="40"/>
        <v>1074645</v>
      </c>
      <c r="AB169" s="22"/>
      <c r="AC169" s="23">
        <v>0</v>
      </c>
      <c r="AD169" s="23">
        <v>0</v>
      </c>
      <c r="AE169" s="24">
        <f>SUM(AA169-AB169+AC169-AD169)</f>
        <v>1074645</v>
      </c>
      <c r="AF169" s="1" t="str">
        <f>IF(O169&gt;0," ",1)</f>
        <v xml:space="preserve"> </v>
      </c>
      <c r="AG169" s="1" t="str">
        <f>IF(W169&gt;0," ",1)</f>
        <v xml:space="preserve"> </v>
      </c>
    </row>
    <row r="170" spans="1:33" ht="15.95" customHeight="1">
      <c r="A170" s="14" t="s">
        <v>123</v>
      </c>
      <c r="B170" s="14" t="s">
        <v>472</v>
      </c>
      <c r="C170" s="14" t="s">
        <v>94</v>
      </c>
      <c r="D170" s="14" t="s">
        <v>477</v>
      </c>
      <c r="E170" s="15">
        <v>1841.8</v>
      </c>
      <c r="F170" s="8">
        <f t="shared" si="31"/>
        <v>2840055.6</v>
      </c>
      <c r="G170" s="16">
        <v>503435.11</v>
      </c>
      <c r="H170" s="18">
        <v>154739</v>
      </c>
      <c r="I170" s="8">
        <f t="shared" si="32"/>
        <v>116054.25</v>
      </c>
      <c r="J170" s="19">
        <v>150737</v>
      </c>
      <c r="K170" s="19">
        <v>486410</v>
      </c>
      <c r="L170" s="19">
        <v>436328</v>
      </c>
      <c r="M170" s="19">
        <v>162361</v>
      </c>
      <c r="N170" s="8">
        <f t="shared" si="37"/>
        <v>1855325.3599999999</v>
      </c>
      <c r="O170" s="3">
        <f t="shared" si="38"/>
        <v>984730</v>
      </c>
      <c r="P170" s="2">
        <v>62</v>
      </c>
      <c r="Q170" s="2">
        <v>884</v>
      </c>
      <c r="R170" s="3">
        <f t="shared" si="33"/>
        <v>76183</v>
      </c>
      <c r="S170" s="20">
        <f t="shared" si="34"/>
        <v>132130.73199999999</v>
      </c>
      <c r="T170" s="21">
        <v>31467535</v>
      </c>
      <c r="U170" s="20">
        <f t="shared" si="35"/>
        <v>31467.535</v>
      </c>
      <c r="V170" s="20">
        <f t="shared" si="36"/>
        <v>100663.19699999999</v>
      </c>
      <c r="W170" s="3">
        <f t="shared" si="30"/>
        <v>2013264</v>
      </c>
      <c r="X170" s="3">
        <f t="shared" si="39"/>
        <v>3074177</v>
      </c>
      <c r="Y170" s="22">
        <v>0</v>
      </c>
      <c r="Z170" s="17">
        <v>0</v>
      </c>
      <c r="AA170" s="3">
        <f t="shared" si="40"/>
        <v>3074177</v>
      </c>
      <c r="AB170" s="22"/>
      <c r="AC170" s="23">
        <v>0</v>
      </c>
      <c r="AD170" s="23">
        <v>0</v>
      </c>
      <c r="AE170" s="24">
        <f>SUM(AA170-AB170+AC170-AD170)</f>
        <v>3074177</v>
      </c>
      <c r="AF170" s="1" t="str">
        <f>IF(O170&gt;0," ",1)</f>
        <v xml:space="preserve"> </v>
      </c>
      <c r="AG170" s="1" t="str">
        <f>IF(W170&gt;0," ",1)</f>
        <v xml:space="preserve"> </v>
      </c>
    </row>
    <row r="171" spans="1:33" ht="15.95" customHeight="1">
      <c r="A171" s="14" t="s">
        <v>123</v>
      </c>
      <c r="B171" s="14" t="s">
        <v>472</v>
      </c>
      <c r="C171" s="14" t="s">
        <v>40</v>
      </c>
      <c r="D171" s="14" t="s">
        <v>478</v>
      </c>
      <c r="E171" s="15">
        <v>2106.98</v>
      </c>
      <c r="F171" s="8">
        <f t="shared" si="31"/>
        <v>3248963.16</v>
      </c>
      <c r="G171" s="16">
        <v>539156.4</v>
      </c>
      <c r="H171" s="18">
        <v>180263</v>
      </c>
      <c r="I171" s="8">
        <f t="shared" si="32"/>
        <v>135197.25</v>
      </c>
      <c r="J171" s="19">
        <v>175233</v>
      </c>
      <c r="K171" s="19">
        <v>566379</v>
      </c>
      <c r="L171" s="19">
        <v>553353</v>
      </c>
      <c r="M171" s="19">
        <v>19297</v>
      </c>
      <c r="N171" s="8">
        <f t="shared" si="37"/>
        <v>1988615.65</v>
      </c>
      <c r="O171" s="3">
        <f t="shared" si="38"/>
        <v>1260348</v>
      </c>
      <c r="P171" s="2">
        <v>37</v>
      </c>
      <c r="Q171" s="2">
        <v>741</v>
      </c>
      <c r="R171" s="3">
        <f t="shared" si="33"/>
        <v>38110</v>
      </c>
      <c r="S171" s="20">
        <f t="shared" si="34"/>
        <v>151154.7452</v>
      </c>
      <c r="T171" s="21">
        <v>34605674</v>
      </c>
      <c r="U171" s="20">
        <f t="shared" si="35"/>
        <v>34605.673999999999</v>
      </c>
      <c r="V171" s="20">
        <f t="shared" si="36"/>
        <v>116549.07120000001</v>
      </c>
      <c r="W171" s="3">
        <f t="shared" si="30"/>
        <v>2330981</v>
      </c>
      <c r="X171" s="3">
        <f t="shared" si="39"/>
        <v>3629439</v>
      </c>
      <c r="Y171" s="22">
        <v>0</v>
      </c>
      <c r="Z171" s="17">
        <v>0</v>
      </c>
      <c r="AA171" s="3">
        <f t="shared" si="40"/>
        <v>3629439</v>
      </c>
      <c r="AB171" s="22"/>
      <c r="AC171" s="23">
        <v>0</v>
      </c>
      <c r="AD171" s="23">
        <v>0</v>
      </c>
      <c r="AE171" s="24">
        <f>SUM(AA171-AB171+AC171-AD171)</f>
        <v>3629439</v>
      </c>
      <c r="AF171" s="1" t="str">
        <f>IF(O171&gt;0," ",1)</f>
        <v xml:space="preserve"> </v>
      </c>
      <c r="AG171" s="1" t="str">
        <f>IF(W171&gt;0," ",1)</f>
        <v xml:space="preserve"> </v>
      </c>
    </row>
    <row r="172" spans="1:33" ht="15.95" customHeight="1">
      <c r="A172" s="14" t="s">
        <v>123</v>
      </c>
      <c r="B172" s="14" t="s">
        <v>472</v>
      </c>
      <c r="C172" s="14" t="s">
        <v>83</v>
      </c>
      <c r="D172" s="14" t="s">
        <v>479</v>
      </c>
      <c r="E172" s="15">
        <v>1020.8</v>
      </c>
      <c r="F172" s="8">
        <f t="shared" si="31"/>
        <v>1574073.5999999999</v>
      </c>
      <c r="G172" s="16">
        <v>712587.31</v>
      </c>
      <c r="H172" s="18">
        <v>82713</v>
      </c>
      <c r="I172" s="8">
        <f t="shared" si="32"/>
        <v>62034.75</v>
      </c>
      <c r="J172" s="19">
        <v>79968</v>
      </c>
      <c r="K172" s="19">
        <v>259532</v>
      </c>
      <c r="L172" s="19">
        <v>299764</v>
      </c>
      <c r="M172" s="19">
        <v>71788</v>
      </c>
      <c r="N172" s="8">
        <f t="shared" si="37"/>
        <v>1485674.06</v>
      </c>
      <c r="O172" s="3">
        <f t="shared" si="38"/>
        <v>88400</v>
      </c>
      <c r="P172" s="2">
        <v>81</v>
      </c>
      <c r="Q172" s="2">
        <v>351</v>
      </c>
      <c r="R172" s="3">
        <f t="shared" si="33"/>
        <v>39519</v>
      </c>
      <c r="S172" s="20">
        <f t="shared" si="34"/>
        <v>73232.191999999995</v>
      </c>
      <c r="T172" s="21">
        <v>44453353</v>
      </c>
      <c r="U172" s="20">
        <f t="shared" si="35"/>
        <v>44453.353000000003</v>
      </c>
      <c r="V172" s="20">
        <f t="shared" si="36"/>
        <v>28778.838999999993</v>
      </c>
      <c r="W172" s="3">
        <f t="shared" si="30"/>
        <v>575577</v>
      </c>
      <c r="X172" s="3">
        <f t="shared" si="39"/>
        <v>703496</v>
      </c>
      <c r="Y172" s="22">
        <v>0</v>
      </c>
      <c r="Z172" s="17">
        <v>0</v>
      </c>
      <c r="AA172" s="3">
        <f t="shared" si="40"/>
        <v>703496</v>
      </c>
      <c r="AB172" s="22"/>
      <c r="AC172" s="23">
        <v>0</v>
      </c>
      <c r="AD172" s="23">
        <v>0</v>
      </c>
      <c r="AE172" s="24">
        <f>SUM(AA172-AB172+AC172-AD172)</f>
        <v>703496</v>
      </c>
      <c r="AF172" s="1" t="str">
        <f>IF(O172&gt;0," ",1)</f>
        <v xml:space="preserve"> </v>
      </c>
      <c r="AG172" s="1" t="str">
        <f>IF(W172&gt;0," ",1)</f>
        <v xml:space="preserve"> </v>
      </c>
    </row>
    <row r="173" spans="1:33" ht="15.95" customHeight="1">
      <c r="A173" s="14" t="s">
        <v>123</v>
      </c>
      <c r="B173" s="14" t="s">
        <v>472</v>
      </c>
      <c r="C173" s="14" t="s">
        <v>234</v>
      </c>
      <c r="D173" s="14" t="s">
        <v>480</v>
      </c>
      <c r="E173" s="15">
        <v>897.55</v>
      </c>
      <c r="F173" s="8">
        <f t="shared" si="31"/>
        <v>1384022.0999999999</v>
      </c>
      <c r="G173" s="16">
        <v>320359.45999999996</v>
      </c>
      <c r="H173" s="18">
        <v>70213</v>
      </c>
      <c r="I173" s="8">
        <f t="shared" si="32"/>
        <v>52659.75</v>
      </c>
      <c r="J173" s="19">
        <v>68488</v>
      </c>
      <c r="K173" s="19">
        <v>220778</v>
      </c>
      <c r="L173" s="19">
        <v>225553</v>
      </c>
      <c r="M173" s="19">
        <v>162992</v>
      </c>
      <c r="N173" s="8">
        <f t="shared" si="37"/>
        <v>1050830.21</v>
      </c>
      <c r="O173" s="3">
        <f t="shared" si="38"/>
        <v>333192</v>
      </c>
      <c r="P173" s="2">
        <v>90</v>
      </c>
      <c r="Q173" s="2">
        <v>321</v>
      </c>
      <c r="R173" s="3">
        <f t="shared" si="33"/>
        <v>40157</v>
      </c>
      <c r="S173" s="20">
        <f t="shared" si="34"/>
        <v>64390.237000000001</v>
      </c>
      <c r="T173" s="21">
        <v>19625777</v>
      </c>
      <c r="U173" s="20">
        <f t="shared" si="35"/>
        <v>19625.776999999998</v>
      </c>
      <c r="V173" s="20">
        <f t="shared" si="36"/>
        <v>44764.460000000006</v>
      </c>
      <c r="W173" s="3">
        <f t="shared" si="30"/>
        <v>895289</v>
      </c>
      <c r="X173" s="3">
        <f t="shared" si="39"/>
        <v>1268638</v>
      </c>
      <c r="Y173" s="22">
        <v>0</v>
      </c>
      <c r="Z173" s="17">
        <v>0</v>
      </c>
      <c r="AA173" s="3">
        <f t="shared" si="40"/>
        <v>1268638</v>
      </c>
      <c r="AB173" s="22"/>
      <c r="AC173" s="23">
        <v>0</v>
      </c>
      <c r="AD173" s="23">
        <v>0</v>
      </c>
      <c r="AE173" s="24">
        <f>SUM(AA173-AB173+AC173-AD173)</f>
        <v>1268638</v>
      </c>
      <c r="AF173" s="1" t="str">
        <f>IF(O173&gt;0," ",1)</f>
        <v xml:space="preserve"> </v>
      </c>
      <c r="AG173" s="1" t="str">
        <f>IF(W173&gt;0," ",1)</f>
        <v xml:space="preserve"> </v>
      </c>
    </row>
    <row r="174" spans="1:33" ht="15.95" customHeight="1">
      <c r="A174" s="14" t="s">
        <v>197</v>
      </c>
      <c r="B174" s="14" t="s">
        <v>481</v>
      </c>
      <c r="C174" s="14" t="s">
        <v>198</v>
      </c>
      <c r="D174" s="14" t="s">
        <v>482</v>
      </c>
      <c r="E174" s="15">
        <v>320.85000000000002</v>
      </c>
      <c r="F174" s="8">
        <f t="shared" si="31"/>
        <v>494750.7</v>
      </c>
      <c r="G174" s="16">
        <v>119656.25</v>
      </c>
      <c r="H174" s="18">
        <v>25881</v>
      </c>
      <c r="I174" s="8">
        <f t="shared" si="32"/>
        <v>19410.75</v>
      </c>
      <c r="J174" s="19">
        <v>26734</v>
      </c>
      <c r="K174" s="19">
        <v>0</v>
      </c>
      <c r="L174" s="19">
        <v>0</v>
      </c>
      <c r="M174" s="19">
        <v>11254</v>
      </c>
      <c r="N174" s="8">
        <f t="shared" si="37"/>
        <v>177055</v>
      </c>
      <c r="O174" s="3">
        <f t="shared" si="38"/>
        <v>317696</v>
      </c>
      <c r="P174" s="2">
        <v>73</v>
      </c>
      <c r="Q174" s="2">
        <v>104</v>
      </c>
      <c r="R174" s="3">
        <f t="shared" si="33"/>
        <v>10553</v>
      </c>
      <c r="S174" s="20">
        <f t="shared" si="34"/>
        <v>23017.778999999999</v>
      </c>
      <c r="T174" s="21">
        <v>7221258</v>
      </c>
      <c r="U174" s="20">
        <f t="shared" si="35"/>
        <v>7221.2579999999998</v>
      </c>
      <c r="V174" s="20">
        <f t="shared" si="36"/>
        <v>15796.520999999999</v>
      </c>
      <c r="W174" s="3">
        <f t="shared" si="30"/>
        <v>315930</v>
      </c>
      <c r="X174" s="3">
        <f t="shared" si="39"/>
        <v>644179</v>
      </c>
      <c r="Y174" s="22">
        <v>0</v>
      </c>
      <c r="Z174" s="17">
        <v>0</v>
      </c>
      <c r="AA174" s="3">
        <f t="shared" si="40"/>
        <v>644179</v>
      </c>
      <c r="AB174" s="22"/>
      <c r="AC174" s="23">
        <v>0</v>
      </c>
      <c r="AD174" s="23">
        <v>0</v>
      </c>
      <c r="AE174" s="24">
        <f>SUM(AA174-AB174+AC174-AD174)</f>
        <v>644179</v>
      </c>
      <c r="AF174" s="1" t="str">
        <f>IF(O174&gt;0," ",1)</f>
        <v xml:space="preserve"> </v>
      </c>
      <c r="AG174" s="1" t="str">
        <f>IF(W174&gt;0," ",1)</f>
        <v xml:space="preserve"> </v>
      </c>
    </row>
    <row r="175" spans="1:33" ht="15.95" customHeight="1">
      <c r="A175" s="14" t="s">
        <v>197</v>
      </c>
      <c r="B175" s="14" t="s">
        <v>481</v>
      </c>
      <c r="C175" s="14" t="s">
        <v>19</v>
      </c>
      <c r="D175" s="14" t="s">
        <v>483</v>
      </c>
      <c r="E175" s="15">
        <v>319.56</v>
      </c>
      <c r="F175" s="8">
        <f t="shared" si="31"/>
        <v>492761.52</v>
      </c>
      <c r="G175" s="16">
        <v>166407.37</v>
      </c>
      <c r="H175" s="18">
        <v>24177</v>
      </c>
      <c r="I175" s="8">
        <f t="shared" si="32"/>
        <v>18132.75</v>
      </c>
      <c r="J175" s="19">
        <v>24860</v>
      </c>
      <c r="K175" s="19">
        <v>0</v>
      </c>
      <c r="L175" s="19">
        <v>0</v>
      </c>
      <c r="M175" s="19">
        <v>34585</v>
      </c>
      <c r="N175" s="8">
        <f t="shared" si="37"/>
        <v>243985.12</v>
      </c>
      <c r="O175" s="3">
        <f t="shared" si="38"/>
        <v>248776</v>
      </c>
      <c r="P175" s="2">
        <v>81</v>
      </c>
      <c r="Q175" s="2">
        <v>114</v>
      </c>
      <c r="R175" s="3">
        <f t="shared" si="33"/>
        <v>12835</v>
      </c>
      <c r="S175" s="20">
        <f t="shared" si="34"/>
        <v>22925.234400000001</v>
      </c>
      <c r="T175" s="21">
        <v>10054826</v>
      </c>
      <c r="U175" s="20">
        <f t="shared" si="35"/>
        <v>10054.825999999999</v>
      </c>
      <c r="V175" s="20">
        <f t="shared" si="36"/>
        <v>12870.408400000002</v>
      </c>
      <c r="W175" s="3">
        <f t="shared" si="30"/>
        <v>257408</v>
      </c>
      <c r="X175" s="3">
        <f t="shared" si="39"/>
        <v>519019</v>
      </c>
      <c r="Y175" s="22">
        <v>0</v>
      </c>
      <c r="Z175" s="17">
        <v>0</v>
      </c>
      <c r="AA175" s="3">
        <f t="shared" si="40"/>
        <v>519019</v>
      </c>
      <c r="AB175" s="22"/>
      <c r="AC175" s="23">
        <v>0</v>
      </c>
      <c r="AD175" s="23">
        <v>0</v>
      </c>
      <c r="AE175" s="24">
        <f>SUM(AA175-AB175+AC175-AD175)</f>
        <v>519019</v>
      </c>
      <c r="AF175" s="1" t="str">
        <f>IF(O175&gt;0," ",1)</f>
        <v xml:space="preserve"> </v>
      </c>
      <c r="AG175" s="1" t="str">
        <f>IF(W175&gt;0," ",1)</f>
        <v xml:space="preserve"> </v>
      </c>
    </row>
    <row r="176" spans="1:33" ht="15.95" customHeight="1">
      <c r="A176" s="14" t="s">
        <v>197</v>
      </c>
      <c r="B176" s="14" t="s">
        <v>481</v>
      </c>
      <c r="C176" s="14" t="s">
        <v>20</v>
      </c>
      <c r="D176" s="14" t="s">
        <v>484</v>
      </c>
      <c r="E176" s="15">
        <v>538.14</v>
      </c>
      <c r="F176" s="8">
        <f t="shared" si="31"/>
        <v>829811.88</v>
      </c>
      <c r="G176" s="16">
        <v>93662.77</v>
      </c>
      <c r="H176" s="18">
        <v>42232</v>
      </c>
      <c r="I176" s="8">
        <f t="shared" si="32"/>
        <v>31674</v>
      </c>
      <c r="J176" s="19">
        <v>43658</v>
      </c>
      <c r="K176" s="19">
        <v>0</v>
      </c>
      <c r="L176" s="19">
        <v>0</v>
      </c>
      <c r="M176" s="19">
        <v>47584</v>
      </c>
      <c r="N176" s="8">
        <f t="shared" si="37"/>
        <v>216578.77000000002</v>
      </c>
      <c r="O176" s="3">
        <f t="shared" si="38"/>
        <v>613233</v>
      </c>
      <c r="P176" s="2">
        <v>68</v>
      </c>
      <c r="Q176" s="2">
        <v>152</v>
      </c>
      <c r="R176" s="3">
        <f t="shared" si="33"/>
        <v>14367</v>
      </c>
      <c r="S176" s="20">
        <f t="shared" si="34"/>
        <v>38606.1636</v>
      </c>
      <c r="T176" s="21">
        <v>5529125</v>
      </c>
      <c r="U176" s="20">
        <f t="shared" si="35"/>
        <v>5529.125</v>
      </c>
      <c r="V176" s="20">
        <f t="shared" si="36"/>
        <v>33077.0386</v>
      </c>
      <c r="W176" s="3">
        <f t="shared" si="30"/>
        <v>661541</v>
      </c>
      <c r="X176" s="3">
        <f t="shared" si="39"/>
        <v>1289141</v>
      </c>
      <c r="Y176" s="22">
        <v>0</v>
      </c>
      <c r="Z176" s="17">
        <v>0</v>
      </c>
      <c r="AA176" s="3">
        <f t="shared" si="40"/>
        <v>1289141</v>
      </c>
      <c r="AB176" s="22"/>
      <c r="AC176" s="23">
        <v>0</v>
      </c>
      <c r="AD176" s="23">
        <v>0</v>
      </c>
      <c r="AE176" s="24">
        <f>SUM(AA176-AB176+AC176-AD176)</f>
        <v>1289141</v>
      </c>
      <c r="AF176" s="1" t="str">
        <f>IF(O176&gt;0," ",1)</f>
        <v xml:space="preserve"> </v>
      </c>
      <c r="AG176" s="1" t="str">
        <f>IF(W176&gt;0," ",1)</f>
        <v xml:space="preserve"> </v>
      </c>
    </row>
    <row r="177" spans="1:33" ht="15.95" customHeight="1">
      <c r="A177" s="14" t="s">
        <v>197</v>
      </c>
      <c r="B177" s="14" t="s">
        <v>481</v>
      </c>
      <c r="C177" s="14" t="s">
        <v>52</v>
      </c>
      <c r="D177" s="14" t="s">
        <v>485</v>
      </c>
      <c r="E177" s="15">
        <v>3974.26</v>
      </c>
      <c r="F177" s="8">
        <f t="shared" si="31"/>
        <v>6128308.9199999999</v>
      </c>
      <c r="G177" s="16">
        <v>1064784.06</v>
      </c>
      <c r="H177" s="18">
        <v>318051</v>
      </c>
      <c r="I177" s="8">
        <f t="shared" si="32"/>
        <v>238538.25</v>
      </c>
      <c r="J177" s="19">
        <v>328323</v>
      </c>
      <c r="K177" s="19">
        <v>817976</v>
      </c>
      <c r="L177" s="19">
        <v>1003461</v>
      </c>
      <c r="M177" s="19">
        <v>11689</v>
      </c>
      <c r="N177" s="8">
        <f t="shared" si="37"/>
        <v>3464771.31</v>
      </c>
      <c r="O177" s="3">
        <f t="shared" si="38"/>
        <v>2663538</v>
      </c>
      <c r="P177" s="2">
        <v>33</v>
      </c>
      <c r="Q177" s="2">
        <v>1110</v>
      </c>
      <c r="R177" s="3">
        <f t="shared" si="33"/>
        <v>50916</v>
      </c>
      <c r="S177" s="20">
        <f t="shared" si="34"/>
        <v>285113.41239999997</v>
      </c>
      <c r="T177" s="21">
        <v>67476810</v>
      </c>
      <c r="U177" s="20">
        <f t="shared" si="35"/>
        <v>67476.81</v>
      </c>
      <c r="V177" s="20">
        <f t="shared" si="36"/>
        <v>217636.60239999997</v>
      </c>
      <c r="W177" s="3">
        <f t="shared" si="30"/>
        <v>4352732</v>
      </c>
      <c r="X177" s="3">
        <f t="shared" si="39"/>
        <v>7067186</v>
      </c>
      <c r="Y177" s="22">
        <v>0</v>
      </c>
      <c r="Z177" s="17">
        <v>0</v>
      </c>
      <c r="AA177" s="3">
        <f t="shared" si="40"/>
        <v>7067186</v>
      </c>
      <c r="AB177" s="22"/>
      <c r="AC177" s="23">
        <v>0</v>
      </c>
      <c r="AD177" s="23">
        <v>0</v>
      </c>
      <c r="AE177" s="24">
        <f>SUM(AA177-AB177+AC177-AD177)</f>
        <v>7067186</v>
      </c>
      <c r="AF177" s="1" t="str">
        <f>IF(O177&gt;0," ",1)</f>
        <v xml:space="preserve"> </v>
      </c>
      <c r="AG177" s="1" t="str">
        <f>IF(W177&gt;0," ",1)</f>
        <v xml:space="preserve"> </v>
      </c>
    </row>
    <row r="178" spans="1:33" ht="15.95" customHeight="1">
      <c r="A178" s="14" t="s">
        <v>197</v>
      </c>
      <c r="B178" s="14" t="s">
        <v>481</v>
      </c>
      <c r="C178" s="14" t="s">
        <v>193</v>
      </c>
      <c r="D178" s="14" t="s">
        <v>486</v>
      </c>
      <c r="E178" s="15">
        <v>809.38</v>
      </c>
      <c r="F178" s="8">
        <f t="shared" si="31"/>
        <v>1248063.96</v>
      </c>
      <c r="G178" s="16">
        <v>232259</v>
      </c>
      <c r="H178" s="18">
        <v>68731</v>
      </c>
      <c r="I178" s="8">
        <f t="shared" si="32"/>
        <v>51548.25</v>
      </c>
      <c r="J178" s="19">
        <v>71013</v>
      </c>
      <c r="K178" s="19">
        <v>177116</v>
      </c>
      <c r="L178" s="19">
        <v>166031</v>
      </c>
      <c r="M178" s="19">
        <v>52950</v>
      </c>
      <c r="N178" s="8">
        <f t="shared" si="37"/>
        <v>750917.25</v>
      </c>
      <c r="O178" s="3">
        <f t="shared" si="38"/>
        <v>497147</v>
      </c>
      <c r="P178" s="2">
        <v>81</v>
      </c>
      <c r="Q178" s="2">
        <v>269</v>
      </c>
      <c r="R178" s="3">
        <f t="shared" si="33"/>
        <v>30287</v>
      </c>
      <c r="S178" s="20">
        <f t="shared" si="34"/>
        <v>58064.921199999997</v>
      </c>
      <c r="T178" s="21">
        <v>14299537</v>
      </c>
      <c r="U178" s="20">
        <f t="shared" si="35"/>
        <v>14299.537</v>
      </c>
      <c r="V178" s="20">
        <f t="shared" si="36"/>
        <v>43765.3842</v>
      </c>
      <c r="W178" s="3">
        <f t="shared" si="30"/>
        <v>875308</v>
      </c>
      <c r="X178" s="3">
        <f t="shared" si="39"/>
        <v>1402742</v>
      </c>
      <c r="Y178" s="22">
        <v>0</v>
      </c>
      <c r="Z178" s="17">
        <v>0</v>
      </c>
      <c r="AA178" s="3">
        <f t="shared" si="40"/>
        <v>1402742</v>
      </c>
      <c r="AB178" s="22"/>
      <c r="AC178" s="23">
        <v>0</v>
      </c>
      <c r="AD178" s="23">
        <v>0</v>
      </c>
      <c r="AE178" s="24">
        <f>SUM(AA178-AB178+AC178-AD178)</f>
        <v>1402742</v>
      </c>
      <c r="AF178" s="1" t="str">
        <f>IF(O178&gt;0," ",1)</f>
        <v xml:space="preserve"> </v>
      </c>
      <c r="AG178" s="1" t="str">
        <f>IF(W178&gt;0," ",1)</f>
        <v xml:space="preserve"> </v>
      </c>
    </row>
    <row r="179" spans="1:33" ht="15.95" customHeight="1">
      <c r="A179" s="14" t="s">
        <v>197</v>
      </c>
      <c r="B179" s="14" t="s">
        <v>481</v>
      </c>
      <c r="C179" s="14" t="s">
        <v>227</v>
      </c>
      <c r="D179" s="14" t="s">
        <v>487</v>
      </c>
      <c r="E179" s="15">
        <v>791.09</v>
      </c>
      <c r="F179" s="8">
        <f t="shared" si="31"/>
        <v>1219860.78</v>
      </c>
      <c r="G179" s="16">
        <v>265659.63</v>
      </c>
      <c r="H179" s="18">
        <v>58115</v>
      </c>
      <c r="I179" s="8">
        <f t="shared" si="32"/>
        <v>43586.25</v>
      </c>
      <c r="J179" s="19">
        <v>60124</v>
      </c>
      <c r="K179" s="19">
        <v>149901</v>
      </c>
      <c r="L179" s="19">
        <v>198283</v>
      </c>
      <c r="M179" s="19">
        <v>52290</v>
      </c>
      <c r="N179" s="8">
        <f t="shared" si="37"/>
        <v>769843.88</v>
      </c>
      <c r="O179" s="3">
        <f t="shared" si="38"/>
        <v>450017</v>
      </c>
      <c r="P179" s="2">
        <v>64</v>
      </c>
      <c r="Q179" s="2">
        <v>458</v>
      </c>
      <c r="R179" s="3">
        <f t="shared" si="33"/>
        <v>40744</v>
      </c>
      <c r="S179" s="20">
        <f t="shared" si="34"/>
        <v>56752.796600000001</v>
      </c>
      <c r="T179" s="21">
        <v>16228444</v>
      </c>
      <c r="U179" s="20">
        <f t="shared" si="35"/>
        <v>16228.444</v>
      </c>
      <c r="V179" s="20">
        <f t="shared" si="36"/>
        <v>40524.352599999998</v>
      </c>
      <c r="W179" s="3">
        <f t="shared" si="30"/>
        <v>810487</v>
      </c>
      <c r="X179" s="3">
        <f t="shared" si="39"/>
        <v>1301248</v>
      </c>
      <c r="Y179" s="22">
        <v>0</v>
      </c>
      <c r="Z179" s="17">
        <v>0</v>
      </c>
      <c r="AA179" s="3">
        <f t="shared" si="40"/>
        <v>1301248</v>
      </c>
      <c r="AB179" s="22"/>
      <c r="AC179" s="23">
        <v>0</v>
      </c>
      <c r="AD179" s="23">
        <v>0</v>
      </c>
      <c r="AE179" s="24">
        <f>SUM(AA179-AB179+AC179-AD179)</f>
        <v>1301248</v>
      </c>
      <c r="AF179" s="1" t="str">
        <f>IF(O179&gt;0," ",1)</f>
        <v xml:space="preserve"> </v>
      </c>
      <c r="AG179" s="1" t="str">
        <f>IF(W179&gt;0," ",1)</f>
        <v xml:space="preserve"> </v>
      </c>
    </row>
    <row r="180" spans="1:33" ht="15.95" customHeight="1">
      <c r="A180" s="14" t="s">
        <v>197</v>
      </c>
      <c r="B180" s="14" t="s">
        <v>481</v>
      </c>
      <c r="C180" s="14" t="s">
        <v>28</v>
      </c>
      <c r="D180" s="14" t="s">
        <v>488</v>
      </c>
      <c r="E180" s="15">
        <v>568.46</v>
      </c>
      <c r="F180" s="8">
        <f t="shared" si="31"/>
        <v>876565.32000000007</v>
      </c>
      <c r="G180" s="16">
        <v>208376.62</v>
      </c>
      <c r="H180" s="18">
        <v>46789</v>
      </c>
      <c r="I180" s="8">
        <f t="shared" si="32"/>
        <v>35091.75</v>
      </c>
      <c r="J180" s="19">
        <v>48302</v>
      </c>
      <c r="K180" s="19">
        <v>120563</v>
      </c>
      <c r="L180" s="19">
        <v>118089</v>
      </c>
      <c r="M180" s="19">
        <v>78462</v>
      </c>
      <c r="N180" s="8">
        <f t="shared" si="37"/>
        <v>608884.37</v>
      </c>
      <c r="O180" s="3">
        <f t="shared" si="38"/>
        <v>267681</v>
      </c>
      <c r="P180" s="2">
        <v>92</v>
      </c>
      <c r="Q180" s="2">
        <v>168</v>
      </c>
      <c r="R180" s="3">
        <f t="shared" si="33"/>
        <v>21484</v>
      </c>
      <c r="S180" s="20">
        <f t="shared" si="34"/>
        <v>40781.320399999997</v>
      </c>
      <c r="T180" s="21">
        <v>12787570</v>
      </c>
      <c r="U180" s="20">
        <f t="shared" si="35"/>
        <v>12787.57</v>
      </c>
      <c r="V180" s="20">
        <f t="shared" si="36"/>
        <v>27993.750399999997</v>
      </c>
      <c r="W180" s="3">
        <f t="shared" si="30"/>
        <v>559875</v>
      </c>
      <c r="X180" s="3">
        <f t="shared" si="39"/>
        <v>849040</v>
      </c>
      <c r="Y180" s="22">
        <v>0</v>
      </c>
      <c r="Z180" s="17">
        <v>0</v>
      </c>
      <c r="AA180" s="3">
        <f t="shared" si="40"/>
        <v>849040</v>
      </c>
      <c r="AB180" s="22"/>
      <c r="AC180" s="23">
        <v>0</v>
      </c>
      <c r="AD180" s="23">
        <v>0</v>
      </c>
      <c r="AE180" s="24">
        <f>SUM(AA180-AB180+AC180-AD180)</f>
        <v>849040</v>
      </c>
      <c r="AF180" s="1" t="str">
        <f>IF(O180&gt;0," ",1)</f>
        <v xml:space="preserve"> </v>
      </c>
      <c r="AG180" s="1" t="str">
        <f>IF(W180&gt;0," ",1)</f>
        <v xml:space="preserve"> </v>
      </c>
    </row>
    <row r="181" spans="1:33" ht="15.95" customHeight="1">
      <c r="A181" s="14" t="s">
        <v>197</v>
      </c>
      <c r="B181" s="14" t="s">
        <v>481</v>
      </c>
      <c r="C181" s="14" t="s">
        <v>32</v>
      </c>
      <c r="D181" s="14" t="s">
        <v>489</v>
      </c>
      <c r="E181" s="15">
        <v>926.52</v>
      </c>
      <c r="F181" s="8">
        <f t="shared" si="31"/>
        <v>1428693.84</v>
      </c>
      <c r="G181" s="16">
        <v>316923.69</v>
      </c>
      <c r="H181" s="18">
        <v>75157</v>
      </c>
      <c r="I181" s="8">
        <f t="shared" si="32"/>
        <v>56367.75</v>
      </c>
      <c r="J181" s="19">
        <v>77655</v>
      </c>
      <c r="K181" s="19">
        <v>193837</v>
      </c>
      <c r="L181" s="19">
        <v>213162</v>
      </c>
      <c r="M181" s="19">
        <v>128858</v>
      </c>
      <c r="N181" s="8">
        <f t="shared" si="37"/>
        <v>986803.44</v>
      </c>
      <c r="O181" s="3">
        <f t="shared" si="38"/>
        <v>441890</v>
      </c>
      <c r="P181" s="2">
        <v>84</v>
      </c>
      <c r="Q181" s="2">
        <v>344</v>
      </c>
      <c r="R181" s="3">
        <f t="shared" si="33"/>
        <v>40165</v>
      </c>
      <c r="S181" s="20">
        <f t="shared" si="34"/>
        <v>66468.544800000003</v>
      </c>
      <c r="T181" s="21">
        <v>19721449</v>
      </c>
      <c r="U181" s="20">
        <f t="shared" si="35"/>
        <v>19721.449000000001</v>
      </c>
      <c r="V181" s="20">
        <f t="shared" si="36"/>
        <v>46747.095800000003</v>
      </c>
      <c r="W181" s="3">
        <f t="shared" si="30"/>
        <v>934942</v>
      </c>
      <c r="X181" s="3">
        <f t="shared" si="39"/>
        <v>1416997</v>
      </c>
      <c r="Y181" s="22">
        <v>0</v>
      </c>
      <c r="Z181" s="17">
        <v>0</v>
      </c>
      <c r="AA181" s="3">
        <f t="shared" si="40"/>
        <v>1416997</v>
      </c>
      <c r="AB181" s="22"/>
      <c r="AC181" s="23">
        <v>0</v>
      </c>
      <c r="AD181" s="23">
        <v>0</v>
      </c>
      <c r="AE181" s="24">
        <f>SUM(AA181-AB181+AC181-AD181)</f>
        <v>1416997</v>
      </c>
      <c r="AF181" s="1" t="str">
        <f>IF(O181&gt;0," ",1)</f>
        <v xml:space="preserve"> </v>
      </c>
      <c r="AG181" s="1" t="str">
        <f>IF(W181&gt;0," ",1)</f>
        <v xml:space="preserve"> </v>
      </c>
    </row>
    <row r="182" spans="1:33" ht="15.95" customHeight="1">
      <c r="A182" s="14" t="s">
        <v>197</v>
      </c>
      <c r="B182" s="14" t="s">
        <v>481</v>
      </c>
      <c r="C182" s="14" t="s">
        <v>33</v>
      </c>
      <c r="D182" s="14" t="s">
        <v>490</v>
      </c>
      <c r="E182" s="15">
        <v>1987.89</v>
      </c>
      <c r="F182" s="8">
        <f t="shared" si="31"/>
        <v>3065326.3800000004</v>
      </c>
      <c r="G182" s="16">
        <v>485981.1</v>
      </c>
      <c r="H182" s="18">
        <v>164292</v>
      </c>
      <c r="I182" s="8">
        <f t="shared" si="32"/>
        <v>123219</v>
      </c>
      <c r="J182" s="19">
        <v>170252</v>
      </c>
      <c r="K182" s="19">
        <v>424315</v>
      </c>
      <c r="L182" s="19">
        <v>307038</v>
      </c>
      <c r="M182" s="19">
        <v>118533</v>
      </c>
      <c r="N182" s="8">
        <f t="shared" si="37"/>
        <v>1629338.1</v>
      </c>
      <c r="O182" s="3">
        <f t="shared" si="38"/>
        <v>1435988</v>
      </c>
      <c r="P182" s="2">
        <v>33</v>
      </c>
      <c r="Q182" s="2">
        <v>1150</v>
      </c>
      <c r="R182" s="3">
        <f t="shared" si="33"/>
        <v>52751</v>
      </c>
      <c r="S182" s="20">
        <f t="shared" si="34"/>
        <v>142611.2286</v>
      </c>
      <c r="T182" s="21">
        <v>29569154</v>
      </c>
      <c r="U182" s="20">
        <f t="shared" si="35"/>
        <v>29569.153999999999</v>
      </c>
      <c r="V182" s="20">
        <f t="shared" si="36"/>
        <v>113042.07460000001</v>
      </c>
      <c r="W182" s="3">
        <f t="shared" si="30"/>
        <v>2260841</v>
      </c>
      <c r="X182" s="3">
        <f t="shared" si="39"/>
        <v>3749580</v>
      </c>
      <c r="Y182" s="22">
        <v>0</v>
      </c>
      <c r="Z182" s="17">
        <v>0</v>
      </c>
      <c r="AA182" s="3">
        <f t="shared" si="40"/>
        <v>3749580</v>
      </c>
      <c r="AB182" s="22"/>
      <c r="AC182" s="23">
        <v>0</v>
      </c>
      <c r="AD182" s="23">
        <v>0</v>
      </c>
      <c r="AE182" s="24">
        <f>SUM(AA182-AB182+AC182-AD182)</f>
        <v>3749580</v>
      </c>
      <c r="AF182" s="1" t="str">
        <f>IF(O182&gt;0," ",1)</f>
        <v xml:space="preserve"> </v>
      </c>
      <c r="AG182" s="1" t="str">
        <f>IF(W182&gt;0," ",1)</f>
        <v xml:space="preserve"> </v>
      </c>
    </row>
    <row r="183" spans="1:33" ht="15.95" customHeight="1">
      <c r="A183" s="14" t="s">
        <v>197</v>
      </c>
      <c r="B183" s="14" t="s">
        <v>481</v>
      </c>
      <c r="C183" s="14" t="s">
        <v>171</v>
      </c>
      <c r="D183" s="14" t="s">
        <v>491</v>
      </c>
      <c r="E183" s="15">
        <v>2429.11</v>
      </c>
      <c r="F183" s="8">
        <f t="shared" si="31"/>
        <v>3745687.62</v>
      </c>
      <c r="G183" s="16">
        <v>802008.33</v>
      </c>
      <c r="H183" s="18">
        <v>212408</v>
      </c>
      <c r="I183" s="8">
        <f t="shared" si="32"/>
        <v>159306</v>
      </c>
      <c r="J183" s="19">
        <v>220150</v>
      </c>
      <c r="K183" s="19">
        <v>548548</v>
      </c>
      <c r="L183" s="19">
        <v>442678</v>
      </c>
      <c r="M183" s="19">
        <v>125493</v>
      </c>
      <c r="N183" s="8">
        <f t="shared" si="37"/>
        <v>2298183.33</v>
      </c>
      <c r="O183" s="3">
        <f t="shared" si="38"/>
        <v>1447504</v>
      </c>
      <c r="P183" s="2">
        <v>33</v>
      </c>
      <c r="Q183" s="2">
        <v>1244</v>
      </c>
      <c r="R183" s="3">
        <f t="shared" si="33"/>
        <v>57062</v>
      </c>
      <c r="S183" s="20">
        <f t="shared" si="34"/>
        <v>174264.35140000001</v>
      </c>
      <c r="T183" s="21">
        <v>49354359</v>
      </c>
      <c r="U183" s="20">
        <f t="shared" si="35"/>
        <v>49354.358999999997</v>
      </c>
      <c r="V183" s="20">
        <f t="shared" si="36"/>
        <v>124909.99240000002</v>
      </c>
      <c r="W183" s="3">
        <f t="shared" si="30"/>
        <v>2498200</v>
      </c>
      <c r="X183" s="3">
        <f t="shared" si="39"/>
        <v>4002766</v>
      </c>
      <c r="Y183" s="22">
        <v>0</v>
      </c>
      <c r="Z183" s="17">
        <v>0</v>
      </c>
      <c r="AA183" s="3">
        <f t="shared" si="40"/>
        <v>4002766</v>
      </c>
      <c r="AB183" s="22"/>
      <c r="AC183" s="23">
        <v>0</v>
      </c>
      <c r="AD183" s="23">
        <v>0</v>
      </c>
      <c r="AE183" s="24">
        <f>SUM(AA183-AB183+AC183-AD183)</f>
        <v>4002766</v>
      </c>
      <c r="AF183" s="1" t="str">
        <f>IF(O183&gt;0," ",1)</f>
        <v xml:space="preserve"> </v>
      </c>
      <c r="AG183" s="1" t="str">
        <f>IF(W183&gt;0," ",1)</f>
        <v xml:space="preserve"> </v>
      </c>
    </row>
    <row r="184" spans="1:33" ht="15.95" customHeight="1">
      <c r="A184" s="14" t="s">
        <v>197</v>
      </c>
      <c r="B184" s="14" t="s">
        <v>481</v>
      </c>
      <c r="C184" s="14" t="s">
        <v>153</v>
      </c>
      <c r="D184" s="14" t="s">
        <v>492</v>
      </c>
      <c r="E184" s="15">
        <v>463.45</v>
      </c>
      <c r="F184" s="8">
        <f t="shared" si="31"/>
        <v>714639.9</v>
      </c>
      <c r="G184" s="16">
        <v>148887.96</v>
      </c>
      <c r="H184" s="18">
        <v>36689</v>
      </c>
      <c r="I184" s="8">
        <f t="shared" si="32"/>
        <v>27516.75</v>
      </c>
      <c r="J184" s="19">
        <v>37706</v>
      </c>
      <c r="K184" s="19">
        <v>94615</v>
      </c>
      <c r="L184" s="19">
        <v>109458</v>
      </c>
      <c r="M184" s="19">
        <v>122572</v>
      </c>
      <c r="N184" s="8">
        <f t="shared" si="37"/>
        <v>540755.71</v>
      </c>
      <c r="O184" s="3">
        <f t="shared" si="38"/>
        <v>173884</v>
      </c>
      <c r="P184" s="2">
        <v>90</v>
      </c>
      <c r="Q184" s="2">
        <v>165</v>
      </c>
      <c r="R184" s="3">
        <f t="shared" si="33"/>
        <v>20642</v>
      </c>
      <c r="S184" s="20">
        <f t="shared" si="34"/>
        <v>33247.902999999998</v>
      </c>
      <c r="T184" s="21">
        <v>9040800</v>
      </c>
      <c r="U184" s="20">
        <f t="shared" si="35"/>
        <v>9040.7999999999993</v>
      </c>
      <c r="V184" s="20">
        <f t="shared" si="36"/>
        <v>24207.102999999999</v>
      </c>
      <c r="W184" s="3">
        <f t="shared" si="30"/>
        <v>484142</v>
      </c>
      <c r="X184" s="3">
        <f t="shared" si="39"/>
        <v>678668</v>
      </c>
      <c r="Y184" s="22">
        <v>0</v>
      </c>
      <c r="Z184" s="17">
        <v>0</v>
      </c>
      <c r="AA184" s="3">
        <f t="shared" si="40"/>
        <v>678668</v>
      </c>
      <c r="AB184" s="22"/>
      <c r="AC184" s="23">
        <v>0</v>
      </c>
      <c r="AD184" s="23">
        <v>0</v>
      </c>
      <c r="AE184" s="24">
        <f>SUM(AA184-AB184+AC184-AD184)</f>
        <v>678668</v>
      </c>
      <c r="AF184" s="1" t="str">
        <f>IF(O184&gt;0," ",1)</f>
        <v xml:space="preserve"> </v>
      </c>
      <c r="AG184" s="1" t="str">
        <f>IF(W184&gt;0," ",1)</f>
        <v xml:space="preserve"> </v>
      </c>
    </row>
    <row r="185" spans="1:33" ht="15.95" customHeight="1">
      <c r="A185" s="14" t="s">
        <v>197</v>
      </c>
      <c r="B185" s="14" t="s">
        <v>481</v>
      </c>
      <c r="C185" s="14" t="s">
        <v>84</v>
      </c>
      <c r="D185" s="14" t="s">
        <v>493</v>
      </c>
      <c r="E185" s="15">
        <v>717.16</v>
      </c>
      <c r="F185" s="8">
        <f t="shared" si="31"/>
        <v>1105860.72</v>
      </c>
      <c r="G185" s="16">
        <v>466316.79</v>
      </c>
      <c r="H185" s="18">
        <v>57930</v>
      </c>
      <c r="I185" s="8">
        <f t="shared" si="32"/>
        <v>43447.5</v>
      </c>
      <c r="J185" s="19">
        <v>59939</v>
      </c>
      <c r="K185" s="19">
        <v>149484</v>
      </c>
      <c r="L185" s="19">
        <v>157419</v>
      </c>
      <c r="M185" s="19">
        <v>152196</v>
      </c>
      <c r="N185" s="8">
        <f t="shared" si="37"/>
        <v>1028802.29</v>
      </c>
      <c r="O185" s="3">
        <f t="shared" si="38"/>
        <v>77058</v>
      </c>
      <c r="P185" s="2">
        <v>86</v>
      </c>
      <c r="Q185" s="2">
        <v>348</v>
      </c>
      <c r="R185" s="3">
        <f t="shared" si="33"/>
        <v>41600</v>
      </c>
      <c r="S185" s="20">
        <f t="shared" si="34"/>
        <v>51449.058400000002</v>
      </c>
      <c r="T185" s="21">
        <v>28784987</v>
      </c>
      <c r="U185" s="20">
        <f t="shared" si="35"/>
        <v>28784.987000000001</v>
      </c>
      <c r="V185" s="20">
        <f t="shared" si="36"/>
        <v>22664.071400000001</v>
      </c>
      <c r="W185" s="3">
        <f t="shared" si="30"/>
        <v>453281</v>
      </c>
      <c r="X185" s="3">
        <f t="shared" si="39"/>
        <v>571939</v>
      </c>
      <c r="Y185" s="22">
        <v>0</v>
      </c>
      <c r="Z185" s="17">
        <v>0</v>
      </c>
      <c r="AA185" s="3">
        <f t="shared" si="40"/>
        <v>571939</v>
      </c>
      <c r="AB185" s="22"/>
      <c r="AC185" s="23">
        <v>0</v>
      </c>
      <c r="AD185" s="23">
        <v>0</v>
      </c>
      <c r="AE185" s="24">
        <f>SUM(AA185-AB185+AC185-AD185)</f>
        <v>571939</v>
      </c>
      <c r="AF185" s="1" t="str">
        <f>IF(O185&gt;0," ",1)</f>
        <v xml:space="preserve"> </v>
      </c>
      <c r="AG185" s="1" t="str">
        <f>IF(W185&gt;0," ",1)</f>
        <v xml:space="preserve"> </v>
      </c>
    </row>
    <row r="186" spans="1:33" ht="15.95" customHeight="1">
      <c r="A186" s="14" t="s">
        <v>58</v>
      </c>
      <c r="B186" s="14" t="s">
        <v>494</v>
      </c>
      <c r="C186" s="14" t="s">
        <v>27</v>
      </c>
      <c r="D186" s="14" t="s">
        <v>495</v>
      </c>
      <c r="E186" s="15">
        <v>217.49</v>
      </c>
      <c r="F186" s="8">
        <f t="shared" si="31"/>
        <v>335369.58</v>
      </c>
      <c r="G186" s="16">
        <v>271957.64</v>
      </c>
      <c r="H186" s="18">
        <v>35407</v>
      </c>
      <c r="I186" s="8">
        <f t="shared" si="32"/>
        <v>26555.25</v>
      </c>
      <c r="J186" s="19">
        <v>11027</v>
      </c>
      <c r="K186" s="19">
        <v>38579</v>
      </c>
      <c r="L186" s="19">
        <v>77047</v>
      </c>
      <c r="M186" s="19">
        <v>48543</v>
      </c>
      <c r="N186" s="8">
        <f t="shared" si="37"/>
        <v>473708.89</v>
      </c>
      <c r="O186" s="3">
        <f t="shared" si="38"/>
        <v>0</v>
      </c>
      <c r="P186" s="2">
        <v>167</v>
      </c>
      <c r="Q186" s="2">
        <v>27</v>
      </c>
      <c r="R186" s="3">
        <f t="shared" si="33"/>
        <v>6268</v>
      </c>
      <c r="S186" s="20">
        <f t="shared" si="34"/>
        <v>15602.732599999999</v>
      </c>
      <c r="T186" s="21">
        <v>17661309</v>
      </c>
      <c r="U186" s="20">
        <f t="shared" si="35"/>
        <v>17661.309000000001</v>
      </c>
      <c r="V186" s="20">
        <f t="shared" si="36"/>
        <v>0</v>
      </c>
      <c r="W186" s="3">
        <f t="shared" si="30"/>
        <v>0</v>
      </c>
      <c r="X186" s="3">
        <f t="shared" si="39"/>
        <v>6268</v>
      </c>
      <c r="Y186" s="22">
        <v>0</v>
      </c>
      <c r="Z186" s="17">
        <v>0</v>
      </c>
      <c r="AA186" s="3">
        <f t="shared" si="40"/>
        <v>6268</v>
      </c>
      <c r="AB186" s="22"/>
      <c r="AC186" s="23">
        <v>0</v>
      </c>
      <c r="AD186" s="23">
        <v>0</v>
      </c>
      <c r="AE186" s="24">
        <f>SUM(AA186-AB186+AC186-AD186)</f>
        <v>6268</v>
      </c>
      <c r="AF186" s="1">
        <f>IF(O186&gt;0," ",1)</f>
        <v>1</v>
      </c>
      <c r="AG186" s="1">
        <f>IF(W186&gt;0," ",1)</f>
        <v>1</v>
      </c>
    </row>
    <row r="187" spans="1:33" ht="15.95" customHeight="1">
      <c r="A187" s="14" t="s">
        <v>58</v>
      </c>
      <c r="B187" s="14" t="s">
        <v>494</v>
      </c>
      <c r="C187" s="14" t="s">
        <v>59</v>
      </c>
      <c r="D187" s="14" t="s">
        <v>496</v>
      </c>
      <c r="E187" s="15">
        <v>500.36</v>
      </c>
      <c r="F187" s="8">
        <f t="shared" si="31"/>
        <v>771555.12</v>
      </c>
      <c r="G187" s="16">
        <v>513660.7</v>
      </c>
      <c r="H187" s="18">
        <v>102259</v>
      </c>
      <c r="I187" s="8">
        <f t="shared" si="32"/>
        <v>76694.25</v>
      </c>
      <c r="J187" s="19">
        <v>31882</v>
      </c>
      <c r="K187" s="19">
        <v>112005</v>
      </c>
      <c r="L187" s="19">
        <v>131280</v>
      </c>
      <c r="M187" s="19">
        <v>39889</v>
      </c>
      <c r="N187" s="8">
        <f t="shared" si="37"/>
        <v>905410.95</v>
      </c>
      <c r="O187" s="3">
        <f t="shared" si="38"/>
        <v>0</v>
      </c>
      <c r="P187" s="2">
        <v>167</v>
      </c>
      <c r="Q187" s="2">
        <v>41</v>
      </c>
      <c r="R187" s="3">
        <f t="shared" si="33"/>
        <v>9517</v>
      </c>
      <c r="S187" s="20">
        <f t="shared" si="34"/>
        <v>35895.826399999998</v>
      </c>
      <c r="T187" s="21">
        <v>33463238</v>
      </c>
      <c r="U187" s="20">
        <f t="shared" si="35"/>
        <v>33463.237999999998</v>
      </c>
      <c r="V187" s="20">
        <f t="shared" si="36"/>
        <v>2432.5884000000005</v>
      </c>
      <c r="W187" s="3">
        <f t="shared" si="30"/>
        <v>48652</v>
      </c>
      <c r="X187" s="3">
        <f t="shared" si="39"/>
        <v>58169</v>
      </c>
      <c r="Y187" s="22">
        <v>0</v>
      </c>
      <c r="Z187" s="17">
        <v>0</v>
      </c>
      <c r="AA187" s="3">
        <f t="shared" si="40"/>
        <v>58169</v>
      </c>
      <c r="AB187" s="22"/>
      <c r="AC187" s="23">
        <v>0</v>
      </c>
      <c r="AD187" s="23">
        <v>0</v>
      </c>
      <c r="AE187" s="24">
        <f>SUM(AA187-AB187+AC187-AD187)</f>
        <v>58169</v>
      </c>
      <c r="AF187" s="1">
        <f>IF(O187&gt;0," ",1)</f>
        <v>1</v>
      </c>
      <c r="AG187" s="1" t="str">
        <f>IF(W187&gt;0," ",1)</f>
        <v xml:space="preserve"> </v>
      </c>
    </row>
    <row r="188" spans="1:33" ht="15.95" customHeight="1">
      <c r="A188" s="14" t="s">
        <v>58</v>
      </c>
      <c r="B188" s="14" t="s">
        <v>494</v>
      </c>
      <c r="C188" s="14" t="s">
        <v>60</v>
      </c>
      <c r="D188" s="14" t="s">
        <v>497</v>
      </c>
      <c r="E188" s="15">
        <v>572.66999999999996</v>
      </c>
      <c r="F188" s="8">
        <f t="shared" si="31"/>
        <v>883057.1399999999</v>
      </c>
      <c r="G188" s="16">
        <v>225714.4</v>
      </c>
      <c r="H188" s="18">
        <v>128699</v>
      </c>
      <c r="I188" s="8">
        <f t="shared" si="32"/>
        <v>96524.25</v>
      </c>
      <c r="J188" s="19">
        <v>40236</v>
      </c>
      <c r="K188" s="19">
        <v>141195</v>
      </c>
      <c r="L188" s="19">
        <v>133648</v>
      </c>
      <c r="M188" s="19">
        <v>28885</v>
      </c>
      <c r="N188" s="8">
        <f t="shared" si="37"/>
        <v>666202.65</v>
      </c>
      <c r="O188" s="3">
        <f t="shared" si="38"/>
        <v>216854</v>
      </c>
      <c r="P188" s="2">
        <v>130</v>
      </c>
      <c r="Q188" s="2">
        <v>125</v>
      </c>
      <c r="R188" s="3">
        <f t="shared" si="33"/>
        <v>22588</v>
      </c>
      <c r="S188" s="20">
        <f t="shared" si="34"/>
        <v>41083.345800000003</v>
      </c>
      <c r="T188" s="21">
        <v>13946873</v>
      </c>
      <c r="U188" s="20">
        <f t="shared" si="35"/>
        <v>13946.873</v>
      </c>
      <c r="V188" s="20">
        <f t="shared" si="36"/>
        <v>27136.472800000003</v>
      </c>
      <c r="W188" s="3">
        <f t="shared" si="30"/>
        <v>542729</v>
      </c>
      <c r="X188" s="3">
        <f t="shared" si="39"/>
        <v>782171</v>
      </c>
      <c r="Y188" s="22">
        <v>0</v>
      </c>
      <c r="Z188" s="17">
        <v>0</v>
      </c>
      <c r="AA188" s="3">
        <f t="shared" si="40"/>
        <v>782171</v>
      </c>
      <c r="AB188" s="22"/>
      <c r="AC188" s="23">
        <v>0</v>
      </c>
      <c r="AD188" s="23">
        <v>0</v>
      </c>
      <c r="AE188" s="24">
        <f>SUM(AA188-AB188+AC188-AD188)</f>
        <v>782171</v>
      </c>
      <c r="AF188" s="1" t="str">
        <f>IF(O188&gt;0," ",1)</f>
        <v xml:space="preserve"> </v>
      </c>
      <c r="AG188" s="1" t="str">
        <f>IF(W188&gt;0," ",1)</f>
        <v xml:space="preserve"> </v>
      </c>
    </row>
    <row r="189" spans="1:33" ht="15.95" customHeight="1">
      <c r="A189" s="14" t="s">
        <v>58</v>
      </c>
      <c r="B189" s="14" t="s">
        <v>494</v>
      </c>
      <c r="C189" s="14" t="s">
        <v>33</v>
      </c>
      <c r="D189" s="14" t="s">
        <v>498</v>
      </c>
      <c r="E189" s="15">
        <v>463.45</v>
      </c>
      <c r="F189" s="8">
        <f t="shared" si="31"/>
        <v>714639.9</v>
      </c>
      <c r="G189" s="16">
        <v>228023.26</v>
      </c>
      <c r="H189" s="18">
        <v>87567</v>
      </c>
      <c r="I189" s="8">
        <f t="shared" si="32"/>
        <v>65675.25</v>
      </c>
      <c r="J189" s="19">
        <v>27287</v>
      </c>
      <c r="K189" s="19">
        <v>95975</v>
      </c>
      <c r="L189" s="19">
        <v>90107</v>
      </c>
      <c r="M189" s="19">
        <v>50859</v>
      </c>
      <c r="N189" s="8">
        <f t="shared" si="37"/>
        <v>557926.51</v>
      </c>
      <c r="O189" s="3">
        <f t="shared" si="38"/>
        <v>156713</v>
      </c>
      <c r="P189" s="2">
        <v>141</v>
      </c>
      <c r="Q189" s="2">
        <v>124</v>
      </c>
      <c r="R189" s="3">
        <f t="shared" si="33"/>
        <v>24303</v>
      </c>
      <c r="S189" s="20">
        <f t="shared" si="34"/>
        <v>33247.902999999998</v>
      </c>
      <c r="T189" s="21">
        <v>14793245</v>
      </c>
      <c r="U189" s="20">
        <f t="shared" si="35"/>
        <v>14793.245000000001</v>
      </c>
      <c r="V189" s="20">
        <f t="shared" si="36"/>
        <v>18454.657999999996</v>
      </c>
      <c r="W189" s="3">
        <f t="shared" si="30"/>
        <v>369093</v>
      </c>
      <c r="X189" s="3">
        <f t="shared" si="39"/>
        <v>550109</v>
      </c>
      <c r="Y189" s="22">
        <v>0</v>
      </c>
      <c r="Z189" s="17">
        <v>0</v>
      </c>
      <c r="AA189" s="3">
        <f t="shared" si="40"/>
        <v>550109</v>
      </c>
      <c r="AB189" s="22"/>
      <c r="AC189" s="23">
        <v>0</v>
      </c>
      <c r="AD189" s="23">
        <v>0</v>
      </c>
      <c r="AE189" s="24">
        <f>SUM(AA189-AB189+AC189-AD189)</f>
        <v>550109</v>
      </c>
      <c r="AF189" s="1" t="str">
        <f>IF(O189&gt;0," ",1)</f>
        <v xml:space="preserve"> </v>
      </c>
      <c r="AG189" s="1" t="str">
        <f>IF(W189&gt;0," ",1)</f>
        <v xml:space="preserve"> </v>
      </c>
    </row>
    <row r="190" spans="1:33" ht="15.95" customHeight="1">
      <c r="A190" s="14" t="s">
        <v>61</v>
      </c>
      <c r="B190" s="14" t="s">
        <v>499</v>
      </c>
      <c r="C190" s="14" t="s">
        <v>52</v>
      </c>
      <c r="D190" s="14" t="s">
        <v>500</v>
      </c>
      <c r="E190" s="15">
        <v>1286.8599999999999</v>
      </c>
      <c r="F190" s="8">
        <f t="shared" si="31"/>
        <v>1984338.1199999999</v>
      </c>
      <c r="G190" s="16">
        <v>255149.06</v>
      </c>
      <c r="H190" s="18">
        <v>71762</v>
      </c>
      <c r="I190" s="8">
        <f t="shared" si="32"/>
        <v>53821.5</v>
      </c>
      <c r="J190" s="19">
        <v>91432</v>
      </c>
      <c r="K190" s="19">
        <v>2906</v>
      </c>
      <c r="L190" s="19">
        <v>261796</v>
      </c>
      <c r="M190" s="19">
        <v>58475</v>
      </c>
      <c r="N190" s="8">
        <f t="shared" si="37"/>
        <v>723579.56</v>
      </c>
      <c r="O190" s="3">
        <f t="shared" si="38"/>
        <v>1260759</v>
      </c>
      <c r="P190" s="2">
        <v>114</v>
      </c>
      <c r="Q190" s="2">
        <v>303</v>
      </c>
      <c r="R190" s="3">
        <f t="shared" si="33"/>
        <v>48013</v>
      </c>
      <c r="S190" s="20">
        <f t="shared" si="34"/>
        <v>92319.3364</v>
      </c>
      <c r="T190" s="21">
        <v>14703352</v>
      </c>
      <c r="U190" s="20">
        <f t="shared" si="35"/>
        <v>14703.352000000001</v>
      </c>
      <c r="V190" s="20">
        <f t="shared" si="36"/>
        <v>77615.984400000001</v>
      </c>
      <c r="W190" s="3">
        <f t="shared" si="30"/>
        <v>1552320</v>
      </c>
      <c r="X190" s="3">
        <f t="shared" si="39"/>
        <v>2861092</v>
      </c>
      <c r="Y190" s="22">
        <v>0</v>
      </c>
      <c r="Z190" s="17">
        <v>0</v>
      </c>
      <c r="AA190" s="3">
        <f t="shared" si="40"/>
        <v>2861092</v>
      </c>
      <c r="AB190" s="22"/>
      <c r="AC190" s="23">
        <v>0</v>
      </c>
      <c r="AD190" s="23">
        <v>0</v>
      </c>
      <c r="AE190" s="24">
        <f>SUM(AA190-AB190+AC190-AD190)</f>
        <v>2861092</v>
      </c>
      <c r="AF190" s="1" t="str">
        <f>IF(O190&gt;0," ",1)</f>
        <v xml:space="preserve"> </v>
      </c>
      <c r="AG190" s="1" t="str">
        <f>IF(W190&gt;0," ",1)</f>
        <v xml:space="preserve"> </v>
      </c>
    </row>
    <row r="191" spans="1:33" ht="15.95" customHeight="1">
      <c r="A191" s="14" t="s">
        <v>61</v>
      </c>
      <c r="B191" s="14" t="s">
        <v>499</v>
      </c>
      <c r="C191" s="14" t="s">
        <v>97</v>
      </c>
      <c r="D191" s="14" t="s">
        <v>501</v>
      </c>
      <c r="E191" s="15">
        <v>442.37</v>
      </c>
      <c r="F191" s="8">
        <f t="shared" si="31"/>
        <v>682134.54</v>
      </c>
      <c r="G191" s="16">
        <v>126255.89</v>
      </c>
      <c r="H191" s="18">
        <v>26999</v>
      </c>
      <c r="I191" s="8">
        <f t="shared" si="32"/>
        <v>20249.25</v>
      </c>
      <c r="J191" s="19">
        <v>33067</v>
      </c>
      <c r="K191" s="19">
        <v>1053</v>
      </c>
      <c r="L191" s="19">
        <v>114068</v>
      </c>
      <c r="M191" s="19">
        <v>55831</v>
      </c>
      <c r="N191" s="8">
        <f t="shared" si="37"/>
        <v>350524.14</v>
      </c>
      <c r="O191" s="3">
        <f t="shared" si="38"/>
        <v>331610</v>
      </c>
      <c r="P191" s="2">
        <v>167</v>
      </c>
      <c r="Q191" s="2">
        <v>44</v>
      </c>
      <c r="R191" s="3">
        <f t="shared" si="33"/>
        <v>10214</v>
      </c>
      <c r="S191" s="20">
        <f t="shared" si="34"/>
        <v>31735.623800000001</v>
      </c>
      <c r="T191" s="21">
        <v>7353284</v>
      </c>
      <c r="U191" s="20">
        <f t="shared" si="35"/>
        <v>7353.2839999999997</v>
      </c>
      <c r="V191" s="20">
        <f t="shared" si="36"/>
        <v>24382.339800000002</v>
      </c>
      <c r="W191" s="3">
        <f t="shared" si="30"/>
        <v>487647</v>
      </c>
      <c r="X191" s="3">
        <f t="shared" si="39"/>
        <v>829471</v>
      </c>
      <c r="Y191" s="22">
        <v>0</v>
      </c>
      <c r="Z191" s="17">
        <v>0</v>
      </c>
      <c r="AA191" s="3">
        <f t="shared" si="40"/>
        <v>829471</v>
      </c>
      <c r="AB191" s="22"/>
      <c r="AC191" s="23">
        <v>0</v>
      </c>
      <c r="AD191" s="23">
        <v>0</v>
      </c>
      <c r="AE191" s="24">
        <f>SUM(AA191-AB191+AC191-AD191)</f>
        <v>829471</v>
      </c>
      <c r="AF191" s="1" t="str">
        <f>IF(O191&gt;0," ",1)</f>
        <v xml:space="preserve"> </v>
      </c>
      <c r="AG191" s="1" t="str">
        <f>IF(W191&gt;0," ",1)</f>
        <v xml:space="preserve"> </v>
      </c>
    </row>
    <row r="192" spans="1:33" ht="15.95" customHeight="1">
      <c r="A192" s="14" t="s">
        <v>127</v>
      </c>
      <c r="B192" s="14" t="s">
        <v>502</v>
      </c>
      <c r="C192" s="14" t="s">
        <v>128</v>
      </c>
      <c r="D192" s="14" t="s">
        <v>503</v>
      </c>
      <c r="E192" s="15">
        <v>1122.6500000000001</v>
      </c>
      <c r="F192" s="8">
        <f t="shared" si="31"/>
        <v>1731126.3</v>
      </c>
      <c r="G192" s="16">
        <v>270846.84000000003</v>
      </c>
      <c r="H192" s="18">
        <v>67822</v>
      </c>
      <c r="I192" s="8">
        <f t="shared" si="32"/>
        <v>50866.5</v>
      </c>
      <c r="J192" s="19">
        <v>70501</v>
      </c>
      <c r="K192" s="19">
        <v>1662</v>
      </c>
      <c r="L192" s="19">
        <v>251272</v>
      </c>
      <c r="M192" s="19">
        <v>80389</v>
      </c>
      <c r="N192" s="8">
        <f t="shared" si="37"/>
        <v>725537.34000000008</v>
      </c>
      <c r="O192" s="3">
        <f t="shared" si="38"/>
        <v>1005589</v>
      </c>
      <c r="P192" s="2">
        <v>167</v>
      </c>
      <c r="Q192" s="2">
        <v>110</v>
      </c>
      <c r="R192" s="3">
        <f t="shared" si="33"/>
        <v>25534</v>
      </c>
      <c r="S192" s="20">
        <f t="shared" si="34"/>
        <v>80538.910999999993</v>
      </c>
      <c r="T192" s="21">
        <v>16315430</v>
      </c>
      <c r="U192" s="20">
        <f t="shared" si="35"/>
        <v>16315.43</v>
      </c>
      <c r="V192" s="20">
        <f t="shared" si="36"/>
        <v>64223.480999999992</v>
      </c>
      <c r="W192" s="3">
        <f t="shared" si="30"/>
        <v>1284470</v>
      </c>
      <c r="X192" s="3">
        <f t="shared" si="39"/>
        <v>2315593</v>
      </c>
      <c r="Y192" s="22">
        <v>0</v>
      </c>
      <c r="Z192" s="17">
        <v>0</v>
      </c>
      <c r="AA192" s="3">
        <f t="shared" si="40"/>
        <v>2315593</v>
      </c>
      <c r="AB192" s="22"/>
      <c r="AC192" s="23">
        <v>0</v>
      </c>
      <c r="AD192" s="23">
        <v>0</v>
      </c>
      <c r="AE192" s="24">
        <f>SUM(AA192-AB192+AC192-AD192)</f>
        <v>2315593</v>
      </c>
      <c r="AF192" s="1" t="str">
        <f>IF(O192&gt;0," ",1)</f>
        <v xml:space="preserve"> </v>
      </c>
      <c r="AG192" s="1" t="str">
        <f>IF(W192&gt;0," ",1)</f>
        <v xml:space="preserve"> </v>
      </c>
    </row>
    <row r="193" spans="1:33" ht="15.95" customHeight="1">
      <c r="A193" s="14" t="s">
        <v>129</v>
      </c>
      <c r="B193" s="14" t="s">
        <v>504</v>
      </c>
      <c r="C193" s="14" t="s">
        <v>52</v>
      </c>
      <c r="D193" s="14" t="s">
        <v>505</v>
      </c>
      <c r="E193" s="15">
        <v>873.79</v>
      </c>
      <c r="F193" s="8">
        <f t="shared" si="31"/>
        <v>1347384.18</v>
      </c>
      <c r="G193" s="16">
        <v>580002.03</v>
      </c>
      <c r="H193" s="18">
        <v>154677</v>
      </c>
      <c r="I193" s="8">
        <f t="shared" si="32"/>
        <v>116007.75</v>
      </c>
      <c r="J193" s="19">
        <v>60259</v>
      </c>
      <c r="K193" s="19">
        <v>362557</v>
      </c>
      <c r="L193" s="19">
        <v>206445</v>
      </c>
      <c r="M193" s="19">
        <v>154339</v>
      </c>
      <c r="N193" s="8">
        <f t="shared" si="37"/>
        <v>1479609.78</v>
      </c>
      <c r="O193" s="3">
        <f t="shared" si="38"/>
        <v>0</v>
      </c>
      <c r="P193" s="2">
        <v>167</v>
      </c>
      <c r="Q193" s="2">
        <v>159</v>
      </c>
      <c r="R193" s="3">
        <f t="shared" si="33"/>
        <v>36909</v>
      </c>
      <c r="S193" s="20">
        <f t="shared" si="34"/>
        <v>62685.694600000003</v>
      </c>
      <c r="T193" s="21">
        <v>38490205</v>
      </c>
      <c r="U193" s="20">
        <f t="shared" si="35"/>
        <v>38490.205000000002</v>
      </c>
      <c r="V193" s="20">
        <f t="shared" si="36"/>
        <v>24195.489600000001</v>
      </c>
      <c r="W193" s="3">
        <f t="shared" si="30"/>
        <v>483910</v>
      </c>
      <c r="X193" s="3">
        <f t="shared" si="39"/>
        <v>520819</v>
      </c>
      <c r="Y193" s="22">
        <v>0</v>
      </c>
      <c r="Z193" s="17">
        <v>0</v>
      </c>
      <c r="AA193" s="3">
        <f t="shared" si="40"/>
        <v>520819</v>
      </c>
      <c r="AB193" s="22"/>
      <c r="AC193" s="23">
        <v>0</v>
      </c>
      <c r="AD193" s="23">
        <v>0</v>
      </c>
      <c r="AE193" s="24">
        <f>SUM(AA193-AB193+AC193-AD193)</f>
        <v>520819</v>
      </c>
      <c r="AF193" s="1">
        <f>IF(O193&gt;0," ",1)</f>
        <v>1</v>
      </c>
      <c r="AG193" s="1" t="str">
        <f>IF(W193&gt;0," ",1)</f>
        <v xml:space="preserve"> </v>
      </c>
    </row>
    <row r="194" spans="1:33" ht="15.95" customHeight="1">
      <c r="A194" s="14" t="s">
        <v>129</v>
      </c>
      <c r="B194" s="14" t="s">
        <v>504</v>
      </c>
      <c r="C194" s="14" t="s">
        <v>215</v>
      </c>
      <c r="D194" s="14" t="s">
        <v>506</v>
      </c>
      <c r="E194" s="15">
        <v>620.91999999999996</v>
      </c>
      <c r="F194" s="8">
        <f t="shared" si="31"/>
        <v>957458.6399999999</v>
      </c>
      <c r="G194" s="16">
        <v>377823.95</v>
      </c>
      <c r="H194" s="18">
        <v>92006</v>
      </c>
      <c r="I194" s="8">
        <f t="shared" si="32"/>
        <v>69004.5</v>
      </c>
      <c r="J194" s="19">
        <v>35948</v>
      </c>
      <c r="K194" s="19">
        <v>215340</v>
      </c>
      <c r="L194" s="19">
        <v>152304</v>
      </c>
      <c r="M194" s="19">
        <v>99158</v>
      </c>
      <c r="N194" s="8">
        <f t="shared" si="37"/>
        <v>949578.45</v>
      </c>
      <c r="O194" s="3">
        <f t="shared" si="38"/>
        <v>7880</v>
      </c>
      <c r="P194" s="2">
        <v>167</v>
      </c>
      <c r="Q194" s="2">
        <v>47</v>
      </c>
      <c r="R194" s="3">
        <f t="shared" si="33"/>
        <v>10910</v>
      </c>
      <c r="S194" s="20">
        <f t="shared" si="34"/>
        <v>44544.800799999997</v>
      </c>
      <c r="T194" s="21">
        <v>25188263</v>
      </c>
      <c r="U194" s="20">
        <f t="shared" si="35"/>
        <v>25188.262999999999</v>
      </c>
      <c r="V194" s="20">
        <f t="shared" si="36"/>
        <v>19356.537799999998</v>
      </c>
      <c r="W194" s="3">
        <f t="shared" si="30"/>
        <v>387131</v>
      </c>
      <c r="X194" s="3">
        <f t="shared" si="39"/>
        <v>405921</v>
      </c>
      <c r="Y194" s="22">
        <v>0</v>
      </c>
      <c r="Z194" s="17">
        <v>0</v>
      </c>
      <c r="AA194" s="3">
        <f t="shared" si="40"/>
        <v>405921</v>
      </c>
      <c r="AB194" s="22"/>
      <c r="AC194" s="23">
        <v>0</v>
      </c>
      <c r="AD194" s="23">
        <v>0</v>
      </c>
      <c r="AE194" s="24">
        <f>SUM(AA194-AB194+AC194-AD194)</f>
        <v>405921</v>
      </c>
      <c r="AF194" s="1" t="str">
        <f>IF(O194&gt;0," ",1)</f>
        <v xml:space="preserve"> </v>
      </c>
      <c r="AG194" s="1" t="str">
        <f>IF(W194&gt;0," ",1)</f>
        <v xml:space="preserve"> </v>
      </c>
    </row>
    <row r="195" spans="1:33" ht="15.95" customHeight="1">
      <c r="A195" s="14" t="s">
        <v>172</v>
      </c>
      <c r="B195" s="14" t="s">
        <v>507</v>
      </c>
      <c r="C195" s="14" t="s">
        <v>110</v>
      </c>
      <c r="D195" s="14" t="s">
        <v>508</v>
      </c>
      <c r="E195" s="15">
        <v>246.45</v>
      </c>
      <c r="F195" s="8">
        <f t="shared" si="31"/>
        <v>380025.89999999997</v>
      </c>
      <c r="G195" s="16">
        <v>38756.6</v>
      </c>
      <c r="H195" s="18">
        <v>9653</v>
      </c>
      <c r="I195" s="8">
        <f t="shared" si="32"/>
        <v>7239.75</v>
      </c>
      <c r="J195" s="19">
        <v>14313</v>
      </c>
      <c r="K195" s="19">
        <v>0</v>
      </c>
      <c r="L195" s="19">
        <v>0</v>
      </c>
      <c r="M195" s="19">
        <v>29255</v>
      </c>
      <c r="N195" s="8">
        <f t="shared" si="37"/>
        <v>89564.35</v>
      </c>
      <c r="O195" s="3">
        <f t="shared" si="38"/>
        <v>290462</v>
      </c>
      <c r="P195" s="2">
        <v>77</v>
      </c>
      <c r="Q195" s="2">
        <v>83</v>
      </c>
      <c r="R195" s="3">
        <f t="shared" si="33"/>
        <v>8883</v>
      </c>
      <c r="S195" s="20">
        <f t="shared" si="34"/>
        <v>17680.323</v>
      </c>
      <c r="T195" s="21">
        <v>2435990</v>
      </c>
      <c r="U195" s="20">
        <f t="shared" si="35"/>
        <v>2435.9899999999998</v>
      </c>
      <c r="V195" s="20">
        <f t="shared" si="36"/>
        <v>15244.333000000001</v>
      </c>
      <c r="W195" s="3">
        <f t="shared" ref="W195:W258" si="41">IF(V195&gt;0,ROUND(SUM(V195*$W$2),0),0)</f>
        <v>304887</v>
      </c>
      <c r="X195" s="3">
        <f t="shared" si="39"/>
        <v>604232</v>
      </c>
      <c r="Y195" s="22">
        <v>0</v>
      </c>
      <c r="Z195" s="17">
        <v>0</v>
      </c>
      <c r="AA195" s="3">
        <f t="shared" si="40"/>
        <v>604232</v>
      </c>
      <c r="AB195" s="22"/>
      <c r="AC195" s="23">
        <v>0</v>
      </c>
      <c r="AD195" s="23">
        <v>0</v>
      </c>
      <c r="AE195" s="24">
        <f>SUM(AA195-AB195+AC195-AD195)</f>
        <v>604232</v>
      </c>
      <c r="AF195" s="1" t="str">
        <f>IF(O195&gt;0," ",1)</f>
        <v xml:space="preserve"> </v>
      </c>
      <c r="AG195" s="1" t="str">
        <f>IF(W195&gt;0," ",1)</f>
        <v xml:space="preserve"> </v>
      </c>
    </row>
    <row r="196" spans="1:33" ht="15.95" customHeight="1">
      <c r="A196" s="14" t="s">
        <v>172</v>
      </c>
      <c r="B196" s="14" t="s">
        <v>507</v>
      </c>
      <c r="C196" s="14" t="s">
        <v>200</v>
      </c>
      <c r="D196" s="14" t="s">
        <v>509</v>
      </c>
      <c r="E196" s="15">
        <v>355.15</v>
      </c>
      <c r="F196" s="8">
        <f t="shared" ref="F196:F259" si="42">SUM(E196*$F$3)</f>
        <v>547641.29999999993</v>
      </c>
      <c r="G196" s="16">
        <v>184410.91</v>
      </c>
      <c r="H196" s="18">
        <v>16810</v>
      </c>
      <c r="I196" s="8">
        <f t="shared" ref="I196:I259" si="43">ROUND(H196*0.75,2)</f>
        <v>12607.5</v>
      </c>
      <c r="J196" s="19">
        <v>25166</v>
      </c>
      <c r="K196" s="19">
        <v>39245</v>
      </c>
      <c r="L196" s="19">
        <v>64462</v>
      </c>
      <c r="M196" s="19">
        <v>32579</v>
      </c>
      <c r="N196" s="8">
        <f t="shared" si="37"/>
        <v>358470.41000000003</v>
      </c>
      <c r="O196" s="3">
        <f t="shared" si="38"/>
        <v>189171</v>
      </c>
      <c r="P196" s="2">
        <v>90</v>
      </c>
      <c r="Q196" s="2">
        <v>173</v>
      </c>
      <c r="R196" s="3">
        <f t="shared" ref="R196:R259" si="44">ROUND(SUM(P196*Q196*1.39),0)</f>
        <v>21642</v>
      </c>
      <c r="S196" s="20">
        <f t="shared" ref="S196:S259" si="45">ROUND(SUM(E196*$S$3),4)</f>
        <v>25478.460999999999</v>
      </c>
      <c r="T196" s="21">
        <v>11642103</v>
      </c>
      <c r="U196" s="20">
        <f t="shared" ref="U196:U259" si="46">ROUND(T196/1000,4)</f>
        <v>11642.102999999999</v>
      </c>
      <c r="V196" s="20">
        <f t="shared" ref="V196:V259" si="47">IF(S196-U196&lt;0,0,S196-U196)</f>
        <v>13836.358</v>
      </c>
      <c r="W196" s="3">
        <f t="shared" si="41"/>
        <v>276727</v>
      </c>
      <c r="X196" s="3">
        <f t="shared" si="39"/>
        <v>487540</v>
      </c>
      <c r="Y196" s="22">
        <v>0</v>
      </c>
      <c r="Z196" s="17">
        <v>0</v>
      </c>
      <c r="AA196" s="3">
        <f t="shared" si="40"/>
        <v>487540</v>
      </c>
      <c r="AB196" s="22"/>
      <c r="AC196" s="23">
        <v>0</v>
      </c>
      <c r="AD196" s="23">
        <v>0</v>
      </c>
      <c r="AE196" s="24">
        <f>SUM(AA196-AB196+AC196-AD196)</f>
        <v>487540</v>
      </c>
      <c r="AF196" s="1" t="str">
        <f>IF(O196&gt;0," ",1)</f>
        <v xml:space="preserve"> </v>
      </c>
      <c r="AG196" s="1" t="str">
        <f>IF(W196&gt;0," ",1)</f>
        <v xml:space="preserve"> </v>
      </c>
    </row>
    <row r="197" spans="1:33" ht="15.95" customHeight="1">
      <c r="A197" s="14" t="s">
        <v>172</v>
      </c>
      <c r="B197" s="14" t="s">
        <v>507</v>
      </c>
      <c r="C197" s="14" t="s">
        <v>26</v>
      </c>
      <c r="D197" s="14" t="s">
        <v>510</v>
      </c>
      <c r="E197" s="15">
        <v>2210.86</v>
      </c>
      <c r="F197" s="8">
        <f t="shared" si="42"/>
        <v>3409146.12</v>
      </c>
      <c r="G197" s="16">
        <v>398274.3</v>
      </c>
      <c r="H197" s="18">
        <v>116810</v>
      </c>
      <c r="I197" s="8">
        <f t="shared" si="43"/>
        <v>87607.5</v>
      </c>
      <c r="J197" s="19">
        <v>172578</v>
      </c>
      <c r="K197" s="19">
        <v>268860</v>
      </c>
      <c r="L197" s="19">
        <v>361636</v>
      </c>
      <c r="M197" s="19">
        <v>187001</v>
      </c>
      <c r="N197" s="8">
        <f t="shared" si="37"/>
        <v>1475956.8</v>
      </c>
      <c r="O197" s="3">
        <f t="shared" si="38"/>
        <v>1933189</v>
      </c>
      <c r="P197" s="2">
        <v>64</v>
      </c>
      <c r="Q197" s="2">
        <v>1100</v>
      </c>
      <c r="R197" s="3">
        <f t="shared" si="44"/>
        <v>97856</v>
      </c>
      <c r="S197" s="20">
        <f t="shared" si="45"/>
        <v>158607.09640000001</v>
      </c>
      <c r="T197" s="21">
        <v>25032954</v>
      </c>
      <c r="U197" s="20">
        <f t="shared" si="46"/>
        <v>25032.954000000002</v>
      </c>
      <c r="V197" s="20">
        <f t="shared" si="47"/>
        <v>133574.14240000001</v>
      </c>
      <c r="W197" s="3">
        <f t="shared" si="41"/>
        <v>2671483</v>
      </c>
      <c r="X197" s="3">
        <f t="shared" si="39"/>
        <v>4702528</v>
      </c>
      <c r="Y197" s="22">
        <v>0</v>
      </c>
      <c r="Z197" s="17">
        <v>0</v>
      </c>
      <c r="AA197" s="3">
        <f t="shared" si="40"/>
        <v>4702528</v>
      </c>
      <c r="AB197" s="22"/>
      <c r="AC197" s="23">
        <v>0</v>
      </c>
      <c r="AD197" s="23">
        <v>0</v>
      </c>
      <c r="AE197" s="24">
        <f>SUM(AA197-AB197+AC197-AD197)</f>
        <v>4702528</v>
      </c>
      <c r="AF197" s="1" t="str">
        <f>IF(O197&gt;0," ",1)</f>
        <v xml:space="preserve"> </v>
      </c>
      <c r="AG197" s="1" t="str">
        <f>IF(W197&gt;0," ",1)</f>
        <v xml:space="preserve"> </v>
      </c>
    </row>
    <row r="198" spans="1:33" ht="15.95" customHeight="1">
      <c r="A198" s="14" t="s">
        <v>172</v>
      </c>
      <c r="B198" s="14" t="s">
        <v>507</v>
      </c>
      <c r="C198" s="14" t="s">
        <v>65</v>
      </c>
      <c r="D198" s="14" t="s">
        <v>511</v>
      </c>
      <c r="E198" s="15">
        <v>444.32</v>
      </c>
      <c r="F198" s="8">
        <f t="shared" si="42"/>
        <v>685141.44</v>
      </c>
      <c r="G198" s="16">
        <v>94999.19</v>
      </c>
      <c r="H198" s="18">
        <v>21978</v>
      </c>
      <c r="I198" s="8">
        <f t="shared" si="43"/>
        <v>16483.5</v>
      </c>
      <c r="J198" s="19">
        <v>32762</v>
      </c>
      <c r="K198" s="19">
        <v>51374</v>
      </c>
      <c r="L198" s="19">
        <v>70974</v>
      </c>
      <c r="M198" s="19">
        <v>27732</v>
      </c>
      <c r="N198" s="8">
        <f t="shared" si="37"/>
        <v>294324.69</v>
      </c>
      <c r="O198" s="3">
        <f t="shared" si="38"/>
        <v>390817</v>
      </c>
      <c r="P198" s="2">
        <v>90</v>
      </c>
      <c r="Q198" s="2">
        <v>146</v>
      </c>
      <c r="R198" s="3">
        <f t="shared" si="44"/>
        <v>18265</v>
      </c>
      <c r="S198" s="20">
        <f t="shared" si="45"/>
        <v>31875.516800000001</v>
      </c>
      <c r="T198" s="21">
        <v>5946155</v>
      </c>
      <c r="U198" s="20">
        <f t="shared" si="46"/>
        <v>5946.1549999999997</v>
      </c>
      <c r="V198" s="20">
        <f t="shared" si="47"/>
        <v>25929.361800000002</v>
      </c>
      <c r="W198" s="3">
        <f t="shared" si="41"/>
        <v>518587</v>
      </c>
      <c r="X198" s="3">
        <f t="shared" si="39"/>
        <v>927669</v>
      </c>
      <c r="Y198" s="22">
        <v>0</v>
      </c>
      <c r="Z198" s="17">
        <v>0</v>
      </c>
      <c r="AA198" s="3">
        <f t="shared" si="40"/>
        <v>927669</v>
      </c>
      <c r="AB198" s="22"/>
      <c r="AC198" s="23">
        <v>0</v>
      </c>
      <c r="AD198" s="23">
        <v>0</v>
      </c>
      <c r="AE198" s="24">
        <f>SUM(AA198-AB198+AC198-AD198)</f>
        <v>927669</v>
      </c>
      <c r="AF198" s="1" t="str">
        <f>IF(O198&gt;0," ",1)</f>
        <v xml:space="preserve"> </v>
      </c>
      <c r="AG198" s="1" t="str">
        <f>IF(W198&gt;0," ",1)</f>
        <v xml:space="preserve"> </v>
      </c>
    </row>
    <row r="199" spans="1:33" ht="15.95" customHeight="1">
      <c r="A199" s="14" t="s">
        <v>172</v>
      </c>
      <c r="B199" s="14" t="s">
        <v>507</v>
      </c>
      <c r="C199" s="14" t="s">
        <v>2</v>
      </c>
      <c r="D199" s="14" t="s">
        <v>512</v>
      </c>
      <c r="E199" s="15">
        <v>730.42</v>
      </c>
      <c r="F199" s="8">
        <f t="shared" si="42"/>
        <v>1126307.6399999999</v>
      </c>
      <c r="G199" s="16">
        <v>113793.97</v>
      </c>
      <c r="H199" s="18">
        <v>39584</v>
      </c>
      <c r="I199" s="8">
        <f t="shared" si="43"/>
        <v>29688</v>
      </c>
      <c r="J199" s="19">
        <v>55428</v>
      </c>
      <c r="K199" s="19">
        <v>86615</v>
      </c>
      <c r="L199" s="19">
        <v>156945</v>
      </c>
      <c r="M199" s="19">
        <v>63896</v>
      </c>
      <c r="N199" s="8">
        <f t="shared" si="37"/>
        <v>506365.97</v>
      </c>
      <c r="O199" s="3">
        <f t="shared" si="38"/>
        <v>619942</v>
      </c>
      <c r="P199" s="2">
        <v>81</v>
      </c>
      <c r="Q199" s="2">
        <v>308</v>
      </c>
      <c r="R199" s="3">
        <f t="shared" si="44"/>
        <v>34678</v>
      </c>
      <c r="S199" s="20">
        <f t="shared" si="45"/>
        <v>52400.330800000003</v>
      </c>
      <c r="T199" s="21">
        <v>6816851</v>
      </c>
      <c r="U199" s="20">
        <f t="shared" si="46"/>
        <v>6816.8509999999997</v>
      </c>
      <c r="V199" s="20">
        <f t="shared" si="47"/>
        <v>45583.479800000001</v>
      </c>
      <c r="W199" s="3">
        <f t="shared" si="41"/>
        <v>911670</v>
      </c>
      <c r="X199" s="3">
        <f t="shared" si="39"/>
        <v>1566290</v>
      </c>
      <c r="Y199" s="22">
        <v>0</v>
      </c>
      <c r="Z199" s="17">
        <v>0</v>
      </c>
      <c r="AA199" s="3">
        <f t="shared" si="40"/>
        <v>1566290</v>
      </c>
      <c r="AB199" s="22"/>
      <c r="AC199" s="23">
        <v>0</v>
      </c>
      <c r="AD199" s="23">
        <v>0</v>
      </c>
      <c r="AE199" s="24">
        <f>SUM(AA199-AB199+AC199-AD199)</f>
        <v>1566290</v>
      </c>
      <c r="AF199" s="1" t="str">
        <f>IF(O199&gt;0," ",1)</f>
        <v xml:space="preserve"> </v>
      </c>
      <c r="AG199" s="1" t="str">
        <f>IF(W199&gt;0," ",1)</f>
        <v xml:space="preserve"> </v>
      </c>
    </row>
    <row r="200" spans="1:33" ht="15.95" customHeight="1">
      <c r="A200" s="14" t="s">
        <v>66</v>
      </c>
      <c r="B200" s="14" t="s">
        <v>513</v>
      </c>
      <c r="C200" s="14" t="s">
        <v>52</v>
      </c>
      <c r="D200" s="14" t="s">
        <v>514</v>
      </c>
      <c r="E200" s="15">
        <v>449.16</v>
      </c>
      <c r="F200" s="8">
        <f t="shared" si="42"/>
        <v>692604.72000000009</v>
      </c>
      <c r="G200" s="16">
        <v>346954.54</v>
      </c>
      <c r="H200" s="18">
        <v>56140</v>
      </c>
      <c r="I200" s="8">
        <f t="shared" si="43"/>
        <v>42105</v>
      </c>
      <c r="J200" s="19">
        <v>34016</v>
      </c>
      <c r="K200" s="19">
        <v>129475</v>
      </c>
      <c r="L200" s="19">
        <v>74514</v>
      </c>
      <c r="M200" s="19">
        <v>38746</v>
      </c>
      <c r="N200" s="8">
        <f t="shared" si="37"/>
        <v>665810.54</v>
      </c>
      <c r="O200" s="3">
        <f t="shared" si="38"/>
        <v>26794</v>
      </c>
      <c r="P200" s="2">
        <v>86</v>
      </c>
      <c r="Q200" s="2">
        <v>270</v>
      </c>
      <c r="R200" s="3">
        <f t="shared" si="44"/>
        <v>32276</v>
      </c>
      <c r="S200" s="20">
        <f t="shared" si="45"/>
        <v>32222.738399999998</v>
      </c>
      <c r="T200" s="21">
        <v>21483253</v>
      </c>
      <c r="U200" s="20">
        <f t="shared" si="46"/>
        <v>21483.253000000001</v>
      </c>
      <c r="V200" s="20">
        <f t="shared" si="47"/>
        <v>10739.485399999998</v>
      </c>
      <c r="W200" s="3">
        <f t="shared" si="41"/>
        <v>214790</v>
      </c>
      <c r="X200" s="3">
        <f t="shared" si="39"/>
        <v>273860</v>
      </c>
      <c r="Y200" s="22">
        <v>0</v>
      </c>
      <c r="Z200" s="17">
        <v>0</v>
      </c>
      <c r="AA200" s="3">
        <f t="shared" si="40"/>
        <v>273860</v>
      </c>
      <c r="AB200" s="22"/>
      <c r="AC200" s="23">
        <v>0</v>
      </c>
      <c r="AD200" s="23">
        <v>0</v>
      </c>
      <c r="AE200" s="24">
        <f>SUM(AA200-AB200+AC200-AD200)</f>
        <v>273860</v>
      </c>
      <c r="AF200" s="1" t="str">
        <f>IF(O200&gt;0," ",1)</f>
        <v xml:space="preserve"> </v>
      </c>
      <c r="AG200" s="1" t="str">
        <f>IF(W200&gt;0," ",1)</f>
        <v xml:space="preserve"> </v>
      </c>
    </row>
    <row r="201" spans="1:33" ht="15.95" customHeight="1">
      <c r="A201" s="14" t="s">
        <v>66</v>
      </c>
      <c r="B201" s="14" t="s">
        <v>513</v>
      </c>
      <c r="C201" s="14" t="s">
        <v>231</v>
      </c>
      <c r="D201" s="14" t="s">
        <v>515</v>
      </c>
      <c r="E201" s="15">
        <v>761.32</v>
      </c>
      <c r="F201" s="8">
        <f t="shared" si="42"/>
        <v>1173955.4400000002</v>
      </c>
      <c r="G201" s="16">
        <v>147768.73000000001</v>
      </c>
      <c r="H201" s="18">
        <v>91699</v>
      </c>
      <c r="I201" s="8">
        <f t="shared" si="43"/>
        <v>68774.25</v>
      </c>
      <c r="J201" s="19">
        <v>55620</v>
      </c>
      <c r="K201" s="19">
        <v>210620</v>
      </c>
      <c r="L201" s="19">
        <v>169867</v>
      </c>
      <c r="M201" s="19">
        <v>61425</v>
      </c>
      <c r="N201" s="8">
        <f t="shared" si="37"/>
        <v>714074.98</v>
      </c>
      <c r="O201" s="3">
        <f t="shared" si="38"/>
        <v>459880</v>
      </c>
      <c r="P201" s="2">
        <v>88</v>
      </c>
      <c r="Q201" s="2">
        <v>240</v>
      </c>
      <c r="R201" s="3">
        <f t="shared" si="44"/>
        <v>29357</v>
      </c>
      <c r="S201" s="20">
        <f t="shared" si="45"/>
        <v>54617.096799999999</v>
      </c>
      <c r="T201" s="21">
        <v>8996325</v>
      </c>
      <c r="U201" s="20">
        <f t="shared" si="46"/>
        <v>8996.3250000000007</v>
      </c>
      <c r="V201" s="20">
        <f t="shared" si="47"/>
        <v>45620.771800000002</v>
      </c>
      <c r="W201" s="3">
        <f t="shared" si="41"/>
        <v>912415</v>
      </c>
      <c r="X201" s="3">
        <f t="shared" si="39"/>
        <v>1401652</v>
      </c>
      <c r="Y201" s="22">
        <v>0</v>
      </c>
      <c r="Z201" s="17">
        <v>0</v>
      </c>
      <c r="AA201" s="3">
        <f t="shared" si="40"/>
        <v>1401652</v>
      </c>
      <c r="AB201" s="22"/>
      <c r="AC201" s="23">
        <v>0</v>
      </c>
      <c r="AD201" s="23">
        <v>0</v>
      </c>
      <c r="AE201" s="24">
        <f>SUM(AA201-AB201+AC201-AD201)</f>
        <v>1401652</v>
      </c>
      <c r="AF201" s="1" t="str">
        <f>IF(O201&gt;0," ",1)</f>
        <v xml:space="preserve"> </v>
      </c>
      <c r="AG201" s="1" t="str">
        <f>IF(W201&gt;0," ",1)</f>
        <v xml:space="preserve"> </v>
      </c>
    </row>
    <row r="202" spans="1:33" ht="15.95" customHeight="1">
      <c r="A202" s="14" t="s">
        <v>66</v>
      </c>
      <c r="B202" s="14" t="s">
        <v>513</v>
      </c>
      <c r="C202" s="14" t="s">
        <v>94</v>
      </c>
      <c r="D202" s="14" t="s">
        <v>516</v>
      </c>
      <c r="E202" s="15">
        <v>254.61</v>
      </c>
      <c r="F202" s="8">
        <f t="shared" si="42"/>
        <v>392608.62</v>
      </c>
      <c r="G202" s="16">
        <v>60403.56</v>
      </c>
      <c r="H202" s="18">
        <v>26947</v>
      </c>
      <c r="I202" s="8">
        <f t="shared" si="43"/>
        <v>20210.25</v>
      </c>
      <c r="J202" s="19">
        <v>16380</v>
      </c>
      <c r="K202" s="19">
        <v>61091</v>
      </c>
      <c r="L202" s="19">
        <v>50156</v>
      </c>
      <c r="M202" s="19">
        <v>35630</v>
      </c>
      <c r="N202" s="8">
        <f t="shared" si="37"/>
        <v>243870.81</v>
      </c>
      <c r="O202" s="3">
        <f t="shared" si="38"/>
        <v>148738</v>
      </c>
      <c r="P202" s="2">
        <v>167</v>
      </c>
      <c r="Q202" s="2">
        <v>23</v>
      </c>
      <c r="R202" s="3">
        <f t="shared" si="44"/>
        <v>5339</v>
      </c>
      <c r="S202" s="20">
        <f t="shared" si="45"/>
        <v>18265.721399999999</v>
      </c>
      <c r="T202" s="21">
        <v>3629580</v>
      </c>
      <c r="U202" s="20">
        <f t="shared" si="46"/>
        <v>3629.58</v>
      </c>
      <c r="V202" s="20">
        <f t="shared" si="47"/>
        <v>14636.141399999999</v>
      </c>
      <c r="W202" s="3">
        <f t="shared" si="41"/>
        <v>292723</v>
      </c>
      <c r="X202" s="3">
        <f t="shared" si="39"/>
        <v>446800</v>
      </c>
      <c r="Y202" s="22">
        <v>0</v>
      </c>
      <c r="Z202" s="17">
        <v>0</v>
      </c>
      <c r="AA202" s="3">
        <f t="shared" si="40"/>
        <v>446800</v>
      </c>
      <c r="AB202" s="22"/>
      <c r="AC202" s="23">
        <v>0</v>
      </c>
      <c r="AD202" s="23">
        <v>0</v>
      </c>
      <c r="AE202" s="24">
        <f>SUM(AA202-AB202+AC202-AD202)</f>
        <v>446800</v>
      </c>
      <c r="AF202" s="1" t="str">
        <f>IF(O202&gt;0," ",1)</f>
        <v xml:space="preserve"> </v>
      </c>
      <c r="AG202" s="1" t="str">
        <f>IF(W202&gt;0," ",1)</f>
        <v xml:space="preserve"> </v>
      </c>
    </row>
    <row r="203" spans="1:33" ht="15.95" customHeight="1">
      <c r="A203" s="14" t="s">
        <v>66</v>
      </c>
      <c r="B203" s="14" t="s">
        <v>513</v>
      </c>
      <c r="C203" s="14" t="s">
        <v>14</v>
      </c>
      <c r="D203" s="14" t="s">
        <v>517</v>
      </c>
      <c r="E203" s="15">
        <v>1824.21</v>
      </c>
      <c r="F203" s="8">
        <f t="shared" si="42"/>
        <v>2812931.82</v>
      </c>
      <c r="G203" s="16">
        <v>524354.18000000005</v>
      </c>
      <c r="H203" s="18">
        <v>239454</v>
      </c>
      <c r="I203" s="8">
        <f t="shared" si="43"/>
        <v>179590.5</v>
      </c>
      <c r="J203" s="19">
        <v>145255</v>
      </c>
      <c r="K203" s="19">
        <v>549505</v>
      </c>
      <c r="L203" s="19">
        <v>402176</v>
      </c>
      <c r="M203" s="19">
        <v>65786</v>
      </c>
      <c r="N203" s="8">
        <f t="shared" si="37"/>
        <v>1866666.6800000002</v>
      </c>
      <c r="O203" s="3">
        <f t="shared" si="38"/>
        <v>946265</v>
      </c>
      <c r="P203" s="2">
        <v>57</v>
      </c>
      <c r="Q203" s="2">
        <v>847</v>
      </c>
      <c r="R203" s="3">
        <f t="shared" si="44"/>
        <v>67108</v>
      </c>
      <c r="S203" s="20">
        <f t="shared" si="45"/>
        <v>130868.8254</v>
      </c>
      <c r="T203" s="21">
        <v>30485708</v>
      </c>
      <c r="U203" s="20">
        <f t="shared" si="46"/>
        <v>30485.707999999999</v>
      </c>
      <c r="V203" s="20">
        <f t="shared" si="47"/>
        <v>100383.1174</v>
      </c>
      <c r="W203" s="3">
        <f t="shared" si="41"/>
        <v>2007662</v>
      </c>
      <c r="X203" s="3">
        <f t="shared" si="39"/>
        <v>3021035</v>
      </c>
      <c r="Y203" s="22">
        <v>0</v>
      </c>
      <c r="Z203" s="17">
        <v>0</v>
      </c>
      <c r="AA203" s="3">
        <f t="shared" si="40"/>
        <v>3021035</v>
      </c>
      <c r="AB203" s="22"/>
      <c r="AC203" s="23">
        <v>0</v>
      </c>
      <c r="AD203" s="23">
        <v>0</v>
      </c>
      <c r="AE203" s="24">
        <f>SUM(AA203-AB203+AC203-AD203)</f>
        <v>3021035</v>
      </c>
      <c r="AF203" s="1" t="str">
        <f>IF(O203&gt;0," ",1)</f>
        <v xml:space="preserve"> </v>
      </c>
      <c r="AG203" s="1" t="str">
        <f>IF(W203&gt;0," ",1)</f>
        <v xml:space="preserve"> </v>
      </c>
    </row>
    <row r="204" spans="1:33" ht="15.95" customHeight="1">
      <c r="A204" s="14" t="s">
        <v>66</v>
      </c>
      <c r="B204" s="14" t="s">
        <v>513</v>
      </c>
      <c r="C204" s="14" t="s">
        <v>233</v>
      </c>
      <c r="D204" s="14" t="s">
        <v>518</v>
      </c>
      <c r="E204" s="15">
        <v>343.57</v>
      </c>
      <c r="F204" s="8">
        <f t="shared" si="42"/>
        <v>529784.93999999994</v>
      </c>
      <c r="G204" s="16">
        <v>615370.79</v>
      </c>
      <c r="H204" s="18">
        <v>36461</v>
      </c>
      <c r="I204" s="8">
        <f t="shared" si="43"/>
        <v>27345.75</v>
      </c>
      <c r="J204" s="19">
        <v>22088</v>
      </c>
      <c r="K204" s="19">
        <v>83880</v>
      </c>
      <c r="L204" s="19">
        <v>81484</v>
      </c>
      <c r="M204" s="19">
        <v>20718</v>
      </c>
      <c r="N204" s="8">
        <f t="shared" si="37"/>
        <v>850886.54</v>
      </c>
      <c r="O204" s="3">
        <f t="shared" si="38"/>
        <v>0</v>
      </c>
      <c r="P204" s="2">
        <v>95</v>
      </c>
      <c r="Q204" s="2">
        <v>164</v>
      </c>
      <c r="R204" s="3">
        <f t="shared" si="44"/>
        <v>21656</v>
      </c>
      <c r="S204" s="20">
        <f t="shared" si="45"/>
        <v>24647.711800000001</v>
      </c>
      <c r="T204" s="21">
        <v>37165683</v>
      </c>
      <c r="U204" s="20">
        <f t="shared" si="46"/>
        <v>37165.682999999997</v>
      </c>
      <c r="V204" s="20">
        <f t="shared" si="47"/>
        <v>0</v>
      </c>
      <c r="W204" s="3">
        <f t="shared" si="41"/>
        <v>0</v>
      </c>
      <c r="X204" s="3">
        <f t="shared" si="39"/>
        <v>21656</v>
      </c>
      <c r="Y204" s="22">
        <v>0</v>
      </c>
      <c r="Z204" s="17">
        <v>0</v>
      </c>
      <c r="AA204" s="3">
        <f t="shared" si="40"/>
        <v>21656</v>
      </c>
      <c r="AB204" s="22"/>
      <c r="AC204" s="23">
        <v>0</v>
      </c>
      <c r="AD204" s="23">
        <v>0</v>
      </c>
      <c r="AE204" s="24">
        <f>SUM(AA204-AB204+AC204-AD204)</f>
        <v>21656</v>
      </c>
      <c r="AF204" s="1">
        <f>IF(O204&gt;0," ",1)</f>
        <v>1</v>
      </c>
      <c r="AG204" s="1">
        <f>IF(W204&gt;0," ",1)</f>
        <v>1</v>
      </c>
    </row>
    <row r="205" spans="1:33" ht="15.95" customHeight="1">
      <c r="A205" s="14" t="s">
        <v>66</v>
      </c>
      <c r="B205" s="14" t="s">
        <v>513</v>
      </c>
      <c r="C205" s="14" t="s">
        <v>59</v>
      </c>
      <c r="D205" s="14" t="s">
        <v>519</v>
      </c>
      <c r="E205" s="15">
        <v>455.75</v>
      </c>
      <c r="F205" s="8">
        <f t="shared" si="42"/>
        <v>702766.5</v>
      </c>
      <c r="G205" s="16">
        <v>454589.94</v>
      </c>
      <c r="H205" s="18">
        <v>61790</v>
      </c>
      <c r="I205" s="8">
        <f t="shared" si="43"/>
        <v>46342.5</v>
      </c>
      <c r="J205" s="19">
        <v>37470</v>
      </c>
      <c r="K205" s="19">
        <v>141975</v>
      </c>
      <c r="L205" s="19">
        <v>90844</v>
      </c>
      <c r="M205" s="19">
        <v>16961</v>
      </c>
      <c r="N205" s="8">
        <f t="shared" si="37"/>
        <v>788182.44</v>
      </c>
      <c r="O205" s="3">
        <f t="shared" si="38"/>
        <v>0</v>
      </c>
      <c r="P205" s="2">
        <v>95</v>
      </c>
      <c r="Q205" s="2">
        <v>198</v>
      </c>
      <c r="R205" s="3">
        <f t="shared" si="44"/>
        <v>26146</v>
      </c>
      <c r="S205" s="20">
        <f t="shared" si="45"/>
        <v>32695.505000000001</v>
      </c>
      <c r="T205" s="21">
        <v>27554085</v>
      </c>
      <c r="U205" s="20">
        <f t="shared" si="46"/>
        <v>27554.084999999999</v>
      </c>
      <c r="V205" s="20">
        <f t="shared" si="47"/>
        <v>5141.4200000000019</v>
      </c>
      <c r="W205" s="3">
        <f t="shared" si="41"/>
        <v>102828</v>
      </c>
      <c r="X205" s="3">
        <f t="shared" si="39"/>
        <v>128974</v>
      </c>
      <c r="Y205" s="22">
        <v>0</v>
      </c>
      <c r="Z205" s="17">
        <v>0</v>
      </c>
      <c r="AA205" s="3">
        <f t="shared" si="40"/>
        <v>128974</v>
      </c>
      <c r="AB205" s="22"/>
      <c r="AC205" s="23">
        <v>0</v>
      </c>
      <c r="AD205" s="23">
        <v>0</v>
      </c>
      <c r="AE205" s="24">
        <f>SUM(AA205-AB205+AC205-AD205)</f>
        <v>128974</v>
      </c>
      <c r="AF205" s="1">
        <f>IF(O205&gt;0," ",1)</f>
        <v>1</v>
      </c>
      <c r="AG205" s="1" t="str">
        <f>IF(W205&gt;0," ",1)</f>
        <v xml:space="preserve"> </v>
      </c>
    </row>
    <row r="206" spans="1:33" ht="15.95" customHeight="1">
      <c r="A206" s="14" t="s">
        <v>181</v>
      </c>
      <c r="B206" s="14" t="s">
        <v>520</v>
      </c>
      <c r="C206" s="14" t="s">
        <v>52</v>
      </c>
      <c r="D206" s="14" t="s">
        <v>521</v>
      </c>
      <c r="E206" s="15">
        <v>726.18</v>
      </c>
      <c r="F206" s="8">
        <f t="shared" si="42"/>
        <v>1119769.5599999998</v>
      </c>
      <c r="G206" s="16">
        <v>143334.48000000001</v>
      </c>
      <c r="H206" s="18">
        <v>48310</v>
      </c>
      <c r="I206" s="8">
        <f t="shared" si="43"/>
        <v>36232.5</v>
      </c>
      <c r="J206" s="19">
        <v>65342</v>
      </c>
      <c r="K206" s="19">
        <v>3588</v>
      </c>
      <c r="L206" s="19">
        <v>143417</v>
      </c>
      <c r="M206" s="19">
        <v>24013</v>
      </c>
      <c r="N206" s="8">
        <f t="shared" si="37"/>
        <v>415926.98</v>
      </c>
      <c r="O206" s="3">
        <f t="shared" si="38"/>
        <v>703843</v>
      </c>
      <c r="P206" s="2">
        <v>73</v>
      </c>
      <c r="Q206" s="2">
        <v>474</v>
      </c>
      <c r="R206" s="3">
        <f t="shared" si="44"/>
        <v>48097</v>
      </c>
      <c r="S206" s="20">
        <f t="shared" si="45"/>
        <v>52096.153200000001</v>
      </c>
      <c r="T206" s="21">
        <v>8953396</v>
      </c>
      <c r="U206" s="20">
        <f t="shared" si="46"/>
        <v>8953.3960000000006</v>
      </c>
      <c r="V206" s="20">
        <f t="shared" si="47"/>
        <v>43142.7572</v>
      </c>
      <c r="W206" s="3">
        <f t="shared" si="41"/>
        <v>862855</v>
      </c>
      <c r="X206" s="3">
        <f t="shared" si="39"/>
        <v>1614795</v>
      </c>
      <c r="Y206" s="22">
        <v>0</v>
      </c>
      <c r="Z206" s="17">
        <v>0</v>
      </c>
      <c r="AA206" s="3">
        <f t="shared" si="40"/>
        <v>1614795</v>
      </c>
      <c r="AB206" s="22"/>
      <c r="AC206" s="23">
        <v>0</v>
      </c>
      <c r="AD206" s="23">
        <v>0</v>
      </c>
      <c r="AE206" s="24">
        <f>SUM(AA206-AB206+AC206-AD206)</f>
        <v>1614795</v>
      </c>
      <c r="AF206" s="1" t="str">
        <f>IF(O206&gt;0," ",1)</f>
        <v xml:space="preserve"> </v>
      </c>
      <c r="AG206" s="1" t="str">
        <f>IF(W206&gt;0," ",1)</f>
        <v xml:space="preserve"> </v>
      </c>
    </row>
    <row r="207" spans="1:33" ht="15.95" customHeight="1">
      <c r="A207" s="14" t="s">
        <v>181</v>
      </c>
      <c r="B207" s="14" t="s">
        <v>520</v>
      </c>
      <c r="C207" s="14" t="s">
        <v>39</v>
      </c>
      <c r="D207" s="14" t="s">
        <v>522</v>
      </c>
      <c r="E207" s="15">
        <v>328.8</v>
      </c>
      <c r="F207" s="8">
        <f t="shared" si="42"/>
        <v>507009.60000000003</v>
      </c>
      <c r="G207" s="16">
        <v>133995.26999999999</v>
      </c>
      <c r="H207" s="18">
        <v>17667</v>
      </c>
      <c r="I207" s="8">
        <f t="shared" si="43"/>
        <v>13250.25</v>
      </c>
      <c r="J207" s="19">
        <v>23772</v>
      </c>
      <c r="K207" s="19">
        <v>1309</v>
      </c>
      <c r="L207" s="19">
        <v>57241</v>
      </c>
      <c r="M207" s="19">
        <v>54598</v>
      </c>
      <c r="N207" s="8">
        <f t="shared" si="37"/>
        <v>284165.52</v>
      </c>
      <c r="O207" s="3">
        <f t="shared" si="38"/>
        <v>222844</v>
      </c>
      <c r="P207" s="2">
        <v>123</v>
      </c>
      <c r="Q207" s="2">
        <v>103</v>
      </c>
      <c r="R207" s="3">
        <f t="shared" si="44"/>
        <v>17610</v>
      </c>
      <c r="S207" s="20">
        <f t="shared" si="45"/>
        <v>23588.112000000001</v>
      </c>
      <c r="T207" s="21">
        <v>8706484</v>
      </c>
      <c r="U207" s="20">
        <f t="shared" si="46"/>
        <v>8706.4840000000004</v>
      </c>
      <c r="V207" s="20">
        <f t="shared" si="47"/>
        <v>14881.628000000001</v>
      </c>
      <c r="W207" s="3">
        <f t="shared" si="41"/>
        <v>297633</v>
      </c>
      <c r="X207" s="3">
        <f t="shared" si="39"/>
        <v>538087</v>
      </c>
      <c r="Y207" s="22">
        <v>0</v>
      </c>
      <c r="Z207" s="17">
        <v>0</v>
      </c>
      <c r="AA207" s="3">
        <f t="shared" si="40"/>
        <v>538087</v>
      </c>
      <c r="AB207" s="22"/>
      <c r="AC207" s="23">
        <v>0</v>
      </c>
      <c r="AD207" s="23">
        <v>0</v>
      </c>
      <c r="AE207" s="24">
        <f>SUM(AA207-AB207+AC207-AD207)</f>
        <v>538087</v>
      </c>
      <c r="AF207" s="1" t="str">
        <f>IF(O207&gt;0," ",1)</f>
        <v xml:space="preserve"> </v>
      </c>
      <c r="AG207" s="1" t="str">
        <f>IF(W207&gt;0," ",1)</f>
        <v xml:space="preserve"> </v>
      </c>
    </row>
    <row r="208" spans="1:33" ht="15.95" customHeight="1">
      <c r="A208" s="14" t="s">
        <v>181</v>
      </c>
      <c r="B208" s="14" t="s">
        <v>520</v>
      </c>
      <c r="C208" s="14" t="s">
        <v>40</v>
      </c>
      <c r="D208" s="14" t="s">
        <v>523</v>
      </c>
      <c r="E208" s="15">
        <v>6154.04</v>
      </c>
      <c r="F208" s="8">
        <f t="shared" si="42"/>
        <v>9489529.6799999997</v>
      </c>
      <c r="G208" s="16">
        <v>1227506.33</v>
      </c>
      <c r="H208" s="18">
        <v>364786</v>
      </c>
      <c r="I208" s="8">
        <f t="shared" si="43"/>
        <v>273589.5</v>
      </c>
      <c r="J208" s="19">
        <v>514936</v>
      </c>
      <c r="K208" s="19">
        <v>28283</v>
      </c>
      <c r="L208" s="19">
        <v>1584700</v>
      </c>
      <c r="M208" s="19">
        <v>75865</v>
      </c>
      <c r="N208" s="8">
        <f t="shared" si="37"/>
        <v>3704879.83</v>
      </c>
      <c r="O208" s="3">
        <f t="shared" si="38"/>
        <v>5784650</v>
      </c>
      <c r="P208" s="2">
        <v>55</v>
      </c>
      <c r="Q208" s="2">
        <v>1592</v>
      </c>
      <c r="R208" s="3">
        <f t="shared" si="44"/>
        <v>121708</v>
      </c>
      <c r="S208" s="20">
        <f t="shared" si="45"/>
        <v>441490.8296</v>
      </c>
      <c r="T208" s="21">
        <v>79142897</v>
      </c>
      <c r="U208" s="20">
        <f t="shared" si="46"/>
        <v>79142.896999999997</v>
      </c>
      <c r="V208" s="20">
        <f t="shared" si="47"/>
        <v>362347.9326</v>
      </c>
      <c r="W208" s="3">
        <f t="shared" si="41"/>
        <v>7246959</v>
      </c>
      <c r="X208" s="3">
        <f t="shared" si="39"/>
        <v>13153317</v>
      </c>
      <c r="Y208" s="22">
        <v>0</v>
      </c>
      <c r="Z208" s="17">
        <v>0</v>
      </c>
      <c r="AA208" s="3">
        <f t="shared" si="40"/>
        <v>13153317</v>
      </c>
      <c r="AB208" s="22"/>
      <c r="AC208" s="23">
        <v>0</v>
      </c>
      <c r="AD208" s="23">
        <v>0</v>
      </c>
      <c r="AE208" s="24">
        <f>SUM(AA208-AB208+AC208-AD208)</f>
        <v>13153317</v>
      </c>
      <c r="AF208" s="1" t="str">
        <f>IF(O208&gt;0," ",1)</f>
        <v xml:space="preserve"> </v>
      </c>
      <c r="AG208" s="1" t="str">
        <f>IF(W208&gt;0," ",1)</f>
        <v xml:space="preserve"> </v>
      </c>
    </row>
    <row r="209" spans="1:33" ht="15.95" customHeight="1">
      <c r="A209" s="14" t="s">
        <v>181</v>
      </c>
      <c r="B209" s="14" t="s">
        <v>520</v>
      </c>
      <c r="C209" s="14" t="s">
        <v>217</v>
      </c>
      <c r="D209" s="14" t="s">
        <v>524</v>
      </c>
      <c r="E209" s="15">
        <v>268.14</v>
      </c>
      <c r="F209" s="8">
        <f t="shared" si="42"/>
        <v>413471.88</v>
      </c>
      <c r="G209" s="16">
        <v>75034.350000000006</v>
      </c>
      <c r="H209" s="18">
        <v>11228</v>
      </c>
      <c r="I209" s="8">
        <f t="shared" si="43"/>
        <v>8421</v>
      </c>
      <c r="J209" s="19">
        <v>15196</v>
      </c>
      <c r="K209" s="19">
        <v>834</v>
      </c>
      <c r="L209" s="19">
        <v>45318</v>
      </c>
      <c r="M209" s="19">
        <v>35062</v>
      </c>
      <c r="N209" s="8">
        <f t="shared" si="37"/>
        <v>179865.35</v>
      </c>
      <c r="O209" s="3">
        <f t="shared" si="38"/>
        <v>233607</v>
      </c>
      <c r="P209" s="2">
        <v>167</v>
      </c>
      <c r="Q209" s="2">
        <v>14</v>
      </c>
      <c r="R209" s="3">
        <f t="shared" si="44"/>
        <v>3250</v>
      </c>
      <c r="S209" s="20">
        <f t="shared" si="45"/>
        <v>19236.363600000001</v>
      </c>
      <c r="T209" s="21">
        <v>4741600</v>
      </c>
      <c r="U209" s="20">
        <f t="shared" si="46"/>
        <v>4741.6000000000004</v>
      </c>
      <c r="V209" s="20">
        <f t="shared" si="47"/>
        <v>14494.7636</v>
      </c>
      <c r="W209" s="3">
        <f t="shared" si="41"/>
        <v>289895</v>
      </c>
      <c r="X209" s="3">
        <f t="shared" si="39"/>
        <v>526752</v>
      </c>
      <c r="Y209" s="22">
        <v>0</v>
      </c>
      <c r="Z209" s="17">
        <v>0</v>
      </c>
      <c r="AA209" s="3">
        <f t="shared" si="40"/>
        <v>526752</v>
      </c>
      <c r="AB209" s="22"/>
      <c r="AC209" s="23">
        <v>0</v>
      </c>
      <c r="AD209" s="23">
        <v>0</v>
      </c>
      <c r="AE209" s="24">
        <f>SUM(AA209-AB209+AC209-AD209)</f>
        <v>526752</v>
      </c>
      <c r="AF209" s="1" t="str">
        <f>IF(O209&gt;0," ",1)</f>
        <v xml:space="preserve"> </v>
      </c>
      <c r="AG209" s="1" t="str">
        <f>IF(W209&gt;0," ",1)</f>
        <v xml:space="preserve"> </v>
      </c>
    </row>
    <row r="210" spans="1:33" ht="15.95" customHeight="1">
      <c r="A210" s="14" t="s">
        <v>181</v>
      </c>
      <c r="B210" s="14" t="s">
        <v>520</v>
      </c>
      <c r="C210" s="14" t="s">
        <v>14</v>
      </c>
      <c r="D210" s="14" t="s">
        <v>525</v>
      </c>
      <c r="E210" s="15">
        <v>330.66</v>
      </c>
      <c r="F210" s="8">
        <f t="shared" si="42"/>
        <v>509877.72000000003</v>
      </c>
      <c r="G210" s="16">
        <v>55301.56</v>
      </c>
      <c r="H210" s="18">
        <v>16595</v>
      </c>
      <c r="I210" s="8">
        <f t="shared" si="43"/>
        <v>12446.25</v>
      </c>
      <c r="J210" s="19">
        <v>22485</v>
      </c>
      <c r="K210" s="19">
        <v>1233</v>
      </c>
      <c r="L210" s="19">
        <v>64213</v>
      </c>
      <c r="M210" s="19">
        <v>38412</v>
      </c>
      <c r="N210" s="8">
        <f t="shared" si="37"/>
        <v>194090.81</v>
      </c>
      <c r="O210" s="3">
        <f t="shared" si="38"/>
        <v>315787</v>
      </c>
      <c r="P210" s="2">
        <v>165</v>
      </c>
      <c r="Q210" s="2">
        <v>32</v>
      </c>
      <c r="R210" s="3">
        <f t="shared" si="44"/>
        <v>7339</v>
      </c>
      <c r="S210" s="20">
        <f t="shared" si="45"/>
        <v>23721.5484</v>
      </c>
      <c r="T210" s="21">
        <v>3540433</v>
      </c>
      <c r="U210" s="20">
        <f t="shared" si="46"/>
        <v>3540.433</v>
      </c>
      <c r="V210" s="20">
        <f t="shared" si="47"/>
        <v>20181.115399999999</v>
      </c>
      <c r="W210" s="3">
        <f t="shared" si="41"/>
        <v>403622</v>
      </c>
      <c r="X210" s="3">
        <f t="shared" si="39"/>
        <v>726748</v>
      </c>
      <c r="Y210" s="22">
        <v>0</v>
      </c>
      <c r="Z210" s="17">
        <v>0</v>
      </c>
      <c r="AA210" s="3">
        <f t="shared" si="40"/>
        <v>726748</v>
      </c>
      <c r="AB210" s="22"/>
      <c r="AC210" s="23">
        <v>0</v>
      </c>
      <c r="AD210" s="23">
        <v>0</v>
      </c>
      <c r="AE210" s="24">
        <f>SUM(AA210-AB210+AC210-AD210)</f>
        <v>726748</v>
      </c>
      <c r="AF210" s="1" t="str">
        <f>IF(O210&gt;0," ",1)</f>
        <v xml:space="preserve"> </v>
      </c>
      <c r="AG210" s="1" t="str">
        <f>IF(W210&gt;0," ",1)</f>
        <v xml:space="preserve"> </v>
      </c>
    </row>
    <row r="211" spans="1:33" ht="15.95" customHeight="1">
      <c r="A211" s="14" t="s">
        <v>181</v>
      </c>
      <c r="B211" s="14" t="s">
        <v>520</v>
      </c>
      <c r="C211" s="14" t="s">
        <v>59</v>
      </c>
      <c r="D211" s="14" t="s">
        <v>526</v>
      </c>
      <c r="E211" s="15">
        <v>504.72</v>
      </c>
      <c r="F211" s="8">
        <f t="shared" si="42"/>
        <v>778278.24</v>
      </c>
      <c r="G211" s="16">
        <v>92406.42</v>
      </c>
      <c r="H211" s="18">
        <v>26654</v>
      </c>
      <c r="I211" s="8">
        <f t="shared" si="43"/>
        <v>19990.5</v>
      </c>
      <c r="J211" s="19">
        <v>36025</v>
      </c>
      <c r="K211" s="19">
        <v>1978</v>
      </c>
      <c r="L211" s="19">
        <v>120143</v>
      </c>
      <c r="M211" s="19">
        <v>7600</v>
      </c>
      <c r="N211" s="8">
        <f t="shared" si="37"/>
        <v>278142.92</v>
      </c>
      <c r="O211" s="3">
        <f t="shared" si="38"/>
        <v>500135</v>
      </c>
      <c r="P211" s="2">
        <v>77</v>
      </c>
      <c r="Q211" s="2">
        <v>161</v>
      </c>
      <c r="R211" s="3">
        <f t="shared" si="44"/>
        <v>17232</v>
      </c>
      <c r="S211" s="20">
        <f t="shared" si="45"/>
        <v>36208.612800000003</v>
      </c>
      <c r="T211" s="21">
        <v>5751282</v>
      </c>
      <c r="U211" s="20">
        <f t="shared" si="46"/>
        <v>5751.2820000000002</v>
      </c>
      <c r="V211" s="20">
        <f t="shared" si="47"/>
        <v>30457.330800000003</v>
      </c>
      <c r="W211" s="3">
        <f t="shared" si="41"/>
        <v>609147</v>
      </c>
      <c r="X211" s="3">
        <f t="shared" si="39"/>
        <v>1126514</v>
      </c>
      <c r="Y211" s="22">
        <v>0</v>
      </c>
      <c r="Z211" s="17">
        <v>0</v>
      </c>
      <c r="AA211" s="3">
        <f t="shared" si="40"/>
        <v>1126514</v>
      </c>
      <c r="AB211" s="22"/>
      <c r="AC211" s="23">
        <v>0</v>
      </c>
      <c r="AD211" s="23">
        <v>0</v>
      </c>
      <c r="AE211" s="24">
        <f>SUM(AA211-AB211+AC211-AD211)</f>
        <v>1126514</v>
      </c>
      <c r="AF211" s="1" t="str">
        <f>IF(O211&gt;0," ",1)</f>
        <v xml:space="preserve"> </v>
      </c>
      <c r="AG211" s="1" t="str">
        <f>IF(W211&gt;0," ",1)</f>
        <v xml:space="preserve"> </v>
      </c>
    </row>
    <row r="212" spans="1:33" ht="15.95" customHeight="1">
      <c r="A212" s="14" t="s">
        <v>207</v>
      </c>
      <c r="B212" s="14" t="s">
        <v>527</v>
      </c>
      <c r="C212" s="14" t="s">
        <v>161</v>
      </c>
      <c r="D212" s="14" t="s">
        <v>528</v>
      </c>
      <c r="E212" s="15">
        <v>193.23</v>
      </c>
      <c r="F212" s="8">
        <f t="shared" si="42"/>
        <v>297960.65999999997</v>
      </c>
      <c r="G212" s="16">
        <v>40064.370000000003</v>
      </c>
      <c r="H212" s="18">
        <v>7867</v>
      </c>
      <c r="I212" s="8">
        <f t="shared" si="43"/>
        <v>5900.25</v>
      </c>
      <c r="J212" s="19">
        <v>9326</v>
      </c>
      <c r="K212" s="19">
        <v>0</v>
      </c>
      <c r="L212" s="19">
        <v>0</v>
      </c>
      <c r="M212" s="19">
        <v>14069</v>
      </c>
      <c r="N212" s="8">
        <f t="shared" si="37"/>
        <v>69359.62</v>
      </c>
      <c r="O212" s="3">
        <f t="shared" si="38"/>
        <v>228601</v>
      </c>
      <c r="P212" s="2">
        <v>147</v>
      </c>
      <c r="Q212" s="2">
        <v>28</v>
      </c>
      <c r="R212" s="3">
        <f t="shared" si="44"/>
        <v>5721</v>
      </c>
      <c r="S212" s="20">
        <f t="shared" si="45"/>
        <v>13862.3202</v>
      </c>
      <c r="T212" s="21">
        <v>2451920</v>
      </c>
      <c r="U212" s="20">
        <f t="shared" si="46"/>
        <v>2451.92</v>
      </c>
      <c r="V212" s="20">
        <f t="shared" si="47"/>
        <v>11410.4002</v>
      </c>
      <c r="W212" s="3">
        <f t="shared" si="41"/>
        <v>228208</v>
      </c>
      <c r="X212" s="3">
        <f t="shared" si="39"/>
        <v>462530</v>
      </c>
      <c r="Y212" s="22">
        <v>0</v>
      </c>
      <c r="Z212" s="17">
        <v>0</v>
      </c>
      <c r="AA212" s="3">
        <f t="shared" si="40"/>
        <v>462530</v>
      </c>
      <c r="AB212" s="22"/>
      <c r="AC212" s="23">
        <v>0</v>
      </c>
      <c r="AD212" s="23">
        <v>0</v>
      </c>
      <c r="AE212" s="24">
        <f>SUM(AA212-AB212+AC212-AD212)</f>
        <v>462530</v>
      </c>
      <c r="AF212" s="1" t="str">
        <f>IF(O212&gt;0," ",1)</f>
        <v xml:space="preserve"> </v>
      </c>
      <c r="AG212" s="1" t="str">
        <f>IF(W212&gt;0," ",1)</f>
        <v xml:space="preserve"> </v>
      </c>
    </row>
    <row r="213" spans="1:33" ht="15.95" customHeight="1">
      <c r="A213" s="14" t="s">
        <v>207</v>
      </c>
      <c r="B213" s="14" t="s">
        <v>527</v>
      </c>
      <c r="C213" s="14" t="s">
        <v>52</v>
      </c>
      <c r="D213" s="14" t="s">
        <v>529</v>
      </c>
      <c r="E213" s="15">
        <v>499.35</v>
      </c>
      <c r="F213" s="8">
        <f t="shared" si="42"/>
        <v>769997.70000000007</v>
      </c>
      <c r="G213" s="16">
        <v>90676.66</v>
      </c>
      <c r="H213" s="18">
        <v>24832</v>
      </c>
      <c r="I213" s="8">
        <f t="shared" si="43"/>
        <v>18624</v>
      </c>
      <c r="J213" s="19">
        <v>31106</v>
      </c>
      <c r="K213" s="19">
        <v>31086</v>
      </c>
      <c r="L213" s="19">
        <v>91385</v>
      </c>
      <c r="M213" s="19">
        <v>56258</v>
      </c>
      <c r="N213" s="8">
        <f t="shared" si="37"/>
        <v>319135.66000000003</v>
      </c>
      <c r="O213" s="3">
        <f t="shared" si="38"/>
        <v>450862</v>
      </c>
      <c r="P213" s="2">
        <v>167</v>
      </c>
      <c r="Q213" s="2">
        <v>65</v>
      </c>
      <c r="R213" s="3">
        <f t="shared" si="44"/>
        <v>15088</v>
      </c>
      <c r="S213" s="20">
        <f t="shared" si="45"/>
        <v>35823.368999999999</v>
      </c>
      <c r="T213" s="21">
        <v>5488902</v>
      </c>
      <c r="U213" s="20">
        <f t="shared" si="46"/>
        <v>5488.902</v>
      </c>
      <c r="V213" s="20">
        <f t="shared" si="47"/>
        <v>30334.466999999997</v>
      </c>
      <c r="W213" s="3">
        <f t="shared" si="41"/>
        <v>606689</v>
      </c>
      <c r="X213" s="3">
        <f t="shared" si="39"/>
        <v>1072639</v>
      </c>
      <c r="Y213" s="22">
        <v>0</v>
      </c>
      <c r="Z213" s="17">
        <v>0</v>
      </c>
      <c r="AA213" s="3">
        <f t="shared" si="40"/>
        <v>1072639</v>
      </c>
      <c r="AB213" s="22"/>
      <c r="AC213" s="23">
        <v>0</v>
      </c>
      <c r="AD213" s="23">
        <v>0</v>
      </c>
      <c r="AE213" s="24">
        <f>SUM(AA213-AB213+AC213-AD213)</f>
        <v>1072639</v>
      </c>
      <c r="AF213" s="1" t="str">
        <f>IF(O213&gt;0," ",1)</f>
        <v xml:space="preserve"> </v>
      </c>
      <c r="AG213" s="1" t="str">
        <f>IF(W213&gt;0," ",1)</f>
        <v xml:space="preserve"> </v>
      </c>
    </row>
    <row r="214" spans="1:33" ht="15.95" customHeight="1">
      <c r="A214" s="14" t="s">
        <v>207</v>
      </c>
      <c r="B214" s="14" t="s">
        <v>527</v>
      </c>
      <c r="C214" s="14" t="s">
        <v>39</v>
      </c>
      <c r="D214" s="14" t="s">
        <v>530</v>
      </c>
      <c r="E214" s="15">
        <v>879.52</v>
      </c>
      <c r="F214" s="8">
        <f t="shared" si="42"/>
        <v>1356219.84</v>
      </c>
      <c r="G214" s="16">
        <v>162308.87</v>
      </c>
      <c r="H214" s="18">
        <v>47067</v>
      </c>
      <c r="I214" s="8">
        <f t="shared" si="43"/>
        <v>35300.25</v>
      </c>
      <c r="J214" s="19">
        <v>59674</v>
      </c>
      <c r="K214" s="19">
        <v>59610</v>
      </c>
      <c r="L214" s="19">
        <v>177732</v>
      </c>
      <c r="M214" s="19">
        <v>94117</v>
      </c>
      <c r="N214" s="8">
        <f t="shared" ref="N214:N277" si="48">SUM(G214+I214+J214+K214+L214+M214)</f>
        <v>588742.12</v>
      </c>
      <c r="O214" s="3">
        <f t="shared" ref="O214:O277" si="49">IF(F214&gt;N214,ROUND(SUM(F214-N214),0),0)</f>
        <v>767478</v>
      </c>
      <c r="P214" s="2">
        <v>108</v>
      </c>
      <c r="Q214" s="2">
        <v>270</v>
      </c>
      <c r="R214" s="3">
        <f t="shared" si="44"/>
        <v>40532</v>
      </c>
      <c r="S214" s="20">
        <f t="shared" si="45"/>
        <v>63096.764799999997</v>
      </c>
      <c r="T214" s="21">
        <v>9140223</v>
      </c>
      <c r="U214" s="20">
        <f t="shared" si="46"/>
        <v>9140.223</v>
      </c>
      <c r="V214" s="20">
        <f t="shared" si="47"/>
        <v>53956.541799999999</v>
      </c>
      <c r="W214" s="3">
        <f t="shared" si="41"/>
        <v>1079131</v>
      </c>
      <c r="X214" s="3">
        <f t="shared" ref="X214:X277" si="50">SUM(O214+R214+W214)</f>
        <v>1887141</v>
      </c>
      <c r="Y214" s="22">
        <v>0</v>
      </c>
      <c r="Z214" s="17">
        <v>0</v>
      </c>
      <c r="AA214" s="3">
        <f t="shared" ref="AA214:AA277" si="51">ROUND(X214+Z214,0)</f>
        <v>1887141</v>
      </c>
      <c r="AB214" s="22"/>
      <c r="AC214" s="23">
        <v>0</v>
      </c>
      <c r="AD214" s="23">
        <v>0</v>
      </c>
      <c r="AE214" s="24">
        <f>SUM(AA214-AB214+AC214-AD214)</f>
        <v>1887141</v>
      </c>
      <c r="AF214" s="1" t="str">
        <f>IF(O214&gt;0," ",1)</f>
        <v xml:space="preserve"> </v>
      </c>
      <c r="AG214" s="1" t="str">
        <f>IF(W214&gt;0," ",1)</f>
        <v xml:space="preserve"> </v>
      </c>
    </row>
    <row r="215" spans="1:33" ht="15.95" customHeight="1">
      <c r="A215" s="14" t="s">
        <v>207</v>
      </c>
      <c r="B215" s="14" t="s">
        <v>527</v>
      </c>
      <c r="C215" s="14" t="s">
        <v>69</v>
      </c>
      <c r="D215" s="14" t="s">
        <v>531</v>
      </c>
      <c r="E215" s="15">
        <v>845.24</v>
      </c>
      <c r="F215" s="8">
        <f t="shared" si="42"/>
        <v>1303360.08</v>
      </c>
      <c r="G215" s="16">
        <v>197316.46</v>
      </c>
      <c r="H215" s="18">
        <v>44440</v>
      </c>
      <c r="I215" s="8">
        <f t="shared" si="43"/>
        <v>33330</v>
      </c>
      <c r="J215" s="19">
        <v>56444</v>
      </c>
      <c r="K215" s="19">
        <v>56215</v>
      </c>
      <c r="L215" s="19">
        <v>195324</v>
      </c>
      <c r="M215" s="19">
        <v>83478</v>
      </c>
      <c r="N215" s="8">
        <f t="shared" si="48"/>
        <v>622107.46</v>
      </c>
      <c r="O215" s="3">
        <f t="shared" si="49"/>
        <v>681253</v>
      </c>
      <c r="P215" s="2">
        <v>103</v>
      </c>
      <c r="Q215" s="2">
        <v>233</v>
      </c>
      <c r="R215" s="3">
        <f t="shared" si="44"/>
        <v>33359</v>
      </c>
      <c r="S215" s="20">
        <f t="shared" si="45"/>
        <v>60637.517599999999</v>
      </c>
      <c r="T215" s="21">
        <v>11876040</v>
      </c>
      <c r="U215" s="20">
        <f t="shared" si="46"/>
        <v>11876.04</v>
      </c>
      <c r="V215" s="20">
        <f t="shared" si="47"/>
        <v>48761.477599999998</v>
      </c>
      <c r="W215" s="3">
        <f t="shared" si="41"/>
        <v>975230</v>
      </c>
      <c r="X215" s="3">
        <f t="shared" si="50"/>
        <v>1689842</v>
      </c>
      <c r="Y215" s="22">
        <v>0</v>
      </c>
      <c r="Z215" s="17">
        <v>0</v>
      </c>
      <c r="AA215" s="3">
        <f t="shared" si="51"/>
        <v>1689842</v>
      </c>
      <c r="AB215" s="22"/>
      <c r="AC215" s="23">
        <v>0</v>
      </c>
      <c r="AD215" s="23">
        <v>0</v>
      </c>
      <c r="AE215" s="24">
        <f>SUM(AA215-AB215+AC215-AD215)</f>
        <v>1689842</v>
      </c>
      <c r="AF215" s="1" t="str">
        <f>IF(O215&gt;0," ",1)</f>
        <v xml:space="preserve"> </v>
      </c>
      <c r="AG215" s="1" t="str">
        <f>IF(W215&gt;0," ",1)</f>
        <v xml:space="preserve"> </v>
      </c>
    </row>
    <row r="216" spans="1:33" ht="15.95" customHeight="1">
      <c r="A216" s="14" t="s">
        <v>70</v>
      </c>
      <c r="B216" s="14" t="s">
        <v>532</v>
      </c>
      <c r="C216" s="14" t="s">
        <v>209</v>
      </c>
      <c r="D216" s="14" t="s">
        <v>533</v>
      </c>
      <c r="E216" s="15">
        <v>182.13</v>
      </c>
      <c r="F216" s="8">
        <f t="shared" si="42"/>
        <v>280844.46000000002</v>
      </c>
      <c r="G216" s="16">
        <v>60639.32</v>
      </c>
      <c r="H216" s="18">
        <v>11419</v>
      </c>
      <c r="I216" s="8">
        <f t="shared" si="43"/>
        <v>8564.25</v>
      </c>
      <c r="J216" s="19">
        <v>11649</v>
      </c>
      <c r="K216" s="19">
        <v>0</v>
      </c>
      <c r="L216" s="19">
        <v>0</v>
      </c>
      <c r="M216" s="19">
        <v>18242</v>
      </c>
      <c r="N216" s="8">
        <f t="shared" si="48"/>
        <v>99094.57</v>
      </c>
      <c r="O216" s="3">
        <f t="shared" si="49"/>
        <v>181750</v>
      </c>
      <c r="P216" s="2">
        <v>90</v>
      </c>
      <c r="Q216" s="2">
        <v>63</v>
      </c>
      <c r="R216" s="3">
        <f t="shared" si="44"/>
        <v>7881</v>
      </c>
      <c r="S216" s="20">
        <f t="shared" si="45"/>
        <v>13066.0062</v>
      </c>
      <c r="T216" s="21">
        <v>3560652</v>
      </c>
      <c r="U216" s="20">
        <f t="shared" si="46"/>
        <v>3560.652</v>
      </c>
      <c r="V216" s="20">
        <f t="shared" si="47"/>
        <v>9505.3541999999998</v>
      </c>
      <c r="W216" s="3">
        <f t="shared" si="41"/>
        <v>190107</v>
      </c>
      <c r="X216" s="3">
        <f t="shared" si="50"/>
        <v>379738</v>
      </c>
      <c r="Y216" s="22">
        <v>0</v>
      </c>
      <c r="Z216" s="17">
        <v>0</v>
      </c>
      <c r="AA216" s="3">
        <f t="shared" si="51"/>
        <v>379738</v>
      </c>
      <c r="AB216" s="22"/>
      <c r="AC216" s="23">
        <v>0</v>
      </c>
      <c r="AD216" s="23">
        <v>0</v>
      </c>
      <c r="AE216" s="24">
        <f>SUM(AA216-AB216+AC216-AD216)</f>
        <v>379738</v>
      </c>
      <c r="AF216" s="1" t="str">
        <f>IF(O216&gt;0," ",1)</f>
        <v xml:space="preserve"> </v>
      </c>
      <c r="AG216" s="1" t="str">
        <f>IF(W216&gt;0," ",1)</f>
        <v xml:space="preserve"> </v>
      </c>
    </row>
    <row r="217" spans="1:33" ht="15.95" customHeight="1">
      <c r="A217" s="14" t="s">
        <v>70</v>
      </c>
      <c r="B217" s="14" t="s">
        <v>532</v>
      </c>
      <c r="C217" s="14" t="s">
        <v>110</v>
      </c>
      <c r="D217" s="14" t="s">
        <v>534</v>
      </c>
      <c r="E217" s="15">
        <v>180.79</v>
      </c>
      <c r="F217" s="8">
        <f t="shared" si="42"/>
        <v>278778.18</v>
      </c>
      <c r="G217" s="16">
        <v>64682.99</v>
      </c>
      <c r="H217" s="18">
        <v>11623</v>
      </c>
      <c r="I217" s="8">
        <f t="shared" si="43"/>
        <v>8717.25</v>
      </c>
      <c r="J217" s="19">
        <v>11714</v>
      </c>
      <c r="K217" s="19">
        <v>0</v>
      </c>
      <c r="L217" s="19">
        <v>0</v>
      </c>
      <c r="M217" s="19">
        <v>19080</v>
      </c>
      <c r="N217" s="8">
        <f t="shared" si="48"/>
        <v>104194.23999999999</v>
      </c>
      <c r="O217" s="3">
        <f t="shared" si="49"/>
        <v>174584</v>
      </c>
      <c r="P217" s="2">
        <v>88</v>
      </c>
      <c r="Q217" s="2">
        <v>74</v>
      </c>
      <c r="R217" s="3">
        <f t="shared" si="44"/>
        <v>9052</v>
      </c>
      <c r="S217" s="20">
        <f t="shared" si="45"/>
        <v>12969.874599999999</v>
      </c>
      <c r="T217" s="21">
        <v>4096453</v>
      </c>
      <c r="U217" s="20">
        <f t="shared" si="46"/>
        <v>4096.4530000000004</v>
      </c>
      <c r="V217" s="20">
        <f t="shared" si="47"/>
        <v>8873.4215999999979</v>
      </c>
      <c r="W217" s="3">
        <f t="shared" si="41"/>
        <v>177468</v>
      </c>
      <c r="X217" s="3">
        <f t="shared" si="50"/>
        <v>361104</v>
      </c>
      <c r="Y217" s="22">
        <v>0</v>
      </c>
      <c r="Z217" s="17">
        <v>0</v>
      </c>
      <c r="AA217" s="3">
        <f t="shared" si="51"/>
        <v>361104</v>
      </c>
      <c r="AB217" s="22"/>
      <c r="AC217" s="23">
        <v>0</v>
      </c>
      <c r="AD217" s="23">
        <v>0</v>
      </c>
      <c r="AE217" s="24">
        <f>SUM(AA217-AB217+AC217-AD217)</f>
        <v>361104</v>
      </c>
      <c r="AF217" s="1" t="str">
        <f>IF(O217&gt;0," ",1)</f>
        <v xml:space="preserve"> </v>
      </c>
      <c r="AG217" s="1" t="str">
        <f>IF(W217&gt;0," ",1)</f>
        <v xml:space="preserve"> </v>
      </c>
    </row>
    <row r="218" spans="1:33" ht="15.95" customHeight="1">
      <c r="A218" s="14" t="s">
        <v>70</v>
      </c>
      <c r="B218" s="14" t="s">
        <v>532</v>
      </c>
      <c r="C218" s="14" t="s">
        <v>193</v>
      </c>
      <c r="D218" s="14" t="s">
        <v>535</v>
      </c>
      <c r="E218" s="15">
        <v>270</v>
      </c>
      <c r="F218" s="8">
        <f t="shared" si="42"/>
        <v>416340</v>
      </c>
      <c r="G218" s="16">
        <v>253805.84</v>
      </c>
      <c r="H218" s="18">
        <v>18423</v>
      </c>
      <c r="I218" s="8">
        <f t="shared" si="43"/>
        <v>13817.25</v>
      </c>
      <c r="J218" s="19">
        <v>21081</v>
      </c>
      <c r="K218" s="19">
        <v>8737</v>
      </c>
      <c r="L218" s="19">
        <v>72834</v>
      </c>
      <c r="M218" s="19">
        <v>33515</v>
      </c>
      <c r="N218" s="8">
        <f t="shared" si="48"/>
        <v>403790.08999999997</v>
      </c>
      <c r="O218" s="3">
        <f t="shared" si="49"/>
        <v>12550</v>
      </c>
      <c r="P218" s="2">
        <v>132</v>
      </c>
      <c r="Q218" s="2">
        <v>92</v>
      </c>
      <c r="R218" s="3">
        <f t="shared" si="44"/>
        <v>16880</v>
      </c>
      <c r="S218" s="20">
        <f t="shared" si="45"/>
        <v>19369.8</v>
      </c>
      <c r="T218" s="21">
        <v>16108116</v>
      </c>
      <c r="U218" s="20">
        <f t="shared" si="46"/>
        <v>16108.116</v>
      </c>
      <c r="V218" s="20">
        <f t="shared" si="47"/>
        <v>3261.6839999999993</v>
      </c>
      <c r="W218" s="3">
        <f t="shared" si="41"/>
        <v>65234</v>
      </c>
      <c r="X218" s="3">
        <f t="shared" si="50"/>
        <v>94664</v>
      </c>
      <c r="Y218" s="22">
        <v>0</v>
      </c>
      <c r="Z218" s="17">
        <v>0</v>
      </c>
      <c r="AA218" s="3">
        <f t="shared" si="51"/>
        <v>94664</v>
      </c>
      <c r="AB218" s="22"/>
      <c r="AC218" s="23">
        <v>0</v>
      </c>
      <c r="AD218" s="23">
        <v>0</v>
      </c>
      <c r="AE218" s="24">
        <f>SUM(AA218-AB218+AC218-AD218)</f>
        <v>94664</v>
      </c>
      <c r="AF218" s="1" t="str">
        <f>IF(O218&gt;0," ",1)</f>
        <v xml:space="preserve"> </v>
      </c>
      <c r="AG218" s="1" t="str">
        <f>IF(W218&gt;0," ",1)</f>
        <v xml:space="preserve"> </v>
      </c>
    </row>
    <row r="219" spans="1:33" ht="15.95" customHeight="1">
      <c r="A219" s="14" t="s">
        <v>70</v>
      </c>
      <c r="B219" s="14" t="s">
        <v>532</v>
      </c>
      <c r="C219" s="14" t="s">
        <v>26</v>
      </c>
      <c r="D219" s="14" t="s">
        <v>536</v>
      </c>
      <c r="E219" s="15">
        <v>1425.25</v>
      </c>
      <c r="F219" s="8">
        <f t="shared" si="42"/>
        <v>2197735.5</v>
      </c>
      <c r="G219" s="16">
        <v>276585.84999999998</v>
      </c>
      <c r="H219" s="18">
        <v>119774</v>
      </c>
      <c r="I219" s="8">
        <f t="shared" si="43"/>
        <v>89830.5</v>
      </c>
      <c r="J219" s="19">
        <v>120915</v>
      </c>
      <c r="K219" s="19">
        <v>50184</v>
      </c>
      <c r="L219" s="19">
        <v>297975</v>
      </c>
      <c r="M219" s="19">
        <v>59219</v>
      </c>
      <c r="N219" s="8">
        <f t="shared" si="48"/>
        <v>894709.35</v>
      </c>
      <c r="O219" s="3">
        <f t="shared" si="49"/>
        <v>1303026</v>
      </c>
      <c r="P219" s="2">
        <v>92</v>
      </c>
      <c r="Q219" s="2">
        <v>316</v>
      </c>
      <c r="R219" s="3">
        <f t="shared" si="44"/>
        <v>40410</v>
      </c>
      <c r="S219" s="20">
        <f t="shared" si="45"/>
        <v>102247.435</v>
      </c>
      <c r="T219" s="21">
        <v>16601792</v>
      </c>
      <c r="U219" s="20">
        <f t="shared" si="46"/>
        <v>16601.792000000001</v>
      </c>
      <c r="V219" s="20">
        <f t="shared" si="47"/>
        <v>85645.642999999996</v>
      </c>
      <c r="W219" s="3">
        <f t="shared" si="41"/>
        <v>1712913</v>
      </c>
      <c r="X219" s="3">
        <f t="shared" si="50"/>
        <v>3056349</v>
      </c>
      <c r="Y219" s="22">
        <v>0</v>
      </c>
      <c r="Z219" s="17">
        <v>0</v>
      </c>
      <c r="AA219" s="3">
        <f t="shared" si="51"/>
        <v>3056349</v>
      </c>
      <c r="AB219" s="22"/>
      <c r="AC219" s="23">
        <v>0</v>
      </c>
      <c r="AD219" s="23">
        <v>0</v>
      </c>
      <c r="AE219" s="24">
        <f>SUM(AA219-AB219+AC219-AD219)</f>
        <v>3056349</v>
      </c>
      <c r="AF219" s="1" t="str">
        <f>IF(O219&gt;0," ",1)</f>
        <v xml:space="preserve"> </v>
      </c>
      <c r="AG219" s="1" t="str">
        <f>IF(W219&gt;0," ",1)</f>
        <v xml:space="preserve"> </v>
      </c>
    </row>
    <row r="220" spans="1:33" ht="15.95" customHeight="1">
      <c r="A220" s="14" t="s">
        <v>70</v>
      </c>
      <c r="B220" s="14" t="s">
        <v>532</v>
      </c>
      <c r="C220" s="14" t="s">
        <v>17</v>
      </c>
      <c r="D220" s="14" t="s">
        <v>537</v>
      </c>
      <c r="E220" s="15">
        <v>339.7</v>
      </c>
      <c r="F220" s="8">
        <f t="shared" si="42"/>
        <v>523817.39999999997</v>
      </c>
      <c r="G220" s="16">
        <v>72822.789999999994</v>
      </c>
      <c r="H220" s="18">
        <v>26410</v>
      </c>
      <c r="I220" s="8">
        <f t="shared" si="43"/>
        <v>19807.5</v>
      </c>
      <c r="J220" s="19">
        <v>26755</v>
      </c>
      <c r="K220" s="19">
        <v>11093</v>
      </c>
      <c r="L220" s="19">
        <v>78254</v>
      </c>
      <c r="M220" s="19">
        <v>23814</v>
      </c>
      <c r="N220" s="8">
        <f t="shared" si="48"/>
        <v>232546.28999999998</v>
      </c>
      <c r="O220" s="3">
        <f t="shared" si="49"/>
        <v>291271</v>
      </c>
      <c r="P220" s="2">
        <v>88</v>
      </c>
      <c r="Q220" s="2">
        <v>103</v>
      </c>
      <c r="R220" s="3">
        <f t="shared" si="44"/>
        <v>12599</v>
      </c>
      <c r="S220" s="20">
        <f t="shared" si="45"/>
        <v>24370.078000000001</v>
      </c>
      <c r="T220" s="21">
        <v>4296330</v>
      </c>
      <c r="U220" s="20">
        <f t="shared" si="46"/>
        <v>4296.33</v>
      </c>
      <c r="V220" s="20">
        <f t="shared" si="47"/>
        <v>20073.748</v>
      </c>
      <c r="W220" s="3">
        <f t="shared" si="41"/>
        <v>401475</v>
      </c>
      <c r="X220" s="3">
        <f t="shared" si="50"/>
        <v>705345</v>
      </c>
      <c r="Y220" s="22">
        <v>0</v>
      </c>
      <c r="Z220" s="17">
        <v>0</v>
      </c>
      <c r="AA220" s="3">
        <f t="shared" si="51"/>
        <v>705345</v>
      </c>
      <c r="AB220" s="22"/>
      <c r="AC220" s="23">
        <v>0</v>
      </c>
      <c r="AD220" s="23">
        <v>0</v>
      </c>
      <c r="AE220" s="24">
        <f>SUM(AA220-AB220+AC220-AD220)</f>
        <v>705345</v>
      </c>
      <c r="AF220" s="1" t="str">
        <f>IF(O220&gt;0," ",1)</f>
        <v xml:space="preserve"> </v>
      </c>
      <c r="AG220" s="1" t="str">
        <f>IF(W220&gt;0," ",1)</f>
        <v xml:space="preserve"> </v>
      </c>
    </row>
    <row r="221" spans="1:33" ht="15.95" customHeight="1">
      <c r="A221" s="14" t="s">
        <v>70</v>
      </c>
      <c r="B221" s="14" t="s">
        <v>532</v>
      </c>
      <c r="C221" s="14" t="s">
        <v>14</v>
      </c>
      <c r="D221" s="14" t="s">
        <v>538</v>
      </c>
      <c r="E221" s="15">
        <v>363.66</v>
      </c>
      <c r="F221" s="8">
        <f t="shared" si="42"/>
        <v>560763.72000000009</v>
      </c>
      <c r="G221" s="16">
        <v>97887.69</v>
      </c>
      <c r="H221" s="18">
        <v>26408</v>
      </c>
      <c r="I221" s="8">
        <f t="shared" si="43"/>
        <v>19806</v>
      </c>
      <c r="J221" s="19">
        <v>26660</v>
      </c>
      <c r="K221" s="19">
        <v>11065</v>
      </c>
      <c r="L221" s="19">
        <v>63071</v>
      </c>
      <c r="M221" s="19">
        <v>31548</v>
      </c>
      <c r="N221" s="8">
        <f t="shared" si="48"/>
        <v>250037.69</v>
      </c>
      <c r="O221" s="3">
        <f t="shared" si="49"/>
        <v>310726</v>
      </c>
      <c r="P221" s="2">
        <v>84</v>
      </c>
      <c r="Q221" s="2">
        <v>127</v>
      </c>
      <c r="R221" s="3">
        <f t="shared" si="44"/>
        <v>14829</v>
      </c>
      <c r="S221" s="20">
        <f t="shared" si="45"/>
        <v>26088.968400000002</v>
      </c>
      <c r="T221" s="21">
        <v>6254827</v>
      </c>
      <c r="U221" s="20">
        <f t="shared" si="46"/>
        <v>6254.8270000000002</v>
      </c>
      <c r="V221" s="20">
        <f t="shared" si="47"/>
        <v>19834.1414</v>
      </c>
      <c r="W221" s="3">
        <f t="shared" si="41"/>
        <v>396683</v>
      </c>
      <c r="X221" s="3">
        <f t="shared" si="50"/>
        <v>722238</v>
      </c>
      <c r="Y221" s="22">
        <v>0</v>
      </c>
      <c r="Z221" s="17">
        <v>0</v>
      </c>
      <c r="AA221" s="3">
        <f t="shared" si="51"/>
        <v>722238</v>
      </c>
      <c r="AB221" s="22"/>
      <c r="AC221" s="23">
        <v>0</v>
      </c>
      <c r="AD221" s="23">
        <v>0</v>
      </c>
      <c r="AE221" s="24">
        <f>SUM(AA221-AB221+AC221-AD221)</f>
        <v>722238</v>
      </c>
      <c r="AF221" s="1" t="str">
        <f>IF(O221&gt;0," ",1)</f>
        <v xml:space="preserve"> </v>
      </c>
      <c r="AG221" s="1" t="str">
        <f>IF(W221&gt;0," ",1)</f>
        <v xml:space="preserve"> </v>
      </c>
    </row>
    <row r="222" spans="1:33" ht="15.95" customHeight="1">
      <c r="A222" s="14" t="s">
        <v>70</v>
      </c>
      <c r="B222" s="14" t="s">
        <v>532</v>
      </c>
      <c r="C222" s="14" t="s">
        <v>65</v>
      </c>
      <c r="D222" s="14" t="s">
        <v>539</v>
      </c>
      <c r="E222" s="15">
        <v>460.1</v>
      </c>
      <c r="F222" s="8">
        <f t="shared" si="42"/>
        <v>709474.20000000007</v>
      </c>
      <c r="G222" s="16">
        <v>86616.08</v>
      </c>
      <c r="H222" s="18">
        <v>31246</v>
      </c>
      <c r="I222" s="8">
        <f t="shared" si="43"/>
        <v>23434.5</v>
      </c>
      <c r="J222" s="19">
        <v>31646</v>
      </c>
      <c r="K222" s="19">
        <v>13125</v>
      </c>
      <c r="L222" s="19">
        <v>64638</v>
      </c>
      <c r="M222" s="19">
        <v>22732</v>
      </c>
      <c r="N222" s="8">
        <f t="shared" si="48"/>
        <v>242191.58000000002</v>
      </c>
      <c r="O222" s="3">
        <f t="shared" si="49"/>
        <v>467283</v>
      </c>
      <c r="P222" s="2">
        <v>95</v>
      </c>
      <c r="Q222" s="2">
        <v>140</v>
      </c>
      <c r="R222" s="3">
        <f t="shared" si="44"/>
        <v>18487</v>
      </c>
      <c r="S222" s="20">
        <f t="shared" si="45"/>
        <v>33007.574000000001</v>
      </c>
      <c r="T222" s="21">
        <v>5302893</v>
      </c>
      <c r="U222" s="20">
        <f t="shared" si="46"/>
        <v>5302.893</v>
      </c>
      <c r="V222" s="20">
        <f t="shared" si="47"/>
        <v>27704.681</v>
      </c>
      <c r="W222" s="3">
        <f t="shared" si="41"/>
        <v>554094</v>
      </c>
      <c r="X222" s="3">
        <f t="shared" si="50"/>
        <v>1039864</v>
      </c>
      <c r="Y222" s="22">
        <v>0</v>
      </c>
      <c r="Z222" s="17">
        <v>0</v>
      </c>
      <c r="AA222" s="3">
        <f t="shared" si="51"/>
        <v>1039864</v>
      </c>
      <c r="AB222" s="22"/>
      <c r="AC222" s="23">
        <v>0</v>
      </c>
      <c r="AD222" s="23">
        <v>0</v>
      </c>
      <c r="AE222" s="24">
        <f>SUM(AA222-AB222+AC222-AD222)</f>
        <v>1039864</v>
      </c>
      <c r="AF222" s="1" t="str">
        <f>IF(O222&gt;0," ",1)</f>
        <v xml:space="preserve"> </v>
      </c>
      <c r="AG222" s="1" t="str">
        <f>IF(W222&gt;0," ",1)</f>
        <v xml:space="preserve"> </v>
      </c>
    </row>
    <row r="223" spans="1:33" ht="15.95" customHeight="1">
      <c r="A223" s="14" t="s">
        <v>142</v>
      </c>
      <c r="B223" s="14" t="s">
        <v>540</v>
      </c>
      <c r="C223" s="14" t="s">
        <v>915</v>
      </c>
      <c r="D223" s="14" t="s">
        <v>900</v>
      </c>
      <c r="E223" s="15">
        <v>157.52000000000001</v>
      </c>
      <c r="F223" s="8">
        <f t="shared" si="42"/>
        <v>242895.84000000003</v>
      </c>
      <c r="G223" s="16">
        <v>90321.85</v>
      </c>
      <c r="H223" s="18">
        <v>16300</v>
      </c>
      <c r="I223" s="8">
        <f t="shared" si="43"/>
        <v>12225</v>
      </c>
      <c r="J223" s="19">
        <v>12799</v>
      </c>
      <c r="K223" s="19">
        <v>6345</v>
      </c>
      <c r="L223" s="19">
        <v>57522</v>
      </c>
      <c r="M223" s="19">
        <v>32645</v>
      </c>
      <c r="N223" s="8">
        <f t="shared" si="48"/>
        <v>211857.85</v>
      </c>
      <c r="O223" s="3">
        <f t="shared" si="49"/>
        <v>31038</v>
      </c>
      <c r="P223" s="2">
        <v>167</v>
      </c>
      <c r="Q223" s="2">
        <v>28</v>
      </c>
      <c r="R223" s="3">
        <f t="shared" si="44"/>
        <v>6500</v>
      </c>
      <c r="S223" s="20">
        <f t="shared" si="45"/>
        <v>11300.4848</v>
      </c>
      <c r="T223" s="21">
        <v>5631038</v>
      </c>
      <c r="U223" s="20">
        <f t="shared" si="46"/>
        <v>5631.0379999999996</v>
      </c>
      <c r="V223" s="20">
        <f t="shared" si="47"/>
        <v>5669.4468000000006</v>
      </c>
      <c r="W223" s="3">
        <f t="shared" si="41"/>
        <v>113389</v>
      </c>
      <c r="X223" s="3">
        <f t="shared" si="50"/>
        <v>150927</v>
      </c>
      <c r="Y223" s="22">
        <v>0</v>
      </c>
      <c r="Z223" s="17">
        <v>0</v>
      </c>
      <c r="AA223" s="3">
        <f t="shared" si="51"/>
        <v>150927</v>
      </c>
      <c r="AB223" s="22"/>
      <c r="AC223" s="23">
        <v>0</v>
      </c>
      <c r="AD223" s="23">
        <v>0</v>
      </c>
      <c r="AE223" s="24">
        <f>SUM(AA223-AB223+AC223-AD223)</f>
        <v>150927</v>
      </c>
      <c r="AF223" s="1" t="str">
        <f>IF(O223&gt;0," ",1)</f>
        <v xml:space="preserve"> </v>
      </c>
      <c r="AG223" s="1" t="str">
        <f>IF(W223&gt;0," ",1)</f>
        <v xml:space="preserve"> </v>
      </c>
    </row>
    <row r="224" spans="1:33" ht="15.95" customHeight="1">
      <c r="A224" s="14" t="s">
        <v>142</v>
      </c>
      <c r="B224" s="14" t="s">
        <v>540</v>
      </c>
      <c r="C224" s="14" t="s">
        <v>145</v>
      </c>
      <c r="D224" s="14" t="s">
        <v>541</v>
      </c>
      <c r="E224" s="15">
        <v>184.34</v>
      </c>
      <c r="F224" s="8">
        <f t="shared" si="42"/>
        <v>284252.28000000003</v>
      </c>
      <c r="G224" s="16">
        <v>67542.240000000005</v>
      </c>
      <c r="H224" s="18">
        <v>12603</v>
      </c>
      <c r="I224" s="8">
        <f t="shared" si="43"/>
        <v>9452.25</v>
      </c>
      <c r="J224" s="19">
        <v>9754</v>
      </c>
      <c r="K224" s="19">
        <v>0</v>
      </c>
      <c r="L224" s="19">
        <v>0</v>
      </c>
      <c r="M224" s="19">
        <v>32597</v>
      </c>
      <c r="N224" s="8">
        <f t="shared" si="48"/>
        <v>119345.49</v>
      </c>
      <c r="O224" s="3">
        <f t="shared" si="49"/>
        <v>164907</v>
      </c>
      <c r="P224" s="2">
        <v>95</v>
      </c>
      <c r="Q224" s="2">
        <v>87</v>
      </c>
      <c r="R224" s="3">
        <f t="shared" si="44"/>
        <v>11488</v>
      </c>
      <c r="S224" s="20">
        <f t="shared" si="45"/>
        <v>13224.551600000001</v>
      </c>
      <c r="T224" s="21">
        <v>4234623</v>
      </c>
      <c r="U224" s="20">
        <f t="shared" si="46"/>
        <v>4234.6229999999996</v>
      </c>
      <c r="V224" s="20">
        <f t="shared" si="47"/>
        <v>8989.9286000000011</v>
      </c>
      <c r="W224" s="3">
        <f t="shared" si="41"/>
        <v>179799</v>
      </c>
      <c r="X224" s="3">
        <f t="shared" si="50"/>
        <v>356194</v>
      </c>
      <c r="Y224" s="22">
        <v>0</v>
      </c>
      <c r="Z224" s="17">
        <v>0</v>
      </c>
      <c r="AA224" s="3">
        <f t="shared" si="51"/>
        <v>356194</v>
      </c>
      <c r="AB224" s="22"/>
      <c r="AC224" s="23">
        <v>0</v>
      </c>
      <c r="AD224" s="23">
        <v>0</v>
      </c>
      <c r="AE224" s="24">
        <f>SUM(AA224-AB224+AC224-AD224)</f>
        <v>356194</v>
      </c>
      <c r="AF224" s="1" t="str">
        <f>IF(O224&gt;0," ",1)</f>
        <v xml:space="preserve"> </v>
      </c>
      <c r="AG224" s="1" t="str">
        <f>IF(W224&gt;0," ",1)</f>
        <v xml:space="preserve"> </v>
      </c>
    </row>
    <row r="225" spans="1:33" ht="15.95" customHeight="1">
      <c r="A225" s="14" t="s">
        <v>142</v>
      </c>
      <c r="B225" s="14" t="s">
        <v>540</v>
      </c>
      <c r="C225" s="14" t="s">
        <v>211</v>
      </c>
      <c r="D225" s="14" t="s">
        <v>542</v>
      </c>
      <c r="E225" s="15">
        <v>125.73</v>
      </c>
      <c r="F225" s="8">
        <f t="shared" si="42"/>
        <v>193875.66</v>
      </c>
      <c r="G225" s="16">
        <v>131730.03</v>
      </c>
      <c r="H225" s="18">
        <v>11861</v>
      </c>
      <c r="I225" s="8">
        <f t="shared" si="43"/>
        <v>8895.75</v>
      </c>
      <c r="J225" s="19">
        <v>9060</v>
      </c>
      <c r="K225" s="19">
        <v>0</v>
      </c>
      <c r="L225" s="19">
        <v>0</v>
      </c>
      <c r="M225" s="19">
        <v>29722</v>
      </c>
      <c r="N225" s="8">
        <f t="shared" si="48"/>
        <v>179407.78</v>
      </c>
      <c r="O225" s="3">
        <f t="shared" si="49"/>
        <v>14468</v>
      </c>
      <c r="P225" s="2">
        <v>167</v>
      </c>
      <c r="Q225" s="2">
        <v>27</v>
      </c>
      <c r="R225" s="3">
        <f t="shared" si="44"/>
        <v>6268</v>
      </c>
      <c r="S225" s="20">
        <f t="shared" si="45"/>
        <v>9019.8701999999994</v>
      </c>
      <c r="T225" s="21">
        <v>7993327</v>
      </c>
      <c r="U225" s="20">
        <f t="shared" si="46"/>
        <v>7993.3270000000002</v>
      </c>
      <c r="V225" s="20">
        <f t="shared" si="47"/>
        <v>1026.5431999999992</v>
      </c>
      <c r="W225" s="3">
        <f t="shared" si="41"/>
        <v>20531</v>
      </c>
      <c r="X225" s="3">
        <f t="shared" si="50"/>
        <v>41267</v>
      </c>
      <c r="Y225" s="22">
        <v>0</v>
      </c>
      <c r="Z225" s="17">
        <v>0</v>
      </c>
      <c r="AA225" s="3">
        <f t="shared" si="51"/>
        <v>41267</v>
      </c>
      <c r="AB225" s="22"/>
      <c r="AC225" s="23">
        <v>0</v>
      </c>
      <c r="AD225" s="23">
        <v>0</v>
      </c>
      <c r="AE225" s="24">
        <f>SUM(AA225-AB225+AC225-AD225)</f>
        <v>41267</v>
      </c>
      <c r="AF225" s="1" t="str">
        <f>IF(O225&gt;0," ",1)</f>
        <v xml:space="preserve"> </v>
      </c>
      <c r="AG225" s="1" t="str">
        <f>IF(W225&gt;0," ",1)</f>
        <v xml:space="preserve"> </v>
      </c>
    </row>
    <row r="226" spans="1:33" ht="15.95" customHeight="1">
      <c r="A226" s="14" t="s">
        <v>142</v>
      </c>
      <c r="B226" s="14" t="s">
        <v>540</v>
      </c>
      <c r="C226" s="14" t="s">
        <v>17</v>
      </c>
      <c r="D226" s="14" t="s">
        <v>543</v>
      </c>
      <c r="E226" s="15">
        <v>1207.27</v>
      </c>
      <c r="F226" s="8">
        <f t="shared" si="42"/>
        <v>1861610.34</v>
      </c>
      <c r="G226" s="16">
        <v>231302.47</v>
      </c>
      <c r="H226" s="18">
        <v>118081</v>
      </c>
      <c r="I226" s="8">
        <f t="shared" si="43"/>
        <v>88560.75</v>
      </c>
      <c r="J226" s="19">
        <v>94237</v>
      </c>
      <c r="K226" s="19">
        <v>46519</v>
      </c>
      <c r="L226" s="19">
        <v>280984</v>
      </c>
      <c r="M226" s="19">
        <v>39598</v>
      </c>
      <c r="N226" s="8">
        <f t="shared" si="48"/>
        <v>781201.22</v>
      </c>
      <c r="O226" s="3">
        <f t="shared" si="49"/>
        <v>1080409</v>
      </c>
      <c r="P226" s="2">
        <v>90</v>
      </c>
      <c r="Q226" s="2">
        <v>392</v>
      </c>
      <c r="R226" s="3">
        <f t="shared" si="44"/>
        <v>49039</v>
      </c>
      <c r="S226" s="20">
        <f t="shared" si="45"/>
        <v>86609.549799999993</v>
      </c>
      <c r="T226" s="21">
        <v>14138293</v>
      </c>
      <c r="U226" s="20">
        <f t="shared" si="46"/>
        <v>14138.293</v>
      </c>
      <c r="V226" s="20">
        <f t="shared" si="47"/>
        <v>72471.256799999988</v>
      </c>
      <c r="W226" s="3">
        <f t="shared" si="41"/>
        <v>1449425</v>
      </c>
      <c r="X226" s="3">
        <f t="shared" si="50"/>
        <v>2578873</v>
      </c>
      <c r="Y226" s="22">
        <v>0</v>
      </c>
      <c r="Z226" s="17">
        <v>0</v>
      </c>
      <c r="AA226" s="3">
        <f t="shared" si="51"/>
        <v>2578873</v>
      </c>
      <c r="AB226" s="22"/>
      <c r="AC226" s="23">
        <v>0</v>
      </c>
      <c r="AD226" s="23">
        <v>0</v>
      </c>
      <c r="AE226" s="24">
        <f>SUM(AA226-AB226+AC226-AD226)</f>
        <v>2578873</v>
      </c>
      <c r="AF226" s="1" t="str">
        <f>IF(O226&gt;0," ",1)</f>
        <v xml:space="preserve"> </v>
      </c>
      <c r="AG226" s="1" t="str">
        <f>IF(W226&gt;0," ",1)</f>
        <v xml:space="preserve"> </v>
      </c>
    </row>
    <row r="227" spans="1:33" ht="15.95" customHeight="1">
      <c r="A227" s="14" t="s">
        <v>142</v>
      </c>
      <c r="B227" s="14" t="s">
        <v>540</v>
      </c>
      <c r="C227" s="14" t="s">
        <v>148</v>
      </c>
      <c r="D227" s="14" t="s">
        <v>544</v>
      </c>
      <c r="E227" s="15">
        <v>2422.62</v>
      </c>
      <c r="F227" s="8">
        <f t="shared" si="42"/>
        <v>3735680.04</v>
      </c>
      <c r="G227" s="16">
        <v>400438.33</v>
      </c>
      <c r="H227" s="18">
        <v>250124</v>
      </c>
      <c r="I227" s="8">
        <f t="shared" si="43"/>
        <v>187593</v>
      </c>
      <c r="J227" s="19">
        <v>198598</v>
      </c>
      <c r="K227" s="19">
        <v>98165</v>
      </c>
      <c r="L227" s="19">
        <v>662276</v>
      </c>
      <c r="M227" s="19">
        <v>34666</v>
      </c>
      <c r="N227" s="8">
        <f t="shared" si="48"/>
        <v>1581736.33</v>
      </c>
      <c r="O227" s="3">
        <f t="shared" si="49"/>
        <v>2153944</v>
      </c>
      <c r="P227" s="2">
        <v>70</v>
      </c>
      <c r="Q227" s="2">
        <v>503</v>
      </c>
      <c r="R227" s="3">
        <f t="shared" si="44"/>
        <v>48942</v>
      </c>
      <c r="S227" s="20">
        <f t="shared" si="45"/>
        <v>173798.75880000001</v>
      </c>
      <c r="T227" s="21">
        <v>24871946</v>
      </c>
      <c r="U227" s="20">
        <f t="shared" si="46"/>
        <v>24871.946</v>
      </c>
      <c r="V227" s="20">
        <f t="shared" si="47"/>
        <v>148926.81280000001</v>
      </c>
      <c r="W227" s="3">
        <f t="shared" si="41"/>
        <v>2978536</v>
      </c>
      <c r="X227" s="3">
        <f t="shared" si="50"/>
        <v>5181422</v>
      </c>
      <c r="Y227" s="22">
        <v>0</v>
      </c>
      <c r="Z227" s="17">
        <v>0</v>
      </c>
      <c r="AA227" s="3">
        <f t="shared" si="51"/>
        <v>5181422</v>
      </c>
      <c r="AB227" s="22"/>
      <c r="AC227" s="23">
        <v>0</v>
      </c>
      <c r="AD227" s="23">
        <v>0</v>
      </c>
      <c r="AE227" s="24">
        <f>SUM(AA227-AB227+AC227-AD227)</f>
        <v>5181422</v>
      </c>
      <c r="AF227" s="1" t="str">
        <f>IF(O227&gt;0," ",1)</f>
        <v xml:space="preserve"> </v>
      </c>
      <c r="AG227" s="1" t="str">
        <f>IF(W227&gt;0," ",1)</f>
        <v xml:space="preserve"> </v>
      </c>
    </row>
    <row r="228" spans="1:33" ht="15.95" customHeight="1">
      <c r="A228" s="14" t="s">
        <v>142</v>
      </c>
      <c r="B228" s="14" t="s">
        <v>540</v>
      </c>
      <c r="C228" s="14" t="s">
        <v>44</v>
      </c>
      <c r="D228" s="14" t="s">
        <v>545</v>
      </c>
      <c r="E228" s="15">
        <v>7982.32</v>
      </c>
      <c r="F228" s="8">
        <f t="shared" si="42"/>
        <v>12308737.439999999</v>
      </c>
      <c r="G228" s="16">
        <v>3814204.7199999997</v>
      </c>
      <c r="H228" s="18">
        <v>817231</v>
      </c>
      <c r="I228" s="8">
        <f t="shared" si="43"/>
        <v>612923.25</v>
      </c>
      <c r="J228" s="19">
        <v>649862</v>
      </c>
      <c r="K228" s="19">
        <v>321095</v>
      </c>
      <c r="L228" s="19">
        <v>2208169</v>
      </c>
      <c r="M228" s="19">
        <v>27789</v>
      </c>
      <c r="N228" s="8">
        <f t="shared" si="48"/>
        <v>7634042.9699999997</v>
      </c>
      <c r="O228" s="3">
        <f t="shared" si="49"/>
        <v>4674694</v>
      </c>
      <c r="P228" s="2">
        <v>44</v>
      </c>
      <c r="Q228" s="2">
        <v>2251</v>
      </c>
      <c r="R228" s="3">
        <f t="shared" si="44"/>
        <v>137671</v>
      </c>
      <c r="S228" s="20">
        <f t="shared" si="45"/>
        <v>572651.63679999998</v>
      </c>
      <c r="T228" s="21">
        <v>242212927</v>
      </c>
      <c r="U228" s="20">
        <f t="shared" si="46"/>
        <v>242212.927</v>
      </c>
      <c r="V228" s="20">
        <f t="shared" si="47"/>
        <v>330438.70979999995</v>
      </c>
      <c r="W228" s="3">
        <f t="shared" si="41"/>
        <v>6608774</v>
      </c>
      <c r="X228" s="3">
        <f t="shared" si="50"/>
        <v>11421139</v>
      </c>
      <c r="Y228" s="22">
        <v>0</v>
      </c>
      <c r="Z228" s="17">
        <v>0</v>
      </c>
      <c r="AA228" s="3">
        <f t="shared" si="51"/>
        <v>11421139</v>
      </c>
      <c r="AB228" s="22"/>
      <c r="AC228" s="23">
        <v>0</v>
      </c>
      <c r="AD228" s="23">
        <v>0</v>
      </c>
      <c r="AE228" s="24">
        <f>SUM(AA228-AB228+AC228-AD228)</f>
        <v>11421139</v>
      </c>
      <c r="AF228" s="1" t="str">
        <f>IF(O228&gt;0," ",1)</f>
        <v xml:space="preserve"> </v>
      </c>
      <c r="AG228" s="1" t="str">
        <f>IF(W228&gt;0," ",1)</f>
        <v xml:space="preserve"> </v>
      </c>
    </row>
    <row r="229" spans="1:33" ht="15.95" customHeight="1">
      <c r="A229" s="14" t="s">
        <v>142</v>
      </c>
      <c r="B229" s="14" t="s">
        <v>540</v>
      </c>
      <c r="C229" s="14" t="s">
        <v>45</v>
      </c>
      <c r="D229" s="14" t="s">
        <v>546</v>
      </c>
      <c r="E229" s="15">
        <v>1178.23</v>
      </c>
      <c r="F229" s="8">
        <f t="shared" si="42"/>
        <v>1816830.66</v>
      </c>
      <c r="G229" s="16">
        <v>245175.41</v>
      </c>
      <c r="H229" s="18">
        <v>131607</v>
      </c>
      <c r="I229" s="8">
        <f t="shared" si="43"/>
        <v>98705.25</v>
      </c>
      <c r="J229" s="19">
        <v>104857</v>
      </c>
      <c r="K229" s="19">
        <v>51784</v>
      </c>
      <c r="L229" s="19">
        <v>292559</v>
      </c>
      <c r="M229" s="19">
        <v>35656</v>
      </c>
      <c r="N229" s="8">
        <f t="shared" si="48"/>
        <v>828736.66</v>
      </c>
      <c r="O229" s="3">
        <f t="shared" si="49"/>
        <v>988094</v>
      </c>
      <c r="P229" s="2">
        <v>92</v>
      </c>
      <c r="Q229" s="2">
        <v>156</v>
      </c>
      <c r="R229" s="3">
        <f t="shared" si="44"/>
        <v>19949</v>
      </c>
      <c r="S229" s="20">
        <f t="shared" si="45"/>
        <v>84526.220199999996</v>
      </c>
      <c r="T229" s="21">
        <v>15260931</v>
      </c>
      <c r="U229" s="20">
        <f t="shared" si="46"/>
        <v>15260.931</v>
      </c>
      <c r="V229" s="20">
        <f t="shared" si="47"/>
        <v>69265.289199999999</v>
      </c>
      <c r="W229" s="3">
        <f t="shared" si="41"/>
        <v>1385306</v>
      </c>
      <c r="X229" s="3">
        <f t="shared" si="50"/>
        <v>2393349</v>
      </c>
      <c r="Y229" s="22">
        <v>0</v>
      </c>
      <c r="Z229" s="17">
        <v>0</v>
      </c>
      <c r="AA229" s="3">
        <f t="shared" si="51"/>
        <v>2393349</v>
      </c>
      <c r="AB229" s="22"/>
      <c r="AC229" s="23">
        <v>0</v>
      </c>
      <c r="AD229" s="23">
        <v>0</v>
      </c>
      <c r="AE229" s="24">
        <f>SUM(AA229-AB229+AC229-AD229)</f>
        <v>2393349</v>
      </c>
      <c r="AF229" s="1" t="str">
        <f>IF(O229&gt;0," ",1)</f>
        <v xml:space="preserve"> </v>
      </c>
      <c r="AG229" s="1" t="str">
        <f>IF(W229&gt;0," ",1)</f>
        <v xml:space="preserve"> </v>
      </c>
    </row>
    <row r="230" spans="1:33" ht="15.95" customHeight="1">
      <c r="A230" s="14" t="s">
        <v>46</v>
      </c>
      <c r="B230" s="14" t="s">
        <v>547</v>
      </c>
      <c r="C230" s="14" t="s">
        <v>193</v>
      </c>
      <c r="D230" s="14" t="s">
        <v>548</v>
      </c>
      <c r="E230" s="15">
        <v>410.62</v>
      </c>
      <c r="F230" s="8">
        <f t="shared" si="42"/>
        <v>633176.04</v>
      </c>
      <c r="G230" s="16">
        <v>137082.01</v>
      </c>
      <c r="H230" s="18">
        <v>53458</v>
      </c>
      <c r="I230" s="8">
        <f t="shared" si="43"/>
        <v>40093.5</v>
      </c>
      <c r="J230" s="19">
        <v>32143</v>
      </c>
      <c r="K230" s="19">
        <v>72645</v>
      </c>
      <c r="L230" s="19">
        <v>100804</v>
      </c>
      <c r="M230" s="19">
        <v>60974</v>
      </c>
      <c r="N230" s="8">
        <f t="shared" si="48"/>
        <v>443741.51</v>
      </c>
      <c r="O230" s="3">
        <f t="shared" si="49"/>
        <v>189435</v>
      </c>
      <c r="P230" s="2">
        <v>99</v>
      </c>
      <c r="Q230" s="2">
        <v>117</v>
      </c>
      <c r="R230" s="3">
        <f t="shared" si="44"/>
        <v>16100</v>
      </c>
      <c r="S230" s="20">
        <f t="shared" si="45"/>
        <v>29457.878799999999</v>
      </c>
      <c r="T230" s="21">
        <v>8572984</v>
      </c>
      <c r="U230" s="20">
        <f t="shared" si="46"/>
        <v>8572.9840000000004</v>
      </c>
      <c r="V230" s="20">
        <f t="shared" si="47"/>
        <v>20884.894799999998</v>
      </c>
      <c r="W230" s="3">
        <f t="shared" si="41"/>
        <v>417698</v>
      </c>
      <c r="X230" s="3">
        <f t="shared" si="50"/>
        <v>623233</v>
      </c>
      <c r="Y230" s="22">
        <v>0</v>
      </c>
      <c r="Z230" s="17">
        <v>0</v>
      </c>
      <c r="AA230" s="3">
        <f t="shared" si="51"/>
        <v>623233</v>
      </c>
      <c r="AB230" s="22"/>
      <c r="AC230" s="23">
        <v>0</v>
      </c>
      <c r="AD230" s="23">
        <v>0</v>
      </c>
      <c r="AE230" s="24">
        <f>SUM(AA230-AB230+AC230-AD230)</f>
        <v>623233</v>
      </c>
      <c r="AF230" s="1" t="str">
        <f>IF(O230&gt;0," ",1)</f>
        <v xml:space="preserve"> </v>
      </c>
      <c r="AG230" s="1" t="str">
        <f>IF(W230&gt;0," ",1)</f>
        <v xml:space="preserve"> </v>
      </c>
    </row>
    <row r="231" spans="1:33" ht="15.95" customHeight="1">
      <c r="A231" s="14" t="s">
        <v>46</v>
      </c>
      <c r="B231" s="14" t="s">
        <v>547</v>
      </c>
      <c r="C231" s="14" t="s">
        <v>97</v>
      </c>
      <c r="D231" s="14" t="s">
        <v>549</v>
      </c>
      <c r="E231" s="15">
        <v>450.9</v>
      </c>
      <c r="F231" s="8">
        <f t="shared" si="42"/>
        <v>695287.79999999993</v>
      </c>
      <c r="G231" s="16">
        <v>225970.7</v>
      </c>
      <c r="H231" s="18">
        <v>46026</v>
      </c>
      <c r="I231" s="8">
        <f t="shared" si="43"/>
        <v>34519.5</v>
      </c>
      <c r="J231" s="19">
        <v>27679</v>
      </c>
      <c r="K231" s="19">
        <v>62477</v>
      </c>
      <c r="L231" s="19">
        <v>61175</v>
      </c>
      <c r="M231" s="19">
        <v>53108</v>
      </c>
      <c r="N231" s="8">
        <f t="shared" si="48"/>
        <v>464929.2</v>
      </c>
      <c r="O231" s="3">
        <f t="shared" si="49"/>
        <v>230359</v>
      </c>
      <c r="P231" s="2">
        <v>99</v>
      </c>
      <c r="Q231" s="2">
        <v>212</v>
      </c>
      <c r="R231" s="3">
        <f t="shared" si="44"/>
        <v>29173</v>
      </c>
      <c r="S231" s="20">
        <f t="shared" si="45"/>
        <v>32347.565999999999</v>
      </c>
      <c r="T231" s="21">
        <v>13952560</v>
      </c>
      <c r="U231" s="20">
        <f t="shared" si="46"/>
        <v>13952.56</v>
      </c>
      <c r="V231" s="20">
        <f t="shared" si="47"/>
        <v>18395.006000000001</v>
      </c>
      <c r="W231" s="3">
        <f t="shared" si="41"/>
        <v>367900</v>
      </c>
      <c r="X231" s="3">
        <f t="shared" si="50"/>
        <v>627432</v>
      </c>
      <c r="Y231" s="22">
        <v>0</v>
      </c>
      <c r="Z231" s="17">
        <v>0</v>
      </c>
      <c r="AA231" s="3">
        <f t="shared" si="51"/>
        <v>627432</v>
      </c>
      <c r="AB231" s="22"/>
      <c r="AC231" s="23">
        <v>0</v>
      </c>
      <c r="AD231" s="23">
        <v>0</v>
      </c>
      <c r="AE231" s="24">
        <f>SUM(AA231-AB231+AC231-AD231)</f>
        <v>627432</v>
      </c>
      <c r="AF231" s="1" t="str">
        <f>IF(O231&gt;0," ",1)</f>
        <v xml:space="preserve"> </v>
      </c>
      <c r="AG231" s="1" t="str">
        <f>IF(W231&gt;0," ",1)</f>
        <v xml:space="preserve"> </v>
      </c>
    </row>
    <row r="232" spans="1:33" ht="15.95" customHeight="1">
      <c r="A232" s="14" t="s">
        <v>46</v>
      </c>
      <c r="B232" s="14" t="s">
        <v>547</v>
      </c>
      <c r="C232" s="14" t="s">
        <v>57</v>
      </c>
      <c r="D232" s="14" t="s">
        <v>550</v>
      </c>
      <c r="E232" s="15">
        <v>1968.65</v>
      </c>
      <c r="F232" s="8">
        <f t="shared" si="42"/>
        <v>3035658.3000000003</v>
      </c>
      <c r="G232" s="16">
        <v>806764.43</v>
      </c>
      <c r="H232" s="18">
        <v>265120</v>
      </c>
      <c r="I232" s="8">
        <f t="shared" si="43"/>
        <v>198840</v>
      </c>
      <c r="J232" s="19">
        <v>159518</v>
      </c>
      <c r="K232" s="19">
        <v>360407</v>
      </c>
      <c r="L232" s="19">
        <v>457848</v>
      </c>
      <c r="M232" s="19">
        <v>87852</v>
      </c>
      <c r="N232" s="8">
        <f t="shared" si="48"/>
        <v>2071229.4300000002</v>
      </c>
      <c r="O232" s="3">
        <f t="shared" si="49"/>
        <v>964429</v>
      </c>
      <c r="P232" s="2">
        <v>75</v>
      </c>
      <c r="Q232" s="2">
        <v>534</v>
      </c>
      <c r="R232" s="3">
        <f t="shared" si="44"/>
        <v>55670</v>
      </c>
      <c r="S232" s="20">
        <f t="shared" si="45"/>
        <v>141230.951</v>
      </c>
      <c r="T232" s="21">
        <v>50297034</v>
      </c>
      <c r="U232" s="20">
        <f t="shared" si="46"/>
        <v>50297.034</v>
      </c>
      <c r="V232" s="20">
        <f t="shared" si="47"/>
        <v>90933.917000000001</v>
      </c>
      <c r="W232" s="3">
        <f t="shared" si="41"/>
        <v>1818678</v>
      </c>
      <c r="X232" s="3">
        <f t="shared" si="50"/>
        <v>2838777</v>
      </c>
      <c r="Y232" s="22">
        <v>0</v>
      </c>
      <c r="Z232" s="17">
        <v>0</v>
      </c>
      <c r="AA232" s="3">
        <f t="shared" si="51"/>
        <v>2838777</v>
      </c>
      <c r="AB232" s="22"/>
      <c r="AC232" s="23">
        <v>0</v>
      </c>
      <c r="AD232" s="23">
        <v>0</v>
      </c>
      <c r="AE232" s="24">
        <f>SUM(AA232-AB232+AC232-AD232)</f>
        <v>2838777</v>
      </c>
      <c r="AF232" s="1" t="str">
        <f>IF(O232&gt;0," ",1)</f>
        <v xml:space="preserve"> </v>
      </c>
      <c r="AG232" s="1" t="str">
        <f>IF(W232&gt;0," ",1)</f>
        <v xml:space="preserve"> </v>
      </c>
    </row>
    <row r="233" spans="1:33" ht="15.95" customHeight="1">
      <c r="A233" s="14" t="s">
        <v>46</v>
      </c>
      <c r="B233" s="14" t="s">
        <v>547</v>
      </c>
      <c r="C233" s="14" t="s">
        <v>13</v>
      </c>
      <c r="D233" s="14" t="s">
        <v>551</v>
      </c>
      <c r="E233" s="15">
        <v>1348.14</v>
      </c>
      <c r="F233" s="8">
        <f t="shared" si="42"/>
        <v>2078831.8800000001</v>
      </c>
      <c r="G233" s="16">
        <v>506095.17</v>
      </c>
      <c r="H233" s="18">
        <v>177174</v>
      </c>
      <c r="I233" s="8">
        <f t="shared" si="43"/>
        <v>132880.5</v>
      </c>
      <c r="J233" s="19">
        <v>106581</v>
      </c>
      <c r="K233" s="19">
        <v>241075</v>
      </c>
      <c r="L233" s="19">
        <v>313769</v>
      </c>
      <c r="M233" s="19">
        <v>83652</v>
      </c>
      <c r="N233" s="8">
        <f t="shared" si="48"/>
        <v>1384052.67</v>
      </c>
      <c r="O233" s="3">
        <f t="shared" si="49"/>
        <v>694779</v>
      </c>
      <c r="P233" s="2">
        <v>88</v>
      </c>
      <c r="Q233" s="2">
        <v>411</v>
      </c>
      <c r="R233" s="3">
        <f t="shared" si="44"/>
        <v>50274</v>
      </c>
      <c r="S233" s="20">
        <f t="shared" si="45"/>
        <v>96715.563599999994</v>
      </c>
      <c r="T233" s="21">
        <v>31749363</v>
      </c>
      <c r="U233" s="20">
        <f t="shared" si="46"/>
        <v>31749.363000000001</v>
      </c>
      <c r="V233" s="20">
        <f t="shared" si="47"/>
        <v>64966.200599999996</v>
      </c>
      <c r="W233" s="3">
        <f t="shared" si="41"/>
        <v>1299324</v>
      </c>
      <c r="X233" s="3">
        <f t="shared" si="50"/>
        <v>2044377</v>
      </c>
      <c r="Y233" s="22">
        <v>0</v>
      </c>
      <c r="Z233" s="17">
        <v>0</v>
      </c>
      <c r="AA233" s="3">
        <f t="shared" si="51"/>
        <v>2044377</v>
      </c>
      <c r="AB233" s="22"/>
      <c r="AC233" s="23">
        <v>0</v>
      </c>
      <c r="AD233" s="23">
        <v>0</v>
      </c>
      <c r="AE233" s="24">
        <f>SUM(AA233-AB233+AC233-AD233)</f>
        <v>2044377</v>
      </c>
      <c r="AF233" s="1" t="str">
        <f>IF(O233&gt;0," ",1)</f>
        <v xml:space="preserve"> </v>
      </c>
      <c r="AG233" s="1" t="str">
        <f>IF(W233&gt;0," ",1)</f>
        <v xml:space="preserve"> </v>
      </c>
    </row>
    <row r="234" spans="1:33" ht="15.95" customHeight="1">
      <c r="A234" s="14" t="s">
        <v>46</v>
      </c>
      <c r="B234" s="14" t="s">
        <v>547</v>
      </c>
      <c r="C234" s="14" t="s">
        <v>188</v>
      </c>
      <c r="D234" s="14" t="s">
        <v>552</v>
      </c>
      <c r="E234" s="15">
        <v>707.02</v>
      </c>
      <c r="F234" s="8">
        <f t="shared" si="42"/>
        <v>1090224.8400000001</v>
      </c>
      <c r="G234" s="16">
        <v>697683.12</v>
      </c>
      <c r="H234" s="18">
        <v>109870</v>
      </c>
      <c r="I234" s="8">
        <f t="shared" si="43"/>
        <v>82402.5</v>
      </c>
      <c r="J234" s="19">
        <v>66049</v>
      </c>
      <c r="K234" s="19">
        <v>149469</v>
      </c>
      <c r="L234" s="19">
        <v>149235</v>
      </c>
      <c r="M234" s="19">
        <v>58564</v>
      </c>
      <c r="N234" s="8">
        <f t="shared" si="48"/>
        <v>1203402.6200000001</v>
      </c>
      <c r="O234" s="3">
        <f t="shared" si="49"/>
        <v>0</v>
      </c>
      <c r="P234" s="2">
        <v>81</v>
      </c>
      <c r="Q234" s="2">
        <v>263</v>
      </c>
      <c r="R234" s="3">
        <f t="shared" si="44"/>
        <v>29611</v>
      </c>
      <c r="S234" s="20">
        <f t="shared" si="45"/>
        <v>50721.614800000003</v>
      </c>
      <c r="T234" s="21">
        <v>45304718</v>
      </c>
      <c r="U234" s="20">
        <f t="shared" si="46"/>
        <v>45304.718000000001</v>
      </c>
      <c r="V234" s="20">
        <f t="shared" si="47"/>
        <v>5416.8968000000023</v>
      </c>
      <c r="W234" s="3">
        <f t="shared" si="41"/>
        <v>108338</v>
      </c>
      <c r="X234" s="3">
        <f t="shared" si="50"/>
        <v>137949</v>
      </c>
      <c r="Y234" s="22">
        <v>0</v>
      </c>
      <c r="Z234" s="17">
        <v>0</v>
      </c>
      <c r="AA234" s="3">
        <f t="shared" si="51"/>
        <v>137949</v>
      </c>
      <c r="AB234" s="22"/>
      <c r="AC234" s="23">
        <v>0</v>
      </c>
      <c r="AD234" s="23">
        <v>0</v>
      </c>
      <c r="AE234" s="24">
        <f>SUM(AA234-AB234+AC234-AD234)</f>
        <v>137949</v>
      </c>
      <c r="AF234" s="1">
        <f>IF(O234&gt;0," ",1)</f>
        <v>1</v>
      </c>
      <c r="AG234" s="1" t="str">
        <f>IF(W234&gt;0," ",1)</f>
        <v xml:space="preserve"> </v>
      </c>
    </row>
    <row r="235" spans="1:33" ht="15.95" customHeight="1">
      <c r="A235" s="14" t="s">
        <v>46</v>
      </c>
      <c r="B235" s="14" t="s">
        <v>547</v>
      </c>
      <c r="C235" s="14" t="s">
        <v>98</v>
      </c>
      <c r="D235" s="14" t="s">
        <v>553</v>
      </c>
      <c r="E235" s="15">
        <v>485.28</v>
      </c>
      <c r="F235" s="8">
        <f t="shared" si="42"/>
        <v>748301.76</v>
      </c>
      <c r="G235" s="16">
        <v>397296.89</v>
      </c>
      <c r="H235" s="18">
        <v>63472</v>
      </c>
      <c r="I235" s="8">
        <f t="shared" si="43"/>
        <v>47604</v>
      </c>
      <c r="J235" s="19">
        <v>38162</v>
      </c>
      <c r="K235" s="19">
        <v>86272</v>
      </c>
      <c r="L235" s="19">
        <v>124627</v>
      </c>
      <c r="M235" s="19">
        <v>34911</v>
      </c>
      <c r="N235" s="8">
        <f t="shared" si="48"/>
        <v>728872.89</v>
      </c>
      <c r="O235" s="3">
        <f t="shared" si="49"/>
        <v>19429</v>
      </c>
      <c r="P235" s="2">
        <v>114</v>
      </c>
      <c r="Q235" s="2">
        <v>115</v>
      </c>
      <c r="R235" s="3">
        <f t="shared" si="44"/>
        <v>18223</v>
      </c>
      <c r="S235" s="20">
        <f t="shared" si="45"/>
        <v>34813.987200000003</v>
      </c>
      <c r="T235" s="21">
        <v>24539647</v>
      </c>
      <c r="U235" s="20">
        <f t="shared" si="46"/>
        <v>24539.647000000001</v>
      </c>
      <c r="V235" s="20">
        <f t="shared" si="47"/>
        <v>10274.340200000002</v>
      </c>
      <c r="W235" s="3">
        <f t="shared" si="41"/>
        <v>205487</v>
      </c>
      <c r="X235" s="3">
        <f t="shared" si="50"/>
        <v>243139</v>
      </c>
      <c r="Y235" s="22">
        <v>0</v>
      </c>
      <c r="Z235" s="17">
        <v>0</v>
      </c>
      <c r="AA235" s="3">
        <f t="shared" si="51"/>
        <v>243139</v>
      </c>
      <c r="AB235" s="22"/>
      <c r="AC235" s="23">
        <v>0</v>
      </c>
      <c r="AD235" s="23">
        <v>0</v>
      </c>
      <c r="AE235" s="24">
        <f>SUM(AA235-AB235+AC235-AD235)</f>
        <v>243139</v>
      </c>
      <c r="AF235" s="1" t="str">
        <f>IF(O235&gt;0," ",1)</f>
        <v xml:space="preserve"> </v>
      </c>
      <c r="AG235" s="1" t="str">
        <f>IF(W235&gt;0," ",1)</f>
        <v xml:space="preserve"> </v>
      </c>
    </row>
    <row r="236" spans="1:33" ht="15.95" customHeight="1">
      <c r="A236" s="14" t="s">
        <v>213</v>
      </c>
      <c r="B236" s="14" t="s">
        <v>554</v>
      </c>
      <c r="C236" s="14" t="s">
        <v>52</v>
      </c>
      <c r="D236" s="14" t="s">
        <v>555</v>
      </c>
      <c r="E236" s="15">
        <v>1286.03</v>
      </c>
      <c r="F236" s="8">
        <f t="shared" si="42"/>
        <v>1983058.26</v>
      </c>
      <c r="G236" s="16">
        <v>274298.27</v>
      </c>
      <c r="H236" s="18">
        <v>133125</v>
      </c>
      <c r="I236" s="8">
        <f t="shared" si="43"/>
        <v>99843.75</v>
      </c>
      <c r="J236" s="19">
        <v>106552</v>
      </c>
      <c r="K236" s="19">
        <v>50473</v>
      </c>
      <c r="L236" s="19">
        <v>353860</v>
      </c>
      <c r="M236" s="19">
        <v>43412</v>
      </c>
      <c r="N236" s="8">
        <f t="shared" si="48"/>
        <v>928439.02</v>
      </c>
      <c r="O236" s="3">
        <f t="shared" si="49"/>
        <v>1054619</v>
      </c>
      <c r="P236" s="2">
        <v>88</v>
      </c>
      <c r="Q236" s="2">
        <v>215</v>
      </c>
      <c r="R236" s="3">
        <f t="shared" si="44"/>
        <v>26299</v>
      </c>
      <c r="S236" s="20">
        <f t="shared" si="45"/>
        <v>92259.792199999996</v>
      </c>
      <c r="T236" s="21">
        <v>16838445</v>
      </c>
      <c r="U236" s="20">
        <f t="shared" si="46"/>
        <v>16838.445</v>
      </c>
      <c r="V236" s="20">
        <f t="shared" si="47"/>
        <v>75421.347199999989</v>
      </c>
      <c r="W236" s="3">
        <f t="shared" si="41"/>
        <v>1508427</v>
      </c>
      <c r="X236" s="3">
        <f t="shared" si="50"/>
        <v>2589345</v>
      </c>
      <c r="Y236" s="22">
        <v>0</v>
      </c>
      <c r="Z236" s="17">
        <v>0</v>
      </c>
      <c r="AA236" s="3">
        <f t="shared" si="51"/>
        <v>2589345</v>
      </c>
      <c r="AB236" s="22"/>
      <c r="AC236" s="23">
        <v>0</v>
      </c>
      <c r="AD236" s="23">
        <v>0</v>
      </c>
      <c r="AE236" s="24">
        <f>SUM(AA236-AB236+AC236-AD236)</f>
        <v>2589345</v>
      </c>
      <c r="AF236" s="1" t="str">
        <f>IF(O236&gt;0," ",1)</f>
        <v xml:space="preserve"> </v>
      </c>
      <c r="AG236" s="1" t="str">
        <f>IF(W236&gt;0," ",1)</f>
        <v xml:space="preserve"> </v>
      </c>
    </row>
    <row r="237" spans="1:33" ht="15.95" customHeight="1">
      <c r="A237" s="14" t="s">
        <v>213</v>
      </c>
      <c r="B237" s="14" t="s">
        <v>554</v>
      </c>
      <c r="C237" s="14" t="s">
        <v>193</v>
      </c>
      <c r="D237" s="14" t="s">
        <v>556</v>
      </c>
      <c r="E237" s="15">
        <v>190.88</v>
      </c>
      <c r="F237" s="8">
        <f t="shared" si="42"/>
        <v>294336.96000000002</v>
      </c>
      <c r="G237" s="16">
        <v>100231.91</v>
      </c>
      <c r="H237" s="18">
        <v>18052</v>
      </c>
      <c r="I237" s="8">
        <f t="shared" si="43"/>
        <v>13539</v>
      </c>
      <c r="J237" s="19">
        <v>14708</v>
      </c>
      <c r="K237" s="19">
        <v>6954</v>
      </c>
      <c r="L237" s="19">
        <v>76411</v>
      </c>
      <c r="M237" s="19">
        <v>27114</v>
      </c>
      <c r="N237" s="8">
        <f t="shared" si="48"/>
        <v>238957.91</v>
      </c>
      <c r="O237" s="3">
        <f t="shared" si="49"/>
        <v>55379</v>
      </c>
      <c r="P237" s="2">
        <v>167</v>
      </c>
      <c r="Q237" s="2">
        <v>34</v>
      </c>
      <c r="R237" s="3">
        <f t="shared" si="44"/>
        <v>7892</v>
      </c>
      <c r="S237" s="20">
        <f t="shared" si="45"/>
        <v>13693.7312</v>
      </c>
      <c r="T237" s="21">
        <v>6038979</v>
      </c>
      <c r="U237" s="20">
        <f t="shared" si="46"/>
        <v>6038.9790000000003</v>
      </c>
      <c r="V237" s="20">
        <f t="shared" si="47"/>
        <v>7654.7521999999999</v>
      </c>
      <c r="W237" s="3">
        <f t="shared" si="41"/>
        <v>153095</v>
      </c>
      <c r="X237" s="3">
        <f t="shared" si="50"/>
        <v>216366</v>
      </c>
      <c r="Y237" s="22">
        <v>0</v>
      </c>
      <c r="Z237" s="17">
        <v>0</v>
      </c>
      <c r="AA237" s="3">
        <f t="shared" si="51"/>
        <v>216366</v>
      </c>
      <c r="AB237" s="22"/>
      <c r="AC237" s="23">
        <v>0</v>
      </c>
      <c r="AD237" s="23">
        <v>0</v>
      </c>
      <c r="AE237" s="24">
        <f>SUM(AA237-AB237+AC237-AD237)</f>
        <v>216366</v>
      </c>
      <c r="AF237" s="1" t="str">
        <f>IF(O237&gt;0," ",1)</f>
        <v xml:space="preserve"> </v>
      </c>
      <c r="AG237" s="1" t="str">
        <f>IF(W237&gt;0," ",1)</f>
        <v xml:space="preserve"> </v>
      </c>
    </row>
    <row r="238" spans="1:33" ht="15.95" customHeight="1">
      <c r="A238" s="14" t="s">
        <v>213</v>
      </c>
      <c r="B238" s="14" t="s">
        <v>554</v>
      </c>
      <c r="C238" s="14" t="s">
        <v>97</v>
      </c>
      <c r="D238" s="14" t="s">
        <v>557</v>
      </c>
      <c r="E238" s="15">
        <v>537.79</v>
      </c>
      <c r="F238" s="8">
        <f t="shared" si="42"/>
        <v>829272.17999999993</v>
      </c>
      <c r="G238" s="16">
        <v>426579.84</v>
      </c>
      <c r="H238" s="18">
        <v>38744</v>
      </c>
      <c r="I238" s="8">
        <f t="shared" si="43"/>
        <v>29058</v>
      </c>
      <c r="J238" s="19">
        <v>30447</v>
      </c>
      <c r="K238" s="19">
        <v>14449</v>
      </c>
      <c r="L238" s="19">
        <v>157481</v>
      </c>
      <c r="M238" s="19">
        <v>81651</v>
      </c>
      <c r="N238" s="8">
        <f t="shared" si="48"/>
        <v>739665.84000000008</v>
      </c>
      <c r="O238" s="3">
        <f t="shared" si="49"/>
        <v>89606</v>
      </c>
      <c r="P238" s="2">
        <v>167</v>
      </c>
      <c r="Q238" s="2">
        <v>105</v>
      </c>
      <c r="R238" s="3">
        <f t="shared" si="44"/>
        <v>24374</v>
      </c>
      <c r="S238" s="20">
        <f t="shared" si="45"/>
        <v>38581.054600000003</v>
      </c>
      <c r="T238" s="21">
        <v>25644473</v>
      </c>
      <c r="U238" s="20">
        <f t="shared" si="46"/>
        <v>25644.473000000002</v>
      </c>
      <c r="V238" s="20">
        <f t="shared" si="47"/>
        <v>12936.581600000001</v>
      </c>
      <c r="W238" s="3">
        <f t="shared" si="41"/>
        <v>258732</v>
      </c>
      <c r="X238" s="3">
        <f t="shared" si="50"/>
        <v>372712</v>
      </c>
      <c r="Y238" s="22">
        <v>0</v>
      </c>
      <c r="Z238" s="17">
        <v>0</v>
      </c>
      <c r="AA238" s="3">
        <f t="shared" si="51"/>
        <v>372712</v>
      </c>
      <c r="AB238" s="22"/>
      <c r="AC238" s="23">
        <v>0</v>
      </c>
      <c r="AD238" s="23">
        <v>0</v>
      </c>
      <c r="AE238" s="24">
        <f>SUM(AA238-AB238+AC238-AD238)</f>
        <v>372712</v>
      </c>
      <c r="AF238" s="1" t="str">
        <f>IF(O238&gt;0," ",1)</f>
        <v xml:space="preserve"> </v>
      </c>
      <c r="AG238" s="1" t="str">
        <f>IF(W238&gt;0," ",1)</f>
        <v xml:space="preserve"> </v>
      </c>
    </row>
    <row r="239" spans="1:33" ht="15.95" customHeight="1">
      <c r="A239" s="14" t="s">
        <v>213</v>
      </c>
      <c r="B239" s="14" t="s">
        <v>554</v>
      </c>
      <c r="C239" s="14" t="s">
        <v>215</v>
      </c>
      <c r="D239" s="14" t="s">
        <v>558</v>
      </c>
      <c r="E239" s="15">
        <v>1030.74</v>
      </c>
      <c r="F239" s="8">
        <f t="shared" si="42"/>
        <v>1589401.08</v>
      </c>
      <c r="G239" s="16">
        <v>300930.28999999998</v>
      </c>
      <c r="H239" s="18">
        <v>84950</v>
      </c>
      <c r="I239" s="8">
        <f t="shared" si="43"/>
        <v>63712.5</v>
      </c>
      <c r="J239" s="19">
        <v>67877</v>
      </c>
      <c r="K239" s="19">
        <v>32158</v>
      </c>
      <c r="L239" s="19">
        <v>236015</v>
      </c>
      <c r="M239" s="19">
        <v>82149</v>
      </c>
      <c r="N239" s="8">
        <f t="shared" si="48"/>
        <v>782841.79</v>
      </c>
      <c r="O239" s="3">
        <f t="shared" si="49"/>
        <v>806559</v>
      </c>
      <c r="P239" s="2">
        <v>125</v>
      </c>
      <c r="Q239" s="2">
        <v>280</v>
      </c>
      <c r="R239" s="3">
        <f t="shared" si="44"/>
        <v>48650</v>
      </c>
      <c r="S239" s="20">
        <f t="shared" si="45"/>
        <v>73945.287599999996</v>
      </c>
      <c r="T239" s="21">
        <v>18040022</v>
      </c>
      <c r="U239" s="20">
        <f t="shared" si="46"/>
        <v>18040.022000000001</v>
      </c>
      <c r="V239" s="20">
        <f t="shared" si="47"/>
        <v>55905.265599999999</v>
      </c>
      <c r="W239" s="3">
        <f t="shared" si="41"/>
        <v>1118105</v>
      </c>
      <c r="X239" s="3">
        <f t="shared" si="50"/>
        <v>1973314</v>
      </c>
      <c r="Y239" s="22">
        <v>0</v>
      </c>
      <c r="Z239" s="17">
        <v>0</v>
      </c>
      <c r="AA239" s="3">
        <f t="shared" si="51"/>
        <v>1973314</v>
      </c>
      <c r="AB239" s="22"/>
      <c r="AC239" s="23">
        <v>0</v>
      </c>
      <c r="AD239" s="23">
        <v>0</v>
      </c>
      <c r="AE239" s="24">
        <f>SUM(AA239-AB239+AC239-AD239)</f>
        <v>1973314</v>
      </c>
      <c r="AF239" s="1" t="str">
        <f>IF(O239&gt;0," ",1)</f>
        <v xml:space="preserve"> </v>
      </c>
      <c r="AG239" s="1" t="str">
        <f>IF(W239&gt;0," ",1)</f>
        <v xml:space="preserve"> </v>
      </c>
    </row>
    <row r="240" spans="1:33" ht="15.95" customHeight="1">
      <c r="A240" s="14" t="s">
        <v>77</v>
      </c>
      <c r="B240" s="14" t="s">
        <v>559</v>
      </c>
      <c r="C240" s="14" t="s">
        <v>52</v>
      </c>
      <c r="D240" s="14" t="s">
        <v>560</v>
      </c>
      <c r="E240" s="15">
        <v>1505.11</v>
      </c>
      <c r="F240" s="8">
        <f t="shared" si="42"/>
        <v>2320879.6199999996</v>
      </c>
      <c r="G240" s="16">
        <v>485296.93</v>
      </c>
      <c r="H240" s="18">
        <v>157135</v>
      </c>
      <c r="I240" s="8">
        <f t="shared" si="43"/>
        <v>117851.25</v>
      </c>
      <c r="J240" s="19">
        <v>135392</v>
      </c>
      <c r="K240" s="19">
        <v>1375074</v>
      </c>
      <c r="L240" s="19">
        <v>334713</v>
      </c>
      <c r="M240" s="19">
        <v>67239</v>
      </c>
      <c r="N240" s="8">
        <f t="shared" si="48"/>
        <v>2515566.1799999997</v>
      </c>
      <c r="O240" s="3">
        <f t="shared" si="49"/>
        <v>0</v>
      </c>
      <c r="P240" s="2">
        <v>64</v>
      </c>
      <c r="Q240" s="2">
        <v>828</v>
      </c>
      <c r="R240" s="3">
        <f t="shared" si="44"/>
        <v>73659</v>
      </c>
      <c r="S240" s="20">
        <f t="shared" si="45"/>
        <v>107976.5914</v>
      </c>
      <c r="T240" s="21">
        <v>31329692</v>
      </c>
      <c r="U240" s="20">
        <f t="shared" si="46"/>
        <v>31329.691999999999</v>
      </c>
      <c r="V240" s="20">
        <f t="shared" si="47"/>
        <v>76646.899400000009</v>
      </c>
      <c r="W240" s="3">
        <f t="shared" si="41"/>
        <v>1532938</v>
      </c>
      <c r="X240" s="3">
        <f t="shared" si="50"/>
        <v>1606597</v>
      </c>
      <c r="Y240" s="22">
        <v>0</v>
      </c>
      <c r="Z240" s="17">
        <v>0</v>
      </c>
      <c r="AA240" s="3">
        <f t="shared" si="51"/>
        <v>1606597</v>
      </c>
      <c r="AB240" s="22"/>
      <c r="AC240" s="23">
        <v>0</v>
      </c>
      <c r="AD240" s="23">
        <v>0</v>
      </c>
      <c r="AE240" s="24">
        <f>SUM(AA240-AB240+AC240-AD240)</f>
        <v>1606597</v>
      </c>
      <c r="AF240" s="1">
        <f>IF(O240&gt;0," ",1)</f>
        <v>1</v>
      </c>
      <c r="AG240" s="1" t="str">
        <f>IF(W240&gt;0," ",1)</f>
        <v xml:space="preserve"> </v>
      </c>
    </row>
    <row r="241" spans="1:33" ht="15.95" customHeight="1">
      <c r="A241" s="14" t="s">
        <v>77</v>
      </c>
      <c r="B241" s="14" t="s">
        <v>559</v>
      </c>
      <c r="C241" s="14" t="s">
        <v>193</v>
      </c>
      <c r="D241" s="14" t="s">
        <v>561</v>
      </c>
      <c r="E241" s="15">
        <v>415.75</v>
      </c>
      <c r="F241" s="8">
        <f t="shared" si="42"/>
        <v>641086.5</v>
      </c>
      <c r="G241" s="16">
        <v>232323.15</v>
      </c>
      <c r="H241" s="18">
        <v>32999</v>
      </c>
      <c r="I241" s="8">
        <f t="shared" si="43"/>
        <v>24749.25</v>
      </c>
      <c r="J241" s="19">
        <v>28480</v>
      </c>
      <c r="K241" s="19">
        <v>289849</v>
      </c>
      <c r="L241" s="19">
        <v>81627</v>
      </c>
      <c r="M241" s="19">
        <v>21260</v>
      </c>
      <c r="N241" s="8">
        <f t="shared" si="48"/>
        <v>678288.4</v>
      </c>
      <c r="O241" s="3">
        <f t="shared" si="49"/>
        <v>0</v>
      </c>
      <c r="P241" s="2">
        <v>90</v>
      </c>
      <c r="Q241" s="2">
        <v>192</v>
      </c>
      <c r="R241" s="3">
        <f t="shared" si="44"/>
        <v>24019</v>
      </c>
      <c r="S241" s="20">
        <f t="shared" si="45"/>
        <v>29825.904999999999</v>
      </c>
      <c r="T241" s="21">
        <v>14896926</v>
      </c>
      <c r="U241" s="20">
        <f t="shared" si="46"/>
        <v>14896.925999999999</v>
      </c>
      <c r="V241" s="20">
        <f t="shared" si="47"/>
        <v>14928.978999999999</v>
      </c>
      <c r="W241" s="3">
        <f t="shared" si="41"/>
        <v>298580</v>
      </c>
      <c r="X241" s="3">
        <f t="shared" si="50"/>
        <v>322599</v>
      </c>
      <c r="Y241" s="22">
        <v>0</v>
      </c>
      <c r="Z241" s="17">
        <v>0</v>
      </c>
      <c r="AA241" s="3">
        <f t="shared" si="51"/>
        <v>322599</v>
      </c>
      <c r="AB241" s="22"/>
      <c r="AC241" s="23">
        <v>0</v>
      </c>
      <c r="AD241" s="23">
        <v>0</v>
      </c>
      <c r="AE241" s="24">
        <f>SUM(AA241-AB241+AC241-AD241)</f>
        <v>322599</v>
      </c>
      <c r="AF241" s="1">
        <f>IF(O241&gt;0," ",1)</f>
        <v>1</v>
      </c>
      <c r="AG241" s="1" t="str">
        <f>IF(W241&gt;0," ",1)</f>
        <v xml:space="preserve"> </v>
      </c>
    </row>
    <row r="242" spans="1:33" ht="15.95" customHeight="1">
      <c r="A242" s="14" t="s">
        <v>77</v>
      </c>
      <c r="B242" s="14" t="s">
        <v>559</v>
      </c>
      <c r="C242" s="14" t="s">
        <v>97</v>
      </c>
      <c r="D242" s="14" t="s">
        <v>562</v>
      </c>
      <c r="E242" s="15">
        <v>295.48</v>
      </c>
      <c r="F242" s="8">
        <f t="shared" si="42"/>
        <v>455630.16000000003</v>
      </c>
      <c r="G242" s="16">
        <v>100467.54000000001</v>
      </c>
      <c r="H242" s="18">
        <v>28178</v>
      </c>
      <c r="I242" s="8">
        <f t="shared" si="43"/>
        <v>21133.5</v>
      </c>
      <c r="J242" s="19">
        <v>24285</v>
      </c>
      <c r="K242" s="19">
        <v>246733</v>
      </c>
      <c r="L242" s="19">
        <v>75648</v>
      </c>
      <c r="M242" s="19">
        <v>21978</v>
      </c>
      <c r="N242" s="8">
        <f t="shared" si="48"/>
        <v>490245.04000000004</v>
      </c>
      <c r="O242" s="3">
        <f t="shared" si="49"/>
        <v>0</v>
      </c>
      <c r="P242" s="2">
        <v>95</v>
      </c>
      <c r="Q242" s="2">
        <v>168</v>
      </c>
      <c r="R242" s="3">
        <f t="shared" si="44"/>
        <v>22184</v>
      </c>
      <c r="S242" s="20">
        <f t="shared" si="45"/>
        <v>21197.735199999999</v>
      </c>
      <c r="T242" s="21">
        <v>6159874</v>
      </c>
      <c r="U242" s="20">
        <f t="shared" si="46"/>
        <v>6159.8739999999998</v>
      </c>
      <c r="V242" s="20">
        <f t="shared" si="47"/>
        <v>15037.861199999999</v>
      </c>
      <c r="W242" s="3">
        <f t="shared" si="41"/>
        <v>300757</v>
      </c>
      <c r="X242" s="3">
        <f t="shared" si="50"/>
        <v>322941</v>
      </c>
      <c r="Y242" s="22">
        <v>0</v>
      </c>
      <c r="Z242" s="17">
        <v>0</v>
      </c>
      <c r="AA242" s="3">
        <f t="shared" si="51"/>
        <v>322941</v>
      </c>
      <c r="AB242" s="22"/>
      <c r="AC242" s="23">
        <v>0</v>
      </c>
      <c r="AD242" s="23">
        <v>0</v>
      </c>
      <c r="AE242" s="24">
        <f>SUM(AA242-AB242+AC242-AD242)</f>
        <v>322941</v>
      </c>
      <c r="AF242" s="1">
        <f>IF(O242&gt;0," ",1)</f>
        <v>1</v>
      </c>
      <c r="AG242" s="1" t="str">
        <f>IF(W242&gt;0," ",1)</f>
        <v xml:space="preserve"> </v>
      </c>
    </row>
    <row r="243" spans="1:33" ht="15.95" customHeight="1">
      <c r="A243" s="14" t="s">
        <v>77</v>
      </c>
      <c r="B243" s="14" t="s">
        <v>559</v>
      </c>
      <c r="C243" s="14" t="s">
        <v>215</v>
      </c>
      <c r="D243" s="14" t="s">
        <v>563</v>
      </c>
      <c r="E243" s="15">
        <v>436.26</v>
      </c>
      <c r="F243" s="8">
        <f t="shared" si="42"/>
        <v>672712.92</v>
      </c>
      <c r="G243" s="16">
        <v>126797.31999999999</v>
      </c>
      <c r="H243" s="18">
        <v>43231</v>
      </c>
      <c r="I243" s="8">
        <f t="shared" si="43"/>
        <v>32423.25</v>
      </c>
      <c r="J243" s="19">
        <v>37262</v>
      </c>
      <c r="K243" s="19">
        <v>379800</v>
      </c>
      <c r="L243" s="19">
        <v>93860</v>
      </c>
      <c r="M243" s="19">
        <v>32185</v>
      </c>
      <c r="N243" s="8">
        <f t="shared" si="48"/>
        <v>702327.57000000007</v>
      </c>
      <c r="O243" s="3">
        <f t="shared" si="49"/>
        <v>0</v>
      </c>
      <c r="P243" s="2">
        <v>88</v>
      </c>
      <c r="Q243" s="2">
        <v>203</v>
      </c>
      <c r="R243" s="3">
        <f t="shared" si="44"/>
        <v>24831</v>
      </c>
      <c r="S243" s="20">
        <f t="shared" si="45"/>
        <v>31297.292399999998</v>
      </c>
      <c r="T243" s="21">
        <v>7831829</v>
      </c>
      <c r="U243" s="20">
        <f t="shared" si="46"/>
        <v>7831.8289999999997</v>
      </c>
      <c r="V243" s="20">
        <f t="shared" si="47"/>
        <v>23465.463400000001</v>
      </c>
      <c r="W243" s="3">
        <f t="shared" si="41"/>
        <v>469309</v>
      </c>
      <c r="X243" s="3">
        <f t="shared" si="50"/>
        <v>494140</v>
      </c>
      <c r="Y243" s="22">
        <v>0</v>
      </c>
      <c r="Z243" s="17">
        <v>0</v>
      </c>
      <c r="AA243" s="3">
        <f t="shared" si="51"/>
        <v>494140</v>
      </c>
      <c r="AB243" s="22"/>
      <c r="AC243" s="23">
        <v>0</v>
      </c>
      <c r="AD243" s="23">
        <v>0</v>
      </c>
      <c r="AE243" s="24">
        <f>SUM(AA243-AB243+AC243-AD243)</f>
        <v>494140</v>
      </c>
      <c r="AF243" s="1">
        <f>IF(O243&gt;0," ",1)</f>
        <v>1</v>
      </c>
      <c r="AG243" s="1" t="str">
        <f>IF(W243&gt;0," ",1)</f>
        <v xml:space="preserve"> </v>
      </c>
    </row>
    <row r="244" spans="1:33" ht="15.95" customHeight="1">
      <c r="A244" s="14" t="s">
        <v>55</v>
      </c>
      <c r="B244" s="14" t="s">
        <v>564</v>
      </c>
      <c r="C244" s="14" t="s">
        <v>25</v>
      </c>
      <c r="D244" s="14" t="s">
        <v>565</v>
      </c>
      <c r="E244" s="15">
        <v>212.59</v>
      </c>
      <c r="F244" s="8">
        <f t="shared" si="42"/>
        <v>327813.78000000003</v>
      </c>
      <c r="G244" s="16">
        <v>70481.990000000005</v>
      </c>
      <c r="H244" s="18">
        <v>10913</v>
      </c>
      <c r="I244" s="8">
        <f t="shared" si="43"/>
        <v>8184.75</v>
      </c>
      <c r="J244" s="19">
        <v>16529</v>
      </c>
      <c r="K244" s="19">
        <v>0</v>
      </c>
      <c r="L244" s="19">
        <v>0</v>
      </c>
      <c r="M244" s="19">
        <v>2711</v>
      </c>
      <c r="N244" s="8">
        <f t="shared" si="48"/>
        <v>97906.74</v>
      </c>
      <c r="O244" s="3">
        <f t="shared" si="49"/>
        <v>229907</v>
      </c>
      <c r="P244" s="2">
        <v>33</v>
      </c>
      <c r="Q244" s="2">
        <v>58</v>
      </c>
      <c r="R244" s="3">
        <f t="shared" si="44"/>
        <v>2660</v>
      </c>
      <c r="S244" s="20">
        <f t="shared" si="45"/>
        <v>15251.2066</v>
      </c>
      <c r="T244" s="21">
        <v>4375046</v>
      </c>
      <c r="U244" s="20">
        <f t="shared" si="46"/>
        <v>4375.0460000000003</v>
      </c>
      <c r="V244" s="20">
        <f t="shared" si="47"/>
        <v>10876.160599999999</v>
      </c>
      <c r="W244" s="3">
        <f t="shared" si="41"/>
        <v>217523</v>
      </c>
      <c r="X244" s="3">
        <f t="shared" si="50"/>
        <v>450090</v>
      </c>
      <c r="Y244" s="22">
        <v>0</v>
      </c>
      <c r="Z244" s="17">
        <v>0</v>
      </c>
      <c r="AA244" s="3">
        <f t="shared" si="51"/>
        <v>450090</v>
      </c>
      <c r="AB244" s="22"/>
      <c r="AC244" s="23">
        <v>0</v>
      </c>
      <c r="AD244" s="23">
        <v>0</v>
      </c>
      <c r="AE244" s="24">
        <f>SUM(AA244-AB244+AC244-AD244)</f>
        <v>450090</v>
      </c>
      <c r="AF244" s="1" t="str">
        <f>IF(O244&gt;0," ",1)</f>
        <v xml:space="preserve"> </v>
      </c>
      <c r="AG244" s="1" t="str">
        <f>IF(W244&gt;0," ",1)</f>
        <v xml:space="preserve"> </v>
      </c>
    </row>
    <row r="245" spans="1:33" ht="15.95" customHeight="1">
      <c r="A245" s="14" t="s">
        <v>55</v>
      </c>
      <c r="B245" s="14" t="s">
        <v>564</v>
      </c>
      <c r="C245" s="14" t="s">
        <v>81</v>
      </c>
      <c r="D245" s="14" t="s">
        <v>566</v>
      </c>
      <c r="E245" s="15">
        <v>243.01</v>
      </c>
      <c r="F245" s="8">
        <f t="shared" si="42"/>
        <v>374721.42</v>
      </c>
      <c r="G245" s="16">
        <v>70794.23</v>
      </c>
      <c r="H245" s="18">
        <v>9623</v>
      </c>
      <c r="I245" s="8">
        <f t="shared" si="43"/>
        <v>7217.25</v>
      </c>
      <c r="J245" s="19">
        <v>14561</v>
      </c>
      <c r="K245" s="19">
        <v>0</v>
      </c>
      <c r="L245" s="19">
        <v>0</v>
      </c>
      <c r="M245" s="19">
        <v>14757</v>
      </c>
      <c r="N245" s="8">
        <f t="shared" si="48"/>
        <v>107329.48</v>
      </c>
      <c r="O245" s="3">
        <f t="shared" si="49"/>
        <v>267392</v>
      </c>
      <c r="P245" s="2">
        <v>90</v>
      </c>
      <c r="Q245" s="2">
        <v>77</v>
      </c>
      <c r="R245" s="3">
        <f t="shared" si="44"/>
        <v>9633</v>
      </c>
      <c r="S245" s="20">
        <f t="shared" si="45"/>
        <v>17433.537400000001</v>
      </c>
      <c r="T245" s="21">
        <v>4231574</v>
      </c>
      <c r="U245" s="20">
        <f t="shared" si="46"/>
        <v>4231.5739999999996</v>
      </c>
      <c r="V245" s="20">
        <f t="shared" si="47"/>
        <v>13201.963400000001</v>
      </c>
      <c r="W245" s="3">
        <f t="shared" si="41"/>
        <v>264039</v>
      </c>
      <c r="X245" s="3">
        <f t="shared" si="50"/>
        <v>541064</v>
      </c>
      <c r="Y245" s="22">
        <v>0</v>
      </c>
      <c r="Z245" s="17">
        <v>0</v>
      </c>
      <c r="AA245" s="3">
        <f t="shared" si="51"/>
        <v>541064</v>
      </c>
      <c r="AB245" s="22"/>
      <c r="AC245" s="23">
        <v>0</v>
      </c>
      <c r="AD245" s="23">
        <v>0</v>
      </c>
      <c r="AE245" s="24">
        <f>SUM(AA245-AB245+AC245-AD245)</f>
        <v>541064</v>
      </c>
      <c r="AF245" s="1" t="str">
        <f>IF(O245&gt;0," ",1)</f>
        <v xml:space="preserve"> </v>
      </c>
      <c r="AG245" s="1" t="str">
        <f>IF(W245&gt;0," ",1)</f>
        <v xml:space="preserve"> </v>
      </c>
    </row>
    <row r="246" spans="1:33" ht="15.95" customHeight="1">
      <c r="A246" s="14" t="s">
        <v>55</v>
      </c>
      <c r="B246" s="14" t="s">
        <v>564</v>
      </c>
      <c r="C246" s="14" t="s">
        <v>219</v>
      </c>
      <c r="D246" s="14" t="s">
        <v>567</v>
      </c>
      <c r="E246" s="15">
        <v>504.95</v>
      </c>
      <c r="F246" s="8">
        <f t="shared" si="42"/>
        <v>778632.9</v>
      </c>
      <c r="G246" s="16">
        <v>55319.43</v>
      </c>
      <c r="H246" s="18">
        <v>26265</v>
      </c>
      <c r="I246" s="8">
        <f t="shared" si="43"/>
        <v>19698.75</v>
      </c>
      <c r="J246" s="19">
        <v>39765</v>
      </c>
      <c r="K246" s="19">
        <v>0</v>
      </c>
      <c r="L246" s="19">
        <v>0</v>
      </c>
      <c r="M246" s="19">
        <v>14688</v>
      </c>
      <c r="N246" s="8">
        <f t="shared" si="48"/>
        <v>129471.18</v>
      </c>
      <c r="O246" s="3">
        <f t="shared" si="49"/>
        <v>649162</v>
      </c>
      <c r="P246" s="2">
        <v>90</v>
      </c>
      <c r="Q246" s="2">
        <v>201</v>
      </c>
      <c r="R246" s="3">
        <f t="shared" si="44"/>
        <v>25145</v>
      </c>
      <c r="S246" s="20">
        <f t="shared" si="45"/>
        <v>36225.112999999998</v>
      </c>
      <c r="T246" s="21">
        <v>3322488</v>
      </c>
      <c r="U246" s="20">
        <f t="shared" si="46"/>
        <v>3322.4879999999998</v>
      </c>
      <c r="V246" s="20">
        <f t="shared" si="47"/>
        <v>32902.625</v>
      </c>
      <c r="W246" s="3">
        <f t="shared" si="41"/>
        <v>658053</v>
      </c>
      <c r="X246" s="3">
        <f t="shared" si="50"/>
        <v>1332360</v>
      </c>
      <c r="Y246" s="22">
        <v>0</v>
      </c>
      <c r="Z246" s="17">
        <v>0</v>
      </c>
      <c r="AA246" s="3">
        <f t="shared" si="51"/>
        <v>1332360</v>
      </c>
      <c r="AB246" s="22"/>
      <c r="AC246" s="23">
        <v>0</v>
      </c>
      <c r="AD246" s="23">
        <v>0</v>
      </c>
      <c r="AE246" s="24">
        <f>SUM(AA246-AB246+AC246-AD246)</f>
        <v>1332360</v>
      </c>
      <c r="AF246" s="1" t="str">
        <f>IF(O246&gt;0," ",1)</f>
        <v xml:space="preserve"> </v>
      </c>
      <c r="AG246" s="1" t="str">
        <f>IF(W246&gt;0," ",1)</f>
        <v xml:space="preserve"> </v>
      </c>
    </row>
    <row r="247" spans="1:33" ht="15.95" customHeight="1">
      <c r="A247" s="14" t="s">
        <v>55</v>
      </c>
      <c r="B247" s="14" t="s">
        <v>564</v>
      </c>
      <c r="C247" s="14" t="s">
        <v>82</v>
      </c>
      <c r="D247" s="14" t="s">
        <v>568</v>
      </c>
      <c r="E247" s="15">
        <v>133.87</v>
      </c>
      <c r="F247" s="8">
        <f t="shared" si="42"/>
        <v>206427.54</v>
      </c>
      <c r="G247" s="16">
        <v>47295</v>
      </c>
      <c r="H247" s="18">
        <v>6898</v>
      </c>
      <c r="I247" s="8">
        <f t="shared" si="43"/>
        <v>5173.5</v>
      </c>
      <c r="J247" s="19">
        <v>10432</v>
      </c>
      <c r="K247" s="19">
        <v>0</v>
      </c>
      <c r="L247" s="19">
        <v>0</v>
      </c>
      <c r="M247" s="19">
        <v>7982</v>
      </c>
      <c r="N247" s="8">
        <f t="shared" si="48"/>
        <v>70882.5</v>
      </c>
      <c r="O247" s="3">
        <f t="shared" si="49"/>
        <v>135545</v>
      </c>
      <c r="P247" s="2">
        <v>136</v>
      </c>
      <c r="Q247" s="2">
        <v>41</v>
      </c>
      <c r="R247" s="3">
        <f t="shared" si="44"/>
        <v>7751</v>
      </c>
      <c r="S247" s="20">
        <f t="shared" si="45"/>
        <v>9603.8338000000003</v>
      </c>
      <c r="T247" s="21">
        <v>2856049</v>
      </c>
      <c r="U247" s="20">
        <f t="shared" si="46"/>
        <v>2856.049</v>
      </c>
      <c r="V247" s="20">
        <f t="shared" si="47"/>
        <v>6747.7848000000004</v>
      </c>
      <c r="W247" s="3">
        <f t="shared" si="41"/>
        <v>134956</v>
      </c>
      <c r="X247" s="3">
        <f t="shared" si="50"/>
        <v>278252</v>
      </c>
      <c r="Y247" s="22">
        <v>0</v>
      </c>
      <c r="Z247" s="17">
        <v>0</v>
      </c>
      <c r="AA247" s="3">
        <f t="shared" si="51"/>
        <v>278252</v>
      </c>
      <c r="AB247" s="22"/>
      <c r="AC247" s="23">
        <v>0</v>
      </c>
      <c r="AD247" s="23">
        <v>0</v>
      </c>
      <c r="AE247" s="24">
        <f>SUM(AA247-AB247+AC247-AD247)</f>
        <v>278252</v>
      </c>
      <c r="AF247" s="1" t="str">
        <f>IF(O247&gt;0," ",1)</f>
        <v xml:space="preserve"> </v>
      </c>
      <c r="AG247" s="1" t="str">
        <f>IF(W247&gt;0," ",1)</f>
        <v xml:space="preserve"> </v>
      </c>
    </row>
    <row r="248" spans="1:33" ht="15.95" customHeight="1">
      <c r="A248" s="14" t="s">
        <v>55</v>
      </c>
      <c r="B248" s="14" t="s">
        <v>564</v>
      </c>
      <c r="C248" s="14" t="s">
        <v>193</v>
      </c>
      <c r="D248" s="14" t="s">
        <v>569</v>
      </c>
      <c r="E248" s="15">
        <v>1854.3</v>
      </c>
      <c r="F248" s="8">
        <f t="shared" si="42"/>
        <v>2859330.6</v>
      </c>
      <c r="G248" s="16">
        <v>482410.12</v>
      </c>
      <c r="H248" s="18">
        <v>104356</v>
      </c>
      <c r="I248" s="8">
        <f t="shared" si="43"/>
        <v>78267</v>
      </c>
      <c r="J248" s="19">
        <v>157902</v>
      </c>
      <c r="K248" s="19">
        <v>79786</v>
      </c>
      <c r="L248" s="19">
        <v>451431</v>
      </c>
      <c r="M248" s="19">
        <v>78897</v>
      </c>
      <c r="N248" s="8">
        <f t="shared" si="48"/>
        <v>1328693.1200000001</v>
      </c>
      <c r="O248" s="3">
        <f t="shared" si="49"/>
        <v>1530637</v>
      </c>
      <c r="P248" s="2">
        <v>53</v>
      </c>
      <c r="Q248" s="2">
        <v>896</v>
      </c>
      <c r="R248" s="3">
        <f t="shared" si="44"/>
        <v>66008</v>
      </c>
      <c r="S248" s="20">
        <f t="shared" si="45"/>
        <v>133027.48199999999</v>
      </c>
      <c r="T248" s="21">
        <v>30226198</v>
      </c>
      <c r="U248" s="20">
        <f t="shared" si="46"/>
        <v>30226.198</v>
      </c>
      <c r="V248" s="20">
        <f t="shared" si="47"/>
        <v>102801.28399999999</v>
      </c>
      <c r="W248" s="3">
        <f t="shared" si="41"/>
        <v>2056026</v>
      </c>
      <c r="X248" s="3">
        <f t="shared" si="50"/>
        <v>3652671</v>
      </c>
      <c r="Y248" s="22">
        <v>0</v>
      </c>
      <c r="Z248" s="17">
        <v>0</v>
      </c>
      <c r="AA248" s="3">
        <f t="shared" si="51"/>
        <v>3652671</v>
      </c>
      <c r="AB248" s="22"/>
      <c r="AC248" s="23">
        <v>0</v>
      </c>
      <c r="AD248" s="23">
        <v>0</v>
      </c>
      <c r="AE248" s="24">
        <f>SUM(AA248-AB248+AC248-AD248)</f>
        <v>3652671</v>
      </c>
      <c r="AF248" s="1" t="str">
        <f>IF(O248&gt;0," ",1)</f>
        <v xml:space="preserve"> </v>
      </c>
      <c r="AG248" s="1" t="str">
        <f>IF(W248&gt;0," ",1)</f>
        <v xml:space="preserve"> </v>
      </c>
    </row>
    <row r="249" spans="1:33" ht="15.95" customHeight="1">
      <c r="A249" s="14" t="s">
        <v>55</v>
      </c>
      <c r="B249" s="14" t="s">
        <v>564</v>
      </c>
      <c r="C249" s="14" t="s">
        <v>97</v>
      </c>
      <c r="D249" s="14" t="s">
        <v>570</v>
      </c>
      <c r="E249" s="15">
        <v>1752.33</v>
      </c>
      <c r="F249" s="8">
        <f t="shared" si="42"/>
        <v>2702092.86</v>
      </c>
      <c r="G249" s="16">
        <v>308161.23</v>
      </c>
      <c r="H249" s="18">
        <v>88815</v>
      </c>
      <c r="I249" s="8">
        <f t="shared" si="43"/>
        <v>66611.25</v>
      </c>
      <c r="J249" s="19">
        <v>134822</v>
      </c>
      <c r="K249" s="19">
        <v>67832</v>
      </c>
      <c r="L249" s="19">
        <v>282727</v>
      </c>
      <c r="M249" s="19">
        <v>26727</v>
      </c>
      <c r="N249" s="8">
        <f t="shared" si="48"/>
        <v>886880.48</v>
      </c>
      <c r="O249" s="3">
        <f t="shared" si="49"/>
        <v>1815212</v>
      </c>
      <c r="P249" s="2">
        <v>75</v>
      </c>
      <c r="Q249" s="2">
        <v>824</v>
      </c>
      <c r="R249" s="3">
        <f t="shared" si="44"/>
        <v>85902</v>
      </c>
      <c r="S249" s="20">
        <f t="shared" si="45"/>
        <v>125712.1542</v>
      </c>
      <c r="T249" s="21">
        <v>19454623</v>
      </c>
      <c r="U249" s="20">
        <f t="shared" si="46"/>
        <v>19454.623</v>
      </c>
      <c r="V249" s="20">
        <f t="shared" si="47"/>
        <v>106257.5312</v>
      </c>
      <c r="W249" s="3">
        <f t="shared" si="41"/>
        <v>2125151</v>
      </c>
      <c r="X249" s="3">
        <f t="shared" si="50"/>
        <v>4026265</v>
      </c>
      <c r="Y249" s="22">
        <v>0</v>
      </c>
      <c r="Z249" s="17">
        <v>0</v>
      </c>
      <c r="AA249" s="3">
        <f t="shared" si="51"/>
        <v>4026265</v>
      </c>
      <c r="AB249" s="22"/>
      <c r="AC249" s="23">
        <v>0</v>
      </c>
      <c r="AD249" s="23">
        <v>0</v>
      </c>
      <c r="AE249" s="24">
        <f>SUM(AA249-AB249+AC249-AD249)</f>
        <v>4026265</v>
      </c>
      <c r="AF249" s="1" t="str">
        <f>IF(O249&gt;0," ",1)</f>
        <v xml:space="preserve"> </v>
      </c>
      <c r="AG249" s="1" t="str">
        <f>IF(W249&gt;0," ",1)</f>
        <v xml:space="preserve"> </v>
      </c>
    </row>
    <row r="250" spans="1:33" ht="15.95" customHeight="1">
      <c r="A250" s="14" t="s">
        <v>55</v>
      </c>
      <c r="B250" s="14" t="s">
        <v>564</v>
      </c>
      <c r="C250" s="14" t="s">
        <v>57</v>
      </c>
      <c r="D250" s="14" t="s">
        <v>571</v>
      </c>
      <c r="E250" s="15">
        <v>1277.58</v>
      </c>
      <c r="F250" s="8">
        <f t="shared" si="42"/>
        <v>1970028.3599999999</v>
      </c>
      <c r="G250" s="16">
        <v>343075.04</v>
      </c>
      <c r="H250" s="18">
        <v>74367</v>
      </c>
      <c r="I250" s="8">
        <f t="shared" si="43"/>
        <v>55775.25</v>
      </c>
      <c r="J250" s="19">
        <v>112468</v>
      </c>
      <c r="K250" s="19">
        <v>56886</v>
      </c>
      <c r="L250" s="19">
        <v>278309</v>
      </c>
      <c r="M250" s="19">
        <v>47992</v>
      </c>
      <c r="N250" s="8">
        <f t="shared" si="48"/>
        <v>894505.29</v>
      </c>
      <c r="O250" s="3">
        <f t="shared" si="49"/>
        <v>1075523</v>
      </c>
      <c r="P250" s="2">
        <v>33</v>
      </c>
      <c r="Q250" s="2">
        <v>728</v>
      </c>
      <c r="R250" s="3">
        <f t="shared" si="44"/>
        <v>33393</v>
      </c>
      <c r="S250" s="20">
        <f t="shared" si="45"/>
        <v>91653.589200000002</v>
      </c>
      <c r="T250" s="21">
        <v>21699876</v>
      </c>
      <c r="U250" s="20">
        <f t="shared" si="46"/>
        <v>21699.876</v>
      </c>
      <c r="V250" s="20">
        <f t="shared" si="47"/>
        <v>69953.713199999998</v>
      </c>
      <c r="W250" s="3">
        <f t="shared" si="41"/>
        <v>1399074</v>
      </c>
      <c r="X250" s="3">
        <f t="shared" si="50"/>
        <v>2507990</v>
      </c>
      <c r="Y250" s="22">
        <v>0</v>
      </c>
      <c r="Z250" s="17">
        <v>0</v>
      </c>
      <c r="AA250" s="3">
        <f t="shared" si="51"/>
        <v>2507990</v>
      </c>
      <c r="AB250" s="22"/>
      <c r="AC250" s="23">
        <v>0</v>
      </c>
      <c r="AD250" s="23">
        <v>0</v>
      </c>
      <c r="AE250" s="24">
        <f>SUM(AA250-AB250+AC250-AD250)</f>
        <v>2507990</v>
      </c>
      <c r="AF250" s="1" t="str">
        <f>IF(O250&gt;0," ",1)</f>
        <v xml:space="preserve"> </v>
      </c>
      <c r="AG250" s="1" t="str">
        <f>IF(W250&gt;0," ",1)</f>
        <v xml:space="preserve"> </v>
      </c>
    </row>
    <row r="251" spans="1:33" ht="15.95" customHeight="1">
      <c r="A251" s="14" t="s">
        <v>55</v>
      </c>
      <c r="B251" s="14" t="s">
        <v>564</v>
      </c>
      <c r="C251" s="14" t="s">
        <v>13</v>
      </c>
      <c r="D251" s="14" t="s">
        <v>572</v>
      </c>
      <c r="E251" s="15">
        <v>382.99</v>
      </c>
      <c r="F251" s="8">
        <f t="shared" si="42"/>
        <v>590570.57999999996</v>
      </c>
      <c r="G251" s="16">
        <v>83707.95</v>
      </c>
      <c r="H251" s="18">
        <v>18300</v>
      </c>
      <c r="I251" s="8">
        <f t="shared" si="43"/>
        <v>13725</v>
      </c>
      <c r="J251" s="19">
        <v>27538</v>
      </c>
      <c r="K251" s="19">
        <v>14019</v>
      </c>
      <c r="L251" s="19">
        <v>102670</v>
      </c>
      <c r="M251" s="19">
        <v>28236</v>
      </c>
      <c r="N251" s="8">
        <f t="shared" si="48"/>
        <v>269895.95</v>
      </c>
      <c r="O251" s="3">
        <f t="shared" si="49"/>
        <v>320675</v>
      </c>
      <c r="P251" s="2">
        <v>95</v>
      </c>
      <c r="Q251" s="2">
        <v>181</v>
      </c>
      <c r="R251" s="3">
        <f t="shared" si="44"/>
        <v>23901</v>
      </c>
      <c r="S251" s="20">
        <f t="shared" si="45"/>
        <v>27475.702600000001</v>
      </c>
      <c r="T251" s="21">
        <v>5002155</v>
      </c>
      <c r="U251" s="20">
        <f t="shared" si="46"/>
        <v>5002.1549999999997</v>
      </c>
      <c r="V251" s="20">
        <f t="shared" si="47"/>
        <v>22473.547600000002</v>
      </c>
      <c r="W251" s="3">
        <f t="shared" si="41"/>
        <v>449471</v>
      </c>
      <c r="X251" s="3">
        <f t="shared" si="50"/>
        <v>794047</v>
      </c>
      <c r="Y251" s="22">
        <v>0</v>
      </c>
      <c r="Z251" s="17">
        <v>0</v>
      </c>
      <c r="AA251" s="3">
        <f t="shared" si="51"/>
        <v>794047</v>
      </c>
      <c r="AB251" s="22"/>
      <c r="AC251" s="23">
        <v>0</v>
      </c>
      <c r="AD251" s="23">
        <v>0</v>
      </c>
      <c r="AE251" s="24">
        <f>SUM(AA251-AB251+AC251-AD251)</f>
        <v>794047</v>
      </c>
      <c r="AF251" s="1" t="str">
        <f>IF(O251&gt;0," ",1)</f>
        <v xml:space="preserve"> </v>
      </c>
      <c r="AG251" s="1" t="str">
        <f>IF(W251&gt;0," ",1)</f>
        <v xml:space="preserve"> </v>
      </c>
    </row>
    <row r="252" spans="1:33" ht="15.95" customHeight="1">
      <c r="A252" s="14" t="s">
        <v>55</v>
      </c>
      <c r="B252" s="14" t="s">
        <v>564</v>
      </c>
      <c r="C252" s="14" t="s">
        <v>246</v>
      </c>
      <c r="D252" s="14" t="s">
        <v>573</v>
      </c>
      <c r="E252" s="15">
        <v>638.38</v>
      </c>
      <c r="F252" s="8">
        <f t="shared" si="42"/>
        <v>984381.96</v>
      </c>
      <c r="G252" s="16">
        <v>174863.13</v>
      </c>
      <c r="H252" s="18">
        <v>33789</v>
      </c>
      <c r="I252" s="8">
        <f t="shared" si="43"/>
        <v>25341.75</v>
      </c>
      <c r="J252" s="19">
        <v>51052</v>
      </c>
      <c r="K252" s="19">
        <v>25817</v>
      </c>
      <c r="L252" s="19">
        <v>145793</v>
      </c>
      <c r="M252" s="19">
        <v>18548</v>
      </c>
      <c r="N252" s="8">
        <f t="shared" si="48"/>
        <v>441414.88</v>
      </c>
      <c r="O252" s="3">
        <f t="shared" si="49"/>
        <v>542967</v>
      </c>
      <c r="P252" s="2">
        <v>68</v>
      </c>
      <c r="Q252" s="2">
        <v>285</v>
      </c>
      <c r="R252" s="3">
        <f t="shared" si="44"/>
        <v>26938</v>
      </c>
      <c r="S252" s="20">
        <f t="shared" si="45"/>
        <v>45797.381200000003</v>
      </c>
      <c r="T252" s="21">
        <v>10445826</v>
      </c>
      <c r="U252" s="20">
        <f t="shared" si="46"/>
        <v>10445.825999999999</v>
      </c>
      <c r="V252" s="20">
        <f t="shared" si="47"/>
        <v>35351.555200000003</v>
      </c>
      <c r="W252" s="3">
        <f t="shared" si="41"/>
        <v>707031</v>
      </c>
      <c r="X252" s="3">
        <f t="shared" si="50"/>
        <v>1276936</v>
      </c>
      <c r="Y252" s="22">
        <v>0</v>
      </c>
      <c r="Z252" s="17">
        <v>0</v>
      </c>
      <c r="AA252" s="3">
        <f t="shared" si="51"/>
        <v>1276936</v>
      </c>
      <c r="AB252" s="22"/>
      <c r="AC252" s="23">
        <v>0</v>
      </c>
      <c r="AD252" s="23">
        <v>0</v>
      </c>
      <c r="AE252" s="24">
        <f>SUM(AA252-AB252+AC252-AD252)</f>
        <v>1276936</v>
      </c>
      <c r="AF252" s="1" t="str">
        <f>IF(O252&gt;0," ",1)</f>
        <v xml:space="preserve"> </v>
      </c>
      <c r="AG252" s="1" t="str">
        <f>IF(W252&gt;0," ",1)</f>
        <v xml:space="preserve"> </v>
      </c>
    </row>
    <row r="253" spans="1:33" ht="15.95" customHeight="1">
      <c r="A253" s="14" t="s">
        <v>55</v>
      </c>
      <c r="B253" s="14" t="s">
        <v>564</v>
      </c>
      <c r="C253" s="14" t="s">
        <v>26</v>
      </c>
      <c r="D253" s="14" t="s">
        <v>574</v>
      </c>
      <c r="E253" s="15">
        <v>1139.73</v>
      </c>
      <c r="F253" s="8">
        <f t="shared" si="42"/>
        <v>1757463.66</v>
      </c>
      <c r="G253" s="16">
        <v>276828.34000000003</v>
      </c>
      <c r="H253" s="18">
        <v>65276</v>
      </c>
      <c r="I253" s="8">
        <f t="shared" si="43"/>
        <v>48957</v>
      </c>
      <c r="J253" s="19">
        <v>98896</v>
      </c>
      <c r="K253" s="19">
        <v>49868</v>
      </c>
      <c r="L253" s="19">
        <v>212264</v>
      </c>
      <c r="M253" s="19">
        <v>21410</v>
      </c>
      <c r="N253" s="8">
        <f t="shared" si="48"/>
        <v>708223.34000000008</v>
      </c>
      <c r="O253" s="3">
        <f t="shared" si="49"/>
        <v>1049240</v>
      </c>
      <c r="P253" s="2">
        <v>48</v>
      </c>
      <c r="Q253" s="2">
        <v>670</v>
      </c>
      <c r="R253" s="3">
        <f t="shared" si="44"/>
        <v>44702</v>
      </c>
      <c r="S253" s="20">
        <f t="shared" si="45"/>
        <v>81764.230200000005</v>
      </c>
      <c r="T253" s="21">
        <v>17487577</v>
      </c>
      <c r="U253" s="20">
        <f t="shared" si="46"/>
        <v>17487.577000000001</v>
      </c>
      <c r="V253" s="20">
        <f t="shared" si="47"/>
        <v>64276.653200000001</v>
      </c>
      <c r="W253" s="3">
        <f t="shared" si="41"/>
        <v>1285533</v>
      </c>
      <c r="X253" s="3">
        <f t="shared" si="50"/>
        <v>2379475</v>
      </c>
      <c r="Y253" s="22">
        <v>0</v>
      </c>
      <c r="Z253" s="17">
        <v>0</v>
      </c>
      <c r="AA253" s="3">
        <f t="shared" si="51"/>
        <v>2379475</v>
      </c>
      <c r="AB253" s="22"/>
      <c r="AC253" s="23">
        <v>0</v>
      </c>
      <c r="AD253" s="23">
        <v>0</v>
      </c>
      <c r="AE253" s="24">
        <f>SUM(AA253-AB253+AC253-AD253)</f>
        <v>2379475</v>
      </c>
      <c r="AF253" s="1" t="str">
        <f>IF(O253&gt;0," ",1)</f>
        <v xml:space="preserve"> </v>
      </c>
      <c r="AG253" s="1" t="str">
        <f>IF(W253&gt;0," ",1)</f>
        <v xml:space="preserve"> </v>
      </c>
    </row>
    <row r="254" spans="1:33" ht="15.95" customHeight="1">
      <c r="A254" s="14" t="s">
        <v>55</v>
      </c>
      <c r="B254" s="14" t="s">
        <v>564</v>
      </c>
      <c r="C254" s="14" t="s">
        <v>89</v>
      </c>
      <c r="D254" s="14" t="s">
        <v>575</v>
      </c>
      <c r="E254" s="15">
        <v>397.68</v>
      </c>
      <c r="F254" s="8">
        <f t="shared" si="42"/>
        <v>613222.56000000006</v>
      </c>
      <c r="G254" s="16">
        <v>92834.53</v>
      </c>
      <c r="H254" s="18">
        <v>19998</v>
      </c>
      <c r="I254" s="8">
        <f t="shared" si="43"/>
        <v>14998.5</v>
      </c>
      <c r="J254" s="19">
        <v>30154</v>
      </c>
      <c r="K254" s="19">
        <v>15310</v>
      </c>
      <c r="L254" s="19">
        <v>88651</v>
      </c>
      <c r="M254" s="19">
        <v>13184</v>
      </c>
      <c r="N254" s="8">
        <f t="shared" si="48"/>
        <v>255132.03</v>
      </c>
      <c r="O254" s="3">
        <f t="shared" si="49"/>
        <v>358091</v>
      </c>
      <c r="P254" s="2">
        <v>81</v>
      </c>
      <c r="Q254" s="2">
        <v>132</v>
      </c>
      <c r="R254" s="3">
        <f t="shared" si="44"/>
        <v>14862</v>
      </c>
      <c r="S254" s="20">
        <f t="shared" si="45"/>
        <v>28529.563200000001</v>
      </c>
      <c r="T254" s="21">
        <v>5671016</v>
      </c>
      <c r="U254" s="20">
        <f t="shared" si="46"/>
        <v>5671.0159999999996</v>
      </c>
      <c r="V254" s="20">
        <f t="shared" si="47"/>
        <v>22858.547200000001</v>
      </c>
      <c r="W254" s="3">
        <f t="shared" si="41"/>
        <v>457171</v>
      </c>
      <c r="X254" s="3">
        <f t="shared" si="50"/>
        <v>830124</v>
      </c>
      <c r="Y254" s="22">
        <v>0</v>
      </c>
      <c r="Z254" s="17">
        <v>0</v>
      </c>
      <c r="AA254" s="3">
        <f t="shared" si="51"/>
        <v>830124</v>
      </c>
      <c r="AB254" s="22"/>
      <c r="AC254" s="23">
        <v>0</v>
      </c>
      <c r="AD254" s="23">
        <v>0</v>
      </c>
      <c r="AE254" s="24">
        <f>SUM(AA254-AB254+AC254-AD254)</f>
        <v>830124</v>
      </c>
      <c r="AF254" s="1" t="str">
        <f>IF(O254&gt;0," ",1)</f>
        <v xml:space="preserve"> </v>
      </c>
      <c r="AG254" s="1" t="str">
        <f>IF(W254&gt;0," ",1)</f>
        <v xml:space="preserve"> </v>
      </c>
    </row>
    <row r="255" spans="1:33" ht="15.95" customHeight="1">
      <c r="A255" s="14" t="s">
        <v>55</v>
      </c>
      <c r="B255" s="14" t="s">
        <v>564</v>
      </c>
      <c r="C255" s="14" t="s">
        <v>17</v>
      </c>
      <c r="D255" s="14" t="s">
        <v>576</v>
      </c>
      <c r="E255" s="15">
        <v>3737.44</v>
      </c>
      <c r="F255" s="8">
        <f t="shared" si="42"/>
        <v>5763132.4800000004</v>
      </c>
      <c r="G255" s="16">
        <v>887046.04</v>
      </c>
      <c r="H255" s="18">
        <v>192725</v>
      </c>
      <c r="I255" s="8">
        <f t="shared" si="43"/>
        <v>144543.75</v>
      </c>
      <c r="J255" s="19">
        <v>291866</v>
      </c>
      <c r="K255" s="19">
        <v>147369</v>
      </c>
      <c r="L255" s="19">
        <v>605906</v>
      </c>
      <c r="M255" s="19">
        <v>24914</v>
      </c>
      <c r="N255" s="8">
        <f t="shared" si="48"/>
        <v>2101644.79</v>
      </c>
      <c r="O255" s="3">
        <f t="shared" si="49"/>
        <v>3661488</v>
      </c>
      <c r="P255" s="2">
        <v>33</v>
      </c>
      <c r="Q255" s="2">
        <v>1796</v>
      </c>
      <c r="R255" s="3">
        <f t="shared" si="44"/>
        <v>82383</v>
      </c>
      <c r="S255" s="20">
        <f t="shared" si="45"/>
        <v>268123.94559999998</v>
      </c>
      <c r="T255" s="21">
        <v>55965050</v>
      </c>
      <c r="U255" s="20">
        <f t="shared" si="46"/>
        <v>55965.05</v>
      </c>
      <c r="V255" s="20">
        <f t="shared" si="47"/>
        <v>212158.89559999999</v>
      </c>
      <c r="W255" s="3">
        <f t="shared" si="41"/>
        <v>4243178</v>
      </c>
      <c r="X255" s="3">
        <f t="shared" si="50"/>
        <v>7987049</v>
      </c>
      <c r="Y255" s="22">
        <v>0</v>
      </c>
      <c r="Z255" s="17">
        <v>0</v>
      </c>
      <c r="AA255" s="3">
        <f t="shared" si="51"/>
        <v>7987049</v>
      </c>
      <c r="AB255" s="22"/>
      <c r="AC255" s="23">
        <v>0</v>
      </c>
      <c r="AD255" s="23">
        <v>0</v>
      </c>
      <c r="AE255" s="24">
        <f>SUM(AA255-AB255+AC255-AD255)</f>
        <v>7987049</v>
      </c>
      <c r="AF255" s="1" t="str">
        <f>IF(O255&gt;0," ",1)</f>
        <v xml:space="preserve"> </v>
      </c>
      <c r="AG255" s="1" t="str">
        <f>IF(W255&gt;0," ",1)</f>
        <v xml:space="preserve"> </v>
      </c>
    </row>
    <row r="256" spans="1:33" ht="15.95" customHeight="1">
      <c r="A256" s="14" t="s">
        <v>55</v>
      </c>
      <c r="B256" s="14" t="s">
        <v>564</v>
      </c>
      <c r="C256" s="14" t="s">
        <v>92</v>
      </c>
      <c r="D256" s="14" t="s">
        <v>577</v>
      </c>
      <c r="E256" s="15">
        <v>937.78</v>
      </c>
      <c r="F256" s="8">
        <f t="shared" si="42"/>
        <v>1446056.76</v>
      </c>
      <c r="G256" s="16">
        <v>124177.97</v>
      </c>
      <c r="H256" s="18">
        <v>50499</v>
      </c>
      <c r="I256" s="8">
        <f t="shared" si="43"/>
        <v>37874.25</v>
      </c>
      <c r="J256" s="19">
        <v>76686</v>
      </c>
      <c r="K256" s="19">
        <v>38544</v>
      </c>
      <c r="L256" s="19">
        <v>135112</v>
      </c>
      <c r="M256" s="19">
        <v>10191</v>
      </c>
      <c r="N256" s="8">
        <f t="shared" si="48"/>
        <v>422585.22</v>
      </c>
      <c r="O256" s="3">
        <f t="shared" si="49"/>
        <v>1023472</v>
      </c>
      <c r="P256" s="2">
        <v>79</v>
      </c>
      <c r="Q256" s="2">
        <v>303</v>
      </c>
      <c r="R256" s="3">
        <f t="shared" si="44"/>
        <v>33272</v>
      </c>
      <c r="S256" s="20">
        <f t="shared" si="45"/>
        <v>67276.337199999994</v>
      </c>
      <c r="T256" s="21">
        <v>7516826</v>
      </c>
      <c r="U256" s="20">
        <f t="shared" si="46"/>
        <v>7516.826</v>
      </c>
      <c r="V256" s="20">
        <f t="shared" si="47"/>
        <v>59759.511199999994</v>
      </c>
      <c r="W256" s="3">
        <f t="shared" si="41"/>
        <v>1195190</v>
      </c>
      <c r="X256" s="3">
        <f t="shared" si="50"/>
        <v>2251934</v>
      </c>
      <c r="Y256" s="22">
        <v>0</v>
      </c>
      <c r="Z256" s="17">
        <v>0</v>
      </c>
      <c r="AA256" s="3">
        <f t="shared" si="51"/>
        <v>2251934</v>
      </c>
      <c r="AB256" s="22"/>
      <c r="AC256" s="23">
        <v>0</v>
      </c>
      <c r="AD256" s="23">
        <v>0</v>
      </c>
      <c r="AE256" s="24">
        <f>SUM(AA256-AB256+AC256-AD256)</f>
        <v>2251934</v>
      </c>
      <c r="AF256" s="1" t="str">
        <f>IF(O256&gt;0," ",1)</f>
        <v xml:space="preserve"> </v>
      </c>
      <c r="AG256" s="1" t="str">
        <f>IF(W256&gt;0," ",1)</f>
        <v xml:space="preserve"> </v>
      </c>
    </row>
    <row r="257" spans="1:33" ht="15.95" customHeight="1">
      <c r="A257" s="14" t="s">
        <v>55</v>
      </c>
      <c r="B257" s="14" t="s">
        <v>564</v>
      </c>
      <c r="C257" s="14" t="s">
        <v>224</v>
      </c>
      <c r="D257" s="14" t="s">
        <v>578</v>
      </c>
      <c r="E257" s="15">
        <v>1115.32</v>
      </c>
      <c r="F257" s="8">
        <f t="shared" si="42"/>
        <v>1719823.44</v>
      </c>
      <c r="G257" s="16">
        <v>91136.63</v>
      </c>
      <c r="H257" s="18">
        <v>58688</v>
      </c>
      <c r="I257" s="8">
        <f t="shared" si="43"/>
        <v>44016</v>
      </c>
      <c r="J257" s="19">
        <v>89197</v>
      </c>
      <c r="K257" s="19">
        <v>44798</v>
      </c>
      <c r="L257" s="19">
        <v>211559</v>
      </c>
      <c r="M257" s="19">
        <v>11953</v>
      </c>
      <c r="N257" s="8">
        <f t="shared" si="48"/>
        <v>492659.63</v>
      </c>
      <c r="O257" s="3">
        <f t="shared" si="49"/>
        <v>1227164</v>
      </c>
      <c r="P257" s="2">
        <v>68</v>
      </c>
      <c r="Q257" s="2">
        <v>627</v>
      </c>
      <c r="R257" s="3">
        <f t="shared" si="44"/>
        <v>59264</v>
      </c>
      <c r="S257" s="20">
        <f t="shared" si="45"/>
        <v>80013.056800000006</v>
      </c>
      <c r="T257" s="21">
        <v>5716606</v>
      </c>
      <c r="U257" s="20">
        <f t="shared" si="46"/>
        <v>5716.6059999999998</v>
      </c>
      <c r="V257" s="20">
        <f t="shared" si="47"/>
        <v>74296.450800000006</v>
      </c>
      <c r="W257" s="3">
        <f t="shared" si="41"/>
        <v>1485929</v>
      </c>
      <c r="X257" s="3">
        <f t="shared" si="50"/>
        <v>2772357</v>
      </c>
      <c r="Y257" s="22">
        <v>0</v>
      </c>
      <c r="Z257" s="17">
        <v>0</v>
      </c>
      <c r="AA257" s="3">
        <f t="shared" si="51"/>
        <v>2772357</v>
      </c>
      <c r="AB257" s="22"/>
      <c r="AC257" s="23">
        <v>0</v>
      </c>
      <c r="AD257" s="23">
        <v>0</v>
      </c>
      <c r="AE257" s="24">
        <f>SUM(AA257-AB257+AC257-AD257)</f>
        <v>2772357</v>
      </c>
      <c r="AF257" s="1" t="str">
        <f>IF(O257&gt;0," ",1)</f>
        <v xml:space="preserve"> </v>
      </c>
      <c r="AG257" s="1" t="str">
        <f>IF(W257&gt;0," ",1)</f>
        <v xml:space="preserve"> </v>
      </c>
    </row>
    <row r="258" spans="1:33" ht="15.95" customHeight="1">
      <c r="A258" s="14" t="s">
        <v>55</v>
      </c>
      <c r="B258" s="14" t="s">
        <v>564</v>
      </c>
      <c r="C258" s="14" t="s">
        <v>225</v>
      </c>
      <c r="D258" s="14" t="s">
        <v>579</v>
      </c>
      <c r="E258" s="15">
        <v>443.44</v>
      </c>
      <c r="F258" s="8">
        <f t="shared" si="42"/>
        <v>683784.48</v>
      </c>
      <c r="G258" s="16">
        <v>61947.519999999997</v>
      </c>
      <c r="H258" s="18">
        <v>17043</v>
      </c>
      <c r="I258" s="8">
        <f t="shared" si="43"/>
        <v>12782.25</v>
      </c>
      <c r="J258" s="19">
        <v>25872</v>
      </c>
      <c r="K258" s="19">
        <v>13005</v>
      </c>
      <c r="L258" s="19">
        <v>78528</v>
      </c>
      <c r="M258" s="19">
        <v>26631</v>
      </c>
      <c r="N258" s="8">
        <f t="shared" si="48"/>
        <v>218765.77</v>
      </c>
      <c r="O258" s="3">
        <f t="shared" si="49"/>
        <v>465019</v>
      </c>
      <c r="P258" s="2">
        <v>145</v>
      </c>
      <c r="Q258" s="2">
        <v>131</v>
      </c>
      <c r="R258" s="3">
        <f t="shared" si="44"/>
        <v>26403</v>
      </c>
      <c r="S258" s="20">
        <f t="shared" si="45"/>
        <v>31812.385600000001</v>
      </c>
      <c r="T258" s="21">
        <v>3781900</v>
      </c>
      <c r="U258" s="20">
        <f t="shared" si="46"/>
        <v>3781.9</v>
      </c>
      <c r="V258" s="20">
        <f t="shared" si="47"/>
        <v>28030.4856</v>
      </c>
      <c r="W258" s="3">
        <f t="shared" si="41"/>
        <v>560610</v>
      </c>
      <c r="X258" s="3">
        <f t="shared" si="50"/>
        <v>1052032</v>
      </c>
      <c r="Y258" s="22">
        <v>0</v>
      </c>
      <c r="Z258" s="17">
        <v>0</v>
      </c>
      <c r="AA258" s="3">
        <f t="shared" si="51"/>
        <v>1052032</v>
      </c>
      <c r="AB258" s="22"/>
      <c r="AC258" s="23">
        <v>0</v>
      </c>
      <c r="AD258" s="23">
        <v>0</v>
      </c>
      <c r="AE258" s="24">
        <f>SUM(AA258-AB258+AC258-AD258)</f>
        <v>1052032</v>
      </c>
      <c r="AF258" s="1" t="str">
        <f>IF(O258&gt;0," ",1)</f>
        <v xml:space="preserve"> </v>
      </c>
      <c r="AG258" s="1" t="str">
        <f>IF(W258&gt;0," ",1)</f>
        <v xml:space="preserve"> </v>
      </c>
    </row>
    <row r="259" spans="1:33" ht="15.95" customHeight="1">
      <c r="A259" s="14" t="s">
        <v>55</v>
      </c>
      <c r="B259" s="14" t="s">
        <v>564</v>
      </c>
      <c r="C259" s="14" t="s">
        <v>166</v>
      </c>
      <c r="D259" s="14" t="s">
        <v>580</v>
      </c>
      <c r="E259" s="15">
        <v>812.57</v>
      </c>
      <c r="F259" s="8">
        <f t="shared" si="42"/>
        <v>1252982.9400000002</v>
      </c>
      <c r="G259" s="16">
        <v>98540.76</v>
      </c>
      <c r="H259" s="18">
        <v>39846</v>
      </c>
      <c r="I259" s="8">
        <f t="shared" si="43"/>
        <v>29884.5</v>
      </c>
      <c r="J259" s="19">
        <v>60364</v>
      </c>
      <c r="K259" s="19">
        <v>30467</v>
      </c>
      <c r="L259" s="19">
        <v>92022</v>
      </c>
      <c r="M259" s="19">
        <v>11538</v>
      </c>
      <c r="N259" s="8">
        <f t="shared" si="48"/>
        <v>322816.26</v>
      </c>
      <c r="O259" s="3">
        <f t="shared" si="49"/>
        <v>930167</v>
      </c>
      <c r="P259" s="2">
        <v>57</v>
      </c>
      <c r="Q259" s="2">
        <v>256</v>
      </c>
      <c r="R259" s="3">
        <f t="shared" si="44"/>
        <v>20283</v>
      </c>
      <c r="S259" s="20">
        <f t="shared" si="45"/>
        <v>58293.771800000002</v>
      </c>
      <c r="T259" s="21">
        <v>6026958</v>
      </c>
      <c r="U259" s="20">
        <f t="shared" si="46"/>
        <v>6026.9579999999996</v>
      </c>
      <c r="V259" s="20">
        <f t="shared" si="47"/>
        <v>52266.813800000004</v>
      </c>
      <c r="W259" s="3">
        <f t="shared" ref="W259:W322" si="52">IF(V259&gt;0,ROUND(SUM(V259*$W$2),0),0)</f>
        <v>1045336</v>
      </c>
      <c r="X259" s="3">
        <f t="shared" si="50"/>
        <v>1995786</v>
      </c>
      <c r="Y259" s="22">
        <v>0</v>
      </c>
      <c r="Z259" s="17">
        <v>0</v>
      </c>
      <c r="AA259" s="3">
        <f t="shared" si="51"/>
        <v>1995786</v>
      </c>
      <c r="AB259" s="22"/>
      <c r="AC259" s="23">
        <v>0</v>
      </c>
      <c r="AD259" s="23">
        <v>0</v>
      </c>
      <c r="AE259" s="24">
        <f>SUM(AA259-AB259+AC259-AD259)</f>
        <v>1995786</v>
      </c>
      <c r="AF259" s="1" t="str">
        <f>IF(O259&gt;0," ",1)</f>
        <v xml:space="preserve"> </v>
      </c>
      <c r="AG259" s="1" t="str">
        <f>IF(W259&gt;0," ",1)</f>
        <v xml:space="preserve"> </v>
      </c>
    </row>
    <row r="260" spans="1:33" ht="15.95" customHeight="1">
      <c r="A260" s="14" t="s">
        <v>55</v>
      </c>
      <c r="B260" s="14" t="s">
        <v>564</v>
      </c>
      <c r="C260" s="14" t="s">
        <v>167</v>
      </c>
      <c r="D260" s="14" t="s">
        <v>581</v>
      </c>
      <c r="E260" s="15">
        <v>604.09</v>
      </c>
      <c r="F260" s="8">
        <f t="shared" ref="F260:F323" si="53">SUM(E260*$F$3)</f>
        <v>931506.78</v>
      </c>
      <c r="G260" s="16">
        <v>86508.99</v>
      </c>
      <c r="H260" s="18">
        <v>29114</v>
      </c>
      <c r="I260" s="8">
        <f t="shared" ref="I260:I323" si="54">ROUND(H260*0.75,2)</f>
        <v>21835.5</v>
      </c>
      <c r="J260" s="19">
        <v>43851</v>
      </c>
      <c r="K260" s="19">
        <v>22301</v>
      </c>
      <c r="L260" s="19">
        <v>160798</v>
      </c>
      <c r="M260" s="19">
        <v>0</v>
      </c>
      <c r="N260" s="8">
        <f t="shared" si="48"/>
        <v>335294.49</v>
      </c>
      <c r="O260" s="3">
        <f t="shared" si="49"/>
        <v>596212</v>
      </c>
      <c r="P260" s="2">
        <v>73</v>
      </c>
      <c r="Q260" s="2">
        <v>13</v>
      </c>
      <c r="R260" s="3">
        <f t="shared" ref="R260:R323" si="55">ROUND(SUM(P260*Q260*1.39),0)</f>
        <v>1319</v>
      </c>
      <c r="S260" s="20">
        <f t="shared" ref="S260:S323" si="56">ROUND(SUM(E260*$S$3),4)</f>
        <v>43337.416599999997</v>
      </c>
      <c r="T260" s="21">
        <v>5451102</v>
      </c>
      <c r="U260" s="20">
        <f t="shared" ref="U260:U323" si="57">ROUND(T260/1000,4)</f>
        <v>5451.1019999999999</v>
      </c>
      <c r="V260" s="20">
        <f t="shared" ref="V260:V323" si="58">IF(S260-U260&lt;0,0,S260-U260)</f>
        <v>37886.314599999998</v>
      </c>
      <c r="W260" s="3">
        <f t="shared" si="52"/>
        <v>757726</v>
      </c>
      <c r="X260" s="3">
        <f t="shared" si="50"/>
        <v>1355257</v>
      </c>
      <c r="Y260" s="22">
        <v>0</v>
      </c>
      <c r="Z260" s="17">
        <v>0</v>
      </c>
      <c r="AA260" s="3">
        <f t="shared" si="51"/>
        <v>1355257</v>
      </c>
      <c r="AB260" s="22"/>
      <c r="AC260" s="23">
        <v>0</v>
      </c>
      <c r="AD260" s="23">
        <v>0</v>
      </c>
      <c r="AE260" s="24">
        <f>SUM(AA260-AB260+AC260-AD260)</f>
        <v>1355257</v>
      </c>
      <c r="AF260" s="1" t="str">
        <f>IF(O260&gt;0," ",1)</f>
        <v xml:space="preserve"> </v>
      </c>
      <c r="AG260" s="1" t="str">
        <f>IF(W260&gt;0," ",1)</f>
        <v xml:space="preserve"> </v>
      </c>
    </row>
    <row r="261" spans="1:33" ht="15.95" customHeight="1">
      <c r="A261" s="14" t="s">
        <v>168</v>
      </c>
      <c r="B261" s="14" t="s">
        <v>582</v>
      </c>
      <c r="C261" s="14" t="s">
        <v>63</v>
      </c>
      <c r="D261" s="14" t="s">
        <v>583</v>
      </c>
      <c r="E261" s="15">
        <v>248.06</v>
      </c>
      <c r="F261" s="8">
        <f t="shared" si="53"/>
        <v>382508.52</v>
      </c>
      <c r="G261" s="16">
        <v>67123.58</v>
      </c>
      <c r="H261" s="18">
        <v>12302</v>
      </c>
      <c r="I261" s="8">
        <f t="shared" si="54"/>
        <v>9226.5</v>
      </c>
      <c r="J261" s="19">
        <v>16391</v>
      </c>
      <c r="K261" s="19">
        <v>0</v>
      </c>
      <c r="L261" s="19">
        <v>0</v>
      </c>
      <c r="M261" s="19">
        <v>29614</v>
      </c>
      <c r="N261" s="8">
        <f t="shared" si="48"/>
        <v>122355.08</v>
      </c>
      <c r="O261" s="3">
        <f t="shared" si="49"/>
        <v>260153</v>
      </c>
      <c r="P261" s="2">
        <v>79</v>
      </c>
      <c r="Q261" s="2">
        <v>133</v>
      </c>
      <c r="R261" s="3">
        <f t="shared" si="55"/>
        <v>14605</v>
      </c>
      <c r="S261" s="20">
        <f t="shared" si="56"/>
        <v>17795.824400000001</v>
      </c>
      <c r="T261" s="21">
        <v>4007378</v>
      </c>
      <c r="U261" s="20">
        <f t="shared" si="57"/>
        <v>4007.3780000000002</v>
      </c>
      <c r="V261" s="20">
        <f t="shared" si="58"/>
        <v>13788.446400000001</v>
      </c>
      <c r="W261" s="3">
        <f t="shared" si="52"/>
        <v>275769</v>
      </c>
      <c r="X261" s="3">
        <f t="shared" si="50"/>
        <v>550527</v>
      </c>
      <c r="Y261" s="22">
        <v>0</v>
      </c>
      <c r="Z261" s="17">
        <v>0</v>
      </c>
      <c r="AA261" s="3">
        <f t="shared" si="51"/>
        <v>550527</v>
      </c>
      <c r="AB261" s="22"/>
      <c r="AC261" s="23">
        <v>0</v>
      </c>
      <c r="AD261" s="23">
        <v>0</v>
      </c>
      <c r="AE261" s="24">
        <f>SUM(AA261-AB261+AC261-AD261)</f>
        <v>550527</v>
      </c>
      <c r="AF261" s="1" t="str">
        <f>IF(O261&gt;0," ",1)</f>
        <v xml:space="preserve"> </v>
      </c>
      <c r="AG261" s="1" t="str">
        <f>IF(W261&gt;0," ",1)</f>
        <v xml:space="preserve"> </v>
      </c>
    </row>
    <row r="262" spans="1:33" ht="15.95" customHeight="1">
      <c r="A262" s="14" t="s">
        <v>168</v>
      </c>
      <c r="B262" s="14" t="s">
        <v>582</v>
      </c>
      <c r="C262" s="14" t="s">
        <v>52</v>
      </c>
      <c r="D262" s="14" t="s">
        <v>584</v>
      </c>
      <c r="E262" s="15">
        <v>1701.69</v>
      </c>
      <c r="F262" s="8">
        <f t="shared" si="53"/>
        <v>2624005.98</v>
      </c>
      <c r="G262" s="16">
        <v>503794.28</v>
      </c>
      <c r="H262" s="18">
        <v>112744</v>
      </c>
      <c r="I262" s="8">
        <f t="shared" si="54"/>
        <v>84558</v>
      </c>
      <c r="J262" s="19">
        <v>150277</v>
      </c>
      <c r="K262" s="19">
        <v>200374</v>
      </c>
      <c r="L262" s="19">
        <v>365153</v>
      </c>
      <c r="M262" s="19">
        <v>58964</v>
      </c>
      <c r="N262" s="8">
        <f t="shared" si="48"/>
        <v>1363120.28</v>
      </c>
      <c r="O262" s="3">
        <f t="shared" si="49"/>
        <v>1260886</v>
      </c>
      <c r="P262" s="2">
        <v>44</v>
      </c>
      <c r="Q262" s="2">
        <v>938</v>
      </c>
      <c r="R262" s="3">
        <f t="shared" si="55"/>
        <v>57368</v>
      </c>
      <c r="S262" s="20">
        <f t="shared" si="56"/>
        <v>122079.2406</v>
      </c>
      <c r="T262" s="21">
        <v>30926598</v>
      </c>
      <c r="U262" s="20">
        <f t="shared" si="57"/>
        <v>30926.598000000002</v>
      </c>
      <c r="V262" s="20">
        <f t="shared" si="58"/>
        <v>91152.642600000006</v>
      </c>
      <c r="W262" s="3">
        <f t="shared" si="52"/>
        <v>1823053</v>
      </c>
      <c r="X262" s="3">
        <f t="shared" si="50"/>
        <v>3141307</v>
      </c>
      <c r="Y262" s="22">
        <v>0</v>
      </c>
      <c r="Z262" s="17">
        <v>0</v>
      </c>
      <c r="AA262" s="3">
        <f t="shared" si="51"/>
        <v>3141307</v>
      </c>
      <c r="AB262" s="22"/>
      <c r="AC262" s="23">
        <v>0</v>
      </c>
      <c r="AD262" s="23">
        <v>0</v>
      </c>
      <c r="AE262" s="24">
        <f>SUM(AA262-AB262+AC262-AD262)</f>
        <v>3141307</v>
      </c>
      <c r="AF262" s="1" t="str">
        <f>IF(O262&gt;0," ",1)</f>
        <v xml:space="preserve"> </v>
      </c>
      <c r="AG262" s="1" t="str">
        <f>IF(W262&gt;0," ",1)</f>
        <v xml:space="preserve"> </v>
      </c>
    </row>
    <row r="263" spans="1:33" ht="15.95" customHeight="1">
      <c r="A263" s="14" t="s">
        <v>168</v>
      </c>
      <c r="B263" s="14" t="s">
        <v>582</v>
      </c>
      <c r="C263" s="14" t="s">
        <v>97</v>
      </c>
      <c r="D263" s="14" t="s">
        <v>585</v>
      </c>
      <c r="E263" s="15">
        <v>578.21</v>
      </c>
      <c r="F263" s="8">
        <f t="shared" si="53"/>
        <v>891599.82000000007</v>
      </c>
      <c r="G263" s="16">
        <v>136848.78</v>
      </c>
      <c r="H263" s="18">
        <v>36234</v>
      </c>
      <c r="I263" s="8">
        <f t="shared" si="54"/>
        <v>27175.5</v>
      </c>
      <c r="J263" s="19">
        <v>48298</v>
      </c>
      <c r="K263" s="19">
        <v>64393</v>
      </c>
      <c r="L263" s="19">
        <v>140611</v>
      </c>
      <c r="M263" s="19">
        <v>22296</v>
      </c>
      <c r="N263" s="8">
        <f t="shared" si="48"/>
        <v>439622.28</v>
      </c>
      <c r="O263" s="3">
        <f t="shared" si="49"/>
        <v>451978</v>
      </c>
      <c r="P263" s="2">
        <v>86</v>
      </c>
      <c r="Q263" s="2">
        <v>144</v>
      </c>
      <c r="R263" s="3">
        <f t="shared" si="55"/>
        <v>17214</v>
      </c>
      <c r="S263" s="20">
        <f t="shared" si="56"/>
        <v>41480.785400000001</v>
      </c>
      <c r="T263" s="21">
        <v>8574485</v>
      </c>
      <c r="U263" s="20">
        <f t="shared" si="57"/>
        <v>8574.4850000000006</v>
      </c>
      <c r="V263" s="20">
        <f t="shared" si="58"/>
        <v>32906.3004</v>
      </c>
      <c r="W263" s="3">
        <f t="shared" si="52"/>
        <v>658126</v>
      </c>
      <c r="X263" s="3">
        <f t="shared" si="50"/>
        <v>1127318</v>
      </c>
      <c r="Y263" s="22">
        <v>0</v>
      </c>
      <c r="Z263" s="17">
        <v>0</v>
      </c>
      <c r="AA263" s="3">
        <f t="shared" si="51"/>
        <v>1127318</v>
      </c>
      <c r="AB263" s="22"/>
      <c r="AC263" s="23">
        <v>0</v>
      </c>
      <c r="AD263" s="23">
        <v>0</v>
      </c>
      <c r="AE263" s="24">
        <f>SUM(AA263-AB263+AC263-AD263)</f>
        <v>1127318</v>
      </c>
      <c r="AF263" s="1" t="str">
        <f>IF(O263&gt;0," ",1)</f>
        <v xml:space="preserve"> </v>
      </c>
      <c r="AG263" s="1" t="str">
        <f>IF(W263&gt;0," ",1)</f>
        <v xml:space="preserve"> </v>
      </c>
    </row>
    <row r="264" spans="1:33" ht="15.95" customHeight="1">
      <c r="A264" s="14" t="s">
        <v>168</v>
      </c>
      <c r="B264" s="14" t="s">
        <v>582</v>
      </c>
      <c r="C264" s="14" t="s">
        <v>215</v>
      </c>
      <c r="D264" s="14" t="s">
        <v>586</v>
      </c>
      <c r="E264" s="15">
        <v>932.96</v>
      </c>
      <c r="F264" s="8">
        <f t="shared" si="53"/>
        <v>1438624.32</v>
      </c>
      <c r="G264" s="16">
        <v>276606.03000000003</v>
      </c>
      <c r="H264" s="18">
        <v>65607</v>
      </c>
      <c r="I264" s="8">
        <f t="shared" si="54"/>
        <v>49205.25</v>
      </c>
      <c r="J264" s="19">
        <v>87552</v>
      </c>
      <c r="K264" s="19">
        <v>116424</v>
      </c>
      <c r="L264" s="19">
        <v>219302</v>
      </c>
      <c r="M264" s="19">
        <v>65520</v>
      </c>
      <c r="N264" s="8">
        <f t="shared" si="48"/>
        <v>814609.28</v>
      </c>
      <c r="O264" s="3">
        <f t="shared" si="49"/>
        <v>624015</v>
      </c>
      <c r="P264" s="2">
        <v>62</v>
      </c>
      <c r="Q264" s="2">
        <v>552</v>
      </c>
      <c r="R264" s="3">
        <f t="shared" si="55"/>
        <v>47571</v>
      </c>
      <c r="S264" s="20">
        <f t="shared" si="56"/>
        <v>66930.550399999993</v>
      </c>
      <c r="T264" s="21">
        <v>17174622</v>
      </c>
      <c r="U264" s="20">
        <f t="shared" si="57"/>
        <v>17174.621999999999</v>
      </c>
      <c r="V264" s="20">
        <f t="shared" si="58"/>
        <v>49755.92839999999</v>
      </c>
      <c r="W264" s="3">
        <f t="shared" si="52"/>
        <v>995119</v>
      </c>
      <c r="X264" s="3">
        <f t="shared" si="50"/>
        <v>1666705</v>
      </c>
      <c r="Y264" s="22">
        <v>0</v>
      </c>
      <c r="Z264" s="17">
        <v>0</v>
      </c>
      <c r="AA264" s="3">
        <f t="shared" si="51"/>
        <v>1666705</v>
      </c>
      <c r="AB264" s="22"/>
      <c r="AC264" s="23">
        <v>0</v>
      </c>
      <c r="AD264" s="23">
        <v>0</v>
      </c>
      <c r="AE264" s="24">
        <f>SUM(AA264-AB264+AC264-AD264)</f>
        <v>1666705</v>
      </c>
      <c r="AF264" s="1" t="str">
        <f>IF(O264&gt;0," ",1)</f>
        <v xml:space="preserve"> </v>
      </c>
      <c r="AG264" s="1" t="str">
        <f>IF(W264&gt;0," ",1)</f>
        <v xml:space="preserve"> </v>
      </c>
    </row>
    <row r="265" spans="1:33" ht="15.95" customHeight="1">
      <c r="A265" s="14" t="s">
        <v>168</v>
      </c>
      <c r="B265" s="14" t="s">
        <v>582</v>
      </c>
      <c r="C265" s="14" t="s">
        <v>59</v>
      </c>
      <c r="D265" s="14" t="s">
        <v>587</v>
      </c>
      <c r="E265" s="15">
        <v>1313.66</v>
      </c>
      <c r="F265" s="8">
        <f t="shared" si="53"/>
        <v>2025663.7200000002</v>
      </c>
      <c r="G265" s="16">
        <v>584328.43000000005</v>
      </c>
      <c r="H265" s="18">
        <v>85854</v>
      </c>
      <c r="I265" s="8">
        <f t="shared" si="54"/>
        <v>64390.5</v>
      </c>
      <c r="J265" s="19">
        <v>114563</v>
      </c>
      <c r="K265" s="19">
        <v>152367</v>
      </c>
      <c r="L265" s="19">
        <v>293022</v>
      </c>
      <c r="M265" s="19">
        <v>99235</v>
      </c>
      <c r="N265" s="8">
        <f t="shared" si="48"/>
        <v>1307905.9300000002</v>
      </c>
      <c r="O265" s="3">
        <f t="shared" si="49"/>
        <v>717758</v>
      </c>
      <c r="P265" s="2">
        <v>81</v>
      </c>
      <c r="Q265" s="2">
        <v>458</v>
      </c>
      <c r="R265" s="3">
        <f t="shared" si="55"/>
        <v>51566</v>
      </c>
      <c r="S265" s="20">
        <f t="shared" si="56"/>
        <v>94241.968399999998</v>
      </c>
      <c r="T265" s="21">
        <v>36889421</v>
      </c>
      <c r="U265" s="20">
        <f t="shared" si="57"/>
        <v>36889.421000000002</v>
      </c>
      <c r="V265" s="20">
        <f t="shared" si="58"/>
        <v>57352.547399999996</v>
      </c>
      <c r="W265" s="3">
        <f t="shared" si="52"/>
        <v>1147051</v>
      </c>
      <c r="X265" s="3">
        <f t="shared" si="50"/>
        <v>1916375</v>
      </c>
      <c r="Y265" s="22">
        <v>0</v>
      </c>
      <c r="Z265" s="17">
        <v>0</v>
      </c>
      <c r="AA265" s="3">
        <f t="shared" si="51"/>
        <v>1916375</v>
      </c>
      <c r="AB265" s="22"/>
      <c r="AC265" s="23">
        <v>0</v>
      </c>
      <c r="AD265" s="23">
        <v>0</v>
      </c>
      <c r="AE265" s="24">
        <f>SUM(AA265-AB265+AC265-AD265)</f>
        <v>1916375</v>
      </c>
      <c r="AF265" s="1" t="str">
        <f>IF(O265&gt;0," ",1)</f>
        <v xml:space="preserve"> </v>
      </c>
      <c r="AG265" s="1" t="str">
        <f>IF(W265&gt;0," ",1)</f>
        <v xml:space="preserve"> </v>
      </c>
    </row>
    <row r="266" spans="1:33" ht="15.95" customHeight="1">
      <c r="A266" s="14" t="s">
        <v>168</v>
      </c>
      <c r="B266" s="14" t="s">
        <v>582</v>
      </c>
      <c r="C266" s="14" t="s">
        <v>33</v>
      </c>
      <c r="D266" s="14" t="s">
        <v>588</v>
      </c>
      <c r="E266" s="15">
        <v>1364.26</v>
      </c>
      <c r="F266" s="8">
        <f t="shared" si="53"/>
        <v>2103688.92</v>
      </c>
      <c r="G266" s="16">
        <v>261758.23</v>
      </c>
      <c r="H266" s="18">
        <v>84557</v>
      </c>
      <c r="I266" s="8">
        <f t="shared" si="54"/>
        <v>63417.75</v>
      </c>
      <c r="J266" s="19">
        <v>112783</v>
      </c>
      <c r="K266" s="19">
        <v>150151</v>
      </c>
      <c r="L266" s="19">
        <v>294048</v>
      </c>
      <c r="M266" s="19">
        <v>61411</v>
      </c>
      <c r="N266" s="8">
        <f t="shared" si="48"/>
        <v>943568.98</v>
      </c>
      <c r="O266" s="3">
        <f t="shared" si="49"/>
        <v>1160120</v>
      </c>
      <c r="P266" s="2">
        <v>66</v>
      </c>
      <c r="Q266" s="2">
        <v>665</v>
      </c>
      <c r="R266" s="3">
        <f t="shared" si="55"/>
        <v>61007</v>
      </c>
      <c r="S266" s="20">
        <f t="shared" si="56"/>
        <v>97872.012400000007</v>
      </c>
      <c r="T266" s="21">
        <v>15830817</v>
      </c>
      <c r="U266" s="20">
        <f t="shared" si="57"/>
        <v>15830.816999999999</v>
      </c>
      <c r="V266" s="20">
        <f t="shared" si="58"/>
        <v>82041.195400000011</v>
      </c>
      <c r="W266" s="3">
        <f t="shared" si="52"/>
        <v>1640824</v>
      </c>
      <c r="X266" s="3">
        <f t="shared" si="50"/>
        <v>2861951</v>
      </c>
      <c r="Y266" s="22">
        <v>0</v>
      </c>
      <c r="Z266" s="17">
        <v>0</v>
      </c>
      <c r="AA266" s="3">
        <f t="shared" si="51"/>
        <v>2861951</v>
      </c>
      <c r="AB266" s="22"/>
      <c r="AC266" s="23">
        <v>0</v>
      </c>
      <c r="AD266" s="23">
        <v>0</v>
      </c>
      <c r="AE266" s="24">
        <f>SUM(AA266-AB266+AC266-AD266)</f>
        <v>2861951</v>
      </c>
      <c r="AF266" s="1" t="str">
        <f>IF(O266&gt;0," ",1)</f>
        <v xml:space="preserve"> </v>
      </c>
      <c r="AG266" s="1" t="str">
        <f>IF(W266&gt;0," ",1)</f>
        <v xml:space="preserve"> </v>
      </c>
    </row>
    <row r="267" spans="1:33" ht="15.95" customHeight="1">
      <c r="A267" s="14" t="s">
        <v>168</v>
      </c>
      <c r="B267" s="14" t="s">
        <v>582</v>
      </c>
      <c r="C267" s="14" t="s">
        <v>169</v>
      </c>
      <c r="D267" s="14" t="s">
        <v>589</v>
      </c>
      <c r="E267" s="15">
        <v>1661.85</v>
      </c>
      <c r="F267" s="8">
        <f t="shared" si="53"/>
        <v>2562572.6999999997</v>
      </c>
      <c r="G267" s="16">
        <v>323290.92</v>
      </c>
      <c r="H267" s="18">
        <v>105363</v>
      </c>
      <c r="I267" s="8">
        <f t="shared" si="54"/>
        <v>79022.25</v>
      </c>
      <c r="J267" s="19">
        <v>140619</v>
      </c>
      <c r="K267" s="19">
        <v>186949</v>
      </c>
      <c r="L267" s="19">
        <v>335752</v>
      </c>
      <c r="M267" s="19">
        <v>128713</v>
      </c>
      <c r="N267" s="8">
        <f t="shared" si="48"/>
        <v>1194346.17</v>
      </c>
      <c r="O267" s="3">
        <f t="shared" si="49"/>
        <v>1368227</v>
      </c>
      <c r="P267" s="2">
        <v>62</v>
      </c>
      <c r="Q267" s="2">
        <v>694</v>
      </c>
      <c r="R267" s="3">
        <f t="shared" si="55"/>
        <v>59809</v>
      </c>
      <c r="S267" s="20">
        <f t="shared" si="56"/>
        <v>119221.11900000001</v>
      </c>
      <c r="T267" s="21">
        <v>19660368</v>
      </c>
      <c r="U267" s="20">
        <f t="shared" si="57"/>
        <v>19660.367999999999</v>
      </c>
      <c r="V267" s="20">
        <f t="shared" si="58"/>
        <v>99560.751000000004</v>
      </c>
      <c r="W267" s="3">
        <f t="shared" si="52"/>
        <v>1991215</v>
      </c>
      <c r="X267" s="3">
        <f t="shared" si="50"/>
        <v>3419251</v>
      </c>
      <c r="Y267" s="22">
        <v>0</v>
      </c>
      <c r="Z267" s="17">
        <v>0</v>
      </c>
      <c r="AA267" s="3">
        <f t="shared" si="51"/>
        <v>3419251</v>
      </c>
      <c r="AB267" s="22"/>
      <c r="AC267" s="23">
        <v>0</v>
      </c>
      <c r="AD267" s="23">
        <v>0</v>
      </c>
      <c r="AE267" s="24">
        <f>SUM(AA267-AB267+AC267-AD267)</f>
        <v>3419251</v>
      </c>
      <c r="AF267" s="1" t="str">
        <f>IF(O267&gt;0," ",1)</f>
        <v xml:space="preserve"> </v>
      </c>
      <c r="AG267" s="1" t="str">
        <f>IF(W267&gt;0," ",1)</f>
        <v xml:space="preserve"> </v>
      </c>
    </row>
    <row r="268" spans="1:33" ht="15.95" customHeight="1">
      <c r="A268" s="14" t="s">
        <v>168</v>
      </c>
      <c r="B268" s="14" t="s">
        <v>582</v>
      </c>
      <c r="C268" s="14" t="s">
        <v>98</v>
      </c>
      <c r="D268" s="14" t="s">
        <v>590</v>
      </c>
      <c r="E268" s="15">
        <v>370.68</v>
      </c>
      <c r="F268" s="8">
        <f t="shared" si="53"/>
        <v>571588.56000000006</v>
      </c>
      <c r="G268" s="16">
        <v>80343.539999999994</v>
      </c>
      <c r="H268" s="18">
        <v>21062</v>
      </c>
      <c r="I268" s="8">
        <f t="shared" si="54"/>
        <v>15796.5</v>
      </c>
      <c r="J268" s="19">
        <v>28098</v>
      </c>
      <c r="K268" s="19">
        <v>37390</v>
      </c>
      <c r="L268" s="19">
        <v>79660</v>
      </c>
      <c r="M268" s="19">
        <v>42559</v>
      </c>
      <c r="N268" s="8">
        <f t="shared" si="48"/>
        <v>283847.03999999998</v>
      </c>
      <c r="O268" s="3">
        <f t="shared" si="49"/>
        <v>287742</v>
      </c>
      <c r="P268" s="2">
        <v>86</v>
      </c>
      <c r="Q268" s="2">
        <v>88</v>
      </c>
      <c r="R268" s="3">
        <f t="shared" si="55"/>
        <v>10520</v>
      </c>
      <c r="S268" s="20">
        <f t="shared" si="56"/>
        <v>26592.583200000001</v>
      </c>
      <c r="T268" s="21">
        <v>4890051</v>
      </c>
      <c r="U268" s="20">
        <f t="shared" si="57"/>
        <v>4890.0510000000004</v>
      </c>
      <c r="V268" s="20">
        <f t="shared" si="58"/>
        <v>21702.532200000001</v>
      </c>
      <c r="W268" s="3">
        <f t="shared" si="52"/>
        <v>434051</v>
      </c>
      <c r="X268" s="3">
        <f t="shared" si="50"/>
        <v>732313</v>
      </c>
      <c r="Y268" s="22">
        <v>0</v>
      </c>
      <c r="Z268" s="17">
        <v>0</v>
      </c>
      <c r="AA268" s="3">
        <f t="shared" si="51"/>
        <v>732313</v>
      </c>
      <c r="AB268" s="22"/>
      <c r="AC268" s="23">
        <v>0</v>
      </c>
      <c r="AD268" s="23">
        <v>0</v>
      </c>
      <c r="AE268" s="24">
        <f>SUM(AA268-AB268+AC268-AD268)</f>
        <v>732313</v>
      </c>
      <c r="AF268" s="1" t="str">
        <f>IF(O268&gt;0," ",1)</f>
        <v xml:space="preserve"> </v>
      </c>
      <c r="AG268" s="1" t="str">
        <f>IF(W268&gt;0," ",1)</f>
        <v xml:space="preserve"> </v>
      </c>
    </row>
    <row r="269" spans="1:33" ht="15.95" customHeight="1">
      <c r="A269" s="14" t="s">
        <v>168</v>
      </c>
      <c r="B269" s="14" t="s">
        <v>582</v>
      </c>
      <c r="C269" s="14" t="s">
        <v>170</v>
      </c>
      <c r="D269" s="14" t="s">
        <v>591</v>
      </c>
      <c r="E269" s="15">
        <v>646.78</v>
      </c>
      <c r="F269" s="8">
        <f t="shared" si="53"/>
        <v>997334.76</v>
      </c>
      <c r="G269" s="16">
        <v>83667.789999999994</v>
      </c>
      <c r="H269" s="18">
        <v>39663</v>
      </c>
      <c r="I269" s="8">
        <f t="shared" si="54"/>
        <v>29747.25</v>
      </c>
      <c r="J269" s="19">
        <v>52885</v>
      </c>
      <c r="K269" s="19">
        <v>70459</v>
      </c>
      <c r="L269" s="19">
        <v>99942</v>
      </c>
      <c r="M269" s="19">
        <v>22666</v>
      </c>
      <c r="N269" s="8">
        <f t="shared" si="48"/>
        <v>359367.04</v>
      </c>
      <c r="O269" s="3">
        <f t="shared" si="49"/>
        <v>637968</v>
      </c>
      <c r="P269" s="2">
        <v>57</v>
      </c>
      <c r="Q269" s="2">
        <v>327</v>
      </c>
      <c r="R269" s="3">
        <f t="shared" si="55"/>
        <v>25908</v>
      </c>
      <c r="S269" s="20">
        <f t="shared" si="56"/>
        <v>46399.997199999998</v>
      </c>
      <c r="T269" s="21">
        <v>4947829</v>
      </c>
      <c r="U269" s="20">
        <f t="shared" si="57"/>
        <v>4947.8289999999997</v>
      </c>
      <c r="V269" s="20">
        <f t="shared" si="58"/>
        <v>41452.1682</v>
      </c>
      <c r="W269" s="3">
        <f t="shared" si="52"/>
        <v>829043</v>
      </c>
      <c r="X269" s="3">
        <f t="shared" si="50"/>
        <v>1492919</v>
      </c>
      <c r="Y269" s="22">
        <v>0</v>
      </c>
      <c r="Z269" s="17">
        <v>0</v>
      </c>
      <c r="AA269" s="3">
        <f t="shared" si="51"/>
        <v>1492919</v>
      </c>
      <c r="AB269" s="22"/>
      <c r="AC269" s="23">
        <v>0</v>
      </c>
      <c r="AD269" s="23">
        <v>0</v>
      </c>
      <c r="AE269" s="24">
        <f>SUM(AA269-AB269+AC269-AD269)</f>
        <v>1492919</v>
      </c>
      <c r="AF269" s="1" t="str">
        <f>IF(O269&gt;0," ",1)</f>
        <v xml:space="preserve"> </v>
      </c>
      <c r="AG269" s="1" t="str">
        <f>IF(W269&gt;0," ",1)</f>
        <v xml:space="preserve"> </v>
      </c>
    </row>
    <row r="270" spans="1:33" ht="15.95" customHeight="1">
      <c r="A270" s="14" t="s">
        <v>64</v>
      </c>
      <c r="B270" s="14" t="s">
        <v>592</v>
      </c>
      <c r="C270" s="14" t="s">
        <v>52</v>
      </c>
      <c r="D270" s="14" t="s">
        <v>593</v>
      </c>
      <c r="E270" s="15">
        <v>5043.21</v>
      </c>
      <c r="F270" s="8">
        <f t="shared" si="53"/>
        <v>7776629.8200000003</v>
      </c>
      <c r="G270" s="16">
        <v>1797381.1200000001</v>
      </c>
      <c r="H270" s="18">
        <v>476703</v>
      </c>
      <c r="I270" s="8">
        <f t="shared" si="54"/>
        <v>357527.25</v>
      </c>
      <c r="J270" s="19">
        <v>421135</v>
      </c>
      <c r="K270" s="19">
        <v>335522</v>
      </c>
      <c r="L270" s="19">
        <v>1204292</v>
      </c>
      <c r="M270" s="19">
        <v>69684</v>
      </c>
      <c r="N270" s="8">
        <f t="shared" si="48"/>
        <v>4185541.37</v>
      </c>
      <c r="O270" s="3">
        <f t="shared" si="49"/>
        <v>3591088</v>
      </c>
      <c r="P270" s="2">
        <v>37</v>
      </c>
      <c r="Q270" s="2">
        <v>1918</v>
      </c>
      <c r="R270" s="3">
        <f t="shared" si="55"/>
        <v>98643</v>
      </c>
      <c r="S270" s="20">
        <f t="shared" si="56"/>
        <v>361799.88540000003</v>
      </c>
      <c r="T270" s="21">
        <v>113471030</v>
      </c>
      <c r="U270" s="20">
        <f t="shared" si="57"/>
        <v>113471.03</v>
      </c>
      <c r="V270" s="20">
        <f t="shared" si="58"/>
        <v>248328.85540000003</v>
      </c>
      <c r="W270" s="3">
        <f t="shared" si="52"/>
        <v>4966577</v>
      </c>
      <c r="X270" s="3">
        <f t="shared" si="50"/>
        <v>8656308</v>
      </c>
      <c r="Y270" s="22">
        <v>0</v>
      </c>
      <c r="Z270" s="17">
        <v>0</v>
      </c>
      <c r="AA270" s="3">
        <f t="shared" si="51"/>
        <v>8656308</v>
      </c>
      <c r="AB270" s="22"/>
      <c r="AC270" s="23">
        <v>0</v>
      </c>
      <c r="AD270" s="23">
        <v>0</v>
      </c>
      <c r="AE270" s="24">
        <f>SUM(AA270-AB270+AC270-AD270)</f>
        <v>8656308</v>
      </c>
      <c r="AF270" s="1" t="str">
        <f>IF(O270&gt;0," ",1)</f>
        <v xml:space="preserve"> </v>
      </c>
      <c r="AG270" s="1" t="str">
        <f>IF(W270&gt;0," ",1)</f>
        <v xml:space="preserve"> </v>
      </c>
    </row>
    <row r="271" spans="1:33" ht="15.95" customHeight="1">
      <c r="A271" s="14" t="s">
        <v>64</v>
      </c>
      <c r="B271" s="14" t="s">
        <v>592</v>
      </c>
      <c r="C271" s="14" t="s">
        <v>193</v>
      </c>
      <c r="D271" s="14" t="s">
        <v>594</v>
      </c>
      <c r="E271" s="15">
        <v>982.92</v>
      </c>
      <c r="F271" s="8">
        <f t="shared" si="53"/>
        <v>1515662.64</v>
      </c>
      <c r="G271" s="16">
        <v>290870.84000000003</v>
      </c>
      <c r="H271" s="18">
        <v>93093</v>
      </c>
      <c r="I271" s="8">
        <f t="shared" si="54"/>
        <v>69819.75</v>
      </c>
      <c r="J271" s="19">
        <v>82233</v>
      </c>
      <c r="K271" s="19">
        <v>65529</v>
      </c>
      <c r="L271" s="19">
        <v>230480</v>
      </c>
      <c r="M271" s="19">
        <v>33201</v>
      </c>
      <c r="N271" s="8">
        <f t="shared" si="48"/>
        <v>772133.59000000008</v>
      </c>
      <c r="O271" s="3">
        <f t="shared" si="49"/>
        <v>743529</v>
      </c>
      <c r="P271" s="2">
        <v>70</v>
      </c>
      <c r="Q271" s="2">
        <v>469</v>
      </c>
      <c r="R271" s="3">
        <f t="shared" si="55"/>
        <v>45634</v>
      </c>
      <c r="S271" s="20">
        <f t="shared" si="56"/>
        <v>70514.680800000002</v>
      </c>
      <c r="T271" s="21">
        <v>18257609</v>
      </c>
      <c r="U271" s="20">
        <f t="shared" si="57"/>
        <v>18257.609</v>
      </c>
      <c r="V271" s="20">
        <f t="shared" si="58"/>
        <v>52257.071800000005</v>
      </c>
      <c r="W271" s="3">
        <f t="shared" si="52"/>
        <v>1045141</v>
      </c>
      <c r="X271" s="3">
        <f t="shared" si="50"/>
        <v>1834304</v>
      </c>
      <c r="Y271" s="22">
        <v>0</v>
      </c>
      <c r="Z271" s="17">
        <v>0</v>
      </c>
      <c r="AA271" s="3">
        <f t="shared" si="51"/>
        <v>1834304</v>
      </c>
      <c r="AB271" s="22"/>
      <c r="AC271" s="23">
        <v>0</v>
      </c>
      <c r="AD271" s="23">
        <v>0</v>
      </c>
      <c r="AE271" s="24">
        <f>SUM(AA271-AB271+AC271-AD271)</f>
        <v>1834304</v>
      </c>
      <c r="AF271" s="1" t="str">
        <f>IF(O271&gt;0," ",1)</f>
        <v xml:space="preserve"> </v>
      </c>
      <c r="AG271" s="1" t="str">
        <f>IF(W271&gt;0," ",1)</f>
        <v xml:space="preserve"> </v>
      </c>
    </row>
    <row r="272" spans="1:33" ht="15.95" customHeight="1">
      <c r="A272" s="14" t="s">
        <v>64</v>
      </c>
      <c r="B272" s="14" t="s">
        <v>592</v>
      </c>
      <c r="C272" s="14" t="s">
        <v>97</v>
      </c>
      <c r="D272" s="14" t="s">
        <v>595</v>
      </c>
      <c r="E272" s="15">
        <v>468.44</v>
      </c>
      <c r="F272" s="8">
        <f t="shared" si="53"/>
        <v>722334.48</v>
      </c>
      <c r="G272" s="16">
        <v>188422.78</v>
      </c>
      <c r="H272" s="18">
        <v>32443</v>
      </c>
      <c r="I272" s="8">
        <f t="shared" si="54"/>
        <v>24332.25</v>
      </c>
      <c r="J272" s="19">
        <v>28668</v>
      </c>
      <c r="K272" s="19">
        <v>22855</v>
      </c>
      <c r="L272" s="19">
        <v>92515</v>
      </c>
      <c r="M272" s="19">
        <v>168317</v>
      </c>
      <c r="N272" s="8">
        <f t="shared" si="48"/>
        <v>525110.03</v>
      </c>
      <c r="O272" s="3">
        <f t="shared" si="49"/>
        <v>197224</v>
      </c>
      <c r="P272" s="2">
        <v>108</v>
      </c>
      <c r="Q272" s="2">
        <v>191</v>
      </c>
      <c r="R272" s="3">
        <f t="shared" si="55"/>
        <v>28673</v>
      </c>
      <c r="S272" s="20">
        <f t="shared" si="56"/>
        <v>33605.885600000001</v>
      </c>
      <c r="T272" s="21">
        <v>11724848</v>
      </c>
      <c r="U272" s="20">
        <f t="shared" si="57"/>
        <v>11724.848</v>
      </c>
      <c r="V272" s="20">
        <f t="shared" si="58"/>
        <v>21881.037600000003</v>
      </c>
      <c r="W272" s="3">
        <f t="shared" si="52"/>
        <v>437621</v>
      </c>
      <c r="X272" s="3">
        <f t="shared" si="50"/>
        <v>663518</v>
      </c>
      <c r="Y272" s="22">
        <v>0</v>
      </c>
      <c r="Z272" s="17">
        <v>0</v>
      </c>
      <c r="AA272" s="3">
        <f t="shared" si="51"/>
        <v>663518</v>
      </c>
      <c r="AB272" s="22"/>
      <c r="AC272" s="23">
        <v>0</v>
      </c>
      <c r="AD272" s="23">
        <v>0</v>
      </c>
      <c r="AE272" s="24">
        <f>SUM(AA272-AB272+AC272-AD272)</f>
        <v>663518</v>
      </c>
      <c r="AF272" s="1" t="str">
        <f>IF(O272&gt;0," ",1)</f>
        <v xml:space="preserve"> </v>
      </c>
      <c r="AG272" s="1" t="str">
        <f>IF(W272&gt;0," ",1)</f>
        <v xml:space="preserve"> </v>
      </c>
    </row>
    <row r="273" spans="1:33" ht="15.95" customHeight="1">
      <c r="A273" s="14" t="s">
        <v>64</v>
      </c>
      <c r="B273" s="14" t="s">
        <v>592</v>
      </c>
      <c r="C273" s="14" t="s">
        <v>39</v>
      </c>
      <c r="D273" s="14" t="s">
        <v>596</v>
      </c>
      <c r="E273" s="15">
        <v>660.55</v>
      </c>
      <c r="F273" s="8">
        <f t="shared" si="53"/>
        <v>1018568.1</v>
      </c>
      <c r="G273" s="16">
        <v>222317.86000000002</v>
      </c>
      <c r="H273" s="18">
        <v>55723</v>
      </c>
      <c r="I273" s="8">
        <f t="shared" si="54"/>
        <v>41792.25</v>
      </c>
      <c r="J273" s="19">
        <v>49221</v>
      </c>
      <c r="K273" s="19">
        <v>39285</v>
      </c>
      <c r="L273" s="19">
        <v>127187</v>
      </c>
      <c r="M273" s="19">
        <v>217733</v>
      </c>
      <c r="N273" s="8">
        <f t="shared" si="48"/>
        <v>697536.11</v>
      </c>
      <c r="O273" s="3">
        <f t="shared" si="49"/>
        <v>321032</v>
      </c>
      <c r="P273" s="2">
        <v>90</v>
      </c>
      <c r="Q273" s="2">
        <v>247</v>
      </c>
      <c r="R273" s="3">
        <f t="shared" si="55"/>
        <v>30900</v>
      </c>
      <c r="S273" s="20">
        <f t="shared" si="56"/>
        <v>47387.857000000004</v>
      </c>
      <c r="T273" s="21">
        <v>13888813</v>
      </c>
      <c r="U273" s="20">
        <f t="shared" si="57"/>
        <v>13888.813</v>
      </c>
      <c r="V273" s="20">
        <f t="shared" si="58"/>
        <v>33499.044000000002</v>
      </c>
      <c r="W273" s="3">
        <f t="shared" si="52"/>
        <v>669981</v>
      </c>
      <c r="X273" s="3">
        <f t="shared" si="50"/>
        <v>1021913</v>
      </c>
      <c r="Y273" s="22">
        <v>0</v>
      </c>
      <c r="Z273" s="17">
        <v>0</v>
      </c>
      <c r="AA273" s="3">
        <f t="shared" si="51"/>
        <v>1021913</v>
      </c>
      <c r="AB273" s="22"/>
      <c r="AC273" s="23">
        <v>0</v>
      </c>
      <c r="AD273" s="23">
        <v>0</v>
      </c>
      <c r="AE273" s="24">
        <f>SUM(AA273-AB273+AC273-AD273)</f>
        <v>1021913</v>
      </c>
      <c r="AF273" s="1" t="str">
        <f>IF(O273&gt;0," ",1)</f>
        <v xml:space="preserve"> </v>
      </c>
      <c r="AG273" s="1" t="str">
        <f>IF(W273&gt;0," ",1)</f>
        <v xml:space="preserve"> </v>
      </c>
    </row>
    <row r="274" spans="1:33" ht="15.95" customHeight="1">
      <c r="A274" s="14" t="s">
        <v>199</v>
      </c>
      <c r="B274" s="14" t="s">
        <v>597</v>
      </c>
      <c r="C274" s="14" t="s">
        <v>161</v>
      </c>
      <c r="D274" s="14" t="s">
        <v>598</v>
      </c>
      <c r="E274" s="15">
        <v>194.91</v>
      </c>
      <c r="F274" s="8">
        <f t="shared" si="53"/>
        <v>300551.21999999997</v>
      </c>
      <c r="G274" s="16">
        <v>87958.3</v>
      </c>
      <c r="H274" s="18">
        <v>14292</v>
      </c>
      <c r="I274" s="8">
        <f t="shared" si="54"/>
        <v>10719</v>
      </c>
      <c r="J274" s="19">
        <v>13717</v>
      </c>
      <c r="K274" s="19">
        <v>0</v>
      </c>
      <c r="L274" s="19">
        <v>0</v>
      </c>
      <c r="M274" s="19">
        <v>18484</v>
      </c>
      <c r="N274" s="8">
        <f t="shared" si="48"/>
        <v>130878.3</v>
      </c>
      <c r="O274" s="3">
        <f t="shared" si="49"/>
        <v>169673</v>
      </c>
      <c r="P274" s="2">
        <v>81</v>
      </c>
      <c r="Q274" s="2">
        <v>106</v>
      </c>
      <c r="R274" s="3">
        <f t="shared" si="55"/>
        <v>11935</v>
      </c>
      <c r="S274" s="20">
        <f t="shared" si="56"/>
        <v>13982.8434</v>
      </c>
      <c r="T274" s="21">
        <v>5392906</v>
      </c>
      <c r="U274" s="20">
        <f t="shared" si="57"/>
        <v>5392.9059999999999</v>
      </c>
      <c r="V274" s="20">
        <f t="shared" si="58"/>
        <v>8589.9373999999989</v>
      </c>
      <c r="W274" s="3">
        <f t="shared" si="52"/>
        <v>171799</v>
      </c>
      <c r="X274" s="3">
        <f t="shared" si="50"/>
        <v>353407</v>
      </c>
      <c r="Y274" s="22">
        <v>0</v>
      </c>
      <c r="Z274" s="17">
        <v>0</v>
      </c>
      <c r="AA274" s="3">
        <f t="shared" si="51"/>
        <v>353407</v>
      </c>
      <c r="AB274" s="22"/>
      <c r="AC274" s="23">
        <v>0</v>
      </c>
      <c r="AD274" s="23">
        <v>0</v>
      </c>
      <c r="AE274" s="24">
        <f>SUM(AA274-AB274+AC274-AD274)</f>
        <v>353407</v>
      </c>
      <c r="AF274" s="1" t="str">
        <f>IF(O274&gt;0," ",1)</f>
        <v xml:space="preserve"> </v>
      </c>
      <c r="AG274" s="1" t="str">
        <f>IF(W274&gt;0," ",1)</f>
        <v xml:space="preserve"> </v>
      </c>
    </row>
    <row r="275" spans="1:33" ht="15.95" customHeight="1">
      <c r="A275" s="14" t="s">
        <v>199</v>
      </c>
      <c r="B275" s="14" t="s">
        <v>597</v>
      </c>
      <c r="C275" s="14" t="s">
        <v>215</v>
      </c>
      <c r="D275" s="14" t="s">
        <v>599</v>
      </c>
      <c r="E275" s="15">
        <v>492.07</v>
      </c>
      <c r="F275" s="8">
        <f t="shared" si="53"/>
        <v>758771.94</v>
      </c>
      <c r="G275" s="16">
        <v>265789.55</v>
      </c>
      <c r="H275" s="18">
        <v>42052</v>
      </c>
      <c r="I275" s="8">
        <f t="shared" si="54"/>
        <v>31539</v>
      </c>
      <c r="J275" s="19">
        <v>40104</v>
      </c>
      <c r="K275" s="19">
        <v>42090</v>
      </c>
      <c r="L275" s="19">
        <v>99053</v>
      </c>
      <c r="M275" s="19">
        <v>41865</v>
      </c>
      <c r="N275" s="8">
        <f t="shared" si="48"/>
        <v>520440.55</v>
      </c>
      <c r="O275" s="3">
        <f t="shared" si="49"/>
        <v>238331</v>
      </c>
      <c r="P275" s="2">
        <v>73</v>
      </c>
      <c r="Q275" s="2">
        <v>197</v>
      </c>
      <c r="R275" s="3">
        <f t="shared" si="55"/>
        <v>19990</v>
      </c>
      <c r="S275" s="20">
        <f t="shared" si="56"/>
        <v>35301.101799999997</v>
      </c>
      <c r="T275" s="21">
        <v>16386532</v>
      </c>
      <c r="U275" s="20">
        <f t="shared" si="57"/>
        <v>16386.531999999999</v>
      </c>
      <c r="V275" s="20">
        <f t="shared" si="58"/>
        <v>18914.569799999997</v>
      </c>
      <c r="W275" s="3">
        <f t="shared" si="52"/>
        <v>378291</v>
      </c>
      <c r="X275" s="3">
        <f t="shared" si="50"/>
        <v>636612</v>
      </c>
      <c r="Y275" s="22">
        <v>0</v>
      </c>
      <c r="Z275" s="17">
        <v>0</v>
      </c>
      <c r="AA275" s="3">
        <f t="shared" si="51"/>
        <v>636612</v>
      </c>
      <c r="AB275" s="22"/>
      <c r="AC275" s="23">
        <v>0</v>
      </c>
      <c r="AD275" s="23">
        <v>0</v>
      </c>
      <c r="AE275" s="24">
        <f>SUM(AA275-AB275+AC275-AD275)</f>
        <v>636612</v>
      </c>
      <c r="AF275" s="1" t="str">
        <f>IF(O275&gt;0," ",1)</f>
        <v xml:space="preserve"> </v>
      </c>
      <c r="AG275" s="1" t="str">
        <f>IF(W275&gt;0," ",1)</f>
        <v xml:space="preserve"> </v>
      </c>
    </row>
    <row r="276" spans="1:33" ht="15.95" customHeight="1">
      <c r="A276" s="14" t="s">
        <v>199</v>
      </c>
      <c r="B276" s="14" t="s">
        <v>597</v>
      </c>
      <c r="C276" s="14" t="s">
        <v>231</v>
      </c>
      <c r="D276" s="14" t="s">
        <v>600</v>
      </c>
      <c r="E276" s="15">
        <v>643.26</v>
      </c>
      <c r="F276" s="8">
        <f t="shared" si="53"/>
        <v>991906.92</v>
      </c>
      <c r="G276" s="16">
        <v>217702.68</v>
      </c>
      <c r="H276" s="18">
        <v>40867</v>
      </c>
      <c r="I276" s="8">
        <f t="shared" si="54"/>
        <v>30650.25</v>
      </c>
      <c r="J276" s="19">
        <v>38608</v>
      </c>
      <c r="K276" s="19">
        <v>40598</v>
      </c>
      <c r="L276" s="19">
        <v>107049</v>
      </c>
      <c r="M276" s="19">
        <v>148342</v>
      </c>
      <c r="N276" s="8">
        <f t="shared" si="48"/>
        <v>582949.92999999993</v>
      </c>
      <c r="O276" s="3">
        <f t="shared" si="49"/>
        <v>408957</v>
      </c>
      <c r="P276" s="2">
        <v>92</v>
      </c>
      <c r="Q276" s="2">
        <v>303</v>
      </c>
      <c r="R276" s="3">
        <f t="shared" si="55"/>
        <v>38748</v>
      </c>
      <c r="S276" s="20">
        <f t="shared" si="56"/>
        <v>46147.472399999999</v>
      </c>
      <c r="T276" s="21">
        <v>12790992</v>
      </c>
      <c r="U276" s="20">
        <f t="shared" si="57"/>
        <v>12790.992</v>
      </c>
      <c r="V276" s="20">
        <f t="shared" si="58"/>
        <v>33356.4804</v>
      </c>
      <c r="W276" s="3">
        <f t="shared" si="52"/>
        <v>667130</v>
      </c>
      <c r="X276" s="3">
        <f t="shared" si="50"/>
        <v>1114835</v>
      </c>
      <c r="Y276" s="22">
        <v>0</v>
      </c>
      <c r="Z276" s="17">
        <v>0</v>
      </c>
      <c r="AA276" s="3">
        <f t="shared" si="51"/>
        <v>1114835</v>
      </c>
      <c r="AB276" s="22"/>
      <c r="AC276" s="23">
        <v>0</v>
      </c>
      <c r="AD276" s="23">
        <v>0</v>
      </c>
      <c r="AE276" s="24">
        <f>SUM(AA276-AB276+AC276-AD276)</f>
        <v>1114835</v>
      </c>
      <c r="AF276" s="1" t="str">
        <f>IF(O276&gt;0," ",1)</f>
        <v xml:space="preserve"> </v>
      </c>
      <c r="AG276" s="1" t="str">
        <f>IF(W276&gt;0," ",1)</f>
        <v xml:space="preserve"> </v>
      </c>
    </row>
    <row r="277" spans="1:33" ht="15.95" customHeight="1">
      <c r="A277" s="14" t="s">
        <v>199</v>
      </c>
      <c r="B277" s="14" t="s">
        <v>597</v>
      </c>
      <c r="C277" s="14" t="s">
        <v>13</v>
      </c>
      <c r="D277" s="14" t="s">
        <v>601</v>
      </c>
      <c r="E277" s="15">
        <v>1534.17</v>
      </c>
      <c r="F277" s="8">
        <f t="shared" si="53"/>
        <v>2365690.14</v>
      </c>
      <c r="G277" s="16">
        <v>305411.19</v>
      </c>
      <c r="H277" s="18">
        <v>127500</v>
      </c>
      <c r="I277" s="8">
        <f t="shared" si="54"/>
        <v>95625</v>
      </c>
      <c r="J277" s="19">
        <v>120043</v>
      </c>
      <c r="K277" s="19">
        <v>126328</v>
      </c>
      <c r="L277" s="19">
        <v>292909</v>
      </c>
      <c r="M277" s="19">
        <v>96385</v>
      </c>
      <c r="N277" s="8">
        <f t="shared" si="48"/>
        <v>1036701.19</v>
      </c>
      <c r="O277" s="3">
        <f t="shared" si="49"/>
        <v>1328989</v>
      </c>
      <c r="P277" s="2">
        <v>66</v>
      </c>
      <c r="Q277" s="2">
        <v>689</v>
      </c>
      <c r="R277" s="3">
        <f t="shared" si="55"/>
        <v>63209</v>
      </c>
      <c r="S277" s="20">
        <f t="shared" si="56"/>
        <v>110061.3558</v>
      </c>
      <c r="T277" s="21">
        <v>19452942</v>
      </c>
      <c r="U277" s="20">
        <f t="shared" si="57"/>
        <v>19452.941999999999</v>
      </c>
      <c r="V277" s="20">
        <f t="shared" si="58"/>
        <v>90608.413800000009</v>
      </c>
      <c r="W277" s="3">
        <f t="shared" si="52"/>
        <v>1812168</v>
      </c>
      <c r="X277" s="3">
        <f t="shared" si="50"/>
        <v>3204366</v>
      </c>
      <c r="Y277" s="22">
        <v>0</v>
      </c>
      <c r="Z277" s="17">
        <v>0</v>
      </c>
      <c r="AA277" s="3">
        <f t="shared" si="51"/>
        <v>3204366</v>
      </c>
      <c r="AB277" s="22"/>
      <c r="AC277" s="23">
        <v>0</v>
      </c>
      <c r="AD277" s="23">
        <v>0</v>
      </c>
      <c r="AE277" s="24">
        <f>SUM(AA277-AB277+AC277-AD277)</f>
        <v>3204366</v>
      </c>
      <c r="AF277" s="1" t="str">
        <f>IF(O277&gt;0," ",1)</f>
        <v xml:space="preserve"> </v>
      </c>
      <c r="AG277" s="1" t="str">
        <f>IF(W277&gt;0," ",1)</f>
        <v xml:space="preserve"> </v>
      </c>
    </row>
    <row r="278" spans="1:33" ht="15.95" customHeight="1">
      <c r="A278" s="14" t="s">
        <v>34</v>
      </c>
      <c r="B278" s="14" t="s">
        <v>602</v>
      </c>
      <c r="C278" s="14" t="s">
        <v>52</v>
      </c>
      <c r="D278" s="14" t="s">
        <v>603</v>
      </c>
      <c r="E278" s="15">
        <v>619.29999999999995</v>
      </c>
      <c r="F278" s="8">
        <f t="shared" si="53"/>
        <v>954960.6</v>
      </c>
      <c r="G278" s="16">
        <v>235474.72</v>
      </c>
      <c r="H278" s="18">
        <v>76938</v>
      </c>
      <c r="I278" s="8">
        <f t="shared" si="54"/>
        <v>57703.5</v>
      </c>
      <c r="J278" s="19">
        <v>50947</v>
      </c>
      <c r="K278" s="19">
        <v>469377</v>
      </c>
      <c r="L278" s="19">
        <v>128130</v>
      </c>
      <c r="M278" s="19">
        <v>50955</v>
      </c>
      <c r="N278" s="8">
        <f t="shared" ref="N278:N338" si="59">SUM(G278+I278+J278+K278+L278+M278)</f>
        <v>992587.22</v>
      </c>
      <c r="O278" s="3">
        <f t="shared" ref="O278:O338" si="60">IF(F278&gt;N278,ROUND(SUM(F278-N278),0),0)</f>
        <v>0</v>
      </c>
      <c r="P278" s="2">
        <v>84</v>
      </c>
      <c r="Q278" s="2">
        <v>251</v>
      </c>
      <c r="R278" s="3">
        <f t="shared" si="55"/>
        <v>29307</v>
      </c>
      <c r="S278" s="20">
        <f t="shared" si="56"/>
        <v>44428.582000000002</v>
      </c>
      <c r="T278" s="21">
        <v>13708133</v>
      </c>
      <c r="U278" s="20">
        <f t="shared" si="57"/>
        <v>13708.133</v>
      </c>
      <c r="V278" s="20">
        <f t="shared" si="58"/>
        <v>30720.449000000001</v>
      </c>
      <c r="W278" s="3">
        <f t="shared" si="52"/>
        <v>614409</v>
      </c>
      <c r="X278" s="3">
        <f t="shared" ref="X278:X338" si="61">SUM(O278+R278+W278)</f>
        <v>643716</v>
      </c>
      <c r="Y278" s="22">
        <v>0</v>
      </c>
      <c r="Z278" s="17">
        <v>0</v>
      </c>
      <c r="AA278" s="3">
        <f t="shared" ref="AA278:AA338" si="62">ROUND(X278+Z278,0)</f>
        <v>643716</v>
      </c>
      <c r="AB278" s="22"/>
      <c r="AC278" s="23">
        <v>0</v>
      </c>
      <c r="AD278" s="23">
        <v>0</v>
      </c>
      <c r="AE278" s="24">
        <f>SUM(AA278-AB278+AC278-AD278)</f>
        <v>643716</v>
      </c>
      <c r="AF278" s="1">
        <f>IF(O278&gt;0," ",1)</f>
        <v>1</v>
      </c>
      <c r="AG278" s="1" t="str">
        <f>IF(W278&gt;0," ",1)</f>
        <v xml:space="preserve"> </v>
      </c>
    </row>
    <row r="279" spans="1:33" ht="15.95" customHeight="1">
      <c r="A279" s="14" t="s">
        <v>34</v>
      </c>
      <c r="B279" s="14" t="s">
        <v>602</v>
      </c>
      <c r="C279" s="14" t="s">
        <v>215</v>
      </c>
      <c r="D279" s="14" t="s">
        <v>604</v>
      </c>
      <c r="E279" s="15">
        <v>326.81</v>
      </c>
      <c r="F279" s="8">
        <f t="shared" si="53"/>
        <v>503941.02</v>
      </c>
      <c r="G279" s="16">
        <v>267487.31</v>
      </c>
      <c r="H279" s="18">
        <v>29603</v>
      </c>
      <c r="I279" s="8">
        <f t="shared" si="54"/>
        <v>22202.25</v>
      </c>
      <c r="J279" s="19">
        <v>19610</v>
      </c>
      <c r="K279" s="19">
        <v>180198</v>
      </c>
      <c r="L279" s="19">
        <v>94345</v>
      </c>
      <c r="M279" s="19">
        <v>82491</v>
      </c>
      <c r="N279" s="8">
        <f t="shared" si="59"/>
        <v>666333.56000000006</v>
      </c>
      <c r="O279" s="3">
        <f t="shared" si="60"/>
        <v>0</v>
      </c>
      <c r="P279" s="2">
        <v>136</v>
      </c>
      <c r="Q279" s="2">
        <v>103</v>
      </c>
      <c r="R279" s="3">
        <f t="shared" si="55"/>
        <v>19471</v>
      </c>
      <c r="S279" s="20">
        <f t="shared" si="56"/>
        <v>23445.349399999999</v>
      </c>
      <c r="T279" s="21">
        <v>15224393</v>
      </c>
      <c r="U279" s="20">
        <f t="shared" si="57"/>
        <v>15224.393</v>
      </c>
      <c r="V279" s="20">
        <f t="shared" si="58"/>
        <v>8220.9563999999991</v>
      </c>
      <c r="W279" s="3">
        <f t="shared" si="52"/>
        <v>164419</v>
      </c>
      <c r="X279" s="3">
        <f t="shared" si="61"/>
        <v>183890</v>
      </c>
      <c r="Y279" s="22">
        <v>0</v>
      </c>
      <c r="Z279" s="17">
        <v>0</v>
      </c>
      <c r="AA279" s="3">
        <f t="shared" si="62"/>
        <v>183890</v>
      </c>
      <c r="AB279" s="22"/>
      <c r="AC279" s="23">
        <v>0</v>
      </c>
      <c r="AD279" s="23">
        <v>0</v>
      </c>
      <c r="AE279" s="24">
        <f>SUM(AA279-AB279+AC279-AD279)</f>
        <v>183890</v>
      </c>
      <c r="AF279" s="1">
        <f>IF(O279&gt;0," ",1)</f>
        <v>1</v>
      </c>
      <c r="AG279" s="1" t="str">
        <f>IF(W279&gt;0," ",1)</f>
        <v xml:space="preserve"> </v>
      </c>
    </row>
    <row r="280" spans="1:33" ht="15.95" customHeight="1">
      <c r="A280" s="14" t="s">
        <v>34</v>
      </c>
      <c r="B280" s="14" t="s">
        <v>602</v>
      </c>
      <c r="C280" s="14" t="s">
        <v>239</v>
      </c>
      <c r="D280" s="14" t="s">
        <v>605</v>
      </c>
      <c r="E280" s="15">
        <v>1218.19</v>
      </c>
      <c r="F280" s="8">
        <f t="shared" si="53"/>
        <v>1878448.98</v>
      </c>
      <c r="G280" s="16">
        <v>496466.25</v>
      </c>
      <c r="H280" s="18">
        <v>129873</v>
      </c>
      <c r="I280" s="8">
        <f t="shared" si="54"/>
        <v>97404.75</v>
      </c>
      <c r="J280" s="19">
        <v>85770</v>
      </c>
      <c r="K280" s="19">
        <v>788826</v>
      </c>
      <c r="L280" s="19">
        <v>305115</v>
      </c>
      <c r="M280" s="19">
        <v>94575</v>
      </c>
      <c r="N280" s="8">
        <f t="shared" si="59"/>
        <v>1868157</v>
      </c>
      <c r="O280" s="3">
        <f t="shared" si="60"/>
        <v>10292</v>
      </c>
      <c r="P280" s="2">
        <v>112</v>
      </c>
      <c r="Q280" s="2">
        <v>249</v>
      </c>
      <c r="R280" s="3">
        <f t="shared" si="55"/>
        <v>38764</v>
      </c>
      <c r="S280" s="20">
        <f t="shared" si="56"/>
        <v>87392.950599999996</v>
      </c>
      <c r="T280" s="21">
        <v>29568232</v>
      </c>
      <c r="U280" s="20">
        <f t="shared" si="57"/>
        <v>29568.232</v>
      </c>
      <c r="V280" s="20">
        <f t="shared" si="58"/>
        <v>57824.718599999993</v>
      </c>
      <c r="W280" s="3">
        <f t="shared" si="52"/>
        <v>1156494</v>
      </c>
      <c r="X280" s="3">
        <f t="shared" si="61"/>
        <v>1205550</v>
      </c>
      <c r="Y280" s="22">
        <v>0</v>
      </c>
      <c r="Z280" s="17">
        <v>0</v>
      </c>
      <c r="AA280" s="3">
        <f t="shared" si="62"/>
        <v>1205550</v>
      </c>
      <c r="AB280" s="22"/>
      <c r="AC280" s="23">
        <v>0</v>
      </c>
      <c r="AD280" s="23">
        <v>0</v>
      </c>
      <c r="AE280" s="24">
        <f>SUM(AA280-AB280+AC280-AD280)</f>
        <v>1205550</v>
      </c>
      <c r="AF280" s="1" t="str">
        <f>IF(O280&gt;0," ",1)</f>
        <v xml:space="preserve"> </v>
      </c>
      <c r="AG280" s="1" t="str">
        <f>IF(W280&gt;0," ",1)</f>
        <v xml:space="preserve"> </v>
      </c>
    </row>
    <row r="281" spans="1:33" ht="15.95" customHeight="1">
      <c r="A281" s="14" t="s">
        <v>34</v>
      </c>
      <c r="B281" s="14" t="s">
        <v>602</v>
      </c>
      <c r="C281" s="14" t="s">
        <v>240</v>
      </c>
      <c r="D281" s="14" t="s">
        <v>606</v>
      </c>
      <c r="E281" s="15">
        <v>484.12</v>
      </c>
      <c r="F281" s="8">
        <f t="shared" si="53"/>
        <v>746513.04</v>
      </c>
      <c r="G281" s="16">
        <v>305524.34999999998</v>
      </c>
      <c r="H281" s="18">
        <v>54630</v>
      </c>
      <c r="I281" s="8">
        <f t="shared" si="54"/>
        <v>40972.5</v>
      </c>
      <c r="J281" s="19">
        <v>36183</v>
      </c>
      <c r="K281" s="19">
        <v>332912</v>
      </c>
      <c r="L281" s="19">
        <v>177889</v>
      </c>
      <c r="M281" s="19">
        <v>14497</v>
      </c>
      <c r="N281" s="8">
        <f t="shared" si="59"/>
        <v>907977.85</v>
      </c>
      <c r="O281" s="3">
        <f t="shared" si="60"/>
        <v>0</v>
      </c>
      <c r="P281" s="2">
        <v>95</v>
      </c>
      <c r="Q281" s="2">
        <v>159</v>
      </c>
      <c r="R281" s="3">
        <f t="shared" si="55"/>
        <v>20996</v>
      </c>
      <c r="S281" s="20">
        <f t="shared" si="56"/>
        <v>34730.768799999998</v>
      </c>
      <c r="T281" s="21">
        <v>17521381</v>
      </c>
      <c r="U281" s="20">
        <f t="shared" si="57"/>
        <v>17521.381000000001</v>
      </c>
      <c r="V281" s="20">
        <f t="shared" si="58"/>
        <v>17209.387799999997</v>
      </c>
      <c r="W281" s="3">
        <f t="shared" si="52"/>
        <v>344188</v>
      </c>
      <c r="X281" s="3">
        <f t="shared" si="61"/>
        <v>365184</v>
      </c>
      <c r="Y281" s="22">
        <v>0</v>
      </c>
      <c r="Z281" s="17">
        <v>0</v>
      </c>
      <c r="AA281" s="3">
        <f t="shared" si="62"/>
        <v>365184</v>
      </c>
      <c r="AB281" s="22"/>
      <c r="AC281" s="23">
        <v>0</v>
      </c>
      <c r="AD281" s="23">
        <v>0</v>
      </c>
      <c r="AE281" s="24">
        <f>SUM(AA281-AB281+AC281-AD281)</f>
        <v>365184</v>
      </c>
      <c r="AF281" s="1">
        <f>IF(O281&gt;0," ",1)</f>
        <v>1</v>
      </c>
      <c r="AG281" s="1" t="str">
        <f>IF(W281&gt;0," ",1)</f>
        <v xml:space="preserve"> </v>
      </c>
    </row>
    <row r="282" spans="1:33" ht="15.95" customHeight="1">
      <c r="A282" s="14" t="s">
        <v>241</v>
      </c>
      <c r="B282" s="14" t="s">
        <v>607</v>
      </c>
      <c r="C282" s="14" t="s">
        <v>193</v>
      </c>
      <c r="D282" s="14" t="s">
        <v>608</v>
      </c>
      <c r="E282" s="15">
        <v>2845.04</v>
      </c>
      <c r="F282" s="8">
        <f t="shared" si="53"/>
        <v>4387051.68</v>
      </c>
      <c r="G282" s="16">
        <v>703503.70000000007</v>
      </c>
      <c r="H282" s="18">
        <v>229508</v>
      </c>
      <c r="I282" s="8">
        <f t="shared" si="54"/>
        <v>172131</v>
      </c>
      <c r="J282" s="19">
        <v>226612</v>
      </c>
      <c r="K282" s="19">
        <v>176409</v>
      </c>
      <c r="L282" s="19">
        <v>437565</v>
      </c>
      <c r="M282" s="19">
        <v>112348</v>
      </c>
      <c r="N282" s="8">
        <f t="shared" si="59"/>
        <v>1828568.7000000002</v>
      </c>
      <c r="O282" s="3">
        <f t="shared" si="60"/>
        <v>2558483</v>
      </c>
      <c r="P282" s="2">
        <v>68</v>
      </c>
      <c r="Q282" s="2">
        <v>1011</v>
      </c>
      <c r="R282" s="3">
        <f t="shared" si="55"/>
        <v>95560</v>
      </c>
      <c r="S282" s="20">
        <f t="shared" si="56"/>
        <v>204103.16959999999</v>
      </c>
      <c r="T282" s="21">
        <v>43750230</v>
      </c>
      <c r="U282" s="20">
        <f t="shared" si="57"/>
        <v>43750.23</v>
      </c>
      <c r="V282" s="20">
        <f t="shared" si="58"/>
        <v>160352.93959999998</v>
      </c>
      <c r="W282" s="3">
        <f t="shared" si="52"/>
        <v>3207059</v>
      </c>
      <c r="X282" s="3">
        <f t="shared" si="61"/>
        <v>5861102</v>
      </c>
      <c r="Y282" s="22">
        <v>0</v>
      </c>
      <c r="Z282" s="17">
        <v>0</v>
      </c>
      <c r="AA282" s="3">
        <f t="shared" si="62"/>
        <v>5861102</v>
      </c>
      <c r="AB282" s="22"/>
      <c r="AC282" s="23">
        <v>0</v>
      </c>
      <c r="AD282" s="23">
        <v>0</v>
      </c>
      <c r="AE282" s="24">
        <f>SUM(AA282-AB282+AC282-AD282)</f>
        <v>5861102</v>
      </c>
      <c r="AF282" s="1" t="str">
        <f>IF(O282&gt;0," ",1)</f>
        <v xml:space="preserve"> </v>
      </c>
      <c r="AG282" s="1" t="str">
        <f>IF(W282&gt;0," ",1)</f>
        <v xml:space="preserve"> </v>
      </c>
    </row>
    <row r="283" spans="1:33" ht="15.95" customHeight="1">
      <c r="A283" s="14" t="s">
        <v>241</v>
      </c>
      <c r="B283" s="14" t="s">
        <v>607</v>
      </c>
      <c r="C283" s="14" t="s">
        <v>97</v>
      </c>
      <c r="D283" s="14" t="s">
        <v>609</v>
      </c>
      <c r="E283" s="15">
        <v>1821.49</v>
      </c>
      <c r="F283" s="8">
        <f t="shared" si="53"/>
        <v>2808737.58</v>
      </c>
      <c r="G283" s="16">
        <v>818222.66</v>
      </c>
      <c r="H283" s="18">
        <v>139420</v>
      </c>
      <c r="I283" s="8">
        <f t="shared" si="54"/>
        <v>104565</v>
      </c>
      <c r="J283" s="19">
        <v>137370</v>
      </c>
      <c r="K283" s="19">
        <v>107098</v>
      </c>
      <c r="L283" s="19">
        <v>309699</v>
      </c>
      <c r="M283" s="19">
        <v>109734</v>
      </c>
      <c r="N283" s="8">
        <f t="shared" si="59"/>
        <v>1586688.6600000001</v>
      </c>
      <c r="O283" s="3">
        <f t="shared" si="60"/>
        <v>1222049</v>
      </c>
      <c r="P283" s="2">
        <v>57</v>
      </c>
      <c r="Q283" s="2">
        <v>978</v>
      </c>
      <c r="R283" s="3">
        <f t="shared" si="55"/>
        <v>77487</v>
      </c>
      <c r="S283" s="20">
        <f t="shared" si="56"/>
        <v>130673.69259999999</v>
      </c>
      <c r="T283" s="21">
        <v>50321197</v>
      </c>
      <c r="U283" s="20">
        <f t="shared" si="57"/>
        <v>50321.197</v>
      </c>
      <c r="V283" s="20">
        <f t="shared" si="58"/>
        <v>80352.495599999995</v>
      </c>
      <c r="W283" s="3">
        <f t="shared" si="52"/>
        <v>1607050</v>
      </c>
      <c r="X283" s="3">
        <f t="shared" si="61"/>
        <v>2906586</v>
      </c>
      <c r="Y283" s="22">
        <v>0</v>
      </c>
      <c r="Z283" s="17">
        <v>0</v>
      </c>
      <c r="AA283" s="3">
        <f t="shared" si="62"/>
        <v>2906586</v>
      </c>
      <c r="AB283" s="22"/>
      <c r="AC283" s="23">
        <v>0</v>
      </c>
      <c r="AD283" s="23">
        <v>0</v>
      </c>
      <c r="AE283" s="24">
        <f>SUM(AA283-AB283+AC283-AD283)</f>
        <v>2906586</v>
      </c>
      <c r="AF283" s="1" t="str">
        <f>IF(O283&gt;0," ",1)</f>
        <v xml:space="preserve"> </v>
      </c>
      <c r="AG283" s="1" t="str">
        <f>IF(W283&gt;0," ",1)</f>
        <v xml:space="preserve"> </v>
      </c>
    </row>
    <row r="284" spans="1:33" ht="15.95" customHeight="1">
      <c r="A284" s="14" t="s">
        <v>99</v>
      </c>
      <c r="B284" s="14" t="s">
        <v>610</v>
      </c>
      <c r="C284" s="14" t="s">
        <v>80</v>
      </c>
      <c r="D284" s="14" t="s">
        <v>611</v>
      </c>
      <c r="E284" s="15">
        <v>215.19</v>
      </c>
      <c r="F284" s="8">
        <f t="shared" si="53"/>
        <v>331822.98</v>
      </c>
      <c r="G284" s="16">
        <v>67523.48</v>
      </c>
      <c r="H284" s="18">
        <v>14460</v>
      </c>
      <c r="I284" s="8">
        <f t="shared" si="54"/>
        <v>10845</v>
      </c>
      <c r="J284" s="19">
        <v>14854</v>
      </c>
      <c r="K284" s="19">
        <v>0</v>
      </c>
      <c r="L284" s="19">
        <v>0</v>
      </c>
      <c r="M284" s="19">
        <v>6528</v>
      </c>
      <c r="N284" s="8">
        <f t="shared" si="59"/>
        <v>99750.48</v>
      </c>
      <c r="O284" s="3">
        <f t="shared" si="60"/>
        <v>232073</v>
      </c>
      <c r="P284" s="2">
        <v>84</v>
      </c>
      <c r="Q284" s="2">
        <v>58</v>
      </c>
      <c r="R284" s="3">
        <f t="shared" si="55"/>
        <v>6772</v>
      </c>
      <c r="S284" s="20">
        <f t="shared" si="56"/>
        <v>15437.730600000001</v>
      </c>
      <c r="T284" s="21">
        <v>4200048</v>
      </c>
      <c r="U284" s="20">
        <f t="shared" si="57"/>
        <v>4200.0479999999998</v>
      </c>
      <c r="V284" s="20">
        <f t="shared" si="58"/>
        <v>11237.6826</v>
      </c>
      <c r="W284" s="3">
        <f t="shared" si="52"/>
        <v>224754</v>
      </c>
      <c r="X284" s="3">
        <f t="shared" si="61"/>
        <v>463599</v>
      </c>
      <c r="Y284" s="22">
        <v>0</v>
      </c>
      <c r="Z284" s="17">
        <v>0</v>
      </c>
      <c r="AA284" s="3">
        <f t="shared" si="62"/>
        <v>463599</v>
      </c>
      <c r="AB284" s="22"/>
      <c r="AC284" s="23">
        <v>0</v>
      </c>
      <c r="AD284" s="23">
        <v>0</v>
      </c>
      <c r="AE284" s="24">
        <f>SUM(AA284-AB284+AC284-AD284)</f>
        <v>463599</v>
      </c>
      <c r="AF284" s="1" t="str">
        <f>IF(O284&gt;0," ",1)</f>
        <v xml:space="preserve"> </v>
      </c>
      <c r="AG284" s="1" t="str">
        <f>IF(W284&gt;0," ",1)</f>
        <v xml:space="preserve"> </v>
      </c>
    </row>
    <row r="285" spans="1:33" ht="15.95" customHeight="1">
      <c r="A285" s="14" t="s">
        <v>99</v>
      </c>
      <c r="B285" s="14" t="s">
        <v>610</v>
      </c>
      <c r="C285" s="14" t="s">
        <v>107</v>
      </c>
      <c r="D285" s="14" t="s">
        <v>612</v>
      </c>
      <c r="E285" s="15">
        <v>263.2</v>
      </c>
      <c r="F285" s="8">
        <f t="shared" si="53"/>
        <v>405854.39999999997</v>
      </c>
      <c r="G285" s="16">
        <v>24733.19</v>
      </c>
      <c r="H285" s="18">
        <v>18417</v>
      </c>
      <c r="I285" s="8">
        <f t="shared" si="54"/>
        <v>13812.75</v>
      </c>
      <c r="J285" s="19">
        <v>18919</v>
      </c>
      <c r="K285" s="19">
        <v>0</v>
      </c>
      <c r="L285" s="19">
        <v>0</v>
      </c>
      <c r="M285" s="19">
        <v>11352</v>
      </c>
      <c r="N285" s="8">
        <f t="shared" si="59"/>
        <v>68816.94</v>
      </c>
      <c r="O285" s="3">
        <f t="shared" si="60"/>
        <v>337037</v>
      </c>
      <c r="P285" s="2">
        <v>57</v>
      </c>
      <c r="Q285" s="2">
        <v>120</v>
      </c>
      <c r="R285" s="3">
        <f t="shared" si="55"/>
        <v>9508</v>
      </c>
      <c r="S285" s="20">
        <f t="shared" si="56"/>
        <v>18881.968000000001</v>
      </c>
      <c r="T285" s="21">
        <v>1502624</v>
      </c>
      <c r="U285" s="20">
        <f t="shared" si="57"/>
        <v>1502.624</v>
      </c>
      <c r="V285" s="20">
        <f t="shared" si="58"/>
        <v>17379.344000000001</v>
      </c>
      <c r="W285" s="3">
        <f t="shared" si="52"/>
        <v>347587</v>
      </c>
      <c r="X285" s="3">
        <f t="shared" si="61"/>
        <v>694132</v>
      </c>
      <c r="Y285" s="22">
        <v>0</v>
      </c>
      <c r="Z285" s="17">
        <v>0</v>
      </c>
      <c r="AA285" s="3">
        <f t="shared" si="62"/>
        <v>694132</v>
      </c>
      <c r="AB285" s="22"/>
      <c r="AC285" s="23">
        <v>0</v>
      </c>
      <c r="AD285" s="23">
        <v>0</v>
      </c>
      <c r="AE285" s="24">
        <f>SUM(AA285-AB285+AC285-AD285)</f>
        <v>694132</v>
      </c>
      <c r="AF285" s="1" t="str">
        <f>IF(O285&gt;0," ",1)</f>
        <v xml:space="preserve"> </v>
      </c>
      <c r="AG285" s="1" t="str">
        <f>IF(W285&gt;0," ",1)</f>
        <v xml:space="preserve"> </v>
      </c>
    </row>
    <row r="286" spans="1:33" ht="15.95" customHeight="1">
      <c r="A286" s="14" t="s">
        <v>99</v>
      </c>
      <c r="B286" s="14" t="s">
        <v>610</v>
      </c>
      <c r="C286" s="14" t="s">
        <v>180</v>
      </c>
      <c r="D286" s="14" t="s">
        <v>613</v>
      </c>
      <c r="E286" s="15">
        <v>424.3</v>
      </c>
      <c r="F286" s="8">
        <f t="shared" si="53"/>
        <v>654270.6</v>
      </c>
      <c r="G286" s="16">
        <v>233880.62</v>
      </c>
      <c r="H286" s="18">
        <v>34828</v>
      </c>
      <c r="I286" s="8">
        <f t="shared" si="54"/>
        <v>26121</v>
      </c>
      <c r="J286" s="19">
        <v>35628</v>
      </c>
      <c r="K286" s="19">
        <v>0</v>
      </c>
      <c r="L286" s="19">
        <v>0</v>
      </c>
      <c r="M286" s="19">
        <v>8891</v>
      </c>
      <c r="N286" s="8">
        <f t="shared" si="59"/>
        <v>304520.62</v>
      </c>
      <c r="O286" s="3">
        <f t="shared" si="60"/>
        <v>349750</v>
      </c>
      <c r="P286" s="2">
        <v>73</v>
      </c>
      <c r="Q286" s="2">
        <v>109</v>
      </c>
      <c r="R286" s="3">
        <f t="shared" si="55"/>
        <v>11060</v>
      </c>
      <c r="S286" s="20">
        <f t="shared" si="56"/>
        <v>30439.281999999999</v>
      </c>
      <c r="T286" s="21">
        <v>13979714</v>
      </c>
      <c r="U286" s="20">
        <f t="shared" si="57"/>
        <v>13979.714</v>
      </c>
      <c r="V286" s="20">
        <f t="shared" si="58"/>
        <v>16459.567999999999</v>
      </c>
      <c r="W286" s="3">
        <f t="shared" si="52"/>
        <v>329191</v>
      </c>
      <c r="X286" s="3">
        <f t="shared" si="61"/>
        <v>690001</v>
      </c>
      <c r="Y286" s="22">
        <v>0</v>
      </c>
      <c r="Z286" s="17">
        <v>0</v>
      </c>
      <c r="AA286" s="3">
        <f t="shared" si="62"/>
        <v>690001</v>
      </c>
      <c r="AB286" s="22"/>
      <c r="AC286" s="23">
        <v>0</v>
      </c>
      <c r="AD286" s="23">
        <v>0</v>
      </c>
      <c r="AE286" s="24">
        <f>SUM(AA286-AB286+AC286-AD286)</f>
        <v>690001</v>
      </c>
      <c r="AF286" s="1" t="str">
        <f>IF(O286&gt;0," ",1)</f>
        <v xml:space="preserve"> </v>
      </c>
      <c r="AG286" s="1" t="str">
        <f>IF(W286&gt;0," ",1)</f>
        <v xml:space="preserve"> </v>
      </c>
    </row>
    <row r="287" spans="1:33" ht="15.95" customHeight="1">
      <c r="A287" s="14" t="s">
        <v>99</v>
      </c>
      <c r="B287" s="14" t="s">
        <v>610</v>
      </c>
      <c r="C287" s="14" t="s">
        <v>52</v>
      </c>
      <c r="D287" s="14" t="s">
        <v>614</v>
      </c>
      <c r="E287" s="15">
        <v>3867.03</v>
      </c>
      <c r="F287" s="8">
        <f t="shared" si="53"/>
        <v>5962960.2600000007</v>
      </c>
      <c r="G287" s="16">
        <v>1773809.98</v>
      </c>
      <c r="H287" s="18">
        <v>315005</v>
      </c>
      <c r="I287" s="8">
        <f t="shared" si="54"/>
        <v>236253.75</v>
      </c>
      <c r="J287" s="19">
        <v>321850</v>
      </c>
      <c r="K287" s="19">
        <v>3328</v>
      </c>
      <c r="L287" s="19">
        <v>812903</v>
      </c>
      <c r="M287" s="19">
        <v>31049</v>
      </c>
      <c r="N287" s="8">
        <f t="shared" si="59"/>
        <v>3179193.73</v>
      </c>
      <c r="O287" s="3">
        <f t="shared" si="60"/>
        <v>2783767</v>
      </c>
      <c r="P287" s="2">
        <v>40</v>
      </c>
      <c r="Q287" s="2">
        <v>1158</v>
      </c>
      <c r="R287" s="3">
        <f t="shared" si="55"/>
        <v>64385</v>
      </c>
      <c r="S287" s="20">
        <f t="shared" si="56"/>
        <v>277420.73220000003</v>
      </c>
      <c r="T287" s="21">
        <v>112337554</v>
      </c>
      <c r="U287" s="20">
        <f t="shared" si="57"/>
        <v>112337.554</v>
      </c>
      <c r="V287" s="20">
        <f t="shared" si="58"/>
        <v>165083.17820000002</v>
      </c>
      <c r="W287" s="3">
        <f t="shared" si="52"/>
        <v>3301664</v>
      </c>
      <c r="X287" s="3">
        <f t="shared" si="61"/>
        <v>6149816</v>
      </c>
      <c r="Y287" s="22">
        <v>0</v>
      </c>
      <c r="Z287" s="17">
        <v>0</v>
      </c>
      <c r="AA287" s="3">
        <f t="shared" si="62"/>
        <v>6149816</v>
      </c>
      <c r="AB287" s="22"/>
      <c r="AC287" s="23">
        <v>0</v>
      </c>
      <c r="AD287" s="23">
        <v>0</v>
      </c>
      <c r="AE287" s="24">
        <f>SUM(AA287-AB287+AC287-AD287)</f>
        <v>6149816</v>
      </c>
      <c r="AF287" s="1" t="str">
        <f>IF(O287&gt;0," ",1)</f>
        <v xml:space="preserve"> </v>
      </c>
      <c r="AG287" s="1" t="str">
        <f>IF(W287&gt;0," ",1)</f>
        <v xml:space="preserve"> </v>
      </c>
    </row>
    <row r="288" spans="1:33" ht="15.95" customHeight="1">
      <c r="A288" s="14" t="s">
        <v>99</v>
      </c>
      <c r="B288" s="14" t="s">
        <v>610</v>
      </c>
      <c r="C288" s="14" t="s">
        <v>193</v>
      </c>
      <c r="D288" s="14" t="s">
        <v>615</v>
      </c>
      <c r="E288" s="15">
        <v>1475.99</v>
      </c>
      <c r="F288" s="8">
        <f t="shared" si="53"/>
        <v>2275976.58</v>
      </c>
      <c r="G288" s="16">
        <v>407438.93</v>
      </c>
      <c r="H288" s="18">
        <v>127813</v>
      </c>
      <c r="I288" s="8">
        <f t="shared" si="54"/>
        <v>95859.75</v>
      </c>
      <c r="J288" s="19">
        <v>130775</v>
      </c>
      <c r="K288" s="19">
        <v>1351</v>
      </c>
      <c r="L288" s="19">
        <v>293454</v>
      </c>
      <c r="M288" s="19">
        <v>52813</v>
      </c>
      <c r="N288" s="8">
        <f t="shared" si="59"/>
        <v>981691.67999999993</v>
      </c>
      <c r="O288" s="3">
        <f t="shared" si="60"/>
        <v>1294285</v>
      </c>
      <c r="P288" s="2">
        <v>57</v>
      </c>
      <c r="Q288" s="2">
        <v>940</v>
      </c>
      <c r="R288" s="3">
        <f t="shared" si="55"/>
        <v>74476</v>
      </c>
      <c r="S288" s="20">
        <f t="shared" si="56"/>
        <v>105887.5226</v>
      </c>
      <c r="T288" s="21">
        <v>23592295</v>
      </c>
      <c r="U288" s="20">
        <f t="shared" si="57"/>
        <v>23592.294999999998</v>
      </c>
      <c r="V288" s="20">
        <f t="shared" si="58"/>
        <v>82295.227599999998</v>
      </c>
      <c r="W288" s="3">
        <f t="shared" si="52"/>
        <v>1645905</v>
      </c>
      <c r="X288" s="3">
        <f t="shared" si="61"/>
        <v>3014666</v>
      </c>
      <c r="Y288" s="22">
        <v>0</v>
      </c>
      <c r="Z288" s="17">
        <v>0</v>
      </c>
      <c r="AA288" s="3">
        <f t="shared" si="62"/>
        <v>3014666</v>
      </c>
      <c r="AB288" s="22"/>
      <c r="AC288" s="23">
        <v>0</v>
      </c>
      <c r="AD288" s="23">
        <v>0</v>
      </c>
      <c r="AE288" s="24">
        <f>SUM(AA288-AB288+AC288-AD288)</f>
        <v>3014666</v>
      </c>
      <c r="AF288" s="1" t="str">
        <f>IF(O288&gt;0," ",1)</f>
        <v xml:space="preserve"> </v>
      </c>
      <c r="AG288" s="1" t="str">
        <f>IF(W288&gt;0," ",1)</f>
        <v xml:space="preserve"> </v>
      </c>
    </row>
    <row r="289" spans="1:33" ht="15.95" customHeight="1">
      <c r="A289" s="14" t="s">
        <v>99</v>
      </c>
      <c r="B289" s="14" t="s">
        <v>610</v>
      </c>
      <c r="C289" s="14" t="s">
        <v>13</v>
      </c>
      <c r="D289" s="14" t="s">
        <v>616</v>
      </c>
      <c r="E289" s="15">
        <v>1380.65</v>
      </c>
      <c r="F289" s="8">
        <f t="shared" si="53"/>
        <v>2128962.3000000003</v>
      </c>
      <c r="G289" s="16">
        <v>228626.83</v>
      </c>
      <c r="H289" s="18">
        <v>110247</v>
      </c>
      <c r="I289" s="8">
        <f t="shared" si="54"/>
        <v>82685.25</v>
      </c>
      <c r="J289" s="19">
        <v>112617</v>
      </c>
      <c r="K289" s="19">
        <v>1165</v>
      </c>
      <c r="L289" s="19">
        <v>278002</v>
      </c>
      <c r="M289" s="19">
        <v>29129</v>
      </c>
      <c r="N289" s="8">
        <f t="shared" si="59"/>
        <v>732225.08</v>
      </c>
      <c r="O289" s="3">
        <f t="shared" si="60"/>
        <v>1396737</v>
      </c>
      <c r="P289" s="2">
        <v>46</v>
      </c>
      <c r="Q289" s="2">
        <v>630</v>
      </c>
      <c r="R289" s="3">
        <f t="shared" si="55"/>
        <v>40282</v>
      </c>
      <c r="S289" s="20">
        <f t="shared" si="56"/>
        <v>99047.831000000006</v>
      </c>
      <c r="T289" s="21">
        <v>14130212</v>
      </c>
      <c r="U289" s="20">
        <f t="shared" si="57"/>
        <v>14130.212</v>
      </c>
      <c r="V289" s="20">
        <f t="shared" si="58"/>
        <v>84917.619000000006</v>
      </c>
      <c r="W289" s="3">
        <f t="shared" si="52"/>
        <v>1698352</v>
      </c>
      <c r="X289" s="3">
        <f t="shared" si="61"/>
        <v>3135371</v>
      </c>
      <c r="Y289" s="22">
        <v>0</v>
      </c>
      <c r="Z289" s="17">
        <v>0</v>
      </c>
      <c r="AA289" s="3">
        <f t="shared" si="62"/>
        <v>3135371</v>
      </c>
      <c r="AB289" s="22"/>
      <c r="AC289" s="23">
        <v>0</v>
      </c>
      <c r="AD289" s="23">
        <v>0</v>
      </c>
      <c r="AE289" s="24">
        <f>SUM(AA289-AB289+AC289-AD289)</f>
        <v>3135371</v>
      </c>
      <c r="AF289" s="1" t="str">
        <f>IF(O289&gt;0," ",1)</f>
        <v xml:space="preserve"> </v>
      </c>
      <c r="AG289" s="1" t="str">
        <f>IF(W289&gt;0," ",1)</f>
        <v xml:space="preserve"> </v>
      </c>
    </row>
    <row r="290" spans="1:33" ht="15.95" customHeight="1">
      <c r="A290" s="14" t="s">
        <v>99</v>
      </c>
      <c r="B290" s="14" t="s">
        <v>610</v>
      </c>
      <c r="C290" s="14" t="s">
        <v>246</v>
      </c>
      <c r="D290" s="14" t="s">
        <v>617</v>
      </c>
      <c r="E290" s="15">
        <v>2624.96</v>
      </c>
      <c r="F290" s="8">
        <f t="shared" si="53"/>
        <v>4047688.32</v>
      </c>
      <c r="G290" s="16">
        <v>404438.28</v>
      </c>
      <c r="H290" s="18">
        <v>198881</v>
      </c>
      <c r="I290" s="8">
        <f t="shared" si="54"/>
        <v>149160.75</v>
      </c>
      <c r="J290" s="19">
        <v>203114</v>
      </c>
      <c r="K290" s="19">
        <v>2101</v>
      </c>
      <c r="L290" s="19">
        <v>467150</v>
      </c>
      <c r="M290" s="19">
        <v>58087</v>
      </c>
      <c r="N290" s="8">
        <f t="shared" si="59"/>
        <v>1284051.03</v>
      </c>
      <c r="O290" s="3">
        <f t="shared" si="60"/>
        <v>2763637</v>
      </c>
      <c r="P290" s="2">
        <v>46</v>
      </c>
      <c r="Q290" s="2">
        <v>1280</v>
      </c>
      <c r="R290" s="3">
        <f t="shared" si="55"/>
        <v>81843</v>
      </c>
      <c r="S290" s="20">
        <f t="shared" si="56"/>
        <v>188314.63039999999</v>
      </c>
      <c r="T290" s="21">
        <v>24558502</v>
      </c>
      <c r="U290" s="20">
        <f t="shared" si="57"/>
        <v>24558.502</v>
      </c>
      <c r="V290" s="20">
        <f t="shared" si="58"/>
        <v>163756.12839999999</v>
      </c>
      <c r="W290" s="3">
        <f t="shared" si="52"/>
        <v>3275123</v>
      </c>
      <c r="X290" s="3">
        <f t="shared" si="61"/>
        <v>6120603</v>
      </c>
      <c r="Y290" s="22">
        <v>0</v>
      </c>
      <c r="Z290" s="17">
        <v>0</v>
      </c>
      <c r="AA290" s="3">
        <f t="shared" si="62"/>
        <v>6120603</v>
      </c>
      <c r="AB290" s="22"/>
      <c r="AC290" s="23">
        <v>0</v>
      </c>
      <c r="AD290" s="23">
        <v>0</v>
      </c>
      <c r="AE290" s="24">
        <f>SUM(AA290-AB290+AC290-AD290)</f>
        <v>6120603</v>
      </c>
      <c r="AF290" s="1" t="str">
        <f>IF(O290&gt;0," ",1)</f>
        <v xml:space="preserve"> </v>
      </c>
      <c r="AG290" s="1" t="str">
        <f>IF(W290&gt;0," ",1)</f>
        <v xml:space="preserve"> </v>
      </c>
    </row>
    <row r="291" spans="1:33" ht="15.95" customHeight="1">
      <c r="A291" s="14" t="s">
        <v>99</v>
      </c>
      <c r="B291" s="14" t="s">
        <v>610</v>
      </c>
      <c r="C291" s="14" t="s">
        <v>1</v>
      </c>
      <c r="D291" s="14" t="s">
        <v>618</v>
      </c>
      <c r="E291" s="15">
        <v>1426.75</v>
      </c>
      <c r="F291" s="8">
        <f t="shared" si="53"/>
        <v>2200048.5</v>
      </c>
      <c r="G291" s="16">
        <v>606213.86</v>
      </c>
      <c r="H291" s="18">
        <v>115640</v>
      </c>
      <c r="I291" s="8">
        <f t="shared" si="54"/>
        <v>86730</v>
      </c>
      <c r="J291" s="19">
        <v>117984</v>
      </c>
      <c r="K291" s="19">
        <v>1221</v>
      </c>
      <c r="L291" s="19">
        <v>288957</v>
      </c>
      <c r="M291" s="19">
        <v>1152592</v>
      </c>
      <c r="N291" s="8">
        <f t="shared" si="59"/>
        <v>2253697.86</v>
      </c>
      <c r="O291" s="3">
        <f t="shared" si="60"/>
        <v>0</v>
      </c>
      <c r="P291" s="2">
        <v>59</v>
      </c>
      <c r="Q291" s="2">
        <v>702</v>
      </c>
      <c r="R291" s="3">
        <f t="shared" si="55"/>
        <v>57571</v>
      </c>
      <c r="S291" s="20">
        <f t="shared" si="56"/>
        <v>102355.045</v>
      </c>
      <c r="T291" s="21">
        <v>37686103</v>
      </c>
      <c r="U291" s="20">
        <f t="shared" si="57"/>
        <v>37686.103000000003</v>
      </c>
      <c r="V291" s="20">
        <f t="shared" si="58"/>
        <v>64668.941999999995</v>
      </c>
      <c r="W291" s="3">
        <f t="shared" si="52"/>
        <v>1293379</v>
      </c>
      <c r="X291" s="3">
        <f t="shared" si="61"/>
        <v>1350950</v>
      </c>
      <c r="Y291" s="22">
        <v>0</v>
      </c>
      <c r="Z291" s="17">
        <v>0</v>
      </c>
      <c r="AA291" s="3">
        <f t="shared" si="62"/>
        <v>1350950</v>
      </c>
      <c r="AB291" s="22"/>
      <c r="AC291" s="23">
        <v>0</v>
      </c>
      <c r="AD291" s="23">
        <v>0</v>
      </c>
      <c r="AE291" s="24">
        <f>SUM(AA291-AB291+AC291-AD291)</f>
        <v>1350950</v>
      </c>
      <c r="AF291" s="1">
        <f>IF(O291&gt;0," ",1)</f>
        <v>1</v>
      </c>
      <c r="AG291" s="1" t="str">
        <f>IF(W291&gt;0," ",1)</f>
        <v xml:space="preserve"> </v>
      </c>
    </row>
    <row r="292" spans="1:33" ht="15.95" customHeight="1">
      <c r="A292" s="14" t="s">
        <v>206</v>
      </c>
      <c r="B292" s="14" t="s">
        <v>619</v>
      </c>
      <c r="C292" s="14" t="s">
        <v>25</v>
      </c>
      <c r="D292" s="14" t="s">
        <v>620</v>
      </c>
      <c r="E292" s="15">
        <v>103.06</v>
      </c>
      <c r="F292" s="8">
        <f t="shared" si="53"/>
        <v>158918.51999999999</v>
      </c>
      <c r="G292" s="16">
        <v>48253.74</v>
      </c>
      <c r="H292" s="18">
        <v>6807</v>
      </c>
      <c r="I292" s="8">
        <f t="shared" si="54"/>
        <v>5105.25</v>
      </c>
      <c r="J292" s="19">
        <v>7388</v>
      </c>
      <c r="K292" s="19">
        <v>0</v>
      </c>
      <c r="L292" s="19">
        <v>0</v>
      </c>
      <c r="M292" s="19">
        <v>13900</v>
      </c>
      <c r="N292" s="8">
        <f t="shared" si="59"/>
        <v>74646.989999999991</v>
      </c>
      <c r="O292" s="3">
        <f t="shared" si="60"/>
        <v>84272</v>
      </c>
      <c r="P292" s="2">
        <v>110</v>
      </c>
      <c r="Q292" s="2">
        <v>42</v>
      </c>
      <c r="R292" s="3">
        <f t="shared" si="55"/>
        <v>6422</v>
      </c>
      <c r="S292" s="20">
        <f t="shared" si="56"/>
        <v>7393.5244000000002</v>
      </c>
      <c r="T292" s="21">
        <v>2911528</v>
      </c>
      <c r="U292" s="20">
        <f t="shared" si="57"/>
        <v>2911.5279999999998</v>
      </c>
      <c r="V292" s="20">
        <f t="shared" si="58"/>
        <v>4481.9964</v>
      </c>
      <c r="W292" s="3">
        <f t="shared" si="52"/>
        <v>89640</v>
      </c>
      <c r="X292" s="3">
        <f t="shared" si="61"/>
        <v>180334</v>
      </c>
      <c r="Y292" s="22">
        <v>0</v>
      </c>
      <c r="Z292" s="17">
        <v>0</v>
      </c>
      <c r="AA292" s="3">
        <f t="shared" si="62"/>
        <v>180334</v>
      </c>
      <c r="AB292" s="22"/>
      <c r="AC292" s="23">
        <v>0</v>
      </c>
      <c r="AD292" s="23">
        <v>0</v>
      </c>
      <c r="AE292" s="24">
        <f>SUM(AA292-AB292+AC292-AD292)</f>
        <v>180334</v>
      </c>
      <c r="AF292" s="1" t="str">
        <f>IF(O292&gt;0," ",1)</f>
        <v xml:space="preserve"> </v>
      </c>
      <c r="AG292" s="1" t="str">
        <f>IF(W292&gt;0," ",1)</f>
        <v xml:space="preserve"> </v>
      </c>
    </row>
    <row r="293" spans="1:33" ht="15.95" customHeight="1">
      <c r="A293" s="14" t="s">
        <v>206</v>
      </c>
      <c r="B293" s="14" t="s">
        <v>619</v>
      </c>
      <c r="C293" s="14" t="s">
        <v>52</v>
      </c>
      <c r="D293" s="14" t="s">
        <v>621</v>
      </c>
      <c r="E293" s="15">
        <v>2315.9899999999998</v>
      </c>
      <c r="F293" s="8">
        <f t="shared" si="53"/>
        <v>3571256.5799999996</v>
      </c>
      <c r="G293" s="16">
        <v>1275066.58</v>
      </c>
      <c r="H293" s="18">
        <v>188411</v>
      </c>
      <c r="I293" s="8">
        <f t="shared" si="54"/>
        <v>141308.25</v>
      </c>
      <c r="J293" s="19">
        <v>205943</v>
      </c>
      <c r="K293" s="19">
        <v>184132</v>
      </c>
      <c r="L293" s="19">
        <v>398820</v>
      </c>
      <c r="M293" s="19">
        <v>135493</v>
      </c>
      <c r="N293" s="8">
        <f t="shared" si="59"/>
        <v>2340762.83</v>
      </c>
      <c r="O293" s="3">
        <f t="shared" si="60"/>
        <v>1230494</v>
      </c>
      <c r="P293" s="2">
        <v>33</v>
      </c>
      <c r="Q293" s="2">
        <v>1589</v>
      </c>
      <c r="R293" s="3">
        <f t="shared" si="55"/>
        <v>72887</v>
      </c>
      <c r="S293" s="20">
        <f t="shared" si="56"/>
        <v>166149.1226</v>
      </c>
      <c r="T293" s="21">
        <v>79417733</v>
      </c>
      <c r="U293" s="20">
        <f t="shared" si="57"/>
        <v>79417.732999999993</v>
      </c>
      <c r="V293" s="20">
        <f t="shared" si="58"/>
        <v>86731.38960000001</v>
      </c>
      <c r="W293" s="3">
        <f t="shared" si="52"/>
        <v>1734628</v>
      </c>
      <c r="X293" s="3">
        <f t="shared" si="61"/>
        <v>3038009</v>
      </c>
      <c r="Y293" s="22">
        <v>0</v>
      </c>
      <c r="Z293" s="17">
        <v>0</v>
      </c>
      <c r="AA293" s="3">
        <f t="shared" si="62"/>
        <v>3038009</v>
      </c>
      <c r="AB293" s="22"/>
      <c r="AC293" s="23">
        <v>0</v>
      </c>
      <c r="AD293" s="23">
        <v>0</v>
      </c>
      <c r="AE293" s="24">
        <f>SUM(AA293-AB293+AC293-AD293)</f>
        <v>3038009</v>
      </c>
      <c r="AF293" s="1" t="str">
        <f>IF(O293&gt;0," ",1)</f>
        <v xml:space="preserve"> </v>
      </c>
      <c r="AG293" s="1" t="str">
        <f>IF(W293&gt;0," ",1)</f>
        <v xml:space="preserve"> </v>
      </c>
    </row>
    <row r="294" spans="1:33" ht="15.95" customHeight="1">
      <c r="A294" s="14" t="s">
        <v>206</v>
      </c>
      <c r="B294" s="14" t="s">
        <v>619</v>
      </c>
      <c r="C294" s="14" t="s">
        <v>193</v>
      </c>
      <c r="D294" s="14" t="s">
        <v>622</v>
      </c>
      <c r="E294" s="15">
        <v>1022.44</v>
      </c>
      <c r="F294" s="8">
        <f t="shared" si="53"/>
        <v>1576602.48</v>
      </c>
      <c r="G294" s="16">
        <v>178799.11</v>
      </c>
      <c r="H294" s="18">
        <v>83953</v>
      </c>
      <c r="I294" s="8">
        <f t="shared" si="54"/>
        <v>62964.75</v>
      </c>
      <c r="J294" s="19">
        <v>91689</v>
      </c>
      <c r="K294" s="19">
        <v>82174</v>
      </c>
      <c r="L294" s="19">
        <v>198054</v>
      </c>
      <c r="M294" s="19">
        <v>69012</v>
      </c>
      <c r="N294" s="8">
        <f t="shared" si="59"/>
        <v>682692.86</v>
      </c>
      <c r="O294" s="3">
        <f t="shared" si="60"/>
        <v>893910</v>
      </c>
      <c r="P294" s="2">
        <v>53</v>
      </c>
      <c r="Q294" s="2">
        <v>580</v>
      </c>
      <c r="R294" s="3">
        <f t="shared" si="55"/>
        <v>42729</v>
      </c>
      <c r="S294" s="20">
        <f t="shared" si="56"/>
        <v>73349.845600000001</v>
      </c>
      <c r="T294" s="21">
        <v>11001432</v>
      </c>
      <c r="U294" s="20">
        <f t="shared" si="57"/>
        <v>11001.432000000001</v>
      </c>
      <c r="V294" s="20">
        <f t="shared" si="58"/>
        <v>62348.4136</v>
      </c>
      <c r="W294" s="3">
        <f t="shared" si="52"/>
        <v>1246968</v>
      </c>
      <c r="X294" s="3">
        <f t="shared" si="61"/>
        <v>2183607</v>
      </c>
      <c r="Y294" s="22">
        <v>0</v>
      </c>
      <c r="Z294" s="17">
        <v>0</v>
      </c>
      <c r="AA294" s="3">
        <f t="shared" si="62"/>
        <v>2183607</v>
      </c>
      <c r="AB294" s="22"/>
      <c r="AC294" s="23">
        <v>0</v>
      </c>
      <c r="AD294" s="23">
        <v>0</v>
      </c>
      <c r="AE294" s="24">
        <f>SUM(AA294-AB294+AC294-AD294)</f>
        <v>2183607</v>
      </c>
      <c r="AF294" s="1" t="str">
        <f>IF(O294&gt;0," ",1)</f>
        <v xml:space="preserve"> </v>
      </c>
      <c r="AG294" s="1" t="str">
        <f>IF(W294&gt;0," ",1)</f>
        <v xml:space="preserve"> </v>
      </c>
    </row>
    <row r="295" spans="1:33" ht="15.95" customHeight="1">
      <c r="A295" s="14" t="s">
        <v>206</v>
      </c>
      <c r="B295" s="14" t="s">
        <v>619</v>
      </c>
      <c r="C295" s="14" t="s">
        <v>231</v>
      </c>
      <c r="D295" s="14" t="s">
        <v>623</v>
      </c>
      <c r="E295" s="15">
        <v>1349.05</v>
      </c>
      <c r="F295" s="8">
        <f t="shared" si="53"/>
        <v>2080235.0999999999</v>
      </c>
      <c r="G295" s="16">
        <v>320580.26</v>
      </c>
      <c r="H295" s="18">
        <v>108420</v>
      </c>
      <c r="I295" s="8">
        <f t="shared" si="54"/>
        <v>81315</v>
      </c>
      <c r="J295" s="19">
        <v>118464</v>
      </c>
      <c r="K295" s="19">
        <v>106089</v>
      </c>
      <c r="L295" s="19">
        <v>218889</v>
      </c>
      <c r="M295" s="19">
        <v>138647</v>
      </c>
      <c r="N295" s="8">
        <f t="shared" si="59"/>
        <v>983984.26</v>
      </c>
      <c r="O295" s="3">
        <f t="shared" si="60"/>
        <v>1096251</v>
      </c>
      <c r="P295" s="2">
        <v>51</v>
      </c>
      <c r="Q295" s="2">
        <v>685</v>
      </c>
      <c r="R295" s="3">
        <f t="shared" si="55"/>
        <v>48560</v>
      </c>
      <c r="S295" s="20">
        <f t="shared" si="56"/>
        <v>96780.846999999994</v>
      </c>
      <c r="T295" s="21">
        <v>19887113</v>
      </c>
      <c r="U295" s="20">
        <f t="shared" si="57"/>
        <v>19887.113000000001</v>
      </c>
      <c r="V295" s="20">
        <f t="shared" si="58"/>
        <v>76893.733999999997</v>
      </c>
      <c r="W295" s="3">
        <f t="shared" si="52"/>
        <v>1537875</v>
      </c>
      <c r="X295" s="3">
        <f t="shared" si="61"/>
        <v>2682686</v>
      </c>
      <c r="Y295" s="22">
        <v>0</v>
      </c>
      <c r="Z295" s="17">
        <v>0</v>
      </c>
      <c r="AA295" s="3">
        <f t="shared" si="62"/>
        <v>2682686</v>
      </c>
      <c r="AB295" s="22"/>
      <c r="AC295" s="23">
        <v>0</v>
      </c>
      <c r="AD295" s="23">
        <v>0</v>
      </c>
      <c r="AE295" s="24">
        <f>SUM(AA295-AB295+AC295-AD295)</f>
        <v>2682686</v>
      </c>
      <c r="AF295" s="1" t="str">
        <f>IF(O295&gt;0," ",1)</f>
        <v xml:space="preserve"> </v>
      </c>
      <c r="AG295" s="1" t="str">
        <f>IF(W295&gt;0," ",1)</f>
        <v xml:space="preserve"> </v>
      </c>
    </row>
    <row r="296" spans="1:33" ht="15.95" customHeight="1">
      <c r="A296" s="14" t="s">
        <v>206</v>
      </c>
      <c r="B296" s="14" t="s">
        <v>619</v>
      </c>
      <c r="C296" s="14" t="s">
        <v>115</v>
      </c>
      <c r="D296" s="14" t="s">
        <v>624</v>
      </c>
      <c r="E296" s="15">
        <v>838.73</v>
      </c>
      <c r="F296" s="8">
        <f t="shared" si="53"/>
        <v>1293321.6599999999</v>
      </c>
      <c r="G296" s="16">
        <v>220992.11</v>
      </c>
      <c r="H296" s="18">
        <v>57086</v>
      </c>
      <c r="I296" s="8">
        <f t="shared" si="54"/>
        <v>42814.5</v>
      </c>
      <c r="J296" s="19">
        <v>62289</v>
      </c>
      <c r="K296" s="19">
        <v>55914</v>
      </c>
      <c r="L296" s="19">
        <v>177082</v>
      </c>
      <c r="M296" s="19">
        <v>38313</v>
      </c>
      <c r="N296" s="8">
        <f t="shared" si="59"/>
        <v>597404.61</v>
      </c>
      <c r="O296" s="3">
        <f t="shared" si="60"/>
        <v>695917</v>
      </c>
      <c r="P296" s="2">
        <v>81</v>
      </c>
      <c r="Q296" s="2">
        <v>386</v>
      </c>
      <c r="R296" s="3">
        <f t="shared" si="55"/>
        <v>43460</v>
      </c>
      <c r="S296" s="20">
        <f t="shared" si="56"/>
        <v>60170.4902</v>
      </c>
      <c r="T296" s="21">
        <v>13649914</v>
      </c>
      <c r="U296" s="20">
        <f t="shared" si="57"/>
        <v>13649.914000000001</v>
      </c>
      <c r="V296" s="20">
        <f t="shared" si="58"/>
        <v>46520.576199999996</v>
      </c>
      <c r="W296" s="3">
        <f t="shared" si="52"/>
        <v>930412</v>
      </c>
      <c r="X296" s="3">
        <f t="shared" si="61"/>
        <v>1669789</v>
      </c>
      <c r="Y296" s="22">
        <v>0</v>
      </c>
      <c r="Z296" s="17">
        <v>0</v>
      </c>
      <c r="AA296" s="3">
        <f t="shared" si="62"/>
        <v>1669789</v>
      </c>
      <c r="AB296" s="22"/>
      <c r="AC296" s="23">
        <v>0</v>
      </c>
      <c r="AD296" s="23">
        <v>0</v>
      </c>
      <c r="AE296" s="24">
        <f>SUM(AA296-AB296+AC296-AD296)</f>
        <v>1669789</v>
      </c>
      <c r="AF296" s="1" t="str">
        <f>IF(O296&gt;0," ",1)</f>
        <v xml:space="preserve"> </v>
      </c>
      <c r="AG296" s="1" t="str">
        <f>IF(W296&gt;0," ",1)</f>
        <v xml:space="preserve"> </v>
      </c>
    </row>
    <row r="297" spans="1:33" ht="15.95" customHeight="1">
      <c r="A297" s="14" t="s">
        <v>206</v>
      </c>
      <c r="B297" s="14" t="s">
        <v>619</v>
      </c>
      <c r="C297" s="14" t="s">
        <v>87</v>
      </c>
      <c r="D297" s="14" t="s">
        <v>625</v>
      </c>
      <c r="E297" s="15">
        <v>2257.64</v>
      </c>
      <c r="F297" s="8">
        <f t="shared" si="53"/>
        <v>3481280.88</v>
      </c>
      <c r="G297" s="16">
        <v>543983.61</v>
      </c>
      <c r="H297" s="18">
        <v>171287</v>
      </c>
      <c r="I297" s="8">
        <f t="shared" si="54"/>
        <v>128465.25</v>
      </c>
      <c r="J297" s="19">
        <v>187117</v>
      </c>
      <c r="K297" s="19">
        <v>167623</v>
      </c>
      <c r="L297" s="19">
        <v>417943</v>
      </c>
      <c r="M297" s="19">
        <v>26859</v>
      </c>
      <c r="N297" s="8">
        <f t="shared" si="59"/>
        <v>1471990.8599999999</v>
      </c>
      <c r="O297" s="3">
        <f t="shared" si="60"/>
        <v>2009290</v>
      </c>
      <c r="P297" s="2">
        <v>33</v>
      </c>
      <c r="Q297" s="2">
        <v>632</v>
      </c>
      <c r="R297" s="3">
        <f t="shared" si="55"/>
        <v>28990</v>
      </c>
      <c r="S297" s="20">
        <f t="shared" si="56"/>
        <v>161963.09359999999</v>
      </c>
      <c r="T297" s="21">
        <v>34494839</v>
      </c>
      <c r="U297" s="20">
        <f t="shared" si="57"/>
        <v>34494.839</v>
      </c>
      <c r="V297" s="20">
        <f t="shared" si="58"/>
        <v>127468.25459999999</v>
      </c>
      <c r="W297" s="3">
        <f t="shared" si="52"/>
        <v>2549365</v>
      </c>
      <c r="X297" s="3">
        <f t="shared" si="61"/>
        <v>4587645</v>
      </c>
      <c r="Y297" s="22">
        <v>0</v>
      </c>
      <c r="Z297" s="17">
        <v>0</v>
      </c>
      <c r="AA297" s="3">
        <f t="shared" si="62"/>
        <v>4587645</v>
      </c>
      <c r="AB297" s="22"/>
      <c r="AC297" s="23">
        <v>0</v>
      </c>
      <c r="AD297" s="23">
        <v>0</v>
      </c>
      <c r="AE297" s="24">
        <f>SUM(AA297-AB297+AC297-AD297)</f>
        <v>4587645</v>
      </c>
      <c r="AF297" s="1" t="str">
        <f>IF(O297&gt;0," ",1)</f>
        <v xml:space="preserve"> </v>
      </c>
      <c r="AG297" s="1" t="str">
        <f>IF(W297&gt;0," ",1)</f>
        <v xml:space="preserve"> </v>
      </c>
    </row>
    <row r="298" spans="1:33" ht="15.95" customHeight="1">
      <c r="A298" s="14" t="s">
        <v>206</v>
      </c>
      <c r="B298" s="14" t="s">
        <v>619</v>
      </c>
      <c r="C298" s="14" t="s">
        <v>17</v>
      </c>
      <c r="D298" s="14" t="s">
        <v>626</v>
      </c>
      <c r="E298" s="15">
        <v>2485.5500000000002</v>
      </c>
      <c r="F298" s="8">
        <f t="shared" si="53"/>
        <v>3832718.1</v>
      </c>
      <c r="G298" s="16">
        <v>683001.81</v>
      </c>
      <c r="H298" s="18">
        <v>192857</v>
      </c>
      <c r="I298" s="8">
        <f t="shared" si="54"/>
        <v>144642.75</v>
      </c>
      <c r="J298" s="19">
        <v>210791</v>
      </c>
      <c r="K298" s="19">
        <v>188479</v>
      </c>
      <c r="L298" s="19">
        <v>358588</v>
      </c>
      <c r="M298" s="19">
        <v>126024</v>
      </c>
      <c r="N298" s="8">
        <f t="shared" si="59"/>
        <v>1711526.56</v>
      </c>
      <c r="O298" s="3">
        <f t="shared" si="60"/>
        <v>2121192</v>
      </c>
      <c r="P298" s="2">
        <v>33</v>
      </c>
      <c r="Q298" s="2">
        <v>1170</v>
      </c>
      <c r="R298" s="3">
        <f t="shared" si="55"/>
        <v>53668</v>
      </c>
      <c r="S298" s="20">
        <f t="shared" si="56"/>
        <v>178313.35699999999</v>
      </c>
      <c r="T298" s="21">
        <v>42067407</v>
      </c>
      <c r="U298" s="20">
        <f t="shared" si="57"/>
        <v>42067.406999999999</v>
      </c>
      <c r="V298" s="20">
        <f t="shared" si="58"/>
        <v>136245.94999999998</v>
      </c>
      <c r="W298" s="3">
        <f t="shared" si="52"/>
        <v>2724919</v>
      </c>
      <c r="X298" s="3">
        <f t="shared" si="61"/>
        <v>4899779</v>
      </c>
      <c r="Y298" s="22">
        <v>0</v>
      </c>
      <c r="Z298" s="17">
        <v>0</v>
      </c>
      <c r="AA298" s="3">
        <f t="shared" si="62"/>
        <v>4899779</v>
      </c>
      <c r="AB298" s="22"/>
      <c r="AC298" s="23">
        <v>0</v>
      </c>
      <c r="AD298" s="23">
        <v>0</v>
      </c>
      <c r="AE298" s="24">
        <f>SUM(AA298-AB298+AC298-AD298)</f>
        <v>4899779</v>
      </c>
      <c r="AF298" s="1" t="str">
        <f>IF(O298&gt;0," ",1)</f>
        <v xml:space="preserve"> </v>
      </c>
      <c r="AG298" s="1" t="str">
        <f>IF(W298&gt;0," ",1)</f>
        <v xml:space="preserve"> </v>
      </c>
    </row>
    <row r="299" spans="1:33" ht="15.95" customHeight="1">
      <c r="A299" s="14" t="s">
        <v>0</v>
      </c>
      <c r="B299" s="14" t="s">
        <v>627</v>
      </c>
      <c r="C299" s="14" t="s">
        <v>212</v>
      </c>
      <c r="D299" s="14" t="s">
        <v>628</v>
      </c>
      <c r="E299" s="15">
        <v>282.72000000000003</v>
      </c>
      <c r="F299" s="8">
        <f t="shared" si="53"/>
        <v>435954.24000000005</v>
      </c>
      <c r="G299" s="16">
        <v>65954.98</v>
      </c>
      <c r="H299" s="18">
        <v>9368</v>
      </c>
      <c r="I299" s="8">
        <f t="shared" si="54"/>
        <v>7026</v>
      </c>
      <c r="J299" s="19">
        <v>12290</v>
      </c>
      <c r="K299" s="19">
        <v>0</v>
      </c>
      <c r="L299" s="19">
        <v>0</v>
      </c>
      <c r="M299" s="19">
        <v>31117</v>
      </c>
      <c r="N299" s="8">
        <f t="shared" si="59"/>
        <v>116387.98</v>
      </c>
      <c r="O299" s="3">
        <f t="shared" si="60"/>
        <v>319566</v>
      </c>
      <c r="P299" s="2">
        <v>73</v>
      </c>
      <c r="Q299" s="2">
        <v>143</v>
      </c>
      <c r="R299" s="3">
        <f t="shared" si="55"/>
        <v>14510</v>
      </c>
      <c r="S299" s="20">
        <f t="shared" si="56"/>
        <v>20282.3328</v>
      </c>
      <c r="T299" s="21">
        <v>4153336</v>
      </c>
      <c r="U299" s="20">
        <f t="shared" si="57"/>
        <v>4153.3360000000002</v>
      </c>
      <c r="V299" s="20">
        <f t="shared" si="58"/>
        <v>16128.996800000001</v>
      </c>
      <c r="W299" s="3">
        <f t="shared" si="52"/>
        <v>322580</v>
      </c>
      <c r="X299" s="3">
        <f t="shared" si="61"/>
        <v>656656</v>
      </c>
      <c r="Y299" s="22">
        <v>0</v>
      </c>
      <c r="Z299" s="17">
        <v>0</v>
      </c>
      <c r="AA299" s="3">
        <f t="shared" si="62"/>
        <v>656656</v>
      </c>
      <c r="AB299" s="22"/>
      <c r="AC299" s="23">
        <v>0</v>
      </c>
      <c r="AD299" s="23">
        <v>0</v>
      </c>
      <c r="AE299" s="24">
        <f>SUM(AA299-AB299+AC299-AD299)</f>
        <v>656656</v>
      </c>
      <c r="AF299" s="1" t="str">
        <f>IF(O299&gt;0," ",1)</f>
        <v xml:space="preserve"> </v>
      </c>
      <c r="AG299" s="1" t="str">
        <f>IF(W299&gt;0," ",1)</f>
        <v xml:space="preserve"> </v>
      </c>
    </row>
    <row r="300" spans="1:33" ht="15.95" customHeight="1">
      <c r="A300" s="14" t="s">
        <v>0</v>
      </c>
      <c r="B300" s="14" t="s">
        <v>627</v>
      </c>
      <c r="C300" s="14" t="s">
        <v>210</v>
      </c>
      <c r="D300" s="14" t="s">
        <v>629</v>
      </c>
      <c r="E300" s="15">
        <v>502.98</v>
      </c>
      <c r="F300" s="8">
        <f t="shared" si="53"/>
        <v>775595.16</v>
      </c>
      <c r="G300" s="16">
        <v>76206.94</v>
      </c>
      <c r="H300" s="18">
        <v>32190</v>
      </c>
      <c r="I300" s="8">
        <f t="shared" si="54"/>
        <v>24142.5</v>
      </c>
      <c r="J300" s="19">
        <v>41320</v>
      </c>
      <c r="K300" s="19">
        <v>0</v>
      </c>
      <c r="L300" s="19">
        <v>0</v>
      </c>
      <c r="M300" s="19">
        <v>16846</v>
      </c>
      <c r="N300" s="8">
        <f t="shared" si="59"/>
        <v>158515.44</v>
      </c>
      <c r="O300" s="3">
        <f t="shared" si="60"/>
        <v>617080</v>
      </c>
      <c r="P300" s="2">
        <v>55</v>
      </c>
      <c r="Q300" s="2">
        <v>140</v>
      </c>
      <c r="R300" s="3">
        <f t="shared" si="55"/>
        <v>10703</v>
      </c>
      <c r="S300" s="20">
        <f t="shared" si="56"/>
        <v>36083.785199999998</v>
      </c>
      <c r="T300" s="21">
        <v>4853945</v>
      </c>
      <c r="U300" s="20">
        <f t="shared" si="57"/>
        <v>4853.9449999999997</v>
      </c>
      <c r="V300" s="20">
        <f t="shared" si="58"/>
        <v>31229.840199999999</v>
      </c>
      <c r="W300" s="3">
        <f t="shared" si="52"/>
        <v>624597</v>
      </c>
      <c r="X300" s="3">
        <f t="shared" si="61"/>
        <v>1252380</v>
      </c>
      <c r="Y300" s="22">
        <v>0</v>
      </c>
      <c r="Z300" s="17">
        <v>0</v>
      </c>
      <c r="AA300" s="3">
        <f t="shared" si="62"/>
        <v>1252380</v>
      </c>
      <c r="AB300" s="22"/>
      <c r="AC300" s="23">
        <v>0</v>
      </c>
      <c r="AD300" s="23">
        <v>0</v>
      </c>
      <c r="AE300" s="24">
        <f>SUM(AA300-AB300+AC300-AD300)</f>
        <v>1252380</v>
      </c>
      <c r="AF300" s="1" t="str">
        <f>IF(O300&gt;0," ",1)</f>
        <v xml:space="preserve"> </v>
      </c>
      <c r="AG300" s="1" t="str">
        <f>IF(W300&gt;0," ",1)</f>
        <v xml:space="preserve"> </v>
      </c>
    </row>
    <row r="301" spans="1:33" ht="15.95" customHeight="1">
      <c r="A301" s="14" t="s">
        <v>0</v>
      </c>
      <c r="B301" s="14" t="s">
        <v>627</v>
      </c>
      <c r="C301" s="14" t="s">
        <v>56</v>
      </c>
      <c r="D301" s="14" t="s">
        <v>630</v>
      </c>
      <c r="E301" s="15">
        <v>175.1</v>
      </c>
      <c r="F301" s="8">
        <f t="shared" si="53"/>
        <v>270004.2</v>
      </c>
      <c r="G301" s="16">
        <v>28703.88</v>
      </c>
      <c r="H301" s="18">
        <v>10521</v>
      </c>
      <c r="I301" s="8">
        <f t="shared" si="54"/>
        <v>7890.75</v>
      </c>
      <c r="J301" s="19">
        <v>13523</v>
      </c>
      <c r="K301" s="19">
        <v>0</v>
      </c>
      <c r="L301" s="19">
        <v>0</v>
      </c>
      <c r="M301" s="19">
        <v>7278</v>
      </c>
      <c r="N301" s="8">
        <f t="shared" si="59"/>
        <v>57395.630000000005</v>
      </c>
      <c r="O301" s="3">
        <f t="shared" si="60"/>
        <v>212609</v>
      </c>
      <c r="P301" s="2">
        <v>77</v>
      </c>
      <c r="Q301" s="2">
        <v>76</v>
      </c>
      <c r="R301" s="3">
        <f t="shared" si="55"/>
        <v>8134</v>
      </c>
      <c r="S301" s="20">
        <f t="shared" si="56"/>
        <v>12561.674000000001</v>
      </c>
      <c r="T301" s="21">
        <v>1807549</v>
      </c>
      <c r="U301" s="20">
        <f t="shared" si="57"/>
        <v>1807.549</v>
      </c>
      <c r="V301" s="20">
        <f t="shared" si="58"/>
        <v>10754.125</v>
      </c>
      <c r="W301" s="3">
        <f t="shared" si="52"/>
        <v>215083</v>
      </c>
      <c r="X301" s="3">
        <f t="shared" si="61"/>
        <v>435826</v>
      </c>
      <c r="Y301" s="22">
        <v>0</v>
      </c>
      <c r="Z301" s="17">
        <v>0</v>
      </c>
      <c r="AA301" s="3">
        <f t="shared" si="62"/>
        <v>435826</v>
      </c>
      <c r="AB301" s="22"/>
      <c r="AC301" s="23">
        <v>0</v>
      </c>
      <c r="AD301" s="23">
        <v>0</v>
      </c>
      <c r="AE301" s="24">
        <f>SUM(AA301-AB301+AC301-AD301)</f>
        <v>435826</v>
      </c>
      <c r="AF301" s="1" t="str">
        <f>IF(O301&gt;0," ",1)</f>
        <v xml:space="preserve"> </v>
      </c>
      <c r="AG301" s="1" t="str">
        <f>IF(W301&gt;0," ",1)</f>
        <v xml:space="preserve"> </v>
      </c>
    </row>
    <row r="302" spans="1:33" ht="15.95" customHeight="1">
      <c r="A302" s="14" t="s">
        <v>0</v>
      </c>
      <c r="B302" s="14" t="s">
        <v>627</v>
      </c>
      <c r="C302" s="14" t="s">
        <v>198</v>
      </c>
      <c r="D302" s="14" t="s">
        <v>631</v>
      </c>
      <c r="E302" s="15">
        <v>464.45</v>
      </c>
      <c r="F302" s="8">
        <f t="shared" si="53"/>
        <v>716181.9</v>
      </c>
      <c r="G302" s="16">
        <v>91651.1</v>
      </c>
      <c r="H302" s="18">
        <v>29396</v>
      </c>
      <c r="I302" s="8">
        <f t="shared" si="54"/>
        <v>22047</v>
      </c>
      <c r="J302" s="19">
        <v>37641</v>
      </c>
      <c r="K302" s="19">
        <v>0</v>
      </c>
      <c r="L302" s="19">
        <v>0</v>
      </c>
      <c r="M302" s="19">
        <v>21373</v>
      </c>
      <c r="N302" s="8">
        <f t="shared" si="59"/>
        <v>172712.1</v>
      </c>
      <c r="O302" s="3">
        <f t="shared" si="60"/>
        <v>543470</v>
      </c>
      <c r="P302" s="2">
        <v>64</v>
      </c>
      <c r="Q302" s="2">
        <v>130</v>
      </c>
      <c r="R302" s="3">
        <f t="shared" si="55"/>
        <v>11565</v>
      </c>
      <c r="S302" s="20">
        <f t="shared" si="56"/>
        <v>33319.642999999996</v>
      </c>
      <c r="T302" s="21">
        <v>5786054</v>
      </c>
      <c r="U302" s="20">
        <f t="shared" si="57"/>
        <v>5786.0540000000001</v>
      </c>
      <c r="V302" s="20">
        <f t="shared" si="58"/>
        <v>27533.588999999996</v>
      </c>
      <c r="W302" s="3">
        <f t="shared" si="52"/>
        <v>550672</v>
      </c>
      <c r="X302" s="3">
        <f t="shared" si="61"/>
        <v>1105707</v>
      </c>
      <c r="Y302" s="22">
        <v>0</v>
      </c>
      <c r="Z302" s="17">
        <v>0</v>
      </c>
      <c r="AA302" s="3">
        <f t="shared" si="62"/>
        <v>1105707</v>
      </c>
      <c r="AB302" s="22"/>
      <c r="AC302" s="23">
        <v>0</v>
      </c>
      <c r="AD302" s="23">
        <v>0</v>
      </c>
      <c r="AE302" s="24">
        <f>SUM(AA302-AB302+AC302-AD302)</f>
        <v>1105707</v>
      </c>
      <c r="AF302" s="1" t="str">
        <f>IF(O302&gt;0," ",1)</f>
        <v xml:space="preserve"> </v>
      </c>
      <c r="AG302" s="1" t="str">
        <f>IF(W302&gt;0," ",1)</f>
        <v xml:space="preserve"> </v>
      </c>
    </row>
    <row r="303" spans="1:33" ht="15.95" customHeight="1">
      <c r="A303" s="14" t="s">
        <v>0</v>
      </c>
      <c r="B303" s="14" t="s">
        <v>627</v>
      </c>
      <c r="C303" s="14" t="s">
        <v>76</v>
      </c>
      <c r="D303" s="14" t="s">
        <v>632</v>
      </c>
      <c r="E303" s="15">
        <v>340.93</v>
      </c>
      <c r="F303" s="8">
        <f t="shared" si="53"/>
        <v>525714.06000000006</v>
      </c>
      <c r="G303" s="16">
        <v>35739.919999999998</v>
      </c>
      <c r="H303" s="18">
        <v>21350</v>
      </c>
      <c r="I303" s="8">
        <f t="shared" si="54"/>
        <v>16012.5</v>
      </c>
      <c r="J303" s="19">
        <v>26698</v>
      </c>
      <c r="K303" s="19">
        <v>0</v>
      </c>
      <c r="L303" s="19">
        <v>0</v>
      </c>
      <c r="M303" s="19">
        <v>17836</v>
      </c>
      <c r="N303" s="8">
        <f t="shared" si="59"/>
        <v>96286.42</v>
      </c>
      <c r="O303" s="3">
        <f t="shared" si="60"/>
        <v>429428</v>
      </c>
      <c r="P303" s="2">
        <v>59</v>
      </c>
      <c r="Q303" s="2">
        <v>177</v>
      </c>
      <c r="R303" s="3">
        <f t="shared" si="55"/>
        <v>14516</v>
      </c>
      <c r="S303" s="20">
        <f t="shared" si="56"/>
        <v>24458.318200000002</v>
      </c>
      <c r="T303" s="21">
        <v>2164744</v>
      </c>
      <c r="U303" s="20">
        <f t="shared" si="57"/>
        <v>2164.7440000000001</v>
      </c>
      <c r="V303" s="20">
        <f t="shared" si="58"/>
        <v>22293.574200000003</v>
      </c>
      <c r="W303" s="3">
        <f t="shared" si="52"/>
        <v>445871</v>
      </c>
      <c r="X303" s="3">
        <f t="shared" si="61"/>
        <v>889815</v>
      </c>
      <c r="Y303" s="22">
        <v>0</v>
      </c>
      <c r="Z303" s="17">
        <v>0</v>
      </c>
      <c r="AA303" s="3">
        <f t="shared" si="62"/>
        <v>889815</v>
      </c>
      <c r="AB303" s="22"/>
      <c r="AC303" s="23">
        <v>0</v>
      </c>
      <c r="AD303" s="23">
        <v>0</v>
      </c>
      <c r="AE303" s="24">
        <f>SUM(AA303-AB303+AC303-AD303)</f>
        <v>889815</v>
      </c>
      <c r="AF303" s="1" t="str">
        <f>IF(O303&gt;0," ",1)</f>
        <v xml:space="preserve"> </v>
      </c>
      <c r="AG303" s="1" t="str">
        <f>IF(W303&gt;0," ",1)</f>
        <v xml:space="preserve"> </v>
      </c>
    </row>
    <row r="304" spans="1:33" ht="15.95" customHeight="1">
      <c r="A304" s="14" t="s">
        <v>0</v>
      </c>
      <c r="B304" s="14" t="s">
        <v>627</v>
      </c>
      <c r="C304" s="14" t="s">
        <v>231</v>
      </c>
      <c r="D304" s="14" t="s">
        <v>633</v>
      </c>
      <c r="E304" s="15">
        <v>2256.9299999999998</v>
      </c>
      <c r="F304" s="8">
        <f t="shared" si="53"/>
        <v>3480186.0599999996</v>
      </c>
      <c r="G304" s="16">
        <v>339770.04</v>
      </c>
      <c r="H304" s="18">
        <v>144504</v>
      </c>
      <c r="I304" s="8">
        <f t="shared" si="54"/>
        <v>108378</v>
      </c>
      <c r="J304" s="19">
        <v>185242</v>
      </c>
      <c r="K304" s="19">
        <v>0</v>
      </c>
      <c r="L304" s="19">
        <v>590492</v>
      </c>
      <c r="M304" s="19">
        <v>42776</v>
      </c>
      <c r="N304" s="8">
        <f t="shared" si="59"/>
        <v>1266658.04</v>
      </c>
      <c r="O304" s="3">
        <f t="shared" si="60"/>
        <v>2213528</v>
      </c>
      <c r="P304" s="2">
        <v>64</v>
      </c>
      <c r="Q304" s="2">
        <v>865</v>
      </c>
      <c r="R304" s="3">
        <f t="shared" si="55"/>
        <v>76950</v>
      </c>
      <c r="S304" s="20">
        <f t="shared" si="56"/>
        <v>161912.15820000001</v>
      </c>
      <c r="T304" s="21">
        <v>21738326</v>
      </c>
      <c r="U304" s="20">
        <f t="shared" si="57"/>
        <v>21738.326000000001</v>
      </c>
      <c r="V304" s="20">
        <f t="shared" si="58"/>
        <v>140173.8322</v>
      </c>
      <c r="W304" s="3">
        <f t="shared" si="52"/>
        <v>2803477</v>
      </c>
      <c r="X304" s="3">
        <f t="shared" si="61"/>
        <v>5093955</v>
      </c>
      <c r="Y304" s="22">
        <v>0</v>
      </c>
      <c r="Z304" s="17">
        <v>0</v>
      </c>
      <c r="AA304" s="3">
        <f t="shared" si="62"/>
        <v>5093955</v>
      </c>
      <c r="AB304" s="22"/>
      <c r="AC304" s="23">
        <v>0</v>
      </c>
      <c r="AD304" s="23">
        <v>0</v>
      </c>
      <c r="AE304" s="24">
        <f>SUM(AA304-AB304+AC304-AD304)</f>
        <v>5093955</v>
      </c>
      <c r="AF304" s="1" t="str">
        <f>IF(O304&gt;0," ",1)</f>
        <v xml:space="preserve"> </v>
      </c>
      <c r="AG304" s="1" t="str">
        <f>IF(W304&gt;0," ",1)</f>
        <v xml:space="preserve"> </v>
      </c>
    </row>
    <row r="305" spans="1:33" ht="15.95" customHeight="1">
      <c r="A305" s="14" t="s">
        <v>0</v>
      </c>
      <c r="B305" s="14" t="s">
        <v>627</v>
      </c>
      <c r="C305" s="14" t="s">
        <v>194</v>
      </c>
      <c r="D305" s="14" t="s">
        <v>634</v>
      </c>
      <c r="E305" s="15">
        <v>1113.8900000000001</v>
      </c>
      <c r="F305" s="8">
        <f t="shared" si="53"/>
        <v>1717618.3800000001</v>
      </c>
      <c r="G305" s="16">
        <v>104010.98</v>
      </c>
      <c r="H305" s="18">
        <v>59490</v>
      </c>
      <c r="I305" s="8">
        <f t="shared" si="54"/>
        <v>44617.5</v>
      </c>
      <c r="J305" s="19">
        <v>75268</v>
      </c>
      <c r="K305" s="19">
        <v>0</v>
      </c>
      <c r="L305" s="19">
        <v>215040</v>
      </c>
      <c r="M305" s="19">
        <v>61940</v>
      </c>
      <c r="N305" s="8">
        <f t="shared" si="59"/>
        <v>500876.48</v>
      </c>
      <c r="O305" s="3">
        <f t="shared" si="60"/>
        <v>1216742</v>
      </c>
      <c r="P305" s="2">
        <v>90</v>
      </c>
      <c r="Q305" s="2">
        <v>495</v>
      </c>
      <c r="R305" s="3">
        <f t="shared" si="55"/>
        <v>61925</v>
      </c>
      <c r="S305" s="20">
        <f t="shared" si="56"/>
        <v>79910.468599999993</v>
      </c>
      <c r="T305" s="21">
        <v>6408563</v>
      </c>
      <c r="U305" s="20">
        <f t="shared" si="57"/>
        <v>6408.5630000000001</v>
      </c>
      <c r="V305" s="20">
        <f t="shared" si="58"/>
        <v>73501.905599999998</v>
      </c>
      <c r="W305" s="3">
        <f t="shared" si="52"/>
        <v>1470038</v>
      </c>
      <c r="X305" s="3">
        <f t="shared" si="61"/>
        <v>2748705</v>
      </c>
      <c r="Y305" s="22">
        <v>0</v>
      </c>
      <c r="Z305" s="17">
        <v>0</v>
      </c>
      <c r="AA305" s="3">
        <f t="shared" si="62"/>
        <v>2748705</v>
      </c>
      <c r="AB305" s="22"/>
      <c r="AC305" s="23">
        <v>0</v>
      </c>
      <c r="AD305" s="23">
        <v>6750</v>
      </c>
      <c r="AE305" s="24">
        <f>SUM(AA305-AB305+AC305-AD305)</f>
        <v>2741955</v>
      </c>
      <c r="AF305" s="1" t="str">
        <f>IF(O305&gt;0," ",1)</f>
        <v xml:space="preserve"> </v>
      </c>
      <c r="AG305" s="1" t="str">
        <f>IF(W305&gt;0," ",1)</f>
        <v xml:space="preserve"> </v>
      </c>
    </row>
    <row r="306" spans="1:33" ht="15.95" customHeight="1">
      <c r="A306" s="14" t="s">
        <v>0</v>
      </c>
      <c r="B306" s="14" t="s">
        <v>627</v>
      </c>
      <c r="C306" s="14" t="s">
        <v>216</v>
      </c>
      <c r="D306" s="14" t="s">
        <v>635</v>
      </c>
      <c r="E306" s="15">
        <v>1597.63</v>
      </c>
      <c r="F306" s="8">
        <f t="shared" si="53"/>
        <v>2463545.46</v>
      </c>
      <c r="G306" s="16">
        <v>918213.25</v>
      </c>
      <c r="H306" s="18">
        <v>106249</v>
      </c>
      <c r="I306" s="8">
        <f t="shared" si="54"/>
        <v>79686.75</v>
      </c>
      <c r="J306" s="19">
        <v>136577</v>
      </c>
      <c r="K306" s="19">
        <v>0</v>
      </c>
      <c r="L306" s="19">
        <v>320954</v>
      </c>
      <c r="M306" s="19">
        <v>77410</v>
      </c>
      <c r="N306" s="8">
        <f t="shared" si="59"/>
        <v>1532841</v>
      </c>
      <c r="O306" s="3">
        <f t="shared" si="60"/>
        <v>930704</v>
      </c>
      <c r="P306" s="2">
        <v>62</v>
      </c>
      <c r="Q306" s="2">
        <v>711</v>
      </c>
      <c r="R306" s="3">
        <f t="shared" si="55"/>
        <v>61274</v>
      </c>
      <c r="S306" s="20">
        <f t="shared" si="56"/>
        <v>114613.9762</v>
      </c>
      <c r="T306" s="21">
        <v>60648496</v>
      </c>
      <c r="U306" s="20">
        <f t="shared" si="57"/>
        <v>60648.495999999999</v>
      </c>
      <c r="V306" s="20">
        <f t="shared" si="58"/>
        <v>53965.480200000005</v>
      </c>
      <c r="W306" s="3">
        <f t="shared" si="52"/>
        <v>1079310</v>
      </c>
      <c r="X306" s="3">
        <f t="shared" si="61"/>
        <v>2071288</v>
      </c>
      <c r="Y306" s="22">
        <v>0</v>
      </c>
      <c r="Z306" s="17">
        <v>0</v>
      </c>
      <c r="AA306" s="3">
        <f t="shared" si="62"/>
        <v>2071288</v>
      </c>
      <c r="AB306" s="22"/>
      <c r="AC306" s="23">
        <v>0</v>
      </c>
      <c r="AD306" s="23">
        <v>0</v>
      </c>
      <c r="AE306" s="24">
        <f>SUM(AA306-AB306+AC306-AD306)</f>
        <v>2071288</v>
      </c>
      <c r="AF306" s="1" t="str">
        <f>IF(O306&gt;0," ",1)</f>
        <v xml:space="preserve"> </v>
      </c>
      <c r="AG306" s="1" t="str">
        <f>IF(W306&gt;0," ",1)</f>
        <v xml:space="preserve"> </v>
      </c>
    </row>
    <row r="307" spans="1:33" ht="15.95" customHeight="1">
      <c r="A307" s="14" t="s">
        <v>0</v>
      </c>
      <c r="B307" s="14" t="s">
        <v>627</v>
      </c>
      <c r="C307" s="14" t="s">
        <v>200</v>
      </c>
      <c r="D307" s="14" t="s">
        <v>636</v>
      </c>
      <c r="E307" s="15">
        <v>499.81</v>
      </c>
      <c r="F307" s="8">
        <f t="shared" si="53"/>
        <v>770707.02</v>
      </c>
      <c r="G307" s="16">
        <v>75554.06</v>
      </c>
      <c r="H307" s="18">
        <v>23057</v>
      </c>
      <c r="I307" s="8">
        <f t="shared" si="54"/>
        <v>17292.75</v>
      </c>
      <c r="J307" s="19">
        <v>28850</v>
      </c>
      <c r="K307" s="19">
        <v>0</v>
      </c>
      <c r="L307" s="19">
        <v>88667</v>
      </c>
      <c r="M307" s="19">
        <v>19602</v>
      </c>
      <c r="N307" s="8">
        <f t="shared" si="59"/>
        <v>229965.81</v>
      </c>
      <c r="O307" s="3">
        <f t="shared" si="60"/>
        <v>540741</v>
      </c>
      <c r="P307" s="2">
        <v>119</v>
      </c>
      <c r="Q307" s="2">
        <v>214</v>
      </c>
      <c r="R307" s="3">
        <f t="shared" si="55"/>
        <v>35398</v>
      </c>
      <c r="S307" s="20">
        <f t="shared" si="56"/>
        <v>35856.369400000003</v>
      </c>
      <c r="T307" s="21">
        <v>4865039</v>
      </c>
      <c r="U307" s="20">
        <f t="shared" si="57"/>
        <v>4865.0389999999998</v>
      </c>
      <c r="V307" s="20">
        <f t="shared" si="58"/>
        <v>30991.330400000003</v>
      </c>
      <c r="W307" s="3">
        <f t="shared" si="52"/>
        <v>619827</v>
      </c>
      <c r="X307" s="3">
        <f t="shared" si="61"/>
        <v>1195966</v>
      </c>
      <c r="Y307" s="22">
        <v>0</v>
      </c>
      <c r="Z307" s="17">
        <v>0</v>
      </c>
      <c r="AA307" s="3">
        <f t="shared" si="62"/>
        <v>1195966</v>
      </c>
      <c r="AB307" s="22"/>
      <c r="AC307" s="23">
        <v>0</v>
      </c>
      <c r="AD307" s="23">
        <v>0</v>
      </c>
      <c r="AE307" s="24">
        <f>SUM(AA307-AB307+AC307-AD307)</f>
        <v>1195966</v>
      </c>
      <c r="AF307" s="1" t="str">
        <f>IF(O307&gt;0," ",1)</f>
        <v xml:space="preserve"> </v>
      </c>
      <c r="AG307" s="1" t="str">
        <f>IF(W307&gt;0," ",1)</f>
        <v xml:space="preserve"> </v>
      </c>
    </row>
    <row r="308" spans="1:33" ht="15.95" customHeight="1">
      <c r="A308" s="14" t="s">
        <v>0</v>
      </c>
      <c r="B308" s="14" t="s">
        <v>627</v>
      </c>
      <c r="C308" s="14" t="s">
        <v>39</v>
      </c>
      <c r="D308" s="14" t="s">
        <v>637</v>
      </c>
      <c r="E308" s="15">
        <v>710.52</v>
      </c>
      <c r="F308" s="8">
        <f t="shared" si="53"/>
        <v>1095621.8400000001</v>
      </c>
      <c r="G308" s="16">
        <v>172829.91</v>
      </c>
      <c r="H308" s="18">
        <v>32686</v>
      </c>
      <c r="I308" s="8">
        <f t="shared" si="54"/>
        <v>24514.5</v>
      </c>
      <c r="J308" s="19">
        <v>42345</v>
      </c>
      <c r="K308" s="19">
        <v>0</v>
      </c>
      <c r="L308" s="19">
        <v>113337</v>
      </c>
      <c r="M308" s="19">
        <v>44797</v>
      </c>
      <c r="N308" s="8">
        <f t="shared" si="59"/>
        <v>397823.41000000003</v>
      </c>
      <c r="O308" s="3">
        <f t="shared" si="60"/>
        <v>697798</v>
      </c>
      <c r="P308" s="2">
        <v>112</v>
      </c>
      <c r="Q308" s="2">
        <v>304</v>
      </c>
      <c r="R308" s="3">
        <f t="shared" si="55"/>
        <v>47327</v>
      </c>
      <c r="S308" s="20">
        <f t="shared" si="56"/>
        <v>50972.7048</v>
      </c>
      <c r="T308" s="21">
        <v>11118204</v>
      </c>
      <c r="U308" s="20">
        <f t="shared" si="57"/>
        <v>11118.204</v>
      </c>
      <c r="V308" s="20">
        <f t="shared" si="58"/>
        <v>39854.500800000002</v>
      </c>
      <c r="W308" s="3">
        <f t="shared" si="52"/>
        <v>797090</v>
      </c>
      <c r="X308" s="3">
        <f t="shared" si="61"/>
        <v>1542215</v>
      </c>
      <c r="Y308" s="22">
        <v>0</v>
      </c>
      <c r="Z308" s="17">
        <v>0</v>
      </c>
      <c r="AA308" s="3">
        <f t="shared" si="62"/>
        <v>1542215</v>
      </c>
      <c r="AB308" s="22"/>
      <c r="AC308" s="23">
        <v>0</v>
      </c>
      <c r="AD308" s="23">
        <v>0</v>
      </c>
      <c r="AE308" s="24">
        <f>SUM(AA308-AB308+AC308-AD308)</f>
        <v>1542215</v>
      </c>
      <c r="AF308" s="1" t="str">
        <f>IF(O308&gt;0," ",1)</f>
        <v xml:space="preserve"> </v>
      </c>
      <c r="AG308" s="1" t="str">
        <f>IF(W308&gt;0," ",1)</f>
        <v xml:space="preserve"> </v>
      </c>
    </row>
    <row r="309" spans="1:33" ht="15.95" customHeight="1">
      <c r="A309" s="14" t="s">
        <v>0</v>
      </c>
      <c r="B309" s="14" t="s">
        <v>627</v>
      </c>
      <c r="C309" s="14" t="s">
        <v>121</v>
      </c>
      <c r="D309" s="14" t="s">
        <v>638</v>
      </c>
      <c r="E309" s="15">
        <v>748.56</v>
      </c>
      <c r="F309" s="8">
        <f t="shared" si="53"/>
        <v>1154279.52</v>
      </c>
      <c r="G309" s="16">
        <v>105520.36</v>
      </c>
      <c r="H309" s="18">
        <v>48810</v>
      </c>
      <c r="I309" s="8">
        <f t="shared" si="54"/>
        <v>36607.5</v>
      </c>
      <c r="J309" s="19">
        <v>62544</v>
      </c>
      <c r="K309" s="19">
        <v>0</v>
      </c>
      <c r="L309" s="19">
        <v>163571</v>
      </c>
      <c r="M309" s="19">
        <v>9917</v>
      </c>
      <c r="N309" s="8">
        <f t="shared" si="59"/>
        <v>378159.86</v>
      </c>
      <c r="O309" s="3">
        <f t="shared" si="60"/>
        <v>776120</v>
      </c>
      <c r="P309" s="2">
        <v>88</v>
      </c>
      <c r="Q309" s="2">
        <v>260</v>
      </c>
      <c r="R309" s="3">
        <f t="shared" si="55"/>
        <v>31803</v>
      </c>
      <c r="S309" s="20">
        <f t="shared" si="56"/>
        <v>53701.6944</v>
      </c>
      <c r="T309" s="21">
        <v>6825379</v>
      </c>
      <c r="U309" s="20">
        <f t="shared" si="57"/>
        <v>6825.3789999999999</v>
      </c>
      <c r="V309" s="20">
        <f t="shared" si="58"/>
        <v>46876.315399999999</v>
      </c>
      <c r="W309" s="3">
        <f t="shared" si="52"/>
        <v>937526</v>
      </c>
      <c r="X309" s="3">
        <f t="shared" si="61"/>
        <v>1745449</v>
      </c>
      <c r="Y309" s="22">
        <v>0</v>
      </c>
      <c r="Z309" s="17">
        <v>0</v>
      </c>
      <c r="AA309" s="3">
        <f t="shared" si="62"/>
        <v>1745449</v>
      </c>
      <c r="AB309" s="22"/>
      <c r="AC309" s="23">
        <v>0</v>
      </c>
      <c r="AD309" s="23">
        <v>0</v>
      </c>
      <c r="AE309" s="24">
        <f>SUM(AA309-AB309+AC309-AD309)</f>
        <v>1745449</v>
      </c>
      <c r="AF309" s="1" t="str">
        <f>IF(O309&gt;0," ",1)</f>
        <v xml:space="preserve"> </v>
      </c>
      <c r="AG309" s="1" t="str">
        <f>IF(W309&gt;0," ",1)</f>
        <v xml:space="preserve"> </v>
      </c>
    </row>
    <row r="310" spans="1:33" ht="15.95" customHeight="1">
      <c r="A310" s="14" t="s">
        <v>0</v>
      </c>
      <c r="B310" s="14" t="s">
        <v>627</v>
      </c>
      <c r="C310" s="14" t="s">
        <v>44</v>
      </c>
      <c r="D310" s="14" t="s">
        <v>639</v>
      </c>
      <c r="E310" s="15">
        <v>568.78</v>
      </c>
      <c r="F310" s="8">
        <f t="shared" si="53"/>
        <v>877058.76</v>
      </c>
      <c r="G310" s="16">
        <v>115651.87</v>
      </c>
      <c r="H310" s="18">
        <v>24379</v>
      </c>
      <c r="I310" s="8">
        <f t="shared" si="54"/>
        <v>18284.25</v>
      </c>
      <c r="J310" s="19">
        <v>31762</v>
      </c>
      <c r="K310" s="19">
        <v>0</v>
      </c>
      <c r="L310" s="19">
        <v>116718</v>
      </c>
      <c r="M310" s="19">
        <v>48900</v>
      </c>
      <c r="N310" s="8">
        <f t="shared" si="59"/>
        <v>331316.12</v>
      </c>
      <c r="O310" s="3">
        <f t="shared" si="60"/>
        <v>545743</v>
      </c>
      <c r="P310" s="2">
        <v>130</v>
      </c>
      <c r="Q310" s="2">
        <v>231</v>
      </c>
      <c r="R310" s="3">
        <f t="shared" si="55"/>
        <v>41742</v>
      </c>
      <c r="S310" s="20">
        <f t="shared" si="56"/>
        <v>40804.277199999997</v>
      </c>
      <c r="T310" s="21">
        <v>7370944</v>
      </c>
      <c r="U310" s="20">
        <f t="shared" si="57"/>
        <v>7370.9440000000004</v>
      </c>
      <c r="V310" s="20">
        <f t="shared" si="58"/>
        <v>33433.333199999994</v>
      </c>
      <c r="W310" s="3">
        <f t="shared" si="52"/>
        <v>668667</v>
      </c>
      <c r="X310" s="3">
        <f t="shared" si="61"/>
        <v>1256152</v>
      </c>
      <c r="Y310" s="22">
        <v>0</v>
      </c>
      <c r="Z310" s="17">
        <v>0</v>
      </c>
      <c r="AA310" s="3">
        <f t="shared" si="62"/>
        <v>1256152</v>
      </c>
      <c r="AB310" s="22"/>
      <c r="AC310" s="23">
        <v>0</v>
      </c>
      <c r="AD310" s="23">
        <v>0</v>
      </c>
      <c r="AE310" s="24">
        <f>SUM(AA310-AB310+AC310-AD310)</f>
        <v>1256152</v>
      </c>
      <c r="AF310" s="1" t="str">
        <f>IF(O310&gt;0," ",1)</f>
        <v xml:space="preserve"> </v>
      </c>
      <c r="AG310" s="1" t="str">
        <f>IF(W310&gt;0," ",1)</f>
        <v xml:space="preserve"> </v>
      </c>
    </row>
    <row r="311" spans="1:33" ht="15.95" customHeight="1">
      <c r="A311" s="14" t="s">
        <v>0</v>
      </c>
      <c r="B311" s="14" t="s">
        <v>627</v>
      </c>
      <c r="C311" s="14" t="s">
        <v>141</v>
      </c>
      <c r="D311" s="14" t="s">
        <v>640</v>
      </c>
      <c r="E311" s="15">
        <v>2690.13</v>
      </c>
      <c r="F311" s="8">
        <f t="shared" si="53"/>
        <v>4148180.46</v>
      </c>
      <c r="G311" s="16">
        <v>510469.64</v>
      </c>
      <c r="H311" s="18">
        <v>176665</v>
      </c>
      <c r="I311" s="8">
        <f t="shared" si="54"/>
        <v>132498.75</v>
      </c>
      <c r="J311" s="19">
        <v>224251</v>
      </c>
      <c r="K311" s="19">
        <v>0</v>
      </c>
      <c r="L311" s="19">
        <v>567795</v>
      </c>
      <c r="M311" s="19">
        <v>82365</v>
      </c>
      <c r="N311" s="8">
        <f t="shared" si="59"/>
        <v>1517379.3900000001</v>
      </c>
      <c r="O311" s="3">
        <f t="shared" si="60"/>
        <v>2630801</v>
      </c>
      <c r="P311" s="2">
        <v>73</v>
      </c>
      <c r="Q311" s="2">
        <v>991</v>
      </c>
      <c r="R311" s="3">
        <f t="shared" si="55"/>
        <v>100557</v>
      </c>
      <c r="S311" s="20">
        <f t="shared" si="56"/>
        <v>192989.92619999999</v>
      </c>
      <c r="T311" s="21">
        <v>33018735</v>
      </c>
      <c r="U311" s="20">
        <f t="shared" si="57"/>
        <v>33018.735000000001</v>
      </c>
      <c r="V311" s="20">
        <f t="shared" si="58"/>
        <v>159971.1912</v>
      </c>
      <c r="W311" s="3">
        <f t="shared" si="52"/>
        <v>3199424</v>
      </c>
      <c r="X311" s="3">
        <f t="shared" si="61"/>
        <v>5930782</v>
      </c>
      <c r="Y311" s="22">
        <v>0</v>
      </c>
      <c r="Z311" s="17">
        <v>0</v>
      </c>
      <c r="AA311" s="3">
        <f t="shared" si="62"/>
        <v>5930782</v>
      </c>
      <c r="AB311" s="22"/>
      <c r="AC311" s="23">
        <v>0</v>
      </c>
      <c r="AD311" s="23">
        <v>0</v>
      </c>
      <c r="AE311" s="24">
        <f>SUM(AA311-AB311+AC311-AD311)</f>
        <v>5930782</v>
      </c>
      <c r="AF311" s="1" t="str">
        <f>IF(O311&gt;0," ",1)</f>
        <v xml:space="preserve"> </v>
      </c>
      <c r="AG311" s="1" t="str">
        <f>IF(W311&gt;0," ",1)</f>
        <v xml:space="preserve"> </v>
      </c>
    </row>
    <row r="312" spans="1:33" ht="15.95" customHeight="1">
      <c r="A312" s="14" t="s">
        <v>102</v>
      </c>
      <c r="B312" s="14" t="s">
        <v>641</v>
      </c>
      <c r="C312" s="14" t="s">
        <v>161</v>
      </c>
      <c r="D312" s="14" t="s">
        <v>642</v>
      </c>
      <c r="E312" s="15">
        <v>162.26</v>
      </c>
      <c r="F312" s="8">
        <f t="shared" si="53"/>
        <v>250204.91999999998</v>
      </c>
      <c r="G312" s="16">
        <v>8112.03</v>
      </c>
      <c r="H312" s="18">
        <v>10693</v>
      </c>
      <c r="I312" s="8">
        <f t="shared" si="54"/>
        <v>8019.75</v>
      </c>
      <c r="J312" s="19">
        <v>11737</v>
      </c>
      <c r="K312" s="19">
        <v>0</v>
      </c>
      <c r="L312" s="19">
        <v>0</v>
      </c>
      <c r="M312" s="19">
        <v>0</v>
      </c>
      <c r="N312" s="8">
        <f t="shared" si="59"/>
        <v>27868.78</v>
      </c>
      <c r="O312" s="3">
        <f t="shared" si="60"/>
        <v>222336</v>
      </c>
      <c r="P312" s="2">
        <v>68</v>
      </c>
      <c r="Q312" s="2">
        <v>70</v>
      </c>
      <c r="R312" s="3">
        <f t="shared" si="55"/>
        <v>6616</v>
      </c>
      <c r="S312" s="20">
        <f t="shared" si="56"/>
        <v>11640.5324</v>
      </c>
      <c r="T312" s="21">
        <v>475779</v>
      </c>
      <c r="U312" s="20">
        <f t="shared" si="57"/>
        <v>475.779</v>
      </c>
      <c r="V312" s="20">
        <f t="shared" si="58"/>
        <v>11164.7534</v>
      </c>
      <c r="W312" s="3">
        <f t="shared" si="52"/>
        <v>223295</v>
      </c>
      <c r="X312" s="3">
        <f t="shared" si="61"/>
        <v>452247</v>
      </c>
      <c r="Y312" s="22">
        <v>0</v>
      </c>
      <c r="Z312" s="17">
        <v>0</v>
      </c>
      <c r="AA312" s="3">
        <f t="shared" si="62"/>
        <v>452247</v>
      </c>
      <c r="AB312" s="22"/>
      <c r="AC312" s="23">
        <v>0</v>
      </c>
      <c r="AD312" s="23">
        <v>0</v>
      </c>
      <c r="AE312" s="24">
        <f>SUM(AA312-AB312+AC312-AD312)</f>
        <v>452247</v>
      </c>
      <c r="AF312" s="1" t="str">
        <f>IF(O312&gt;0," ",1)</f>
        <v xml:space="preserve"> </v>
      </c>
      <c r="AG312" s="1" t="str">
        <f>IF(W312&gt;0," ",1)</f>
        <v xml:space="preserve"> </v>
      </c>
    </row>
    <row r="313" spans="1:33" ht="15.95" customHeight="1">
      <c r="A313" s="14" t="s">
        <v>102</v>
      </c>
      <c r="B313" s="14" t="s">
        <v>641</v>
      </c>
      <c r="C313" s="14" t="s">
        <v>120</v>
      </c>
      <c r="D313" s="14" t="s">
        <v>643</v>
      </c>
      <c r="E313" s="15">
        <v>278.3</v>
      </c>
      <c r="F313" s="8">
        <f t="shared" si="53"/>
        <v>429138.60000000003</v>
      </c>
      <c r="G313" s="16">
        <v>34054.11</v>
      </c>
      <c r="H313" s="18">
        <v>10301</v>
      </c>
      <c r="I313" s="8">
        <f t="shared" si="54"/>
        <v>7725.75</v>
      </c>
      <c r="J313" s="19">
        <v>11074</v>
      </c>
      <c r="K313" s="19">
        <v>0</v>
      </c>
      <c r="L313" s="19">
        <v>0</v>
      </c>
      <c r="M313" s="19">
        <v>22524</v>
      </c>
      <c r="N313" s="8">
        <f t="shared" si="59"/>
        <v>75377.86</v>
      </c>
      <c r="O313" s="3">
        <f t="shared" si="60"/>
        <v>353761</v>
      </c>
      <c r="P313" s="2">
        <v>92</v>
      </c>
      <c r="Q313" s="2">
        <v>81</v>
      </c>
      <c r="R313" s="3">
        <f t="shared" si="55"/>
        <v>10358</v>
      </c>
      <c r="S313" s="20">
        <f t="shared" si="56"/>
        <v>19965.241999999998</v>
      </c>
      <c r="T313" s="21">
        <v>1952644</v>
      </c>
      <c r="U313" s="20">
        <f t="shared" si="57"/>
        <v>1952.644</v>
      </c>
      <c r="V313" s="20">
        <f t="shared" si="58"/>
        <v>18012.597999999998</v>
      </c>
      <c r="W313" s="3">
        <f t="shared" si="52"/>
        <v>360252</v>
      </c>
      <c r="X313" s="3">
        <f t="shared" si="61"/>
        <v>724371</v>
      </c>
      <c r="Y313" s="22">
        <v>0</v>
      </c>
      <c r="Z313" s="17">
        <v>0</v>
      </c>
      <c r="AA313" s="3">
        <f t="shared" si="62"/>
        <v>724371</v>
      </c>
      <c r="AB313" s="22"/>
      <c r="AC313" s="23">
        <v>0</v>
      </c>
      <c r="AD313" s="23">
        <v>0</v>
      </c>
      <c r="AE313" s="24">
        <f>SUM(AA313-AB313+AC313-AD313)</f>
        <v>724371</v>
      </c>
      <c r="AF313" s="1" t="str">
        <f>IF(O313&gt;0," ",1)</f>
        <v xml:space="preserve"> </v>
      </c>
      <c r="AG313" s="1" t="str">
        <f>IF(W313&gt;0," ",1)</f>
        <v xml:space="preserve"> </v>
      </c>
    </row>
    <row r="314" spans="1:33" ht="15.95" customHeight="1">
      <c r="A314" s="14" t="s">
        <v>102</v>
      </c>
      <c r="B314" s="14" t="s">
        <v>641</v>
      </c>
      <c r="C314" s="14" t="s">
        <v>52</v>
      </c>
      <c r="D314" s="14" t="s">
        <v>644</v>
      </c>
      <c r="E314" s="15">
        <v>2139.65</v>
      </c>
      <c r="F314" s="8">
        <f t="shared" si="53"/>
        <v>3299340.3000000003</v>
      </c>
      <c r="G314" s="16">
        <v>610782.81000000006</v>
      </c>
      <c r="H314" s="18">
        <v>151079</v>
      </c>
      <c r="I314" s="8">
        <f t="shared" si="54"/>
        <v>113309.25</v>
      </c>
      <c r="J314" s="19">
        <v>165872</v>
      </c>
      <c r="K314" s="19">
        <v>54860</v>
      </c>
      <c r="L314" s="19">
        <v>399565</v>
      </c>
      <c r="M314" s="19">
        <v>57156</v>
      </c>
      <c r="N314" s="8">
        <f t="shared" si="59"/>
        <v>1401545.06</v>
      </c>
      <c r="O314" s="3">
        <f t="shared" si="60"/>
        <v>1897795</v>
      </c>
      <c r="P314" s="2">
        <v>57</v>
      </c>
      <c r="Q314" s="2">
        <v>1137</v>
      </c>
      <c r="R314" s="3">
        <f t="shared" si="55"/>
        <v>90085</v>
      </c>
      <c r="S314" s="20">
        <f t="shared" si="56"/>
        <v>153498.49100000001</v>
      </c>
      <c r="T314" s="21">
        <v>39686992</v>
      </c>
      <c r="U314" s="20">
        <f t="shared" si="57"/>
        <v>39686.991999999998</v>
      </c>
      <c r="V314" s="20">
        <f t="shared" si="58"/>
        <v>113811.49900000001</v>
      </c>
      <c r="W314" s="3">
        <f t="shared" si="52"/>
        <v>2276230</v>
      </c>
      <c r="X314" s="3">
        <f t="shared" si="61"/>
        <v>4264110</v>
      </c>
      <c r="Y314" s="22">
        <v>0</v>
      </c>
      <c r="Z314" s="17">
        <v>0</v>
      </c>
      <c r="AA314" s="3">
        <f t="shared" si="62"/>
        <v>4264110</v>
      </c>
      <c r="AB314" s="22"/>
      <c r="AC314" s="23">
        <v>0</v>
      </c>
      <c r="AD314" s="23">
        <v>0</v>
      </c>
      <c r="AE314" s="24">
        <f>SUM(AA314-AB314+AC314-AD314)</f>
        <v>4264110</v>
      </c>
      <c r="AF314" s="1" t="str">
        <f>IF(O314&gt;0," ",1)</f>
        <v xml:space="preserve"> </v>
      </c>
      <c r="AG314" s="1" t="str">
        <f>IF(W314&gt;0," ",1)</f>
        <v xml:space="preserve"> </v>
      </c>
    </row>
    <row r="315" spans="1:33" ht="15.95" customHeight="1">
      <c r="A315" s="14" t="s">
        <v>102</v>
      </c>
      <c r="B315" s="14" t="s">
        <v>641</v>
      </c>
      <c r="C315" s="14" t="s">
        <v>88</v>
      </c>
      <c r="D315" s="14" t="s">
        <v>645</v>
      </c>
      <c r="E315" s="15">
        <v>2508.7600000000002</v>
      </c>
      <c r="F315" s="8">
        <f t="shared" si="53"/>
        <v>3868507.9200000004</v>
      </c>
      <c r="G315" s="16">
        <v>701784.38</v>
      </c>
      <c r="H315" s="18">
        <v>173929</v>
      </c>
      <c r="I315" s="8">
        <f t="shared" si="54"/>
        <v>130446.75</v>
      </c>
      <c r="J315" s="19">
        <v>190339</v>
      </c>
      <c r="K315" s="19">
        <v>63152</v>
      </c>
      <c r="L315" s="19">
        <v>534764</v>
      </c>
      <c r="M315" s="19">
        <v>199410</v>
      </c>
      <c r="N315" s="8">
        <f t="shared" si="59"/>
        <v>1819896.13</v>
      </c>
      <c r="O315" s="3">
        <f t="shared" si="60"/>
        <v>2048612</v>
      </c>
      <c r="P315" s="2">
        <v>70</v>
      </c>
      <c r="Q315" s="2">
        <v>983</v>
      </c>
      <c r="R315" s="3">
        <f t="shared" si="55"/>
        <v>95646</v>
      </c>
      <c r="S315" s="20">
        <f t="shared" si="56"/>
        <v>179978.4424</v>
      </c>
      <c r="T315" s="21">
        <v>44701175</v>
      </c>
      <c r="U315" s="20">
        <f t="shared" si="57"/>
        <v>44701.175000000003</v>
      </c>
      <c r="V315" s="20">
        <f t="shared" si="58"/>
        <v>135277.26740000001</v>
      </c>
      <c r="W315" s="3">
        <f t="shared" si="52"/>
        <v>2705545</v>
      </c>
      <c r="X315" s="3">
        <f t="shared" si="61"/>
        <v>4849803</v>
      </c>
      <c r="Y315" s="22">
        <v>0</v>
      </c>
      <c r="Z315" s="17">
        <v>0</v>
      </c>
      <c r="AA315" s="3">
        <f t="shared" si="62"/>
        <v>4849803</v>
      </c>
      <c r="AB315" s="22"/>
      <c r="AC315" s="23">
        <v>0</v>
      </c>
      <c r="AD315" s="23">
        <v>0</v>
      </c>
      <c r="AE315" s="24">
        <f>SUM(AA315-AB315+AC315-AD315)</f>
        <v>4849803</v>
      </c>
      <c r="AF315" s="1" t="str">
        <f>IF(O315&gt;0," ",1)</f>
        <v xml:space="preserve"> </v>
      </c>
      <c r="AG315" s="1" t="str">
        <f>IF(W315&gt;0," ",1)</f>
        <v xml:space="preserve"> </v>
      </c>
    </row>
    <row r="316" spans="1:33" ht="15.95" customHeight="1">
      <c r="A316" s="14" t="s">
        <v>102</v>
      </c>
      <c r="B316" s="14" t="s">
        <v>641</v>
      </c>
      <c r="C316" s="14" t="s">
        <v>175</v>
      </c>
      <c r="D316" s="14" t="s">
        <v>646</v>
      </c>
      <c r="E316" s="15">
        <v>385.63</v>
      </c>
      <c r="F316" s="8">
        <f t="shared" si="53"/>
        <v>594641.46</v>
      </c>
      <c r="G316" s="16">
        <v>60862.98</v>
      </c>
      <c r="H316" s="18">
        <v>27398</v>
      </c>
      <c r="I316" s="8">
        <f t="shared" si="54"/>
        <v>20548.5</v>
      </c>
      <c r="J316" s="19">
        <v>29869</v>
      </c>
      <c r="K316" s="19">
        <v>9948</v>
      </c>
      <c r="L316" s="19">
        <v>74004</v>
      </c>
      <c r="M316" s="19">
        <v>34828</v>
      </c>
      <c r="N316" s="8">
        <f t="shared" si="59"/>
        <v>230060.48</v>
      </c>
      <c r="O316" s="3">
        <f t="shared" si="60"/>
        <v>364581</v>
      </c>
      <c r="P316" s="2">
        <v>90</v>
      </c>
      <c r="Q316" s="2">
        <v>147</v>
      </c>
      <c r="R316" s="3">
        <f t="shared" si="55"/>
        <v>18390</v>
      </c>
      <c r="S316" s="20">
        <f t="shared" si="56"/>
        <v>27665.0962</v>
      </c>
      <c r="T316" s="21">
        <v>3694328</v>
      </c>
      <c r="U316" s="20">
        <f t="shared" si="57"/>
        <v>3694.328</v>
      </c>
      <c r="V316" s="20">
        <f t="shared" si="58"/>
        <v>23970.768199999999</v>
      </c>
      <c r="W316" s="3">
        <f t="shared" si="52"/>
        <v>479415</v>
      </c>
      <c r="X316" s="3">
        <f t="shared" si="61"/>
        <v>862386</v>
      </c>
      <c r="Y316" s="22">
        <v>0</v>
      </c>
      <c r="Z316" s="17">
        <v>0</v>
      </c>
      <c r="AA316" s="3">
        <f t="shared" si="62"/>
        <v>862386</v>
      </c>
      <c r="AB316" s="22"/>
      <c r="AC316" s="23">
        <v>0</v>
      </c>
      <c r="AD316" s="23">
        <v>0</v>
      </c>
      <c r="AE316" s="24">
        <f>SUM(AA316-AB316+AC316-AD316)</f>
        <v>862386</v>
      </c>
      <c r="AF316" s="1" t="str">
        <f>IF(O316&gt;0," ",1)</f>
        <v xml:space="preserve"> </v>
      </c>
      <c r="AG316" s="1" t="str">
        <f>IF(W316&gt;0," ",1)</f>
        <v xml:space="preserve"> </v>
      </c>
    </row>
    <row r="317" spans="1:33" ht="15.95" customHeight="1">
      <c r="A317" s="14" t="s">
        <v>102</v>
      </c>
      <c r="B317" s="14" t="s">
        <v>641</v>
      </c>
      <c r="C317" s="14" t="s">
        <v>236</v>
      </c>
      <c r="D317" s="14" t="s">
        <v>647</v>
      </c>
      <c r="E317" s="15">
        <v>602.75</v>
      </c>
      <c r="F317" s="8">
        <f t="shared" si="53"/>
        <v>929440.5</v>
      </c>
      <c r="G317" s="16">
        <v>61194.8</v>
      </c>
      <c r="H317" s="18">
        <v>10532</v>
      </c>
      <c r="I317" s="8">
        <f t="shared" si="54"/>
        <v>7899</v>
      </c>
      <c r="J317" s="19">
        <v>11412</v>
      </c>
      <c r="K317" s="19">
        <v>3820</v>
      </c>
      <c r="L317" s="19">
        <v>56889</v>
      </c>
      <c r="M317" s="19">
        <v>47599</v>
      </c>
      <c r="N317" s="8">
        <f t="shared" si="59"/>
        <v>188813.8</v>
      </c>
      <c r="O317" s="3">
        <f t="shared" si="60"/>
        <v>740627</v>
      </c>
      <c r="P317" s="2">
        <v>154</v>
      </c>
      <c r="Q317" s="2">
        <v>44</v>
      </c>
      <c r="R317" s="3">
        <f t="shared" si="55"/>
        <v>9419</v>
      </c>
      <c r="S317" s="20">
        <f t="shared" si="56"/>
        <v>43241.285000000003</v>
      </c>
      <c r="T317" s="21">
        <v>3631739</v>
      </c>
      <c r="U317" s="20">
        <f t="shared" si="57"/>
        <v>3631.739</v>
      </c>
      <c r="V317" s="20">
        <f t="shared" si="58"/>
        <v>39609.546000000002</v>
      </c>
      <c r="W317" s="3">
        <f t="shared" si="52"/>
        <v>792191</v>
      </c>
      <c r="X317" s="3">
        <f t="shared" si="61"/>
        <v>1542237</v>
      </c>
      <c r="Y317" s="22">
        <v>0</v>
      </c>
      <c r="Z317" s="17">
        <v>0</v>
      </c>
      <c r="AA317" s="3">
        <f t="shared" si="62"/>
        <v>1542237</v>
      </c>
      <c r="AB317" s="22"/>
      <c r="AC317" s="23">
        <v>0</v>
      </c>
      <c r="AD317" s="23">
        <v>0</v>
      </c>
      <c r="AE317" s="24">
        <f>SUM(AA317-AB317+AC317-AD317)</f>
        <v>1542237</v>
      </c>
      <c r="AF317" s="1" t="str">
        <f>IF(O317&gt;0," ",1)</f>
        <v xml:space="preserve"> </v>
      </c>
      <c r="AG317" s="1" t="str">
        <f>IF(W317&gt;0," ",1)</f>
        <v xml:space="preserve"> </v>
      </c>
    </row>
    <row r="318" spans="1:33" ht="15.95" customHeight="1">
      <c r="A318" s="14" t="s">
        <v>6</v>
      </c>
      <c r="B318" s="14" t="s">
        <v>648</v>
      </c>
      <c r="C318" s="14" t="s">
        <v>52</v>
      </c>
      <c r="D318" s="14" t="s">
        <v>649</v>
      </c>
      <c r="E318" s="15">
        <v>2227.08</v>
      </c>
      <c r="F318" s="8">
        <f t="shared" si="53"/>
        <v>3434157.36</v>
      </c>
      <c r="G318" s="16">
        <v>476549.08</v>
      </c>
      <c r="H318" s="18">
        <v>133756</v>
      </c>
      <c r="I318" s="8">
        <f t="shared" si="54"/>
        <v>100317</v>
      </c>
      <c r="J318" s="19">
        <v>179022</v>
      </c>
      <c r="K318" s="19">
        <v>70352</v>
      </c>
      <c r="L318" s="19">
        <v>503797</v>
      </c>
      <c r="M318" s="19">
        <v>51899</v>
      </c>
      <c r="N318" s="8">
        <f t="shared" si="59"/>
        <v>1381936.08</v>
      </c>
      <c r="O318" s="3">
        <f t="shared" si="60"/>
        <v>2052221</v>
      </c>
      <c r="P318" s="2">
        <v>66</v>
      </c>
      <c r="Q318" s="2">
        <v>599</v>
      </c>
      <c r="R318" s="3">
        <f t="shared" si="55"/>
        <v>54952</v>
      </c>
      <c r="S318" s="20">
        <f t="shared" si="56"/>
        <v>159770.71919999999</v>
      </c>
      <c r="T318" s="21">
        <v>29562598</v>
      </c>
      <c r="U318" s="20">
        <f t="shared" si="57"/>
        <v>29562.598000000002</v>
      </c>
      <c r="V318" s="20">
        <f t="shared" si="58"/>
        <v>130208.12119999999</v>
      </c>
      <c r="W318" s="3">
        <f t="shared" si="52"/>
        <v>2604162</v>
      </c>
      <c r="X318" s="3">
        <f t="shared" si="61"/>
        <v>4711335</v>
      </c>
      <c r="Y318" s="22">
        <v>0</v>
      </c>
      <c r="Z318" s="17">
        <v>0</v>
      </c>
      <c r="AA318" s="3">
        <f t="shared" si="62"/>
        <v>4711335</v>
      </c>
      <c r="AB318" s="22"/>
      <c r="AC318" s="23">
        <v>0</v>
      </c>
      <c r="AD318" s="23">
        <v>0</v>
      </c>
      <c r="AE318" s="24">
        <f>SUM(AA318-AB318+AC318-AD318)</f>
        <v>4711335</v>
      </c>
      <c r="AF318" s="1" t="str">
        <f>IF(O318&gt;0," ",1)</f>
        <v xml:space="preserve"> </v>
      </c>
      <c r="AG318" s="1" t="str">
        <f>IF(W318&gt;0," ",1)</f>
        <v xml:space="preserve"> </v>
      </c>
    </row>
    <row r="319" spans="1:33" ht="15.95" customHeight="1">
      <c r="A319" s="14" t="s">
        <v>6</v>
      </c>
      <c r="B319" s="14" t="s">
        <v>648</v>
      </c>
      <c r="C319" s="14" t="s">
        <v>115</v>
      </c>
      <c r="D319" s="14" t="s">
        <v>650</v>
      </c>
      <c r="E319" s="15">
        <v>1491.57</v>
      </c>
      <c r="F319" s="8">
        <f t="shared" si="53"/>
        <v>2300000.94</v>
      </c>
      <c r="G319" s="16">
        <v>438258.59</v>
      </c>
      <c r="H319" s="18">
        <v>91487</v>
      </c>
      <c r="I319" s="8">
        <f t="shared" si="54"/>
        <v>68615.25</v>
      </c>
      <c r="J319" s="19">
        <v>122659</v>
      </c>
      <c r="K319" s="19">
        <v>48156</v>
      </c>
      <c r="L319" s="19">
        <v>315777</v>
      </c>
      <c r="M319" s="19">
        <v>6072</v>
      </c>
      <c r="N319" s="8">
        <f t="shared" si="59"/>
        <v>999537.84000000008</v>
      </c>
      <c r="O319" s="3">
        <f t="shared" si="60"/>
        <v>1300463</v>
      </c>
      <c r="P319" s="2">
        <v>73</v>
      </c>
      <c r="Q319" s="2">
        <v>734</v>
      </c>
      <c r="R319" s="3">
        <f t="shared" si="55"/>
        <v>74479</v>
      </c>
      <c r="S319" s="20">
        <f t="shared" si="56"/>
        <v>107005.23179999999</v>
      </c>
      <c r="T319" s="21">
        <v>27150393</v>
      </c>
      <c r="U319" s="20">
        <f t="shared" si="57"/>
        <v>27150.393</v>
      </c>
      <c r="V319" s="20">
        <f t="shared" si="58"/>
        <v>79854.838799999998</v>
      </c>
      <c r="W319" s="3">
        <f t="shared" si="52"/>
        <v>1597097</v>
      </c>
      <c r="X319" s="3">
        <f t="shared" si="61"/>
        <v>2972039</v>
      </c>
      <c r="Y319" s="22">
        <v>0</v>
      </c>
      <c r="Z319" s="17">
        <v>0</v>
      </c>
      <c r="AA319" s="3">
        <f t="shared" si="62"/>
        <v>2972039</v>
      </c>
      <c r="AB319" s="22"/>
      <c r="AC319" s="23">
        <v>0</v>
      </c>
      <c r="AD319" s="23">
        <v>0</v>
      </c>
      <c r="AE319" s="24">
        <f>SUM(AA319-AB319+AC319-AD319)</f>
        <v>2972039</v>
      </c>
      <c r="AF319" s="1" t="str">
        <f>IF(O319&gt;0," ",1)</f>
        <v xml:space="preserve"> </v>
      </c>
      <c r="AG319" s="1" t="str">
        <f>IF(W319&gt;0," ",1)</f>
        <v xml:space="preserve"> </v>
      </c>
    </row>
    <row r="320" spans="1:33" ht="15.95" customHeight="1">
      <c r="A320" s="14" t="s">
        <v>248</v>
      </c>
      <c r="B320" s="14" t="s">
        <v>651</v>
      </c>
      <c r="C320" s="14" t="s">
        <v>210</v>
      </c>
      <c r="D320" s="14" t="s">
        <v>652</v>
      </c>
      <c r="E320" s="15">
        <v>243.07</v>
      </c>
      <c r="F320" s="8">
        <f t="shared" si="53"/>
        <v>374813.94</v>
      </c>
      <c r="G320" s="16">
        <v>47022.83</v>
      </c>
      <c r="H320" s="18">
        <v>17445</v>
      </c>
      <c r="I320" s="8">
        <f t="shared" si="54"/>
        <v>13083.75</v>
      </c>
      <c r="J320" s="19">
        <v>16138</v>
      </c>
      <c r="K320" s="19">
        <v>0</v>
      </c>
      <c r="L320" s="19">
        <v>0</v>
      </c>
      <c r="M320" s="19">
        <v>11459</v>
      </c>
      <c r="N320" s="8">
        <f t="shared" si="59"/>
        <v>87703.58</v>
      </c>
      <c r="O320" s="3">
        <f t="shared" si="60"/>
        <v>287110</v>
      </c>
      <c r="P320" s="2">
        <v>88</v>
      </c>
      <c r="Q320" s="2">
        <v>96</v>
      </c>
      <c r="R320" s="3">
        <f t="shared" si="55"/>
        <v>11743</v>
      </c>
      <c r="S320" s="20">
        <f t="shared" si="56"/>
        <v>17437.841799999998</v>
      </c>
      <c r="T320" s="21">
        <v>2766049</v>
      </c>
      <c r="U320" s="20">
        <f t="shared" si="57"/>
        <v>2766.049</v>
      </c>
      <c r="V320" s="20">
        <f t="shared" si="58"/>
        <v>14671.792799999999</v>
      </c>
      <c r="W320" s="3">
        <f t="shared" si="52"/>
        <v>293436</v>
      </c>
      <c r="X320" s="3">
        <f t="shared" si="61"/>
        <v>592289</v>
      </c>
      <c r="Y320" s="22">
        <v>0</v>
      </c>
      <c r="Z320" s="17">
        <v>0</v>
      </c>
      <c r="AA320" s="3">
        <f t="shared" si="62"/>
        <v>592289</v>
      </c>
      <c r="AB320" s="22"/>
      <c r="AC320" s="23">
        <v>0</v>
      </c>
      <c r="AD320" s="23">
        <v>0</v>
      </c>
      <c r="AE320" s="24">
        <f>SUM(AA320-AB320+AC320-AD320)</f>
        <v>592289</v>
      </c>
      <c r="AF320" s="1" t="str">
        <f>IF(O320&gt;0," ",1)</f>
        <v xml:space="preserve"> </v>
      </c>
      <c r="AG320" s="1" t="str">
        <f>IF(W320&gt;0," ",1)</f>
        <v xml:space="preserve"> </v>
      </c>
    </row>
    <row r="321" spans="1:33" ht="15.95" customHeight="1">
      <c r="A321" s="14" t="s">
        <v>248</v>
      </c>
      <c r="B321" s="14" t="s">
        <v>651</v>
      </c>
      <c r="C321" s="14" t="s">
        <v>193</v>
      </c>
      <c r="D321" s="14" t="s">
        <v>653</v>
      </c>
      <c r="E321" s="15">
        <v>1414.51</v>
      </c>
      <c r="F321" s="8">
        <f t="shared" si="53"/>
        <v>2181174.42</v>
      </c>
      <c r="G321" s="16">
        <v>299421.88</v>
      </c>
      <c r="H321" s="18">
        <v>130154</v>
      </c>
      <c r="I321" s="8">
        <f t="shared" si="54"/>
        <v>97615.5</v>
      </c>
      <c r="J321" s="19">
        <v>120231</v>
      </c>
      <c r="K321" s="19">
        <v>2192</v>
      </c>
      <c r="L321" s="19">
        <v>293735</v>
      </c>
      <c r="M321" s="19">
        <v>39283</v>
      </c>
      <c r="N321" s="8">
        <f t="shared" si="59"/>
        <v>852478.38</v>
      </c>
      <c r="O321" s="3">
        <f t="shared" si="60"/>
        <v>1328696</v>
      </c>
      <c r="P321" s="2">
        <v>55</v>
      </c>
      <c r="Q321" s="2">
        <v>717</v>
      </c>
      <c r="R321" s="3">
        <f t="shared" si="55"/>
        <v>54815</v>
      </c>
      <c r="S321" s="20">
        <f t="shared" si="56"/>
        <v>101476.9474</v>
      </c>
      <c r="T321" s="21">
        <v>18686517</v>
      </c>
      <c r="U321" s="20">
        <f t="shared" si="57"/>
        <v>18686.517</v>
      </c>
      <c r="V321" s="20">
        <f t="shared" si="58"/>
        <v>82790.430400000012</v>
      </c>
      <c r="W321" s="3">
        <f t="shared" si="52"/>
        <v>1655809</v>
      </c>
      <c r="X321" s="3">
        <f t="shared" si="61"/>
        <v>3039320</v>
      </c>
      <c r="Y321" s="22">
        <v>0</v>
      </c>
      <c r="Z321" s="17">
        <v>0</v>
      </c>
      <c r="AA321" s="3">
        <f t="shared" si="62"/>
        <v>3039320</v>
      </c>
      <c r="AB321" s="22"/>
      <c r="AC321" s="23">
        <v>0</v>
      </c>
      <c r="AD321" s="23">
        <v>0</v>
      </c>
      <c r="AE321" s="24">
        <f>SUM(AA321-AB321+AC321-AD321)</f>
        <v>3039320</v>
      </c>
      <c r="AF321" s="1" t="str">
        <f>IF(O321&gt;0," ",1)</f>
        <v xml:space="preserve"> </v>
      </c>
      <c r="AG321" s="1" t="str">
        <f>IF(W321&gt;0," ",1)</f>
        <v xml:space="preserve"> </v>
      </c>
    </row>
    <row r="322" spans="1:33" ht="15.95" customHeight="1">
      <c r="A322" s="14" t="s">
        <v>248</v>
      </c>
      <c r="B322" s="14" t="s">
        <v>651</v>
      </c>
      <c r="C322" s="14" t="s">
        <v>97</v>
      </c>
      <c r="D322" s="14" t="s">
        <v>654</v>
      </c>
      <c r="E322" s="15">
        <v>2790</v>
      </c>
      <c r="F322" s="8">
        <f t="shared" si="53"/>
        <v>4302180</v>
      </c>
      <c r="G322" s="16">
        <v>1777707.56</v>
      </c>
      <c r="H322" s="18">
        <v>265391</v>
      </c>
      <c r="I322" s="8">
        <f t="shared" si="54"/>
        <v>199043.25</v>
      </c>
      <c r="J322" s="19">
        <v>245170</v>
      </c>
      <c r="K322" s="19">
        <v>4470</v>
      </c>
      <c r="L322" s="19">
        <v>550734</v>
      </c>
      <c r="M322" s="19">
        <v>30685</v>
      </c>
      <c r="N322" s="8">
        <f t="shared" si="59"/>
        <v>2807809.81</v>
      </c>
      <c r="O322" s="3">
        <f t="shared" si="60"/>
        <v>1494370</v>
      </c>
      <c r="P322" s="2">
        <v>33</v>
      </c>
      <c r="Q322" s="2">
        <v>1678</v>
      </c>
      <c r="R322" s="3">
        <f t="shared" si="55"/>
        <v>76970</v>
      </c>
      <c r="S322" s="20">
        <f t="shared" si="56"/>
        <v>200154.6</v>
      </c>
      <c r="T322" s="21">
        <v>117289031</v>
      </c>
      <c r="U322" s="20">
        <f t="shared" si="57"/>
        <v>117289.031</v>
      </c>
      <c r="V322" s="20">
        <f t="shared" si="58"/>
        <v>82865.569000000003</v>
      </c>
      <c r="W322" s="3">
        <f t="shared" si="52"/>
        <v>1657311</v>
      </c>
      <c r="X322" s="3">
        <f t="shared" si="61"/>
        <v>3228651</v>
      </c>
      <c r="Y322" s="22">
        <v>0</v>
      </c>
      <c r="Z322" s="17">
        <v>0</v>
      </c>
      <c r="AA322" s="3">
        <f t="shared" si="62"/>
        <v>3228651</v>
      </c>
      <c r="AB322" s="22"/>
      <c r="AC322" s="23">
        <v>0</v>
      </c>
      <c r="AD322" s="23">
        <v>0</v>
      </c>
      <c r="AE322" s="24">
        <f>SUM(AA322-AB322+AC322-AD322)</f>
        <v>3228651</v>
      </c>
      <c r="AF322" s="1" t="str">
        <f>IF(O322&gt;0," ",1)</f>
        <v xml:space="preserve"> </v>
      </c>
      <c r="AG322" s="1" t="str">
        <f>IF(W322&gt;0," ",1)</f>
        <v xml:space="preserve"> </v>
      </c>
    </row>
    <row r="323" spans="1:33" ht="15.95" customHeight="1">
      <c r="A323" s="14" t="s">
        <v>248</v>
      </c>
      <c r="B323" s="14" t="s">
        <v>651</v>
      </c>
      <c r="C323" s="14" t="s">
        <v>215</v>
      </c>
      <c r="D323" s="14" t="s">
        <v>655</v>
      </c>
      <c r="E323" s="15">
        <v>189.08</v>
      </c>
      <c r="F323" s="8">
        <f t="shared" si="53"/>
        <v>291561.36000000004</v>
      </c>
      <c r="G323" s="16">
        <v>71740.789999999994</v>
      </c>
      <c r="H323" s="18">
        <v>14452</v>
      </c>
      <c r="I323" s="8">
        <f t="shared" si="54"/>
        <v>10839</v>
      </c>
      <c r="J323" s="19">
        <v>13295</v>
      </c>
      <c r="K323" s="19">
        <v>243</v>
      </c>
      <c r="L323" s="19">
        <v>113838</v>
      </c>
      <c r="M323" s="19">
        <v>15662</v>
      </c>
      <c r="N323" s="8">
        <f t="shared" si="59"/>
        <v>225617.78999999998</v>
      </c>
      <c r="O323" s="3">
        <f t="shared" si="60"/>
        <v>65944</v>
      </c>
      <c r="P323" s="2">
        <v>167</v>
      </c>
      <c r="Q323" s="2">
        <v>13</v>
      </c>
      <c r="R323" s="3">
        <f t="shared" si="55"/>
        <v>3018</v>
      </c>
      <c r="S323" s="20">
        <f t="shared" si="56"/>
        <v>13564.599200000001</v>
      </c>
      <c r="T323" s="21">
        <v>4398577</v>
      </c>
      <c r="U323" s="20">
        <f t="shared" si="57"/>
        <v>4398.5770000000002</v>
      </c>
      <c r="V323" s="20">
        <f t="shared" si="58"/>
        <v>9166.0221999999994</v>
      </c>
      <c r="W323" s="3">
        <f t="shared" ref="W323:W384" si="63">IF(V323&gt;0,ROUND(SUM(V323*$W$2),0),0)</f>
        <v>183320</v>
      </c>
      <c r="X323" s="3">
        <f t="shared" si="61"/>
        <v>252282</v>
      </c>
      <c r="Y323" s="22">
        <v>0</v>
      </c>
      <c r="Z323" s="17">
        <v>0</v>
      </c>
      <c r="AA323" s="3">
        <f t="shared" si="62"/>
        <v>252282</v>
      </c>
      <c r="AB323" s="22"/>
      <c r="AC323" s="23">
        <v>0</v>
      </c>
      <c r="AD323" s="23">
        <v>0</v>
      </c>
      <c r="AE323" s="24">
        <f>SUM(AA323-AB323+AC323-AD323)</f>
        <v>252282</v>
      </c>
      <c r="AF323" s="1" t="str">
        <f>IF(O323&gt;0," ",1)</f>
        <v xml:space="preserve"> </v>
      </c>
      <c r="AG323" s="1" t="str">
        <f>IF(W323&gt;0," ",1)</f>
        <v xml:space="preserve"> </v>
      </c>
    </row>
    <row r="324" spans="1:33" ht="15.95" customHeight="1">
      <c r="A324" s="14" t="s">
        <v>248</v>
      </c>
      <c r="B324" s="14" t="s">
        <v>651</v>
      </c>
      <c r="C324" s="14" t="s">
        <v>194</v>
      </c>
      <c r="D324" s="14" t="s">
        <v>656</v>
      </c>
      <c r="E324" s="15">
        <v>464.17</v>
      </c>
      <c r="F324" s="8">
        <f t="shared" ref="F324:F385" si="64">SUM(E324*$F$3)</f>
        <v>715750.14</v>
      </c>
      <c r="G324" s="16">
        <v>97469.23</v>
      </c>
      <c r="H324" s="18">
        <v>36997</v>
      </c>
      <c r="I324" s="8">
        <f t="shared" ref="I324:I387" si="65">ROUND(H324*0.75,2)</f>
        <v>27747.75</v>
      </c>
      <c r="J324" s="19">
        <v>34080</v>
      </c>
      <c r="K324" s="19">
        <v>623</v>
      </c>
      <c r="L324" s="19">
        <v>120864</v>
      </c>
      <c r="M324" s="19">
        <v>41443</v>
      </c>
      <c r="N324" s="8">
        <f t="shared" si="59"/>
        <v>322226.98</v>
      </c>
      <c r="O324" s="3">
        <f t="shared" si="60"/>
        <v>393523</v>
      </c>
      <c r="P324" s="2">
        <v>88</v>
      </c>
      <c r="Q324" s="2">
        <v>155</v>
      </c>
      <c r="R324" s="3">
        <f t="shared" ref="R324:R387" si="66">ROUND(SUM(P324*Q324*1.39),0)</f>
        <v>18960</v>
      </c>
      <c r="S324" s="20">
        <f t="shared" ref="S324:S385" si="67">ROUND(SUM(E324*$S$3),4)</f>
        <v>33299.555800000002</v>
      </c>
      <c r="T324" s="21">
        <v>6057752</v>
      </c>
      <c r="U324" s="20">
        <f t="shared" ref="U324:U387" si="68">ROUND(T324/1000,4)</f>
        <v>6057.7520000000004</v>
      </c>
      <c r="V324" s="20">
        <f t="shared" ref="V324:V387" si="69">IF(S324-U324&lt;0,0,S324-U324)</f>
        <v>27241.803800000002</v>
      </c>
      <c r="W324" s="3">
        <f t="shared" si="63"/>
        <v>544836</v>
      </c>
      <c r="X324" s="3">
        <f t="shared" si="61"/>
        <v>957319</v>
      </c>
      <c r="Y324" s="22">
        <v>0</v>
      </c>
      <c r="Z324" s="17">
        <v>0</v>
      </c>
      <c r="AA324" s="3">
        <f t="shared" si="62"/>
        <v>957319</v>
      </c>
      <c r="AB324" s="22"/>
      <c r="AC324" s="23">
        <v>0</v>
      </c>
      <c r="AD324" s="23">
        <v>0</v>
      </c>
      <c r="AE324" s="24">
        <f>SUM(AA324-AB324+AC324-AD324)</f>
        <v>957319</v>
      </c>
      <c r="AF324" s="1" t="str">
        <f>IF(O324&gt;0," ",1)</f>
        <v xml:space="preserve"> </v>
      </c>
      <c r="AG324" s="1" t="str">
        <f>IF(W324&gt;0," ",1)</f>
        <v xml:space="preserve"> </v>
      </c>
    </row>
    <row r="325" spans="1:33" ht="15.95" customHeight="1">
      <c r="A325" s="14" t="s">
        <v>248</v>
      </c>
      <c r="B325" s="14" t="s">
        <v>651</v>
      </c>
      <c r="C325" s="14" t="s">
        <v>29</v>
      </c>
      <c r="D325" s="14" t="s">
        <v>657</v>
      </c>
      <c r="E325" s="15">
        <v>1154.07</v>
      </c>
      <c r="F325" s="8">
        <f t="shared" si="64"/>
        <v>1779575.94</v>
      </c>
      <c r="G325" s="16">
        <v>118096.3</v>
      </c>
      <c r="H325" s="18">
        <v>98521</v>
      </c>
      <c r="I325" s="8">
        <f t="shared" si="65"/>
        <v>73890.75</v>
      </c>
      <c r="J325" s="19">
        <v>90938</v>
      </c>
      <c r="K325" s="19">
        <v>1659</v>
      </c>
      <c r="L325" s="19">
        <v>175667</v>
      </c>
      <c r="M325" s="19">
        <v>42864</v>
      </c>
      <c r="N325" s="8">
        <f t="shared" si="59"/>
        <v>503115.05</v>
      </c>
      <c r="O325" s="3">
        <f t="shared" si="60"/>
        <v>1276461</v>
      </c>
      <c r="P325" s="2">
        <v>53</v>
      </c>
      <c r="Q325" s="2">
        <v>572</v>
      </c>
      <c r="R325" s="3">
        <f t="shared" si="66"/>
        <v>42139</v>
      </c>
      <c r="S325" s="20">
        <f t="shared" si="67"/>
        <v>82792.981799999994</v>
      </c>
      <c r="T325" s="21">
        <v>7080114</v>
      </c>
      <c r="U325" s="20">
        <f t="shared" si="68"/>
        <v>7080.1139999999996</v>
      </c>
      <c r="V325" s="20">
        <f t="shared" si="69"/>
        <v>75712.867799999993</v>
      </c>
      <c r="W325" s="3">
        <f t="shared" si="63"/>
        <v>1514257</v>
      </c>
      <c r="X325" s="3">
        <f t="shared" si="61"/>
        <v>2832857</v>
      </c>
      <c r="Y325" s="22">
        <v>0</v>
      </c>
      <c r="Z325" s="17">
        <v>0</v>
      </c>
      <c r="AA325" s="3">
        <f t="shared" si="62"/>
        <v>2832857</v>
      </c>
      <c r="AB325" s="22"/>
      <c r="AC325" s="23">
        <v>0</v>
      </c>
      <c r="AD325" s="23">
        <v>0</v>
      </c>
      <c r="AE325" s="24">
        <f>SUM(AA325-AB325+AC325-AD325)</f>
        <v>2832857</v>
      </c>
      <c r="AF325" s="1" t="str">
        <f>IF(O325&gt;0," ",1)</f>
        <v xml:space="preserve"> </v>
      </c>
      <c r="AG325" s="1" t="str">
        <f>IF(W325&gt;0," ",1)</f>
        <v xml:space="preserve"> </v>
      </c>
    </row>
    <row r="326" spans="1:33" ht="15.95" customHeight="1">
      <c r="A326" s="14" t="s">
        <v>248</v>
      </c>
      <c r="B326" s="14" t="s">
        <v>651</v>
      </c>
      <c r="C326" s="14" t="s">
        <v>26</v>
      </c>
      <c r="D326" s="14" t="s">
        <v>658</v>
      </c>
      <c r="E326" s="15">
        <v>10081.08</v>
      </c>
      <c r="F326" s="8">
        <f t="shared" si="64"/>
        <v>15545025.359999999</v>
      </c>
      <c r="G326" s="16">
        <v>3957435.68</v>
      </c>
      <c r="H326" s="18">
        <v>886287</v>
      </c>
      <c r="I326" s="8">
        <f t="shared" si="65"/>
        <v>664715.25</v>
      </c>
      <c r="J326" s="19">
        <v>818614</v>
      </c>
      <c r="K326" s="19">
        <v>14925</v>
      </c>
      <c r="L326" s="19">
        <v>2474248</v>
      </c>
      <c r="M326" s="19">
        <v>78769</v>
      </c>
      <c r="N326" s="8">
        <f t="shared" si="59"/>
        <v>8008706.9299999997</v>
      </c>
      <c r="O326" s="3">
        <f t="shared" si="60"/>
        <v>7536318</v>
      </c>
      <c r="P326" s="2">
        <v>33</v>
      </c>
      <c r="Q326" s="2">
        <v>4780</v>
      </c>
      <c r="R326" s="3">
        <f t="shared" si="66"/>
        <v>219259</v>
      </c>
      <c r="S326" s="20">
        <f t="shared" si="67"/>
        <v>723216.67920000001</v>
      </c>
      <c r="T326" s="21">
        <v>256976343</v>
      </c>
      <c r="U326" s="20">
        <f t="shared" si="68"/>
        <v>256976.34299999999</v>
      </c>
      <c r="V326" s="20">
        <f t="shared" si="69"/>
        <v>466240.33620000002</v>
      </c>
      <c r="W326" s="3">
        <f t="shared" si="63"/>
        <v>9324807</v>
      </c>
      <c r="X326" s="3">
        <f t="shared" si="61"/>
        <v>17080384</v>
      </c>
      <c r="Y326" s="22">
        <v>0</v>
      </c>
      <c r="Z326" s="17">
        <v>0</v>
      </c>
      <c r="AA326" s="3">
        <f t="shared" si="62"/>
        <v>17080384</v>
      </c>
      <c r="AB326" s="22"/>
      <c r="AC326" s="23">
        <v>0</v>
      </c>
      <c r="AD326" s="23">
        <v>0</v>
      </c>
      <c r="AE326" s="24">
        <f>SUM(AA326-AB326+AC326-AD326)</f>
        <v>17080384</v>
      </c>
      <c r="AF326" s="1" t="str">
        <f>IF(O326&gt;0," ",1)</f>
        <v xml:space="preserve"> </v>
      </c>
      <c r="AG326" s="1" t="str">
        <f>IF(W326&gt;0," ",1)</f>
        <v xml:space="preserve"> </v>
      </c>
    </row>
    <row r="327" spans="1:33" ht="15.95" customHeight="1">
      <c r="A327" s="14" t="s">
        <v>248</v>
      </c>
      <c r="B327" s="14" t="s">
        <v>651</v>
      </c>
      <c r="C327" s="14" t="s">
        <v>17</v>
      </c>
      <c r="D327" s="14" t="s">
        <v>659</v>
      </c>
      <c r="E327" s="15">
        <v>2714.07</v>
      </c>
      <c r="F327" s="8">
        <f t="shared" si="64"/>
        <v>4185095.9400000004</v>
      </c>
      <c r="G327" s="16">
        <v>680823.25</v>
      </c>
      <c r="H327" s="18">
        <v>259948</v>
      </c>
      <c r="I327" s="8">
        <f t="shared" si="65"/>
        <v>194961</v>
      </c>
      <c r="J327" s="19">
        <v>240588</v>
      </c>
      <c r="K327" s="19">
        <v>4379</v>
      </c>
      <c r="L327" s="19">
        <v>538915</v>
      </c>
      <c r="M327" s="19">
        <v>13423</v>
      </c>
      <c r="N327" s="8">
        <f t="shared" si="59"/>
        <v>1673089.25</v>
      </c>
      <c r="O327" s="3">
        <f t="shared" si="60"/>
        <v>2512007</v>
      </c>
      <c r="P327" s="2">
        <v>33</v>
      </c>
      <c r="Q327" s="2">
        <v>1597</v>
      </c>
      <c r="R327" s="3">
        <f t="shared" si="66"/>
        <v>73254</v>
      </c>
      <c r="S327" s="20">
        <f t="shared" si="67"/>
        <v>194707.3818</v>
      </c>
      <c r="T327" s="21">
        <v>43281834</v>
      </c>
      <c r="U327" s="20">
        <f t="shared" si="68"/>
        <v>43281.834000000003</v>
      </c>
      <c r="V327" s="20">
        <f t="shared" si="69"/>
        <v>151425.5478</v>
      </c>
      <c r="W327" s="3">
        <f t="shared" si="63"/>
        <v>3028511</v>
      </c>
      <c r="X327" s="3">
        <f t="shared" si="61"/>
        <v>5613772</v>
      </c>
      <c r="Y327" s="22">
        <v>0</v>
      </c>
      <c r="Z327" s="17">
        <v>0</v>
      </c>
      <c r="AA327" s="3">
        <f t="shared" si="62"/>
        <v>5613772</v>
      </c>
      <c r="AB327" s="22"/>
      <c r="AC327" s="23">
        <v>0</v>
      </c>
      <c r="AD327" s="23">
        <v>0</v>
      </c>
      <c r="AE327" s="24">
        <f>SUM(AA327-AB327+AC327-AD327)</f>
        <v>5613772</v>
      </c>
      <c r="AF327" s="1" t="str">
        <f>IF(O327&gt;0," ",1)</f>
        <v xml:space="preserve"> </v>
      </c>
      <c r="AG327" s="1" t="str">
        <f>IF(W327&gt;0," ",1)</f>
        <v xml:space="preserve"> </v>
      </c>
    </row>
    <row r="328" spans="1:33" ht="15.95" customHeight="1">
      <c r="A328" s="14" t="s">
        <v>248</v>
      </c>
      <c r="B328" s="14" t="s">
        <v>651</v>
      </c>
      <c r="C328" s="14" t="s">
        <v>53</v>
      </c>
      <c r="D328" s="14" t="s">
        <v>660</v>
      </c>
      <c r="E328" s="15">
        <v>387.47</v>
      </c>
      <c r="F328" s="8">
        <f t="shared" si="64"/>
        <v>597478.74</v>
      </c>
      <c r="G328" s="16">
        <v>68202.509999999995</v>
      </c>
      <c r="H328" s="18">
        <v>31607</v>
      </c>
      <c r="I328" s="8">
        <f t="shared" si="65"/>
        <v>23705.25</v>
      </c>
      <c r="J328" s="19">
        <v>29099</v>
      </c>
      <c r="K328" s="19">
        <v>532</v>
      </c>
      <c r="L328" s="19">
        <v>85964</v>
      </c>
      <c r="M328" s="19">
        <v>17848</v>
      </c>
      <c r="N328" s="8">
        <f t="shared" si="59"/>
        <v>225350.76</v>
      </c>
      <c r="O328" s="3">
        <f t="shared" si="60"/>
        <v>372128</v>
      </c>
      <c r="P328" s="2">
        <v>79</v>
      </c>
      <c r="Q328" s="2">
        <v>185</v>
      </c>
      <c r="R328" s="3">
        <f t="shared" si="66"/>
        <v>20315</v>
      </c>
      <c r="S328" s="20">
        <f t="shared" si="67"/>
        <v>27797.0978</v>
      </c>
      <c r="T328" s="21">
        <v>4383217</v>
      </c>
      <c r="U328" s="20">
        <f t="shared" si="68"/>
        <v>4383.2169999999996</v>
      </c>
      <c r="V328" s="20">
        <f t="shared" si="69"/>
        <v>23413.880799999999</v>
      </c>
      <c r="W328" s="3">
        <f t="shared" si="63"/>
        <v>468278</v>
      </c>
      <c r="X328" s="3">
        <f t="shared" si="61"/>
        <v>860721</v>
      </c>
      <c r="Y328" s="22">
        <v>0</v>
      </c>
      <c r="Z328" s="17">
        <v>0</v>
      </c>
      <c r="AA328" s="3">
        <f t="shared" si="62"/>
        <v>860721</v>
      </c>
      <c r="AB328" s="22"/>
      <c r="AC328" s="23">
        <v>0</v>
      </c>
      <c r="AD328" s="23">
        <v>0</v>
      </c>
      <c r="AE328" s="24">
        <f>SUM(AA328-AB328+AC328-AD328)</f>
        <v>860721</v>
      </c>
      <c r="AF328" s="1" t="str">
        <f>IF(O328&gt;0," ",1)</f>
        <v xml:space="preserve"> </v>
      </c>
      <c r="AG328" s="1" t="str">
        <f>IF(W328&gt;0," ",1)</f>
        <v xml:space="preserve"> </v>
      </c>
    </row>
    <row r="329" spans="1:33" ht="15.95" customHeight="1">
      <c r="A329" s="14" t="s">
        <v>248</v>
      </c>
      <c r="B329" s="14" t="s">
        <v>651</v>
      </c>
      <c r="C329" s="14" t="s">
        <v>141</v>
      </c>
      <c r="D329" s="14" t="s">
        <v>661</v>
      </c>
      <c r="E329" s="15">
        <v>1145.6400000000001</v>
      </c>
      <c r="F329" s="8">
        <f t="shared" si="64"/>
        <v>1766576.8800000001</v>
      </c>
      <c r="G329" s="16">
        <v>202830.53</v>
      </c>
      <c r="H329" s="18">
        <v>98447</v>
      </c>
      <c r="I329" s="8">
        <f t="shared" si="65"/>
        <v>73835.25</v>
      </c>
      <c r="J329" s="19">
        <v>90816</v>
      </c>
      <c r="K329" s="19">
        <v>1656</v>
      </c>
      <c r="L329" s="19">
        <v>249669</v>
      </c>
      <c r="M329" s="19">
        <v>27472</v>
      </c>
      <c r="N329" s="8">
        <f t="shared" si="59"/>
        <v>646278.78</v>
      </c>
      <c r="O329" s="3">
        <f t="shared" si="60"/>
        <v>1120298</v>
      </c>
      <c r="P329" s="2">
        <v>55</v>
      </c>
      <c r="Q329" s="2">
        <v>518</v>
      </c>
      <c r="R329" s="3">
        <f t="shared" si="66"/>
        <v>39601</v>
      </c>
      <c r="S329" s="20">
        <f t="shared" si="67"/>
        <v>82188.213600000003</v>
      </c>
      <c r="T329" s="21">
        <v>12744128</v>
      </c>
      <c r="U329" s="20">
        <f t="shared" si="68"/>
        <v>12744.128000000001</v>
      </c>
      <c r="V329" s="20">
        <f t="shared" si="69"/>
        <v>69444.085600000006</v>
      </c>
      <c r="W329" s="3">
        <f t="shared" si="63"/>
        <v>1388882</v>
      </c>
      <c r="X329" s="3">
        <f t="shared" si="61"/>
        <v>2548781</v>
      </c>
      <c r="Y329" s="22">
        <v>0</v>
      </c>
      <c r="Z329" s="17">
        <v>0</v>
      </c>
      <c r="AA329" s="3">
        <f t="shared" si="62"/>
        <v>2548781</v>
      </c>
      <c r="AB329" s="22"/>
      <c r="AC329" s="23">
        <v>0</v>
      </c>
      <c r="AD329" s="23">
        <v>0</v>
      </c>
      <c r="AE329" s="24">
        <f>SUM(AA329-AB329+AC329-AD329)</f>
        <v>2548781</v>
      </c>
      <c r="AF329" s="1" t="str">
        <f>IF(O329&gt;0," ",1)</f>
        <v xml:space="preserve"> </v>
      </c>
      <c r="AG329" s="1" t="str">
        <f>IF(W329&gt;0," ",1)</f>
        <v xml:space="preserve"> </v>
      </c>
    </row>
    <row r="330" spans="1:33" ht="15.95" customHeight="1">
      <c r="A330" s="14" t="s">
        <v>248</v>
      </c>
      <c r="B330" s="14" t="s">
        <v>651</v>
      </c>
      <c r="C330" s="14" t="s">
        <v>4</v>
      </c>
      <c r="D330" s="14" t="s">
        <v>662</v>
      </c>
      <c r="E330" s="15">
        <v>884.33</v>
      </c>
      <c r="F330" s="8">
        <f t="shared" si="64"/>
        <v>1363636.86</v>
      </c>
      <c r="G330" s="16">
        <v>89540.99</v>
      </c>
      <c r="H330" s="18">
        <v>74671</v>
      </c>
      <c r="I330" s="8">
        <f t="shared" si="65"/>
        <v>56003.25</v>
      </c>
      <c r="J330" s="19">
        <v>68926</v>
      </c>
      <c r="K330" s="19">
        <v>1257</v>
      </c>
      <c r="L330" s="19">
        <v>167645</v>
      </c>
      <c r="M330" s="19">
        <v>26540</v>
      </c>
      <c r="N330" s="8">
        <f t="shared" si="59"/>
        <v>409912.24</v>
      </c>
      <c r="O330" s="3">
        <f t="shared" si="60"/>
        <v>953725</v>
      </c>
      <c r="P330" s="2">
        <v>66</v>
      </c>
      <c r="Q330" s="2">
        <v>421</v>
      </c>
      <c r="R330" s="3">
        <f t="shared" si="66"/>
        <v>38623</v>
      </c>
      <c r="S330" s="20">
        <f t="shared" si="67"/>
        <v>63441.834199999998</v>
      </c>
      <c r="T330" s="21">
        <v>5540903</v>
      </c>
      <c r="U330" s="20">
        <f t="shared" si="68"/>
        <v>5540.9030000000002</v>
      </c>
      <c r="V330" s="20">
        <f t="shared" si="69"/>
        <v>57900.931199999999</v>
      </c>
      <c r="W330" s="3">
        <f t="shared" si="63"/>
        <v>1158019</v>
      </c>
      <c r="X330" s="3">
        <f t="shared" si="61"/>
        <v>2150367</v>
      </c>
      <c r="Y330" s="22">
        <v>0</v>
      </c>
      <c r="Z330" s="17">
        <v>0</v>
      </c>
      <c r="AA330" s="3">
        <f t="shared" si="62"/>
        <v>2150367</v>
      </c>
      <c r="AB330" s="22"/>
      <c r="AC330" s="23">
        <v>0</v>
      </c>
      <c r="AD330" s="23">
        <v>0</v>
      </c>
      <c r="AE330" s="24">
        <f>SUM(AA330-AB330+AC330-AD330)</f>
        <v>2150367</v>
      </c>
      <c r="AF330" s="1" t="str">
        <f>IF(O330&gt;0," ",1)</f>
        <v xml:space="preserve"> </v>
      </c>
      <c r="AG330" s="1" t="str">
        <f>IF(W330&gt;0," ",1)</f>
        <v xml:space="preserve"> </v>
      </c>
    </row>
    <row r="331" spans="1:33" ht="15.95" customHeight="1">
      <c r="A331" s="14" t="s">
        <v>5</v>
      </c>
      <c r="B331" s="14" t="s">
        <v>663</v>
      </c>
      <c r="C331" s="14" t="s">
        <v>52</v>
      </c>
      <c r="D331" s="14" t="s">
        <v>664</v>
      </c>
      <c r="E331" s="15">
        <v>1707.82</v>
      </c>
      <c r="F331" s="8">
        <f t="shared" si="64"/>
        <v>2633458.44</v>
      </c>
      <c r="G331" s="16">
        <v>687616.38</v>
      </c>
      <c r="H331" s="18">
        <v>287918</v>
      </c>
      <c r="I331" s="8">
        <f t="shared" si="65"/>
        <v>215938.5</v>
      </c>
      <c r="J331" s="19">
        <v>149922</v>
      </c>
      <c r="K331" s="19">
        <v>340987</v>
      </c>
      <c r="L331" s="19">
        <v>468018</v>
      </c>
      <c r="M331" s="19">
        <v>129036</v>
      </c>
      <c r="N331" s="8">
        <f t="shared" si="59"/>
        <v>1991517.88</v>
      </c>
      <c r="O331" s="3">
        <f t="shared" si="60"/>
        <v>641941</v>
      </c>
      <c r="P331" s="2">
        <v>75</v>
      </c>
      <c r="Q331" s="2">
        <v>575</v>
      </c>
      <c r="R331" s="3">
        <f t="shared" si="66"/>
        <v>59944</v>
      </c>
      <c r="S331" s="20">
        <f t="shared" si="67"/>
        <v>122519.0068</v>
      </c>
      <c r="T331" s="21">
        <v>41979022</v>
      </c>
      <c r="U331" s="20">
        <f t="shared" si="68"/>
        <v>41979.021999999997</v>
      </c>
      <c r="V331" s="20">
        <f t="shared" si="69"/>
        <v>80539.984800000006</v>
      </c>
      <c r="W331" s="3">
        <f t="shared" si="63"/>
        <v>1610800</v>
      </c>
      <c r="X331" s="3">
        <f t="shared" si="61"/>
        <v>2312685</v>
      </c>
      <c r="Y331" s="22">
        <v>0</v>
      </c>
      <c r="Z331" s="17">
        <v>0</v>
      </c>
      <c r="AA331" s="3">
        <f t="shared" si="62"/>
        <v>2312685</v>
      </c>
      <c r="AB331" s="22"/>
      <c r="AC331" s="23">
        <v>0</v>
      </c>
      <c r="AD331" s="23">
        <v>0</v>
      </c>
      <c r="AE331" s="24">
        <f>SUM(AA331-AB331+AC331-AD331)</f>
        <v>2312685</v>
      </c>
      <c r="AF331" s="1" t="str">
        <f>IF(O331&gt;0," ",1)</f>
        <v xml:space="preserve"> </v>
      </c>
      <c r="AG331" s="1" t="str">
        <f>IF(W331&gt;0," ",1)</f>
        <v xml:space="preserve"> </v>
      </c>
    </row>
    <row r="332" spans="1:33" ht="15.95" customHeight="1">
      <c r="A332" s="14" t="s">
        <v>5</v>
      </c>
      <c r="B332" s="14" t="s">
        <v>663</v>
      </c>
      <c r="C332" s="14" t="s">
        <v>193</v>
      </c>
      <c r="D332" s="14" t="s">
        <v>665</v>
      </c>
      <c r="E332" s="15">
        <v>204.51</v>
      </c>
      <c r="F332" s="8">
        <f t="shared" si="64"/>
        <v>315354.42</v>
      </c>
      <c r="G332" s="16">
        <v>129844.15</v>
      </c>
      <c r="H332" s="18">
        <v>25242</v>
      </c>
      <c r="I332" s="8">
        <f t="shared" si="65"/>
        <v>18931.5</v>
      </c>
      <c r="J332" s="19">
        <v>13066</v>
      </c>
      <c r="K332" s="19">
        <v>29766</v>
      </c>
      <c r="L332" s="19">
        <v>67288</v>
      </c>
      <c r="M332" s="19">
        <v>40405</v>
      </c>
      <c r="N332" s="8">
        <f t="shared" si="59"/>
        <v>299300.65000000002</v>
      </c>
      <c r="O332" s="3">
        <f t="shared" si="60"/>
        <v>16054</v>
      </c>
      <c r="P332" s="2">
        <v>167</v>
      </c>
      <c r="Q332" s="2">
        <v>28</v>
      </c>
      <c r="R332" s="3">
        <f t="shared" si="66"/>
        <v>6500</v>
      </c>
      <c r="S332" s="20">
        <f t="shared" si="67"/>
        <v>14671.547399999999</v>
      </c>
      <c r="T332" s="21">
        <v>7997708</v>
      </c>
      <c r="U332" s="20">
        <f t="shared" si="68"/>
        <v>7997.7079999999996</v>
      </c>
      <c r="V332" s="20">
        <f t="shared" si="69"/>
        <v>6673.8393999999998</v>
      </c>
      <c r="W332" s="3">
        <f t="shared" si="63"/>
        <v>133477</v>
      </c>
      <c r="X332" s="3">
        <f t="shared" si="61"/>
        <v>156031</v>
      </c>
      <c r="Y332" s="22">
        <v>0</v>
      </c>
      <c r="Z332" s="17">
        <v>0</v>
      </c>
      <c r="AA332" s="3">
        <f t="shared" si="62"/>
        <v>156031</v>
      </c>
      <c r="AB332" s="22"/>
      <c r="AC332" s="23">
        <v>0</v>
      </c>
      <c r="AD332" s="23">
        <v>0</v>
      </c>
      <c r="AE332" s="24">
        <f>SUM(AA332-AB332+AC332-AD332)</f>
        <v>156031</v>
      </c>
      <c r="AF332" s="1" t="str">
        <f>IF(O332&gt;0," ",1)</f>
        <v xml:space="preserve"> </v>
      </c>
      <c r="AG332" s="1" t="str">
        <f>IF(W332&gt;0," ",1)</f>
        <v xml:space="preserve"> </v>
      </c>
    </row>
    <row r="333" spans="1:33" s="26" customFormat="1" ht="15.95" customHeight="1">
      <c r="A333" s="14" t="s">
        <v>5</v>
      </c>
      <c r="B333" s="14" t="s">
        <v>663</v>
      </c>
      <c r="C333" s="14" t="s">
        <v>215</v>
      </c>
      <c r="D333" s="14" t="s">
        <v>666</v>
      </c>
      <c r="E333" s="25">
        <v>703.81</v>
      </c>
      <c r="F333" s="8">
        <f t="shared" si="64"/>
        <v>1085275.02</v>
      </c>
      <c r="G333" s="16">
        <v>1023410.96</v>
      </c>
      <c r="H333" s="18">
        <v>88808</v>
      </c>
      <c r="I333" s="8">
        <f t="shared" si="65"/>
        <v>66606</v>
      </c>
      <c r="J333" s="19">
        <v>46430</v>
      </c>
      <c r="K333" s="19">
        <v>105860</v>
      </c>
      <c r="L333" s="19">
        <v>127718</v>
      </c>
      <c r="M333" s="19">
        <v>60427</v>
      </c>
      <c r="N333" s="8">
        <f t="shared" si="59"/>
        <v>1430451.96</v>
      </c>
      <c r="O333" s="3">
        <f t="shared" si="60"/>
        <v>0</v>
      </c>
      <c r="P333" s="2">
        <v>92</v>
      </c>
      <c r="Q333" s="2">
        <v>306</v>
      </c>
      <c r="R333" s="3">
        <f t="shared" si="66"/>
        <v>39131</v>
      </c>
      <c r="S333" s="20">
        <f t="shared" si="67"/>
        <v>50491.329400000002</v>
      </c>
      <c r="T333" s="21">
        <v>66902543</v>
      </c>
      <c r="U333" s="20">
        <f t="shared" si="68"/>
        <v>66902.543000000005</v>
      </c>
      <c r="V333" s="20">
        <f t="shared" si="69"/>
        <v>0</v>
      </c>
      <c r="W333" s="3">
        <f t="shared" si="63"/>
        <v>0</v>
      </c>
      <c r="X333" s="3">
        <f t="shared" si="61"/>
        <v>39131</v>
      </c>
      <c r="Y333" s="22">
        <v>0</v>
      </c>
      <c r="Z333" s="17">
        <v>0</v>
      </c>
      <c r="AA333" s="3">
        <f t="shared" si="62"/>
        <v>39131</v>
      </c>
      <c r="AB333" s="27"/>
      <c r="AC333" s="23">
        <v>0</v>
      </c>
      <c r="AD333" s="23">
        <v>0</v>
      </c>
      <c r="AE333" s="24">
        <f>SUM(AA333-AB333+AC333-AD333)</f>
        <v>39131</v>
      </c>
      <c r="AF333" s="1">
        <f>IF(O333&gt;0," ",1)</f>
        <v>1</v>
      </c>
      <c r="AG333" s="1">
        <f>IF(W333&gt;0," ",1)</f>
        <v>1</v>
      </c>
    </row>
    <row r="334" spans="1:33" ht="15.95" customHeight="1">
      <c r="A334" s="14" t="s">
        <v>5</v>
      </c>
      <c r="B334" s="14" t="s">
        <v>663</v>
      </c>
      <c r="C334" s="14" t="s">
        <v>194</v>
      </c>
      <c r="D334" s="14" t="s">
        <v>667</v>
      </c>
      <c r="E334" s="15">
        <v>832.85</v>
      </c>
      <c r="F334" s="8">
        <f t="shared" si="64"/>
        <v>1284254.7</v>
      </c>
      <c r="G334" s="16">
        <v>289695.43</v>
      </c>
      <c r="H334" s="18">
        <v>134247</v>
      </c>
      <c r="I334" s="8">
        <f t="shared" si="65"/>
        <v>100685.25</v>
      </c>
      <c r="J334" s="19">
        <v>70284</v>
      </c>
      <c r="K334" s="19">
        <v>159510</v>
      </c>
      <c r="L334" s="19">
        <v>148648</v>
      </c>
      <c r="M334" s="19">
        <v>47523</v>
      </c>
      <c r="N334" s="8">
        <f t="shared" si="59"/>
        <v>816345.67999999993</v>
      </c>
      <c r="O334" s="3">
        <f t="shared" si="60"/>
        <v>467909</v>
      </c>
      <c r="P334" s="2">
        <v>77</v>
      </c>
      <c r="Q334" s="2">
        <v>408</v>
      </c>
      <c r="R334" s="3">
        <f t="shared" si="66"/>
        <v>43668</v>
      </c>
      <c r="S334" s="20">
        <f t="shared" si="67"/>
        <v>59748.659</v>
      </c>
      <c r="T334" s="21">
        <v>17806033</v>
      </c>
      <c r="U334" s="20">
        <f t="shared" si="68"/>
        <v>17806.032999999999</v>
      </c>
      <c r="V334" s="20">
        <f t="shared" si="69"/>
        <v>41942.626000000004</v>
      </c>
      <c r="W334" s="3">
        <f t="shared" si="63"/>
        <v>838853</v>
      </c>
      <c r="X334" s="3">
        <f t="shared" si="61"/>
        <v>1350430</v>
      </c>
      <c r="Y334" s="22">
        <v>0</v>
      </c>
      <c r="Z334" s="17">
        <v>0</v>
      </c>
      <c r="AA334" s="3">
        <f t="shared" si="62"/>
        <v>1350430</v>
      </c>
      <c r="AB334" s="22"/>
      <c r="AC334" s="23">
        <v>0</v>
      </c>
      <c r="AD334" s="23">
        <v>0</v>
      </c>
      <c r="AE334" s="24">
        <f>SUM(AA334-AB334+AC334-AD334)</f>
        <v>1350430</v>
      </c>
      <c r="AF334" s="1" t="str">
        <f>IF(O334&gt;0," ",1)</f>
        <v xml:space="preserve"> </v>
      </c>
      <c r="AG334" s="1" t="str">
        <f>IF(W334&gt;0," ",1)</f>
        <v xml:space="preserve"> </v>
      </c>
    </row>
    <row r="335" spans="1:33" ht="15.95" customHeight="1">
      <c r="A335" s="14" t="s">
        <v>90</v>
      </c>
      <c r="B335" s="14" t="s">
        <v>668</v>
      </c>
      <c r="C335" s="14" t="s">
        <v>97</v>
      </c>
      <c r="D335" s="14" t="s">
        <v>669</v>
      </c>
      <c r="E335" s="15">
        <v>1174.3399999999999</v>
      </c>
      <c r="F335" s="8">
        <f t="shared" si="64"/>
        <v>1810832.2799999998</v>
      </c>
      <c r="G335" s="16">
        <v>262856.51</v>
      </c>
      <c r="H335" s="18">
        <v>65216</v>
      </c>
      <c r="I335" s="8">
        <f t="shared" si="65"/>
        <v>48912</v>
      </c>
      <c r="J335" s="19">
        <v>89970</v>
      </c>
      <c r="K335" s="19">
        <v>48465</v>
      </c>
      <c r="L335" s="19">
        <v>163997</v>
      </c>
      <c r="M335" s="19">
        <v>134351</v>
      </c>
      <c r="N335" s="8">
        <f t="shared" si="59"/>
        <v>748551.51</v>
      </c>
      <c r="O335" s="3">
        <f t="shared" si="60"/>
        <v>1062281</v>
      </c>
      <c r="P335" s="2">
        <v>84</v>
      </c>
      <c r="Q335" s="2">
        <v>650</v>
      </c>
      <c r="R335" s="3">
        <f t="shared" si="66"/>
        <v>75894</v>
      </c>
      <c r="S335" s="20">
        <f t="shared" si="67"/>
        <v>84247.151599999997</v>
      </c>
      <c r="T335" s="21">
        <v>15564246</v>
      </c>
      <c r="U335" s="20">
        <f t="shared" si="68"/>
        <v>15564.245999999999</v>
      </c>
      <c r="V335" s="20">
        <f t="shared" si="69"/>
        <v>68682.905599999998</v>
      </c>
      <c r="W335" s="3">
        <f t="shared" si="63"/>
        <v>1373658</v>
      </c>
      <c r="X335" s="3">
        <f t="shared" si="61"/>
        <v>2511833</v>
      </c>
      <c r="Y335" s="22">
        <v>0</v>
      </c>
      <c r="Z335" s="17">
        <v>0</v>
      </c>
      <c r="AA335" s="3">
        <f t="shared" si="62"/>
        <v>2511833</v>
      </c>
      <c r="AB335" s="22"/>
      <c r="AC335" s="23">
        <v>0</v>
      </c>
      <c r="AD335" s="23">
        <v>0</v>
      </c>
      <c r="AE335" s="24">
        <f>SUM(AA335-AB335+AC335-AD335)</f>
        <v>2511833</v>
      </c>
      <c r="AF335" s="1" t="str">
        <f>IF(O335&gt;0," ",1)</f>
        <v xml:space="preserve"> </v>
      </c>
      <c r="AG335" s="1" t="str">
        <f>IF(W335&gt;0," ",1)</f>
        <v xml:space="preserve"> </v>
      </c>
    </row>
    <row r="336" spans="1:33" ht="15.95" customHeight="1">
      <c r="A336" s="14" t="s">
        <v>90</v>
      </c>
      <c r="B336" s="14" t="s">
        <v>668</v>
      </c>
      <c r="C336" s="14" t="s">
        <v>232</v>
      </c>
      <c r="D336" s="14" t="s">
        <v>670</v>
      </c>
      <c r="E336" s="15">
        <v>1677.81</v>
      </c>
      <c r="F336" s="8">
        <f t="shared" si="64"/>
        <v>2587183.02</v>
      </c>
      <c r="G336" s="16">
        <v>408869.48</v>
      </c>
      <c r="H336" s="18">
        <v>104329</v>
      </c>
      <c r="I336" s="8">
        <f t="shared" si="65"/>
        <v>78246.75</v>
      </c>
      <c r="J336" s="19">
        <v>143799</v>
      </c>
      <c r="K336" s="19">
        <v>77493</v>
      </c>
      <c r="L336" s="19">
        <v>384013</v>
      </c>
      <c r="M336" s="19">
        <v>50969</v>
      </c>
      <c r="N336" s="8">
        <f t="shared" si="59"/>
        <v>1143390.23</v>
      </c>
      <c r="O336" s="3">
        <f t="shared" si="60"/>
        <v>1443793</v>
      </c>
      <c r="P336" s="2">
        <v>79</v>
      </c>
      <c r="Q336" s="2">
        <v>515</v>
      </c>
      <c r="R336" s="3">
        <f t="shared" si="66"/>
        <v>56552</v>
      </c>
      <c r="S336" s="20">
        <f t="shared" si="67"/>
        <v>120366.0894</v>
      </c>
      <c r="T336" s="21">
        <v>24615863</v>
      </c>
      <c r="U336" s="20">
        <f t="shared" si="68"/>
        <v>24615.863000000001</v>
      </c>
      <c r="V336" s="20">
        <f t="shared" si="69"/>
        <v>95750.2264</v>
      </c>
      <c r="W336" s="3">
        <f t="shared" si="63"/>
        <v>1915005</v>
      </c>
      <c r="X336" s="3">
        <f t="shared" si="61"/>
        <v>3415350</v>
      </c>
      <c r="Y336" s="22">
        <v>0</v>
      </c>
      <c r="Z336" s="17">
        <v>0</v>
      </c>
      <c r="AA336" s="3">
        <f t="shared" si="62"/>
        <v>3415350</v>
      </c>
      <c r="AB336" s="22"/>
      <c r="AC336" s="23">
        <v>0</v>
      </c>
      <c r="AD336" s="23">
        <v>0</v>
      </c>
      <c r="AE336" s="24">
        <f>SUM(AA336-AB336+AC336-AD336)</f>
        <v>3415350</v>
      </c>
      <c r="AF336" s="1" t="str">
        <f>IF(O336&gt;0," ",1)</f>
        <v xml:space="preserve"> </v>
      </c>
      <c r="AG336" s="1" t="str">
        <f>IF(W336&gt;0," ",1)</f>
        <v xml:space="preserve"> </v>
      </c>
    </row>
    <row r="337" spans="1:33" ht="15.95" customHeight="1">
      <c r="A337" s="14" t="s">
        <v>90</v>
      </c>
      <c r="B337" s="14" t="s">
        <v>668</v>
      </c>
      <c r="C337" s="14" t="s">
        <v>227</v>
      </c>
      <c r="D337" s="14" t="s">
        <v>671</v>
      </c>
      <c r="E337" s="15">
        <v>469.11</v>
      </c>
      <c r="F337" s="8">
        <f t="shared" si="64"/>
        <v>723367.62</v>
      </c>
      <c r="G337" s="16">
        <v>102346.98</v>
      </c>
      <c r="H337" s="18">
        <v>28332</v>
      </c>
      <c r="I337" s="8">
        <f t="shared" si="65"/>
        <v>21249</v>
      </c>
      <c r="J337" s="19">
        <v>38918</v>
      </c>
      <c r="K337" s="19">
        <v>21064</v>
      </c>
      <c r="L337" s="19">
        <v>92414</v>
      </c>
      <c r="M337" s="19">
        <v>19714</v>
      </c>
      <c r="N337" s="8">
        <f t="shared" si="59"/>
        <v>295705.98</v>
      </c>
      <c r="O337" s="3">
        <f t="shared" si="60"/>
        <v>427662</v>
      </c>
      <c r="P337" s="2">
        <v>90</v>
      </c>
      <c r="Q337" s="2">
        <v>83</v>
      </c>
      <c r="R337" s="3">
        <f t="shared" si="66"/>
        <v>10383</v>
      </c>
      <c r="S337" s="20">
        <f t="shared" si="67"/>
        <v>33653.951399999998</v>
      </c>
      <c r="T337" s="21">
        <v>6059620</v>
      </c>
      <c r="U337" s="20">
        <f t="shared" si="68"/>
        <v>6059.62</v>
      </c>
      <c r="V337" s="20">
        <f t="shared" si="69"/>
        <v>27594.331399999999</v>
      </c>
      <c r="W337" s="3">
        <f t="shared" si="63"/>
        <v>551887</v>
      </c>
      <c r="X337" s="3">
        <f t="shared" si="61"/>
        <v>989932</v>
      </c>
      <c r="Y337" s="22">
        <v>0</v>
      </c>
      <c r="Z337" s="17">
        <v>0</v>
      </c>
      <c r="AA337" s="3">
        <f t="shared" si="62"/>
        <v>989932</v>
      </c>
      <c r="AB337" s="22"/>
      <c r="AC337" s="23">
        <v>0</v>
      </c>
      <c r="AD337" s="23">
        <v>0</v>
      </c>
      <c r="AE337" s="24">
        <f>SUM(AA337-AB337+AC337-AD337)</f>
        <v>989932</v>
      </c>
      <c r="AF337" s="1" t="str">
        <f>IF(O337&gt;0," ",1)</f>
        <v xml:space="preserve"> </v>
      </c>
      <c r="AG337" s="1" t="str">
        <f>IF(W337&gt;0," ",1)</f>
        <v xml:space="preserve"> </v>
      </c>
    </row>
    <row r="338" spans="1:33" ht="15.95" customHeight="1">
      <c r="A338" s="14" t="s">
        <v>91</v>
      </c>
      <c r="B338" s="14" t="s">
        <v>672</v>
      </c>
      <c r="C338" s="14" t="s">
        <v>42</v>
      </c>
      <c r="D338" s="14" t="s">
        <v>673</v>
      </c>
      <c r="E338" s="15">
        <v>189.01</v>
      </c>
      <c r="F338" s="8">
        <f t="shared" si="64"/>
        <v>291453.42</v>
      </c>
      <c r="G338" s="16">
        <v>57095.96</v>
      </c>
      <c r="H338" s="18">
        <v>11325</v>
      </c>
      <c r="I338" s="8">
        <f t="shared" si="65"/>
        <v>8493.75</v>
      </c>
      <c r="J338" s="19">
        <v>14097</v>
      </c>
      <c r="K338" s="19">
        <v>0</v>
      </c>
      <c r="L338" s="19">
        <v>0</v>
      </c>
      <c r="M338" s="19">
        <v>46577</v>
      </c>
      <c r="N338" s="8">
        <f t="shared" si="59"/>
        <v>126263.70999999999</v>
      </c>
      <c r="O338" s="3">
        <f t="shared" si="60"/>
        <v>165190</v>
      </c>
      <c r="P338" s="2">
        <v>95</v>
      </c>
      <c r="Q338" s="2">
        <v>76</v>
      </c>
      <c r="R338" s="3">
        <f t="shared" si="66"/>
        <v>10036</v>
      </c>
      <c r="S338" s="20">
        <f t="shared" si="67"/>
        <v>13559.5774</v>
      </c>
      <c r="T338" s="21">
        <v>3218487</v>
      </c>
      <c r="U338" s="20">
        <f t="shared" si="68"/>
        <v>3218.4870000000001</v>
      </c>
      <c r="V338" s="20">
        <f t="shared" si="69"/>
        <v>10341.090400000001</v>
      </c>
      <c r="W338" s="3">
        <f t="shared" si="63"/>
        <v>206822</v>
      </c>
      <c r="X338" s="3">
        <f t="shared" si="61"/>
        <v>382048</v>
      </c>
      <c r="Y338" s="22">
        <v>0</v>
      </c>
      <c r="Z338" s="17">
        <v>0</v>
      </c>
      <c r="AA338" s="3">
        <f t="shared" si="62"/>
        <v>382048</v>
      </c>
      <c r="AB338" s="22"/>
      <c r="AC338" s="23">
        <v>0</v>
      </c>
      <c r="AD338" s="23">
        <v>0</v>
      </c>
      <c r="AE338" s="24">
        <f>SUM(AA338-AB338+AC338-AD338)</f>
        <v>382048</v>
      </c>
      <c r="AF338" s="1" t="str">
        <f>IF(O338&gt;0," ",1)</f>
        <v xml:space="preserve"> </v>
      </c>
      <c r="AG338" s="1" t="str">
        <f>IF(W338&gt;0," ",1)</f>
        <v xml:space="preserve"> </v>
      </c>
    </row>
    <row r="339" spans="1:33" ht="15.95" customHeight="1">
      <c r="A339" s="14" t="s">
        <v>91</v>
      </c>
      <c r="B339" s="14" t="s">
        <v>672</v>
      </c>
      <c r="C339" s="14" t="s">
        <v>193</v>
      </c>
      <c r="D339" s="14" t="s">
        <v>674</v>
      </c>
      <c r="E339" s="15">
        <v>393.7</v>
      </c>
      <c r="F339" s="8">
        <f t="shared" si="64"/>
        <v>607085.4</v>
      </c>
      <c r="G339" s="16">
        <v>78695.429999999993</v>
      </c>
      <c r="H339" s="18">
        <v>23607</v>
      </c>
      <c r="I339" s="8">
        <f t="shared" si="65"/>
        <v>17705.25</v>
      </c>
      <c r="J339" s="19">
        <v>29314</v>
      </c>
      <c r="K339" s="19">
        <v>22597</v>
      </c>
      <c r="L339" s="19">
        <v>79040</v>
      </c>
      <c r="M339" s="19">
        <v>60043</v>
      </c>
      <c r="N339" s="8">
        <f t="shared" ref="N339:N357" si="70">SUM(G339+I339+J339+K339+L339+M339)</f>
        <v>287394.68</v>
      </c>
      <c r="O339" s="3">
        <f t="shared" ref="O339:O357" si="71">IF(F339&gt;N339,ROUND(SUM(F339-N339),0),0)</f>
        <v>319691</v>
      </c>
      <c r="P339" s="2">
        <v>88</v>
      </c>
      <c r="Q339" s="2">
        <v>204</v>
      </c>
      <c r="R339" s="3">
        <f t="shared" si="66"/>
        <v>24953</v>
      </c>
      <c r="S339" s="20">
        <f t="shared" si="67"/>
        <v>28244.038</v>
      </c>
      <c r="T339" s="21">
        <v>4139686</v>
      </c>
      <c r="U339" s="20">
        <f t="shared" si="68"/>
        <v>4139.6859999999997</v>
      </c>
      <c r="V339" s="20">
        <f t="shared" si="69"/>
        <v>24104.351999999999</v>
      </c>
      <c r="W339" s="3">
        <f t="shared" si="63"/>
        <v>482087</v>
      </c>
      <c r="X339" s="3">
        <f t="shared" ref="X339:X357" si="72">SUM(O339+R339+W339)</f>
        <v>826731</v>
      </c>
      <c r="Y339" s="22">
        <v>0</v>
      </c>
      <c r="Z339" s="17">
        <v>0</v>
      </c>
      <c r="AA339" s="3">
        <f t="shared" ref="AA339:AA357" si="73">ROUND(X339+Z339,0)</f>
        <v>826731</v>
      </c>
      <c r="AB339" s="22"/>
      <c r="AC339" s="23">
        <v>0</v>
      </c>
      <c r="AD339" s="23">
        <v>0</v>
      </c>
      <c r="AE339" s="24">
        <f>SUM(AA339-AB339+AC339-AD339)</f>
        <v>826731</v>
      </c>
      <c r="AF339" s="1" t="str">
        <f>IF(O339&gt;0," ",1)</f>
        <v xml:space="preserve"> </v>
      </c>
      <c r="AG339" s="1" t="str">
        <f>IF(W339&gt;0," ",1)</f>
        <v xml:space="preserve"> </v>
      </c>
    </row>
    <row r="340" spans="1:33" ht="15.95" customHeight="1">
      <c r="A340" s="14" t="s">
        <v>91</v>
      </c>
      <c r="B340" s="14" t="s">
        <v>672</v>
      </c>
      <c r="C340" s="14" t="s">
        <v>39</v>
      </c>
      <c r="D340" s="14" t="s">
        <v>675</v>
      </c>
      <c r="E340" s="15">
        <v>413.88</v>
      </c>
      <c r="F340" s="8">
        <f t="shared" si="64"/>
        <v>638202.96</v>
      </c>
      <c r="G340" s="16">
        <v>244544.01</v>
      </c>
      <c r="H340" s="18">
        <v>24690</v>
      </c>
      <c r="I340" s="8">
        <f t="shared" si="65"/>
        <v>18517.5</v>
      </c>
      <c r="J340" s="19">
        <v>30573</v>
      </c>
      <c r="K340" s="19">
        <v>23639</v>
      </c>
      <c r="L340" s="19">
        <v>89527</v>
      </c>
      <c r="M340" s="19">
        <v>49886</v>
      </c>
      <c r="N340" s="8">
        <f t="shared" si="70"/>
        <v>456686.51</v>
      </c>
      <c r="O340" s="3">
        <f t="shared" si="71"/>
        <v>181516</v>
      </c>
      <c r="P340" s="2">
        <v>90</v>
      </c>
      <c r="Q340" s="2">
        <v>153</v>
      </c>
      <c r="R340" s="3">
        <f t="shared" si="66"/>
        <v>19140</v>
      </c>
      <c r="S340" s="20">
        <f t="shared" si="67"/>
        <v>29691.751199999999</v>
      </c>
      <c r="T340" s="21">
        <v>14171339</v>
      </c>
      <c r="U340" s="20">
        <f t="shared" si="68"/>
        <v>14171.339</v>
      </c>
      <c r="V340" s="20">
        <f t="shared" si="69"/>
        <v>15520.412199999999</v>
      </c>
      <c r="W340" s="3">
        <f t="shared" si="63"/>
        <v>310408</v>
      </c>
      <c r="X340" s="3">
        <f t="shared" si="72"/>
        <v>511064</v>
      </c>
      <c r="Y340" s="22">
        <v>0</v>
      </c>
      <c r="Z340" s="17">
        <v>0</v>
      </c>
      <c r="AA340" s="3">
        <f t="shared" si="73"/>
        <v>511064</v>
      </c>
      <c r="AB340" s="22"/>
      <c r="AC340" s="23">
        <v>0</v>
      </c>
      <c r="AD340" s="23">
        <v>0</v>
      </c>
      <c r="AE340" s="24">
        <f>SUM(AA340-AB340+AC340-AD340)</f>
        <v>511064</v>
      </c>
      <c r="AF340" s="1" t="str">
        <f>IF(O340&gt;0," ",1)</f>
        <v xml:space="preserve"> </v>
      </c>
      <c r="AG340" s="1" t="str">
        <f>IF(W340&gt;0," ",1)</f>
        <v xml:space="preserve"> </v>
      </c>
    </row>
    <row r="341" spans="1:33" ht="15.95" customHeight="1">
      <c r="A341" s="14" t="s">
        <v>91</v>
      </c>
      <c r="B341" s="14" t="s">
        <v>672</v>
      </c>
      <c r="C341" s="14" t="s">
        <v>89</v>
      </c>
      <c r="D341" s="14" t="s">
        <v>676</v>
      </c>
      <c r="E341" s="15">
        <v>1575.42</v>
      </c>
      <c r="F341" s="8">
        <f t="shared" si="64"/>
        <v>2429297.64</v>
      </c>
      <c r="G341" s="16">
        <v>319769.34000000003</v>
      </c>
      <c r="H341" s="18">
        <v>97633</v>
      </c>
      <c r="I341" s="8">
        <f t="shared" si="65"/>
        <v>73224.75</v>
      </c>
      <c r="J341" s="19">
        <v>121450</v>
      </c>
      <c r="K341" s="19">
        <v>90394</v>
      </c>
      <c r="L341" s="19">
        <v>288209</v>
      </c>
      <c r="M341" s="19">
        <v>51574</v>
      </c>
      <c r="N341" s="8">
        <f t="shared" si="70"/>
        <v>944621.09000000008</v>
      </c>
      <c r="O341" s="3">
        <f t="shared" si="71"/>
        <v>1484677</v>
      </c>
      <c r="P341" s="2">
        <v>92</v>
      </c>
      <c r="Q341" s="2">
        <v>260</v>
      </c>
      <c r="R341" s="3">
        <f t="shared" si="66"/>
        <v>33249</v>
      </c>
      <c r="S341" s="20">
        <f t="shared" si="67"/>
        <v>113020.6308</v>
      </c>
      <c r="T341" s="21">
        <v>19033889</v>
      </c>
      <c r="U341" s="20">
        <f t="shared" si="68"/>
        <v>19033.888999999999</v>
      </c>
      <c r="V341" s="20">
        <f t="shared" si="69"/>
        <v>93986.741800000003</v>
      </c>
      <c r="W341" s="3">
        <f t="shared" si="63"/>
        <v>1879735</v>
      </c>
      <c r="X341" s="3">
        <f t="shared" si="72"/>
        <v>3397661</v>
      </c>
      <c r="Y341" s="22">
        <v>0</v>
      </c>
      <c r="Z341" s="17">
        <v>0</v>
      </c>
      <c r="AA341" s="3">
        <f t="shared" si="73"/>
        <v>3397661</v>
      </c>
      <c r="AB341" s="22"/>
      <c r="AC341" s="23">
        <v>0</v>
      </c>
      <c r="AD341" s="23">
        <v>0</v>
      </c>
      <c r="AE341" s="24">
        <f>SUM(AA341-AB341+AC341-AD341)</f>
        <v>3397661</v>
      </c>
      <c r="AF341" s="1" t="str">
        <f>IF(O341&gt;0," ",1)</f>
        <v xml:space="preserve"> </v>
      </c>
      <c r="AG341" s="1" t="str">
        <f>IF(W341&gt;0," ",1)</f>
        <v xml:space="preserve"> </v>
      </c>
    </row>
    <row r="342" spans="1:33" ht="15.95" customHeight="1">
      <c r="A342" s="14" t="s">
        <v>91</v>
      </c>
      <c r="B342" s="14" t="s">
        <v>672</v>
      </c>
      <c r="C342" s="14" t="s">
        <v>195</v>
      </c>
      <c r="D342" s="14" t="s">
        <v>677</v>
      </c>
      <c r="E342" s="15">
        <v>792.09</v>
      </c>
      <c r="F342" s="8">
        <f t="shared" si="64"/>
        <v>1221402.78</v>
      </c>
      <c r="G342" s="16">
        <v>208292.95</v>
      </c>
      <c r="H342" s="18">
        <v>44600</v>
      </c>
      <c r="I342" s="8">
        <f t="shared" si="65"/>
        <v>33450</v>
      </c>
      <c r="J342" s="19">
        <v>55367</v>
      </c>
      <c r="K342" s="19">
        <v>42660</v>
      </c>
      <c r="L342" s="19">
        <v>139607</v>
      </c>
      <c r="M342" s="19">
        <v>105457</v>
      </c>
      <c r="N342" s="8">
        <f t="shared" si="70"/>
        <v>584833.94999999995</v>
      </c>
      <c r="O342" s="3">
        <f t="shared" si="71"/>
        <v>636569</v>
      </c>
      <c r="P342" s="2">
        <v>90</v>
      </c>
      <c r="Q342" s="2">
        <v>201</v>
      </c>
      <c r="R342" s="3">
        <f t="shared" si="66"/>
        <v>25145</v>
      </c>
      <c r="S342" s="20">
        <f t="shared" si="67"/>
        <v>56824.536599999999</v>
      </c>
      <c r="T342" s="21">
        <v>12973878</v>
      </c>
      <c r="U342" s="20">
        <f t="shared" si="68"/>
        <v>12973.878000000001</v>
      </c>
      <c r="V342" s="20">
        <f t="shared" si="69"/>
        <v>43850.658599999995</v>
      </c>
      <c r="W342" s="3">
        <f t="shared" si="63"/>
        <v>877013</v>
      </c>
      <c r="X342" s="3">
        <f t="shared" si="72"/>
        <v>1538727</v>
      </c>
      <c r="Y342" s="22">
        <v>0</v>
      </c>
      <c r="Z342" s="17">
        <v>0</v>
      </c>
      <c r="AA342" s="3">
        <f t="shared" si="73"/>
        <v>1538727</v>
      </c>
      <c r="AB342" s="22"/>
      <c r="AC342" s="23">
        <v>0</v>
      </c>
      <c r="AD342" s="23">
        <v>0</v>
      </c>
      <c r="AE342" s="24">
        <f>SUM(AA342-AB342+AC342-AD342)</f>
        <v>1538727</v>
      </c>
      <c r="AF342" s="1" t="str">
        <f>IF(O342&gt;0," ",1)</f>
        <v xml:space="preserve"> </v>
      </c>
      <c r="AG342" s="1" t="str">
        <f>IF(W342&gt;0," ",1)</f>
        <v xml:space="preserve"> </v>
      </c>
    </row>
    <row r="343" spans="1:33" ht="15.95" customHeight="1">
      <c r="A343" s="14" t="s">
        <v>91</v>
      </c>
      <c r="B343" s="14" t="s">
        <v>672</v>
      </c>
      <c r="C343" s="14" t="s">
        <v>1</v>
      </c>
      <c r="D343" s="14" t="s">
        <v>678</v>
      </c>
      <c r="E343" s="15">
        <v>347.92</v>
      </c>
      <c r="F343" s="8">
        <f t="shared" si="64"/>
        <v>536492.64</v>
      </c>
      <c r="G343" s="16">
        <v>33389.56</v>
      </c>
      <c r="H343" s="18">
        <v>19039</v>
      </c>
      <c r="I343" s="8">
        <f t="shared" si="65"/>
        <v>14279.25</v>
      </c>
      <c r="J343" s="19">
        <v>23573</v>
      </c>
      <c r="K343" s="19">
        <v>18324</v>
      </c>
      <c r="L343" s="19">
        <v>55108</v>
      </c>
      <c r="M343" s="19">
        <v>18086</v>
      </c>
      <c r="N343" s="8">
        <f t="shared" si="70"/>
        <v>162759.81</v>
      </c>
      <c r="O343" s="3">
        <f t="shared" si="71"/>
        <v>373733</v>
      </c>
      <c r="P343" s="2">
        <v>90</v>
      </c>
      <c r="Q343" s="2">
        <v>91</v>
      </c>
      <c r="R343" s="3">
        <f t="shared" si="66"/>
        <v>11384</v>
      </c>
      <c r="S343" s="20">
        <f t="shared" si="67"/>
        <v>24959.7808</v>
      </c>
      <c r="T343" s="21">
        <v>1950449</v>
      </c>
      <c r="U343" s="20">
        <f t="shared" si="68"/>
        <v>1950.4490000000001</v>
      </c>
      <c r="V343" s="20">
        <f t="shared" si="69"/>
        <v>23009.3318</v>
      </c>
      <c r="W343" s="3">
        <f t="shared" si="63"/>
        <v>460187</v>
      </c>
      <c r="X343" s="3">
        <f t="shared" si="72"/>
        <v>845304</v>
      </c>
      <c r="Y343" s="22">
        <v>0</v>
      </c>
      <c r="Z343" s="17">
        <v>0</v>
      </c>
      <c r="AA343" s="3">
        <f t="shared" si="73"/>
        <v>845304</v>
      </c>
      <c r="AB343" s="22"/>
      <c r="AC343" s="23">
        <v>0</v>
      </c>
      <c r="AD343" s="23">
        <v>0</v>
      </c>
      <c r="AE343" s="24">
        <f>SUM(AA343-AB343+AC343-AD343)</f>
        <v>845304</v>
      </c>
      <c r="AF343" s="1" t="str">
        <f>IF(O343&gt;0," ",1)</f>
        <v xml:space="preserve"> </v>
      </c>
      <c r="AG343" s="1" t="str">
        <f>IF(W343&gt;0," ",1)</f>
        <v xml:space="preserve"> </v>
      </c>
    </row>
    <row r="344" spans="1:33" ht="15.95" customHeight="1">
      <c r="A344" s="14" t="s">
        <v>111</v>
      </c>
      <c r="B344" s="14" t="s">
        <v>679</v>
      </c>
      <c r="C344" s="14" t="s">
        <v>42</v>
      </c>
      <c r="D344" s="14" t="s">
        <v>680</v>
      </c>
      <c r="E344" s="15">
        <v>757.44</v>
      </c>
      <c r="F344" s="8">
        <f t="shared" si="64"/>
        <v>1167972.48</v>
      </c>
      <c r="G344" s="16">
        <v>1113290.3500000001</v>
      </c>
      <c r="H344" s="18">
        <v>104565</v>
      </c>
      <c r="I344" s="8">
        <f t="shared" si="65"/>
        <v>78423.75</v>
      </c>
      <c r="J344" s="19">
        <v>69210</v>
      </c>
      <c r="K344" s="19">
        <v>0</v>
      </c>
      <c r="L344" s="19">
        <v>0</v>
      </c>
      <c r="M344" s="19">
        <v>0</v>
      </c>
      <c r="N344" s="8">
        <f t="shared" si="70"/>
        <v>1260924.1000000001</v>
      </c>
      <c r="O344" s="3">
        <f t="shared" si="71"/>
        <v>0</v>
      </c>
      <c r="P344" s="2">
        <v>33</v>
      </c>
      <c r="Q344" s="2">
        <v>380</v>
      </c>
      <c r="R344" s="3">
        <f t="shared" si="66"/>
        <v>17431</v>
      </c>
      <c r="S344" s="20">
        <f t="shared" si="67"/>
        <v>54338.745600000002</v>
      </c>
      <c r="T344" s="21">
        <v>66784064</v>
      </c>
      <c r="U344" s="20">
        <f t="shared" si="68"/>
        <v>66784.063999999998</v>
      </c>
      <c r="V344" s="20">
        <f t="shared" si="69"/>
        <v>0</v>
      </c>
      <c r="W344" s="3">
        <f t="shared" si="63"/>
        <v>0</v>
      </c>
      <c r="X344" s="3">
        <f t="shared" si="72"/>
        <v>17431</v>
      </c>
      <c r="Y344" s="22">
        <v>0</v>
      </c>
      <c r="Z344" s="17">
        <v>0</v>
      </c>
      <c r="AA344" s="3">
        <f t="shared" si="73"/>
        <v>17431</v>
      </c>
      <c r="AB344" s="22"/>
      <c r="AC344" s="23">
        <v>0</v>
      </c>
      <c r="AD344" s="23">
        <v>0</v>
      </c>
      <c r="AE344" s="24">
        <f>SUM(AA344-AB344+AC344-AD344)</f>
        <v>17431</v>
      </c>
      <c r="AF344" s="1">
        <f>IF(O344&gt;0," ",1)</f>
        <v>1</v>
      </c>
      <c r="AG344" s="1">
        <f>IF(W344&gt;0," ",1)</f>
        <v>1</v>
      </c>
    </row>
    <row r="345" spans="1:33" ht="15.95" customHeight="1">
      <c r="A345" s="14" t="s">
        <v>111</v>
      </c>
      <c r="B345" s="14" t="s">
        <v>679</v>
      </c>
      <c r="C345" s="14" t="s">
        <v>118</v>
      </c>
      <c r="D345" s="14" t="s">
        <v>681</v>
      </c>
      <c r="E345" s="15">
        <v>575.47</v>
      </c>
      <c r="F345" s="8">
        <f t="shared" si="64"/>
        <v>887374.74</v>
      </c>
      <c r="G345" s="16">
        <v>195985.24</v>
      </c>
      <c r="H345" s="18">
        <v>49689</v>
      </c>
      <c r="I345" s="8">
        <f t="shared" si="65"/>
        <v>37266.75</v>
      </c>
      <c r="J345" s="19">
        <v>32878</v>
      </c>
      <c r="K345" s="19">
        <v>0</v>
      </c>
      <c r="L345" s="19">
        <v>0</v>
      </c>
      <c r="M345" s="19">
        <v>0</v>
      </c>
      <c r="N345" s="8">
        <f t="shared" si="70"/>
        <v>266129.99</v>
      </c>
      <c r="O345" s="3">
        <f t="shared" si="71"/>
        <v>621245</v>
      </c>
      <c r="P345" s="2">
        <v>0</v>
      </c>
      <c r="Q345" s="2">
        <v>0</v>
      </c>
      <c r="R345" s="3">
        <f t="shared" si="66"/>
        <v>0</v>
      </c>
      <c r="S345" s="20">
        <f t="shared" si="67"/>
        <v>41284.217799999999</v>
      </c>
      <c r="T345" s="21">
        <v>12611663</v>
      </c>
      <c r="U345" s="20">
        <f t="shared" si="68"/>
        <v>12611.663</v>
      </c>
      <c r="V345" s="20">
        <f t="shared" si="69"/>
        <v>28672.554799999998</v>
      </c>
      <c r="W345" s="3">
        <f t="shared" si="63"/>
        <v>573451</v>
      </c>
      <c r="X345" s="3">
        <f t="shared" si="72"/>
        <v>1194696</v>
      </c>
      <c r="Y345" s="22">
        <v>0</v>
      </c>
      <c r="Z345" s="17">
        <v>0</v>
      </c>
      <c r="AA345" s="3">
        <f t="shared" si="73"/>
        <v>1194696</v>
      </c>
      <c r="AB345" s="22"/>
      <c r="AC345" s="23">
        <v>0</v>
      </c>
      <c r="AD345" s="23">
        <v>0</v>
      </c>
      <c r="AE345" s="24">
        <f>SUM(AA345-AB345+AC345-AD345)</f>
        <v>1194696</v>
      </c>
      <c r="AF345" s="1" t="str">
        <f>IF(O345&gt;0," ",1)</f>
        <v xml:space="preserve"> </v>
      </c>
      <c r="AG345" s="1" t="str">
        <f>IF(W345&gt;0," ",1)</f>
        <v xml:space="preserve"> </v>
      </c>
    </row>
    <row r="346" spans="1:33" ht="15.95" customHeight="1">
      <c r="A346" s="14" t="s">
        <v>111</v>
      </c>
      <c r="B346" s="14" t="s">
        <v>679</v>
      </c>
      <c r="C346" s="14" t="s">
        <v>249</v>
      </c>
      <c r="D346" s="14" t="s">
        <v>682</v>
      </c>
      <c r="E346" s="15">
        <v>426.54</v>
      </c>
      <c r="F346" s="8">
        <f t="shared" si="64"/>
        <v>657724.68000000005</v>
      </c>
      <c r="G346" s="16">
        <v>0</v>
      </c>
      <c r="H346" s="18">
        <v>0</v>
      </c>
      <c r="I346" s="8">
        <f t="shared" si="65"/>
        <v>0</v>
      </c>
      <c r="J346" s="19">
        <v>0</v>
      </c>
      <c r="K346" s="19">
        <v>0</v>
      </c>
      <c r="L346" s="19">
        <v>0</v>
      </c>
      <c r="M346" s="19">
        <v>0</v>
      </c>
      <c r="N346" s="8">
        <f t="shared" si="70"/>
        <v>0</v>
      </c>
      <c r="O346" s="3">
        <f t="shared" si="71"/>
        <v>657725</v>
      </c>
      <c r="P346" s="2">
        <v>0</v>
      </c>
      <c r="Q346" s="2">
        <v>0</v>
      </c>
      <c r="R346" s="3">
        <f t="shared" si="66"/>
        <v>0</v>
      </c>
      <c r="S346" s="20">
        <f t="shared" si="67"/>
        <v>30599.979599999999</v>
      </c>
      <c r="T346" s="21">
        <v>0</v>
      </c>
      <c r="U346" s="20">
        <f t="shared" si="68"/>
        <v>0</v>
      </c>
      <c r="V346" s="20">
        <f t="shared" si="69"/>
        <v>30599.979599999999</v>
      </c>
      <c r="W346" s="3">
        <f t="shared" si="63"/>
        <v>612000</v>
      </c>
      <c r="X346" s="3">
        <f t="shared" si="72"/>
        <v>1269725</v>
      </c>
      <c r="Y346" s="22">
        <v>0</v>
      </c>
      <c r="Z346" s="17">
        <v>0</v>
      </c>
      <c r="AA346" s="3">
        <f t="shared" si="73"/>
        <v>1269725</v>
      </c>
      <c r="AB346" s="22"/>
      <c r="AC346" s="23">
        <v>0</v>
      </c>
      <c r="AD346" s="23">
        <v>0</v>
      </c>
      <c r="AE346" s="24">
        <f>SUM(AA346-AB346+AC346-AD346)</f>
        <v>1269725</v>
      </c>
      <c r="AF346" s="1" t="str">
        <f>IF(O346&gt;0," ",1)</f>
        <v xml:space="preserve"> </v>
      </c>
      <c r="AG346" s="1" t="str">
        <f>IF(W346&gt;0," ",1)</f>
        <v xml:space="preserve"> </v>
      </c>
    </row>
    <row r="347" spans="1:33" ht="15.95" customHeight="1">
      <c r="A347" s="14" t="s">
        <v>111</v>
      </c>
      <c r="B347" s="14" t="s">
        <v>679</v>
      </c>
      <c r="C347" s="14" t="s">
        <v>250</v>
      </c>
      <c r="D347" s="14" t="s">
        <v>683</v>
      </c>
      <c r="E347" s="15">
        <v>796.45</v>
      </c>
      <c r="F347" s="8">
        <f t="shared" si="64"/>
        <v>1228125.9000000001</v>
      </c>
      <c r="G347" s="16">
        <v>0</v>
      </c>
      <c r="H347" s="18">
        <v>0</v>
      </c>
      <c r="I347" s="8">
        <f t="shared" si="65"/>
        <v>0</v>
      </c>
      <c r="J347" s="19">
        <v>0</v>
      </c>
      <c r="K347" s="19">
        <v>0</v>
      </c>
      <c r="L347" s="19">
        <v>0</v>
      </c>
      <c r="M347" s="19">
        <v>0</v>
      </c>
      <c r="N347" s="8">
        <f t="shared" si="70"/>
        <v>0</v>
      </c>
      <c r="O347" s="3">
        <f t="shared" si="71"/>
        <v>1228126</v>
      </c>
      <c r="P347" s="2">
        <v>33</v>
      </c>
      <c r="Q347" s="2">
        <v>404</v>
      </c>
      <c r="R347" s="3">
        <f t="shared" si="66"/>
        <v>18531</v>
      </c>
      <c r="S347" s="20">
        <f t="shared" si="67"/>
        <v>57137.322999999997</v>
      </c>
      <c r="T347" s="21">
        <v>0</v>
      </c>
      <c r="U347" s="20">
        <f t="shared" si="68"/>
        <v>0</v>
      </c>
      <c r="V347" s="20">
        <f t="shared" si="69"/>
        <v>57137.322999999997</v>
      </c>
      <c r="W347" s="3">
        <f t="shared" si="63"/>
        <v>1142746</v>
      </c>
      <c r="X347" s="3">
        <f t="shared" si="72"/>
        <v>2389403</v>
      </c>
      <c r="Y347" s="22">
        <v>0</v>
      </c>
      <c r="Z347" s="17">
        <v>0</v>
      </c>
      <c r="AA347" s="3">
        <f t="shared" si="73"/>
        <v>2389403</v>
      </c>
      <c r="AB347" s="22"/>
      <c r="AC347" s="23">
        <v>0</v>
      </c>
      <c r="AD347" s="23">
        <v>0</v>
      </c>
      <c r="AE347" s="24">
        <f>SUM(AA347-AB347+AC347-AD347)</f>
        <v>2389403</v>
      </c>
      <c r="AF347" s="1" t="str">
        <f>IF(O347&gt;0," ",1)</f>
        <v xml:space="preserve"> </v>
      </c>
      <c r="AG347" s="1" t="str">
        <f>IF(W347&gt;0," ",1)</f>
        <v xml:space="preserve"> </v>
      </c>
    </row>
    <row r="348" spans="1:33" ht="15.95" customHeight="1">
      <c r="A348" s="14" t="s">
        <v>111</v>
      </c>
      <c r="B348" s="14" t="s">
        <v>679</v>
      </c>
      <c r="C348" s="14" t="s">
        <v>251</v>
      </c>
      <c r="D348" s="14" t="s">
        <v>684</v>
      </c>
      <c r="E348" s="15">
        <v>481.73</v>
      </c>
      <c r="F348" s="8">
        <f t="shared" si="64"/>
        <v>742827.66</v>
      </c>
      <c r="G348" s="16">
        <v>0</v>
      </c>
      <c r="H348" s="18">
        <v>0</v>
      </c>
      <c r="I348" s="8">
        <f t="shared" si="65"/>
        <v>0</v>
      </c>
      <c r="J348" s="19">
        <v>0</v>
      </c>
      <c r="K348" s="19">
        <v>0</v>
      </c>
      <c r="L348" s="19">
        <v>0</v>
      </c>
      <c r="M348" s="19">
        <v>0</v>
      </c>
      <c r="N348" s="8">
        <f t="shared" si="70"/>
        <v>0</v>
      </c>
      <c r="O348" s="3">
        <f t="shared" si="71"/>
        <v>742828</v>
      </c>
      <c r="P348" s="2">
        <v>0</v>
      </c>
      <c r="Q348" s="2">
        <v>0</v>
      </c>
      <c r="R348" s="3">
        <f t="shared" si="66"/>
        <v>0</v>
      </c>
      <c r="S348" s="20">
        <f t="shared" si="67"/>
        <v>34559.3102</v>
      </c>
      <c r="T348" s="21">
        <v>0</v>
      </c>
      <c r="U348" s="20">
        <f t="shared" si="68"/>
        <v>0</v>
      </c>
      <c r="V348" s="20">
        <f t="shared" si="69"/>
        <v>34559.3102</v>
      </c>
      <c r="W348" s="3">
        <f t="shared" si="63"/>
        <v>691186</v>
      </c>
      <c r="X348" s="3">
        <f t="shared" si="72"/>
        <v>1434014</v>
      </c>
      <c r="Y348" s="22">
        <v>0</v>
      </c>
      <c r="Z348" s="17">
        <v>0</v>
      </c>
      <c r="AA348" s="3">
        <f t="shared" si="73"/>
        <v>1434014</v>
      </c>
      <c r="AB348" s="22"/>
      <c r="AC348" s="23">
        <v>0</v>
      </c>
      <c r="AD348" s="23">
        <v>0</v>
      </c>
      <c r="AE348" s="24">
        <f>SUM(AA348-AB348+AC348-AD348)</f>
        <v>1434014</v>
      </c>
      <c r="AF348" s="1" t="str">
        <f>IF(O348&gt;0," ",1)</f>
        <v xml:space="preserve"> </v>
      </c>
      <c r="AG348" s="1" t="str">
        <f>IF(W348&gt;0," ",1)</f>
        <v xml:space="preserve"> </v>
      </c>
    </row>
    <row r="349" spans="1:33" ht="15.95" customHeight="1">
      <c r="A349" s="14" t="s">
        <v>111</v>
      </c>
      <c r="B349" s="14" t="s">
        <v>679</v>
      </c>
      <c r="C349" s="14" t="s">
        <v>252</v>
      </c>
      <c r="D349" s="14" t="s">
        <v>685</v>
      </c>
      <c r="E349" s="15">
        <v>1458.67</v>
      </c>
      <c r="F349" s="8">
        <f t="shared" si="64"/>
        <v>2249269.14</v>
      </c>
      <c r="G349" s="16">
        <v>0</v>
      </c>
      <c r="H349" s="18">
        <v>0</v>
      </c>
      <c r="I349" s="8">
        <f t="shared" si="65"/>
        <v>0</v>
      </c>
      <c r="J349" s="19">
        <v>0</v>
      </c>
      <c r="K349" s="19">
        <v>0</v>
      </c>
      <c r="L349" s="19">
        <v>0</v>
      </c>
      <c r="M349" s="19">
        <v>0</v>
      </c>
      <c r="N349" s="8">
        <f t="shared" si="70"/>
        <v>0</v>
      </c>
      <c r="O349" s="3">
        <f t="shared" si="71"/>
        <v>2249269</v>
      </c>
      <c r="P349" s="2">
        <v>0</v>
      </c>
      <c r="Q349" s="2">
        <v>0</v>
      </c>
      <c r="R349" s="3">
        <f t="shared" si="66"/>
        <v>0</v>
      </c>
      <c r="S349" s="20">
        <f t="shared" si="67"/>
        <v>104644.98579999999</v>
      </c>
      <c r="T349" s="21">
        <v>0</v>
      </c>
      <c r="U349" s="20">
        <f t="shared" si="68"/>
        <v>0</v>
      </c>
      <c r="V349" s="20">
        <f t="shared" si="69"/>
        <v>104644.98579999999</v>
      </c>
      <c r="W349" s="3">
        <f t="shared" si="63"/>
        <v>2092900</v>
      </c>
      <c r="X349" s="3">
        <f t="shared" si="72"/>
        <v>4342169</v>
      </c>
      <c r="Y349" s="22">
        <v>0</v>
      </c>
      <c r="Z349" s="17">
        <v>0</v>
      </c>
      <c r="AA349" s="3">
        <f t="shared" si="73"/>
        <v>4342169</v>
      </c>
      <c r="AB349" s="22"/>
      <c r="AC349" s="23">
        <v>0</v>
      </c>
      <c r="AD349" s="23">
        <v>0</v>
      </c>
      <c r="AE349" s="24">
        <f>SUM(AA349-AB349+AC349-AD349)</f>
        <v>4342169</v>
      </c>
      <c r="AF349" s="1" t="str">
        <f>IF(O349&gt;0," ",1)</f>
        <v xml:space="preserve"> </v>
      </c>
      <c r="AG349" s="1" t="str">
        <f>IF(W349&gt;0," ",1)</f>
        <v xml:space="preserve"> </v>
      </c>
    </row>
    <row r="350" spans="1:33" ht="15.95" customHeight="1">
      <c r="A350" s="14" t="s">
        <v>111</v>
      </c>
      <c r="B350" s="14" t="s">
        <v>679</v>
      </c>
      <c r="C350" s="14" t="s">
        <v>253</v>
      </c>
      <c r="D350" s="14" t="s">
        <v>686</v>
      </c>
      <c r="E350" s="15">
        <v>803</v>
      </c>
      <c r="F350" s="8">
        <f t="shared" si="64"/>
        <v>1238226</v>
      </c>
      <c r="G350" s="16">
        <v>0</v>
      </c>
      <c r="H350" s="18">
        <v>0</v>
      </c>
      <c r="I350" s="8">
        <f t="shared" si="65"/>
        <v>0</v>
      </c>
      <c r="J350" s="19">
        <v>0</v>
      </c>
      <c r="K350" s="19">
        <v>0</v>
      </c>
      <c r="L350" s="19">
        <v>0</v>
      </c>
      <c r="M350" s="19">
        <v>0</v>
      </c>
      <c r="N350" s="8">
        <f t="shared" si="70"/>
        <v>0</v>
      </c>
      <c r="O350" s="3">
        <f t="shared" si="71"/>
        <v>1238226</v>
      </c>
      <c r="P350" s="2">
        <v>0</v>
      </c>
      <c r="Q350" s="2">
        <v>0</v>
      </c>
      <c r="R350" s="3">
        <f t="shared" si="66"/>
        <v>0</v>
      </c>
      <c r="S350" s="20">
        <f t="shared" si="67"/>
        <v>57607.22</v>
      </c>
      <c r="T350" s="21">
        <v>0</v>
      </c>
      <c r="U350" s="20">
        <f t="shared" si="68"/>
        <v>0</v>
      </c>
      <c r="V350" s="20">
        <f t="shared" si="69"/>
        <v>57607.22</v>
      </c>
      <c r="W350" s="3">
        <f t="shared" si="63"/>
        <v>1152144</v>
      </c>
      <c r="X350" s="3">
        <f t="shared" si="72"/>
        <v>2390370</v>
      </c>
      <c r="Y350" s="22">
        <v>0</v>
      </c>
      <c r="Z350" s="17">
        <v>0</v>
      </c>
      <c r="AA350" s="3">
        <f t="shared" si="73"/>
        <v>2390370</v>
      </c>
      <c r="AB350" s="22"/>
      <c r="AC350" s="23">
        <v>0</v>
      </c>
      <c r="AD350" s="23">
        <v>0</v>
      </c>
      <c r="AE350" s="24">
        <f>SUM(AA350-AB350+AC350-AD350)</f>
        <v>2390370</v>
      </c>
      <c r="AF350" s="1" t="str">
        <f>IF(O350&gt;0," ",1)</f>
        <v xml:space="preserve"> </v>
      </c>
      <c r="AG350" s="1" t="str">
        <f>IF(W350&gt;0," ",1)</f>
        <v xml:space="preserve"> </v>
      </c>
    </row>
    <row r="351" spans="1:33" ht="15.95" customHeight="1">
      <c r="A351" s="14" t="s">
        <v>111</v>
      </c>
      <c r="B351" s="14" t="s">
        <v>679</v>
      </c>
      <c r="C351" s="14" t="s">
        <v>254</v>
      </c>
      <c r="D351" s="14" t="s">
        <v>687</v>
      </c>
      <c r="E351" s="15">
        <v>941.43</v>
      </c>
      <c r="F351" s="8">
        <f t="shared" si="64"/>
        <v>1451685.0599999998</v>
      </c>
      <c r="G351" s="16">
        <v>0</v>
      </c>
      <c r="H351" s="18">
        <v>0</v>
      </c>
      <c r="I351" s="8">
        <f t="shared" si="65"/>
        <v>0</v>
      </c>
      <c r="J351" s="19">
        <v>0</v>
      </c>
      <c r="K351" s="19">
        <v>0</v>
      </c>
      <c r="L351" s="19">
        <v>0</v>
      </c>
      <c r="M351" s="19">
        <v>0</v>
      </c>
      <c r="N351" s="8">
        <f t="shared" si="70"/>
        <v>0</v>
      </c>
      <c r="O351" s="3">
        <f t="shared" si="71"/>
        <v>1451685</v>
      </c>
      <c r="P351" s="2">
        <v>33</v>
      </c>
      <c r="Q351" s="2">
        <v>481</v>
      </c>
      <c r="R351" s="3">
        <f t="shared" si="66"/>
        <v>22063</v>
      </c>
      <c r="S351" s="20">
        <f t="shared" si="67"/>
        <v>67538.188200000004</v>
      </c>
      <c r="T351" s="21">
        <v>0</v>
      </c>
      <c r="U351" s="20">
        <f t="shared" si="68"/>
        <v>0</v>
      </c>
      <c r="V351" s="20">
        <f t="shared" si="69"/>
        <v>67538.188200000004</v>
      </c>
      <c r="W351" s="3">
        <f t="shared" si="63"/>
        <v>1350764</v>
      </c>
      <c r="X351" s="3">
        <f t="shared" si="72"/>
        <v>2824512</v>
      </c>
      <c r="Y351" s="22">
        <v>0</v>
      </c>
      <c r="Z351" s="17">
        <v>0</v>
      </c>
      <c r="AA351" s="3">
        <f t="shared" si="73"/>
        <v>2824512</v>
      </c>
      <c r="AB351" s="22"/>
      <c r="AC351" s="23">
        <v>0</v>
      </c>
      <c r="AD351" s="23">
        <v>0</v>
      </c>
      <c r="AE351" s="24">
        <f>SUM(AA351-AB351+AC351-AD351)</f>
        <v>2824512</v>
      </c>
      <c r="AF351" s="1" t="str">
        <f>IF(O351&gt;0," ",1)</f>
        <v xml:space="preserve"> </v>
      </c>
      <c r="AG351" s="1" t="str">
        <f>IF(W351&gt;0," ",1)</f>
        <v xml:space="preserve"> </v>
      </c>
    </row>
    <row r="352" spans="1:33" ht="15.95" customHeight="1">
      <c r="A352" s="14" t="s">
        <v>111</v>
      </c>
      <c r="B352" s="14" t="s">
        <v>679</v>
      </c>
      <c r="C352" s="14" t="s">
        <v>255</v>
      </c>
      <c r="D352" s="14" t="s">
        <v>688</v>
      </c>
      <c r="E352" s="15">
        <v>677.48</v>
      </c>
      <c r="F352" s="8">
        <f t="shared" si="64"/>
        <v>1044674.16</v>
      </c>
      <c r="G352" s="16">
        <v>0</v>
      </c>
      <c r="H352" s="18">
        <v>0</v>
      </c>
      <c r="I352" s="8">
        <f t="shared" si="65"/>
        <v>0</v>
      </c>
      <c r="J352" s="19">
        <v>0</v>
      </c>
      <c r="K352" s="19">
        <v>0</v>
      </c>
      <c r="L352" s="19">
        <v>0</v>
      </c>
      <c r="M352" s="19">
        <v>0</v>
      </c>
      <c r="N352" s="8">
        <f t="shared" si="70"/>
        <v>0</v>
      </c>
      <c r="O352" s="3">
        <f t="shared" si="71"/>
        <v>1044674</v>
      </c>
      <c r="P352" s="2">
        <v>0</v>
      </c>
      <c r="Q352" s="2">
        <v>0</v>
      </c>
      <c r="R352" s="3">
        <f t="shared" si="66"/>
        <v>0</v>
      </c>
      <c r="S352" s="20">
        <f t="shared" si="67"/>
        <v>48602.415200000003</v>
      </c>
      <c r="T352" s="21">
        <v>0</v>
      </c>
      <c r="U352" s="20">
        <f t="shared" si="68"/>
        <v>0</v>
      </c>
      <c r="V352" s="20">
        <f t="shared" si="69"/>
        <v>48602.415200000003</v>
      </c>
      <c r="W352" s="3">
        <f t="shared" si="63"/>
        <v>972048</v>
      </c>
      <c r="X352" s="3">
        <f t="shared" si="72"/>
        <v>2016722</v>
      </c>
      <c r="Y352" s="22">
        <v>0</v>
      </c>
      <c r="Z352" s="17">
        <v>0</v>
      </c>
      <c r="AA352" s="3">
        <f t="shared" si="73"/>
        <v>2016722</v>
      </c>
      <c r="AB352" s="22"/>
      <c r="AC352" s="23">
        <v>0</v>
      </c>
      <c r="AD352" s="23">
        <v>0</v>
      </c>
      <c r="AE352" s="24">
        <f>SUM(AA352-AB352+AC352-AD352)</f>
        <v>2016722</v>
      </c>
      <c r="AF352" s="1" t="str">
        <f>IF(O352&gt;0," ",1)</f>
        <v xml:space="preserve"> </v>
      </c>
      <c r="AG352" s="1" t="str">
        <f>IF(W352&gt;0," ",1)</f>
        <v xml:space="preserve"> </v>
      </c>
    </row>
    <row r="353" spans="1:33" ht="15.95" customHeight="1">
      <c r="A353" s="14" t="s">
        <v>111</v>
      </c>
      <c r="B353" s="14" t="s">
        <v>679</v>
      </c>
      <c r="C353" s="14" t="s">
        <v>256</v>
      </c>
      <c r="D353" s="14" t="s">
        <v>689</v>
      </c>
      <c r="E353" s="15">
        <v>306.02999999999997</v>
      </c>
      <c r="F353" s="8">
        <f t="shared" si="64"/>
        <v>471898.25999999995</v>
      </c>
      <c r="G353" s="16">
        <v>0</v>
      </c>
      <c r="H353" s="18">
        <v>0</v>
      </c>
      <c r="I353" s="8">
        <f t="shared" si="65"/>
        <v>0</v>
      </c>
      <c r="J353" s="19">
        <v>0</v>
      </c>
      <c r="K353" s="19">
        <v>0</v>
      </c>
      <c r="L353" s="19">
        <v>0</v>
      </c>
      <c r="M353" s="19">
        <v>0</v>
      </c>
      <c r="N353" s="8">
        <f t="shared" si="70"/>
        <v>0</v>
      </c>
      <c r="O353" s="3">
        <f t="shared" si="71"/>
        <v>471898</v>
      </c>
      <c r="P353" s="2">
        <v>0</v>
      </c>
      <c r="Q353" s="2">
        <v>0</v>
      </c>
      <c r="R353" s="3">
        <f t="shared" si="66"/>
        <v>0</v>
      </c>
      <c r="S353" s="20">
        <f t="shared" si="67"/>
        <v>21954.592199999999</v>
      </c>
      <c r="T353" s="21">
        <v>0</v>
      </c>
      <c r="U353" s="20">
        <f t="shared" si="68"/>
        <v>0</v>
      </c>
      <c r="V353" s="20">
        <f t="shared" si="69"/>
        <v>21954.592199999999</v>
      </c>
      <c r="W353" s="3">
        <f t="shared" si="63"/>
        <v>439092</v>
      </c>
      <c r="X353" s="3">
        <f t="shared" si="72"/>
        <v>910990</v>
      </c>
      <c r="Y353" s="22">
        <v>0</v>
      </c>
      <c r="Z353" s="17">
        <v>0</v>
      </c>
      <c r="AA353" s="3">
        <f t="shared" si="73"/>
        <v>910990</v>
      </c>
      <c r="AB353" s="22"/>
      <c r="AC353" s="23">
        <v>0</v>
      </c>
      <c r="AD353" s="23">
        <v>0</v>
      </c>
      <c r="AE353" s="24">
        <f>SUM(AA353-AB353+AC353-AD353)</f>
        <v>910990</v>
      </c>
      <c r="AF353" s="1" t="str">
        <f>IF(O353&gt;0," ",1)</f>
        <v xml:space="preserve"> </v>
      </c>
      <c r="AG353" s="1" t="str">
        <f>IF(W353&gt;0," ",1)</f>
        <v xml:space="preserve"> </v>
      </c>
    </row>
    <row r="354" spans="1:33" ht="15.95" customHeight="1">
      <c r="A354" s="14" t="s">
        <v>111</v>
      </c>
      <c r="B354" s="14" t="s">
        <v>679</v>
      </c>
      <c r="C354" s="14" t="s">
        <v>257</v>
      </c>
      <c r="D354" s="14" t="s">
        <v>690</v>
      </c>
      <c r="E354" s="15">
        <v>395.95</v>
      </c>
      <c r="F354" s="8">
        <f t="shared" si="64"/>
        <v>610554.9</v>
      </c>
      <c r="G354" s="16">
        <v>0</v>
      </c>
      <c r="H354" s="18">
        <v>0</v>
      </c>
      <c r="I354" s="8">
        <f t="shared" si="65"/>
        <v>0</v>
      </c>
      <c r="J354" s="19">
        <v>0</v>
      </c>
      <c r="K354" s="19">
        <v>0</v>
      </c>
      <c r="L354" s="19">
        <v>0</v>
      </c>
      <c r="M354" s="19">
        <v>0</v>
      </c>
      <c r="N354" s="8">
        <f t="shared" si="70"/>
        <v>0</v>
      </c>
      <c r="O354" s="3">
        <f t="shared" si="71"/>
        <v>610555</v>
      </c>
      <c r="P354" s="2">
        <v>33</v>
      </c>
      <c r="Q354" s="2">
        <v>188</v>
      </c>
      <c r="R354" s="3">
        <f t="shared" si="66"/>
        <v>8624</v>
      </c>
      <c r="S354" s="20">
        <f t="shared" si="67"/>
        <v>28405.453000000001</v>
      </c>
      <c r="T354" s="21">
        <v>0</v>
      </c>
      <c r="U354" s="20">
        <f t="shared" si="68"/>
        <v>0</v>
      </c>
      <c r="V354" s="20">
        <f t="shared" si="69"/>
        <v>28405.453000000001</v>
      </c>
      <c r="W354" s="3">
        <f t="shared" si="63"/>
        <v>568109</v>
      </c>
      <c r="X354" s="3">
        <f t="shared" si="72"/>
        <v>1187288</v>
      </c>
      <c r="Y354" s="22">
        <v>0</v>
      </c>
      <c r="Z354" s="17">
        <v>0</v>
      </c>
      <c r="AA354" s="3">
        <f t="shared" si="73"/>
        <v>1187288</v>
      </c>
      <c r="AB354" s="22"/>
      <c r="AC354" s="23">
        <v>0</v>
      </c>
      <c r="AD354" s="23">
        <v>0</v>
      </c>
      <c r="AE354" s="24">
        <f>SUM(AA354-AB354+AC354-AD354)</f>
        <v>1187288</v>
      </c>
      <c r="AF354" s="1" t="str">
        <f>IF(O354&gt;0," ",1)</f>
        <v xml:space="preserve"> </v>
      </c>
      <c r="AG354" s="1" t="str">
        <f>IF(W354&gt;0," ",1)</f>
        <v xml:space="preserve"> </v>
      </c>
    </row>
    <row r="355" spans="1:33" ht="15.95" customHeight="1">
      <c r="A355" s="14" t="s">
        <v>111</v>
      </c>
      <c r="B355" s="14" t="s">
        <v>679</v>
      </c>
      <c r="C355" s="14" t="s">
        <v>258</v>
      </c>
      <c r="D355" s="14" t="s">
        <v>901</v>
      </c>
      <c r="E355" s="15">
        <v>611.74</v>
      </c>
      <c r="F355" s="8">
        <f t="shared" si="64"/>
        <v>943303.08</v>
      </c>
      <c r="G355" s="16">
        <v>0</v>
      </c>
      <c r="H355" s="18">
        <v>0</v>
      </c>
      <c r="I355" s="8">
        <f t="shared" si="65"/>
        <v>0</v>
      </c>
      <c r="J355" s="19">
        <v>0</v>
      </c>
      <c r="K355" s="19">
        <v>0</v>
      </c>
      <c r="L355" s="19">
        <v>0</v>
      </c>
      <c r="M355" s="19">
        <v>0</v>
      </c>
      <c r="N355" s="8">
        <f t="shared" si="70"/>
        <v>0</v>
      </c>
      <c r="O355" s="3">
        <f t="shared" si="71"/>
        <v>943303</v>
      </c>
      <c r="P355" s="2">
        <v>33</v>
      </c>
      <c r="Q355" s="2">
        <v>347</v>
      </c>
      <c r="R355" s="3">
        <f t="shared" si="66"/>
        <v>15917</v>
      </c>
      <c r="S355" s="20">
        <f t="shared" si="67"/>
        <v>43886.227599999998</v>
      </c>
      <c r="T355" s="21">
        <v>0</v>
      </c>
      <c r="U355" s="20">
        <f t="shared" si="68"/>
        <v>0</v>
      </c>
      <c r="V355" s="20">
        <f t="shared" si="69"/>
        <v>43886.227599999998</v>
      </c>
      <c r="W355" s="3">
        <f t="shared" si="63"/>
        <v>877725</v>
      </c>
      <c r="X355" s="3">
        <f t="shared" si="72"/>
        <v>1836945</v>
      </c>
      <c r="Y355" s="22">
        <v>0</v>
      </c>
      <c r="Z355" s="17">
        <v>0</v>
      </c>
      <c r="AA355" s="3">
        <f t="shared" si="73"/>
        <v>1836945</v>
      </c>
      <c r="AB355" s="22"/>
      <c r="AC355" s="23">
        <v>0</v>
      </c>
      <c r="AD355" s="23">
        <v>0</v>
      </c>
      <c r="AE355" s="24">
        <f>SUM(AA355-AB355+AC355-AD355)</f>
        <v>1836945</v>
      </c>
      <c r="AF355" s="1" t="str">
        <f>IF(O355&gt;0," ",1)</f>
        <v xml:space="preserve"> </v>
      </c>
      <c r="AG355" s="1" t="str">
        <f>IF(W355&gt;0," ",1)</f>
        <v xml:space="preserve"> </v>
      </c>
    </row>
    <row r="356" spans="1:33" ht="15.95" customHeight="1">
      <c r="A356" s="14" t="s">
        <v>111</v>
      </c>
      <c r="B356" s="14" t="s">
        <v>679</v>
      </c>
      <c r="C356" s="14" t="s">
        <v>282</v>
      </c>
      <c r="D356" s="14" t="s">
        <v>691</v>
      </c>
      <c r="E356" s="15">
        <v>383.01</v>
      </c>
      <c r="F356" s="8">
        <f t="shared" si="64"/>
        <v>590601.42000000004</v>
      </c>
      <c r="G356" s="16">
        <v>0</v>
      </c>
      <c r="H356" s="18">
        <v>0</v>
      </c>
      <c r="I356" s="8">
        <f t="shared" si="65"/>
        <v>0</v>
      </c>
      <c r="J356" s="19">
        <v>0</v>
      </c>
      <c r="K356" s="19">
        <v>0</v>
      </c>
      <c r="L356" s="19">
        <v>0</v>
      </c>
      <c r="M356" s="19">
        <v>0</v>
      </c>
      <c r="N356" s="8">
        <f t="shared" si="70"/>
        <v>0</v>
      </c>
      <c r="O356" s="3">
        <f t="shared" si="71"/>
        <v>590601</v>
      </c>
      <c r="P356" s="2">
        <v>0</v>
      </c>
      <c r="Q356" s="2">
        <v>0</v>
      </c>
      <c r="R356" s="3">
        <f t="shared" si="66"/>
        <v>0</v>
      </c>
      <c r="S356" s="20">
        <f t="shared" si="67"/>
        <v>27477.1374</v>
      </c>
      <c r="T356" s="21">
        <v>0</v>
      </c>
      <c r="U356" s="20">
        <f t="shared" si="68"/>
        <v>0</v>
      </c>
      <c r="V356" s="20">
        <f t="shared" si="69"/>
        <v>27477.1374</v>
      </c>
      <c r="W356" s="3">
        <f t="shared" si="63"/>
        <v>549543</v>
      </c>
      <c r="X356" s="3">
        <f t="shared" si="72"/>
        <v>1140144</v>
      </c>
      <c r="Y356" s="22">
        <v>0</v>
      </c>
      <c r="Z356" s="17">
        <v>0</v>
      </c>
      <c r="AA356" s="3">
        <f t="shared" si="73"/>
        <v>1140144</v>
      </c>
      <c r="AB356" s="22"/>
      <c r="AC356" s="23">
        <v>0</v>
      </c>
      <c r="AD356" s="23">
        <v>0</v>
      </c>
      <c r="AE356" s="24">
        <f>SUM(AA356-AB356+AC356-AD356)</f>
        <v>1140144</v>
      </c>
      <c r="AF356" s="1" t="str">
        <f>IF(O356&gt;0," ",1)</f>
        <v xml:space="preserve"> </v>
      </c>
      <c r="AG356" s="1" t="str">
        <f>IF(W356&gt;0," ",1)</f>
        <v xml:space="preserve"> </v>
      </c>
    </row>
    <row r="357" spans="1:33" ht="15.95" customHeight="1">
      <c r="A357" s="14" t="s">
        <v>111</v>
      </c>
      <c r="B357" s="14" t="s">
        <v>679</v>
      </c>
      <c r="C357" s="14" t="s">
        <v>286</v>
      </c>
      <c r="D357" s="14" t="s">
        <v>692</v>
      </c>
      <c r="E357" s="15">
        <v>468.49</v>
      </c>
      <c r="F357" s="8">
        <f t="shared" si="64"/>
        <v>722411.58</v>
      </c>
      <c r="G357" s="16">
        <v>0</v>
      </c>
      <c r="H357" s="18">
        <v>0</v>
      </c>
      <c r="I357" s="8">
        <f t="shared" si="65"/>
        <v>0</v>
      </c>
      <c r="J357" s="19">
        <v>0</v>
      </c>
      <c r="K357" s="19">
        <v>0</v>
      </c>
      <c r="L357" s="19">
        <v>0</v>
      </c>
      <c r="M357" s="19">
        <v>0</v>
      </c>
      <c r="N357" s="8">
        <f t="shared" si="70"/>
        <v>0</v>
      </c>
      <c r="O357" s="3">
        <f t="shared" si="71"/>
        <v>722412</v>
      </c>
      <c r="P357" s="2">
        <v>0</v>
      </c>
      <c r="Q357" s="2">
        <v>0</v>
      </c>
      <c r="R357" s="3">
        <f t="shared" si="66"/>
        <v>0</v>
      </c>
      <c r="S357" s="20">
        <f t="shared" si="67"/>
        <v>33609.472600000001</v>
      </c>
      <c r="T357" s="21">
        <v>0</v>
      </c>
      <c r="U357" s="20">
        <f t="shared" si="68"/>
        <v>0</v>
      </c>
      <c r="V357" s="20">
        <f t="shared" si="69"/>
        <v>33609.472600000001</v>
      </c>
      <c r="W357" s="3">
        <f t="shared" si="63"/>
        <v>672189</v>
      </c>
      <c r="X357" s="3">
        <f t="shared" si="72"/>
        <v>1394601</v>
      </c>
      <c r="Y357" s="22">
        <v>0</v>
      </c>
      <c r="Z357" s="17">
        <v>0</v>
      </c>
      <c r="AA357" s="3">
        <f t="shared" si="73"/>
        <v>1394601</v>
      </c>
      <c r="AB357" s="22"/>
      <c r="AC357" s="23">
        <v>0</v>
      </c>
      <c r="AD357" s="23">
        <v>0</v>
      </c>
      <c r="AE357" s="24">
        <f>SUM(AA357-AB357+AC357-AD357)</f>
        <v>1394601</v>
      </c>
      <c r="AF357" s="1" t="str">
        <f>IF(O357&gt;0," ",1)</f>
        <v xml:space="preserve"> </v>
      </c>
      <c r="AG357" s="1" t="str">
        <f>IF(W357&gt;0," ",1)</f>
        <v xml:space="preserve"> </v>
      </c>
    </row>
    <row r="358" spans="1:33" ht="15.95" customHeight="1">
      <c r="A358" s="14" t="s">
        <v>111</v>
      </c>
      <c r="B358" s="14" t="s">
        <v>679</v>
      </c>
      <c r="C358" s="14" t="s">
        <v>287</v>
      </c>
      <c r="D358" s="14" t="s">
        <v>902</v>
      </c>
      <c r="E358" s="15">
        <v>618.26</v>
      </c>
      <c r="F358" s="8">
        <f t="shared" si="64"/>
        <v>953356.92</v>
      </c>
      <c r="G358" s="16">
        <v>0</v>
      </c>
      <c r="H358" s="18">
        <v>0</v>
      </c>
      <c r="I358" s="8">
        <f t="shared" si="65"/>
        <v>0</v>
      </c>
      <c r="J358" s="19">
        <v>0</v>
      </c>
      <c r="K358" s="19">
        <v>0</v>
      </c>
      <c r="L358" s="19">
        <v>0</v>
      </c>
      <c r="M358" s="19">
        <v>0</v>
      </c>
      <c r="N358" s="8">
        <f t="shared" ref="N358:N389" si="74">SUM(G358+I358+J358+K358+L358+M358)</f>
        <v>0</v>
      </c>
      <c r="O358" s="3">
        <f t="shared" ref="O358:O389" si="75">IF(F358&gt;N358,ROUND(SUM(F358-N358),0),0)</f>
        <v>953357</v>
      </c>
      <c r="P358" s="2">
        <v>33</v>
      </c>
      <c r="Q358" s="2">
        <v>328</v>
      </c>
      <c r="R358" s="3">
        <f t="shared" si="66"/>
        <v>15045</v>
      </c>
      <c r="S358" s="20">
        <f t="shared" si="67"/>
        <v>44353.972399999999</v>
      </c>
      <c r="T358" s="21">
        <v>0</v>
      </c>
      <c r="U358" s="20">
        <f t="shared" si="68"/>
        <v>0</v>
      </c>
      <c r="V358" s="20">
        <f t="shared" si="69"/>
        <v>44353.972399999999</v>
      </c>
      <c r="W358" s="3">
        <f t="shared" si="63"/>
        <v>887079</v>
      </c>
      <c r="X358" s="3">
        <f t="shared" ref="X358:X389" si="76">SUM(O358+R358+W358)</f>
        <v>1855481</v>
      </c>
      <c r="Y358" s="22">
        <v>0</v>
      </c>
      <c r="Z358" s="17">
        <v>0</v>
      </c>
      <c r="AA358" s="3">
        <f t="shared" ref="AA358:AA389" si="77">ROUND(X358+Z358,0)</f>
        <v>1855481</v>
      </c>
      <c r="AB358" s="22"/>
      <c r="AC358" s="23">
        <v>0</v>
      </c>
      <c r="AD358" s="23">
        <v>0</v>
      </c>
      <c r="AE358" s="24">
        <f>SUM(AA358-AB358+AC358-AD358)</f>
        <v>1855481</v>
      </c>
      <c r="AF358" s="1" t="str">
        <f>IF(O358&gt;0," ",1)</f>
        <v xml:space="preserve"> </v>
      </c>
      <c r="AG358" s="1" t="str">
        <f>IF(W358&gt;0," ",1)</f>
        <v xml:space="preserve"> </v>
      </c>
    </row>
    <row r="359" spans="1:33" ht="15.95" customHeight="1">
      <c r="A359" s="14" t="s">
        <v>111</v>
      </c>
      <c r="B359" s="14" t="s">
        <v>679</v>
      </c>
      <c r="C359" s="14" t="s">
        <v>52</v>
      </c>
      <c r="D359" s="14" t="s">
        <v>693</v>
      </c>
      <c r="E359" s="15">
        <v>29594.16</v>
      </c>
      <c r="F359" s="8">
        <f t="shared" si="64"/>
        <v>45634194.719999999</v>
      </c>
      <c r="G359" s="16">
        <v>14768476.02</v>
      </c>
      <c r="H359" s="18">
        <v>3591287</v>
      </c>
      <c r="I359" s="8">
        <f t="shared" si="65"/>
        <v>2693465.25</v>
      </c>
      <c r="J359" s="19">
        <v>2379229</v>
      </c>
      <c r="K359" s="19">
        <v>201661</v>
      </c>
      <c r="L359" s="19">
        <v>7937021</v>
      </c>
      <c r="M359" s="19">
        <v>0</v>
      </c>
      <c r="N359" s="8">
        <f t="shared" si="74"/>
        <v>27979852.27</v>
      </c>
      <c r="O359" s="3">
        <f t="shared" si="75"/>
        <v>17654342</v>
      </c>
      <c r="P359" s="2">
        <v>33</v>
      </c>
      <c r="Q359" s="2">
        <v>7873</v>
      </c>
      <c r="R359" s="3">
        <f t="shared" si="66"/>
        <v>361135</v>
      </c>
      <c r="S359" s="20">
        <f t="shared" si="67"/>
        <v>2123085.0384</v>
      </c>
      <c r="T359" s="21">
        <v>897234266</v>
      </c>
      <c r="U359" s="20">
        <f t="shared" si="68"/>
        <v>897234.26599999995</v>
      </c>
      <c r="V359" s="20">
        <f t="shared" si="69"/>
        <v>1225850.7724000001</v>
      </c>
      <c r="W359" s="3">
        <f t="shared" si="63"/>
        <v>24517015</v>
      </c>
      <c r="X359" s="3">
        <f t="shared" si="76"/>
        <v>42532492</v>
      </c>
      <c r="Y359" s="22">
        <v>0</v>
      </c>
      <c r="Z359" s="17">
        <v>0</v>
      </c>
      <c r="AA359" s="3">
        <f t="shared" si="77"/>
        <v>42532492</v>
      </c>
      <c r="AB359" s="22"/>
      <c r="AC359" s="23">
        <v>0</v>
      </c>
      <c r="AD359" s="23">
        <v>0</v>
      </c>
      <c r="AE359" s="24">
        <f>SUM(AA359-AB359+AC359-AD359)</f>
        <v>42532492</v>
      </c>
      <c r="AF359" s="1" t="str">
        <f>IF(O359&gt;0," ",1)</f>
        <v xml:space="preserve"> </v>
      </c>
      <c r="AG359" s="1" t="str">
        <f>IF(W359&gt;0," ",1)</f>
        <v xml:space="preserve"> </v>
      </c>
    </row>
    <row r="360" spans="1:33" ht="15.95" customHeight="1">
      <c r="A360" s="14" t="s">
        <v>111</v>
      </c>
      <c r="B360" s="14" t="s">
        <v>679</v>
      </c>
      <c r="C360" s="14" t="s">
        <v>97</v>
      </c>
      <c r="D360" s="14" t="s">
        <v>694</v>
      </c>
      <c r="E360" s="25">
        <v>1306.06</v>
      </c>
      <c r="F360" s="8">
        <f t="shared" si="64"/>
        <v>2013944.52</v>
      </c>
      <c r="G360" s="16">
        <v>1390324.21</v>
      </c>
      <c r="H360" s="18">
        <v>161443</v>
      </c>
      <c r="I360" s="8">
        <f t="shared" si="65"/>
        <v>121082.25</v>
      </c>
      <c r="J360" s="19">
        <v>106624</v>
      </c>
      <c r="K360" s="19">
        <v>9048</v>
      </c>
      <c r="L360" s="19">
        <v>315610</v>
      </c>
      <c r="M360" s="19">
        <v>145863</v>
      </c>
      <c r="N360" s="8">
        <f t="shared" si="74"/>
        <v>2088551.46</v>
      </c>
      <c r="O360" s="3">
        <f t="shared" si="75"/>
        <v>0</v>
      </c>
      <c r="P360" s="2">
        <v>57</v>
      </c>
      <c r="Q360" s="2">
        <v>745</v>
      </c>
      <c r="R360" s="3">
        <f t="shared" si="66"/>
        <v>59026</v>
      </c>
      <c r="S360" s="20">
        <f t="shared" si="67"/>
        <v>93696.744399999996</v>
      </c>
      <c r="T360" s="21">
        <v>84136426</v>
      </c>
      <c r="U360" s="20">
        <f t="shared" si="68"/>
        <v>84136.426000000007</v>
      </c>
      <c r="V360" s="20">
        <f t="shared" si="69"/>
        <v>9560.3183999999892</v>
      </c>
      <c r="W360" s="3">
        <f t="shared" si="63"/>
        <v>191206</v>
      </c>
      <c r="X360" s="3">
        <f t="shared" si="76"/>
        <v>250232</v>
      </c>
      <c r="Y360" s="22">
        <v>0</v>
      </c>
      <c r="Z360" s="17">
        <v>0</v>
      </c>
      <c r="AA360" s="3">
        <f t="shared" si="77"/>
        <v>250232</v>
      </c>
      <c r="AB360" s="27"/>
      <c r="AC360" s="23">
        <v>0</v>
      </c>
      <c r="AD360" s="23">
        <v>0</v>
      </c>
      <c r="AE360" s="24">
        <f>SUM(AA360-AB360+AC360-AD360)</f>
        <v>250232</v>
      </c>
      <c r="AF360" s="1">
        <f>IF(O360&gt;0," ",1)</f>
        <v>1</v>
      </c>
      <c r="AG360" s="1" t="str">
        <f>IF(W360&gt;0," ",1)</f>
        <v xml:space="preserve"> </v>
      </c>
    </row>
    <row r="361" spans="1:33" ht="15.95" customHeight="1">
      <c r="A361" s="14" t="s">
        <v>111</v>
      </c>
      <c r="B361" s="14" t="s">
        <v>679</v>
      </c>
      <c r="C361" s="14" t="s">
        <v>215</v>
      </c>
      <c r="D361" s="14" t="s">
        <v>695</v>
      </c>
      <c r="E361" s="15">
        <v>7393.58</v>
      </c>
      <c r="F361" s="8">
        <f t="shared" si="64"/>
        <v>11400900.359999999</v>
      </c>
      <c r="G361" s="16">
        <v>2824881.9899999998</v>
      </c>
      <c r="H361" s="18">
        <v>959691</v>
      </c>
      <c r="I361" s="8">
        <f t="shared" si="65"/>
        <v>719768.25</v>
      </c>
      <c r="J361" s="19">
        <v>634268</v>
      </c>
      <c r="K361" s="19">
        <v>53771</v>
      </c>
      <c r="L361" s="19">
        <v>2034102</v>
      </c>
      <c r="M361" s="19">
        <v>20520</v>
      </c>
      <c r="N361" s="8">
        <f t="shared" si="74"/>
        <v>6287311.2400000002</v>
      </c>
      <c r="O361" s="3">
        <f t="shared" si="75"/>
        <v>5113589</v>
      </c>
      <c r="P361" s="2">
        <v>33</v>
      </c>
      <c r="Q361" s="2">
        <v>3711</v>
      </c>
      <c r="R361" s="3">
        <f t="shared" si="66"/>
        <v>170224</v>
      </c>
      <c r="S361" s="20">
        <f t="shared" si="67"/>
        <v>530415.42920000001</v>
      </c>
      <c r="T361" s="21">
        <v>167053932</v>
      </c>
      <c r="U361" s="20">
        <f t="shared" si="68"/>
        <v>167053.932</v>
      </c>
      <c r="V361" s="20">
        <f t="shared" si="69"/>
        <v>363361.49719999998</v>
      </c>
      <c r="W361" s="3">
        <f t="shared" si="63"/>
        <v>7267230</v>
      </c>
      <c r="X361" s="3">
        <f t="shared" si="76"/>
        <v>12551043</v>
      </c>
      <c r="Y361" s="22">
        <v>0</v>
      </c>
      <c r="Z361" s="17">
        <v>0</v>
      </c>
      <c r="AA361" s="3">
        <f t="shared" si="77"/>
        <v>12551043</v>
      </c>
      <c r="AB361" s="22"/>
      <c r="AC361" s="23">
        <v>0</v>
      </c>
      <c r="AD361" s="23">
        <v>0</v>
      </c>
      <c r="AE361" s="24">
        <f>SUM(AA361-AB361+AC361-AD361)</f>
        <v>12551043</v>
      </c>
      <c r="AF361" s="1" t="str">
        <f>IF(O361&gt;0," ",1)</f>
        <v xml:space="preserve"> </v>
      </c>
      <c r="AG361" s="1" t="str">
        <f>IF(W361&gt;0," ",1)</f>
        <v xml:space="preserve"> </v>
      </c>
    </row>
    <row r="362" spans="1:33" ht="15.95" customHeight="1">
      <c r="A362" s="14" t="s">
        <v>111</v>
      </c>
      <c r="B362" s="14" t="s">
        <v>679</v>
      </c>
      <c r="C362" s="14" t="s">
        <v>194</v>
      </c>
      <c r="D362" s="14" t="s">
        <v>696</v>
      </c>
      <c r="E362" s="15">
        <v>5292.32</v>
      </c>
      <c r="F362" s="8">
        <f t="shared" si="64"/>
        <v>8160757.4399999995</v>
      </c>
      <c r="G362" s="16">
        <v>3788978.23</v>
      </c>
      <c r="H362" s="18">
        <v>669001</v>
      </c>
      <c r="I362" s="8">
        <f t="shared" si="65"/>
        <v>501750.75</v>
      </c>
      <c r="J362" s="19">
        <v>443414</v>
      </c>
      <c r="K362" s="19">
        <v>37476</v>
      </c>
      <c r="L362" s="19">
        <v>440219</v>
      </c>
      <c r="M362" s="19">
        <v>3944</v>
      </c>
      <c r="N362" s="8">
        <f t="shared" si="74"/>
        <v>5215781.9800000004</v>
      </c>
      <c r="O362" s="3">
        <f t="shared" si="75"/>
        <v>2944975</v>
      </c>
      <c r="P362" s="2">
        <v>33</v>
      </c>
      <c r="Q362" s="2">
        <v>3235</v>
      </c>
      <c r="R362" s="3">
        <f t="shared" si="66"/>
        <v>148389</v>
      </c>
      <c r="S362" s="20">
        <f t="shared" si="67"/>
        <v>379671.0368</v>
      </c>
      <c r="T362" s="21">
        <v>225861841</v>
      </c>
      <c r="U362" s="20">
        <f t="shared" si="68"/>
        <v>225861.84099999999</v>
      </c>
      <c r="V362" s="20">
        <f t="shared" si="69"/>
        <v>153809.19580000002</v>
      </c>
      <c r="W362" s="3">
        <f t="shared" si="63"/>
        <v>3076184</v>
      </c>
      <c r="X362" s="3">
        <f t="shared" si="76"/>
        <v>6169548</v>
      </c>
      <c r="Y362" s="22">
        <v>0</v>
      </c>
      <c r="Z362" s="17">
        <v>0</v>
      </c>
      <c r="AA362" s="3">
        <f t="shared" si="77"/>
        <v>6169548</v>
      </c>
      <c r="AB362" s="22"/>
      <c r="AC362" s="23">
        <v>0</v>
      </c>
      <c r="AD362" s="23">
        <v>0</v>
      </c>
      <c r="AE362" s="24">
        <f>SUM(AA362-AB362+AC362-AD362)</f>
        <v>6169548</v>
      </c>
      <c r="AF362" s="1" t="str">
        <f>IF(O362&gt;0," ",1)</f>
        <v xml:space="preserve"> </v>
      </c>
      <c r="AG362" s="1" t="str">
        <f>IF(W362&gt;0," ",1)</f>
        <v xml:space="preserve"> </v>
      </c>
    </row>
    <row r="363" spans="1:33" ht="15.95" customHeight="1">
      <c r="A363" s="14" t="s">
        <v>111</v>
      </c>
      <c r="B363" s="14" t="s">
        <v>679</v>
      </c>
      <c r="C363" s="14" t="s">
        <v>57</v>
      </c>
      <c r="D363" s="14" t="s">
        <v>697</v>
      </c>
      <c r="E363" s="15">
        <v>3399.45</v>
      </c>
      <c r="F363" s="8">
        <f t="shared" si="64"/>
        <v>5241951.8999999994</v>
      </c>
      <c r="G363" s="16">
        <v>1088541.33</v>
      </c>
      <c r="H363" s="18">
        <v>450524</v>
      </c>
      <c r="I363" s="8">
        <f t="shared" si="65"/>
        <v>337893</v>
      </c>
      <c r="J363" s="19">
        <v>297638</v>
      </c>
      <c r="K363" s="19">
        <v>25235</v>
      </c>
      <c r="L363" s="19">
        <v>927244</v>
      </c>
      <c r="M363" s="19">
        <v>38242</v>
      </c>
      <c r="N363" s="8">
        <f t="shared" si="74"/>
        <v>2714793.33</v>
      </c>
      <c r="O363" s="3">
        <f t="shared" si="75"/>
        <v>2527159</v>
      </c>
      <c r="P363" s="2">
        <v>33</v>
      </c>
      <c r="Q363" s="2">
        <v>1746</v>
      </c>
      <c r="R363" s="3">
        <f t="shared" si="66"/>
        <v>80089</v>
      </c>
      <c r="S363" s="20">
        <f t="shared" si="67"/>
        <v>243876.54300000001</v>
      </c>
      <c r="T363" s="21">
        <v>68431402</v>
      </c>
      <c r="U363" s="20">
        <f t="shared" si="68"/>
        <v>68431.402000000002</v>
      </c>
      <c r="V363" s="20">
        <f t="shared" si="69"/>
        <v>175445.141</v>
      </c>
      <c r="W363" s="3">
        <f t="shared" si="63"/>
        <v>3508903</v>
      </c>
      <c r="X363" s="3">
        <f t="shared" si="76"/>
        <v>6116151</v>
      </c>
      <c r="Y363" s="22">
        <v>0</v>
      </c>
      <c r="Z363" s="17">
        <v>0</v>
      </c>
      <c r="AA363" s="3">
        <f t="shared" si="77"/>
        <v>6116151</v>
      </c>
      <c r="AB363" s="22"/>
      <c r="AC363" s="23">
        <v>0</v>
      </c>
      <c r="AD363" s="23">
        <v>0</v>
      </c>
      <c r="AE363" s="24">
        <f>SUM(AA363-AB363+AC363-AD363)</f>
        <v>6116151</v>
      </c>
      <c r="AF363" s="1" t="str">
        <f>IF(O363&gt;0," ",1)</f>
        <v xml:space="preserve"> </v>
      </c>
      <c r="AG363" s="1" t="str">
        <f>IF(W363&gt;0," ",1)</f>
        <v xml:space="preserve"> </v>
      </c>
    </row>
    <row r="364" spans="1:33" ht="15.95" customHeight="1">
      <c r="A364" s="14" t="s">
        <v>111</v>
      </c>
      <c r="B364" s="14" t="s">
        <v>679</v>
      </c>
      <c r="C364" s="14" t="s">
        <v>94</v>
      </c>
      <c r="D364" s="14" t="s">
        <v>698</v>
      </c>
      <c r="E364" s="15">
        <v>1714.68</v>
      </c>
      <c r="F364" s="8">
        <f t="shared" si="64"/>
        <v>2644036.56</v>
      </c>
      <c r="G364" s="16">
        <v>560389.74</v>
      </c>
      <c r="H364" s="18">
        <v>218975</v>
      </c>
      <c r="I364" s="8">
        <f t="shared" si="65"/>
        <v>164231.25</v>
      </c>
      <c r="J364" s="19">
        <v>144750</v>
      </c>
      <c r="K364" s="19">
        <v>12269</v>
      </c>
      <c r="L364" s="19">
        <v>459984</v>
      </c>
      <c r="M364" s="19">
        <v>8732</v>
      </c>
      <c r="N364" s="8">
        <f t="shared" si="74"/>
        <v>1350355.99</v>
      </c>
      <c r="O364" s="3">
        <f t="shared" si="75"/>
        <v>1293681</v>
      </c>
      <c r="P364" s="2">
        <v>33</v>
      </c>
      <c r="Q364" s="2">
        <v>839</v>
      </c>
      <c r="R364" s="3">
        <f t="shared" si="66"/>
        <v>38485</v>
      </c>
      <c r="S364" s="20">
        <f t="shared" si="67"/>
        <v>123011.14320000001</v>
      </c>
      <c r="T364" s="21">
        <v>33697519</v>
      </c>
      <c r="U364" s="20">
        <f t="shared" si="68"/>
        <v>33697.519</v>
      </c>
      <c r="V364" s="20">
        <f t="shared" si="69"/>
        <v>89313.624200000006</v>
      </c>
      <c r="W364" s="3">
        <f t="shared" si="63"/>
        <v>1786272</v>
      </c>
      <c r="X364" s="3">
        <f t="shared" si="76"/>
        <v>3118438</v>
      </c>
      <c r="Y364" s="22">
        <v>0</v>
      </c>
      <c r="Z364" s="17">
        <v>0</v>
      </c>
      <c r="AA364" s="3">
        <f t="shared" si="77"/>
        <v>3118438</v>
      </c>
      <c r="AB364" s="22"/>
      <c r="AC364" s="23">
        <v>0</v>
      </c>
      <c r="AD364" s="23">
        <v>0</v>
      </c>
      <c r="AE364" s="24">
        <f>SUM(AA364-AB364+AC364-AD364)</f>
        <v>3118438</v>
      </c>
      <c r="AF364" s="1" t="str">
        <f>IF(O364&gt;0," ",1)</f>
        <v xml:space="preserve"> </v>
      </c>
      <c r="AG364" s="1" t="str">
        <f>IF(W364&gt;0," ",1)</f>
        <v xml:space="preserve"> </v>
      </c>
    </row>
    <row r="365" spans="1:33" ht="15.95" customHeight="1">
      <c r="A365" s="14" t="s">
        <v>111</v>
      </c>
      <c r="B365" s="14" t="s">
        <v>679</v>
      </c>
      <c r="C365" s="14" t="s">
        <v>100</v>
      </c>
      <c r="D365" s="14" t="s">
        <v>699</v>
      </c>
      <c r="E365" s="15">
        <v>31228.52</v>
      </c>
      <c r="F365" s="8">
        <f t="shared" si="64"/>
        <v>48154377.840000004</v>
      </c>
      <c r="G365" s="16">
        <v>23549263.5</v>
      </c>
      <c r="H365" s="18">
        <v>4010872</v>
      </c>
      <c r="I365" s="8">
        <f t="shared" si="65"/>
        <v>3008154</v>
      </c>
      <c r="J365" s="19">
        <v>2649542</v>
      </c>
      <c r="K365" s="19">
        <v>224389</v>
      </c>
      <c r="L365" s="19">
        <v>5412509</v>
      </c>
      <c r="M365" s="19">
        <v>5802</v>
      </c>
      <c r="N365" s="8">
        <f t="shared" si="74"/>
        <v>34849659.5</v>
      </c>
      <c r="O365" s="3">
        <f t="shared" si="75"/>
        <v>13304718</v>
      </c>
      <c r="P365" s="2">
        <v>33</v>
      </c>
      <c r="Q365" s="2">
        <v>13267</v>
      </c>
      <c r="R365" s="3">
        <f t="shared" si="66"/>
        <v>608557</v>
      </c>
      <c r="S365" s="20">
        <f t="shared" si="67"/>
        <v>2240334.0247999998</v>
      </c>
      <c r="T365" s="21">
        <v>1390925065</v>
      </c>
      <c r="U365" s="20">
        <f t="shared" si="68"/>
        <v>1390925.0649999999</v>
      </c>
      <c r="V365" s="20">
        <f t="shared" si="69"/>
        <v>849408.95979999984</v>
      </c>
      <c r="W365" s="3">
        <f t="shared" si="63"/>
        <v>16988179</v>
      </c>
      <c r="X365" s="3">
        <f t="shared" si="76"/>
        <v>30901454</v>
      </c>
      <c r="Y365" s="22">
        <v>0</v>
      </c>
      <c r="Z365" s="17">
        <v>0</v>
      </c>
      <c r="AA365" s="3">
        <f t="shared" si="77"/>
        <v>30901454</v>
      </c>
      <c r="AB365" s="22"/>
      <c r="AC365" s="23">
        <v>0</v>
      </c>
      <c r="AD365" s="23">
        <v>121982</v>
      </c>
      <c r="AE365" s="24">
        <f>SUM(AA365-AB365+AC365-AD365)</f>
        <v>30779472</v>
      </c>
      <c r="AF365" s="1" t="str">
        <f>IF(O365&gt;0," ",1)</f>
        <v xml:space="preserve"> </v>
      </c>
      <c r="AG365" s="1" t="str">
        <f>IF(W365&gt;0," ",1)</f>
        <v xml:space="preserve"> </v>
      </c>
    </row>
    <row r="366" spans="1:33" ht="15.95" customHeight="1">
      <c r="A366" s="14" t="s">
        <v>111</v>
      </c>
      <c r="B366" s="14" t="s">
        <v>679</v>
      </c>
      <c r="C366" s="14" t="s">
        <v>65</v>
      </c>
      <c r="D366" s="14" t="s">
        <v>700</v>
      </c>
      <c r="E366" s="15">
        <v>1694.98</v>
      </c>
      <c r="F366" s="8">
        <f t="shared" si="64"/>
        <v>2613659.16</v>
      </c>
      <c r="G366" s="16">
        <v>580847.24</v>
      </c>
      <c r="H366" s="18">
        <v>197916</v>
      </c>
      <c r="I366" s="8">
        <f t="shared" si="65"/>
        <v>148437</v>
      </c>
      <c r="J366" s="19">
        <v>130618</v>
      </c>
      <c r="K366" s="19">
        <v>11087</v>
      </c>
      <c r="L366" s="19">
        <v>535200</v>
      </c>
      <c r="M366" s="19">
        <v>0</v>
      </c>
      <c r="N366" s="8">
        <f t="shared" si="74"/>
        <v>1406189.24</v>
      </c>
      <c r="O366" s="3">
        <f t="shared" si="75"/>
        <v>1207470</v>
      </c>
      <c r="P366" s="2">
        <v>33</v>
      </c>
      <c r="Q366" s="2">
        <v>877</v>
      </c>
      <c r="R366" s="3">
        <f t="shared" si="66"/>
        <v>40228</v>
      </c>
      <c r="S366" s="20">
        <f t="shared" si="67"/>
        <v>121597.8652</v>
      </c>
      <c r="T366" s="21">
        <v>36669649</v>
      </c>
      <c r="U366" s="20">
        <f t="shared" si="68"/>
        <v>36669.648999999998</v>
      </c>
      <c r="V366" s="20">
        <f t="shared" si="69"/>
        <v>84928.216199999995</v>
      </c>
      <c r="W366" s="3">
        <f t="shared" si="63"/>
        <v>1698564</v>
      </c>
      <c r="X366" s="3">
        <f t="shared" si="76"/>
        <v>2946262</v>
      </c>
      <c r="Y366" s="22">
        <v>0</v>
      </c>
      <c r="Z366" s="17">
        <v>0</v>
      </c>
      <c r="AA366" s="3">
        <f t="shared" si="77"/>
        <v>2946262</v>
      </c>
      <c r="AB366" s="22"/>
      <c r="AC366" s="23">
        <v>0</v>
      </c>
      <c r="AD366" s="23">
        <v>0</v>
      </c>
      <c r="AE366" s="24">
        <f>SUM(AA366-AB366+AC366-AD366)</f>
        <v>2946262</v>
      </c>
      <c r="AF366" s="1" t="str">
        <f>IF(O366&gt;0," ",1)</f>
        <v xml:space="preserve"> </v>
      </c>
      <c r="AG366" s="1" t="str">
        <f>IF(W366&gt;0," ",1)</f>
        <v xml:space="preserve"> </v>
      </c>
    </row>
    <row r="367" spans="1:33" ht="15.95" customHeight="1">
      <c r="A367" s="14" t="s">
        <v>111</v>
      </c>
      <c r="B367" s="14" t="s">
        <v>679</v>
      </c>
      <c r="C367" s="14" t="s">
        <v>196</v>
      </c>
      <c r="D367" s="14" t="s">
        <v>701</v>
      </c>
      <c r="E367" s="15">
        <v>5946.07</v>
      </c>
      <c r="F367" s="8">
        <f t="shared" si="64"/>
        <v>9168839.9399999995</v>
      </c>
      <c r="G367" s="16">
        <v>3789708.46</v>
      </c>
      <c r="H367" s="18">
        <v>655585</v>
      </c>
      <c r="I367" s="8">
        <f t="shared" si="65"/>
        <v>491688.75</v>
      </c>
      <c r="J367" s="19">
        <v>433171</v>
      </c>
      <c r="K367" s="19">
        <v>36672</v>
      </c>
      <c r="L367" s="19">
        <v>1442389</v>
      </c>
      <c r="M367" s="19">
        <v>382</v>
      </c>
      <c r="N367" s="8">
        <f t="shared" si="74"/>
        <v>6194011.21</v>
      </c>
      <c r="O367" s="3">
        <f t="shared" si="75"/>
        <v>2974829</v>
      </c>
      <c r="P367" s="2">
        <v>33</v>
      </c>
      <c r="Q367" s="2">
        <v>2889</v>
      </c>
      <c r="R367" s="3">
        <f t="shared" si="66"/>
        <v>132518</v>
      </c>
      <c r="S367" s="20">
        <f t="shared" si="67"/>
        <v>426571.06180000002</v>
      </c>
      <c r="T367" s="21">
        <v>248179991</v>
      </c>
      <c r="U367" s="20">
        <f t="shared" si="68"/>
        <v>248179.99100000001</v>
      </c>
      <c r="V367" s="20">
        <f t="shared" si="69"/>
        <v>178391.07080000002</v>
      </c>
      <c r="W367" s="3">
        <f t="shared" si="63"/>
        <v>3567821</v>
      </c>
      <c r="X367" s="3">
        <f t="shared" si="76"/>
        <v>6675168</v>
      </c>
      <c r="Y367" s="22">
        <v>0</v>
      </c>
      <c r="Z367" s="17">
        <v>0</v>
      </c>
      <c r="AA367" s="3">
        <f t="shared" si="77"/>
        <v>6675168</v>
      </c>
      <c r="AB367" s="22"/>
      <c r="AC367" s="23">
        <v>0</v>
      </c>
      <c r="AD367" s="23">
        <v>0</v>
      </c>
      <c r="AE367" s="24">
        <f>SUM(AA367-AB367+AC367-AD367)</f>
        <v>6675168</v>
      </c>
      <c r="AF367" s="1" t="str">
        <f>IF(O367&gt;0," ",1)</f>
        <v xml:space="preserve"> </v>
      </c>
      <c r="AG367" s="1" t="str">
        <f>IF(W367&gt;0," ",1)</f>
        <v xml:space="preserve"> </v>
      </c>
    </row>
    <row r="368" spans="1:33" ht="15.95" customHeight="1">
      <c r="A368" s="14" t="s">
        <v>111</v>
      </c>
      <c r="B368" s="14" t="s">
        <v>679</v>
      </c>
      <c r="C368" s="14" t="s">
        <v>224</v>
      </c>
      <c r="D368" s="14" t="s">
        <v>702</v>
      </c>
      <c r="E368" s="15">
        <v>22158.880000000001</v>
      </c>
      <c r="F368" s="8">
        <f t="shared" si="64"/>
        <v>34168992.960000001</v>
      </c>
      <c r="G368" s="16">
        <v>7313061.9500000002</v>
      </c>
      <c r="H368" s="18">
        <v>2828561</v>
      </c>
      <c r="I368" s="8">
        <f t="shared" si="65"/>
        <v>2121420.75</v>
      </c>
      <c r="J368" s="19">
        <v>1866865</v>
      </c>
      <c r="K368" s="19">
        <v>158302</v>
      </c>
      <c r="L368" s="19">
        <v>7092911</v>
      </c>
      <c r="M368" s="19">
        <v>47625</v>
      </c>
      <c r="N368" s="8">
        <f t="shared" si="74"/>
        <v>18600185.699999999</v>
      </c>
      <c r="O368" s="3">
        <f t="shared" si="75"/>
        <v>15568807</v>
      </c>
      <c r="P368" s="2">
        <v>33</v>
      </c>
      <c r="Q368" s="2">
        <v>6750</v>
      </c>
      <c r="R368" s="3">
        <f t="shared" si="66"/>
        <v>309623</v>
      </c>
      <c r="S368" s="20">
        <f t="shared" si="67"/>
        <v>1589678.0512000001</v>
      </c>
      <c r="T368" s="21">
        <v>453171712</v>
      </c>
      <c r="U368" s="20">
        <f t="shared" si="68"/>
        <v>453171.712</v>
      </c>
      <c r="V368" s="20">
        <f t="shared" si="69"/>
        <v>1136506.3392</v>
      </c>
      <c r="W368" s="3">
        <f t="shared" si="63"/>
        <v>22730127</v>
      </c>
      <c r="X368" s="3">
        <f t="shared" si="76"/>
        <v>38608557</v>
      </c>
      <c r="Y368" s="22">
        <v>0</v>
      </c>
      <c r="Z368" s="17">
        <v>0</v>
      </c>
      <c r="AA368" s="3">
        <f t="shared" si="77"/>
        <v>38608557</v>
      </c>
      <c r="AB368" s="22"/>
      <c r="AC368" s="23">
        <v>0</v>
      </c>
      <c r="AD368" s="23">
        <v>0</v>
      </c>
      <c r="AE368" s="24">
        <f>SUM(AA368-AB368+AC368-AD368)</f>
        <v>38608557</v>
      </c>
      <c r="AF368" s="1" t="str">
        <f>IF(O368&gt;0," ",1)</f>
        <v xml:space="preserve"> </v>
      </c>
      <c r="AG368" s="1" t="str">
        <f>IF(W368&gt;0," ",1)</f>
        <v xml:space="preserve"> </v>
      </c>
    </row>
    <row r="369" spans="1:33" ht="15.95" customHeight="1">
      <c r="A369" s="14" t="s">
        <v>111</v>
      </c>
      <c r="B369" s="14" t="s">
        <v>679</v>
      </c>
      <c r="C369" s="14" t="s">
        <v>62</v>
      </c>
      <c r="D369" s="14" t="s">
        <v>703</v>
      </c>
      <c r="E369" s="15">
        <v>1863.19</v>
      </c>
      <c r="F369" s="8">
        <f t="shared" si="64"/>
        <v>2873038.98</v>
      </c>
      <c r="G369" s="16">
        <v>720281.53</v>
      </c>
      <c r="H369" s="18">
        <v>202689</v>
      </c>
      <c r="I369" s="8">
        <f t="shared" si="65"/>
        <v>152016.75</v>
      </c>
      <c r="J369" s="19">
        <v>133721</v>
      </c>
      <c r="K369" s="19">
        <v>11349</v>
      </c>
      <c r="L369" s="19">
        <v>348625</v>
      </c>
      <c r="M369" s="19">
        <v>0</v>
      </c>
      <c r="N369" s="8">
        <f t="shared" si="74"/>
        <v>1365993.28</v>
      </c>
      <c r="O369" s="3">
        <f t="shared" si="75"/>
        <v>1507046</v>
      </c>
      <c r="P369" s="2">
        <v>33</v>
      </c>
      <c r="Q369" s="2">
        <v>932</v>
      </c>
      <c r="R369" s="3">
        <f t="shared" si="66"/>
        <v>42751</v>
      </c>
      <c r="S369" s="20">
        <f t="shared" si="67"/>
        <v>133665.2506</v>
      </c>
      <c r="T369" s="21">
        <v>47795722</v>
      </c>
      <c r="U369" s="20">
        <f t="shared" si="68"/>
        <v>47795.722000000002</v>
      </c>
      <c r="V369" s="20">
        <f t="shared" si="69"/>
        <v>85869.528599999991</v>
      </c>
      <c r="W369" s="3">
        <f t="shared" si="63"/>
        <v>1717391</v>
      </c>
      <c r="X369" s="3">
        <f t="shared" si="76"/>
        <v>3267188</v>
      </c>
      <c r="Y369" s="22">
        <v>0</v>
      </c>
      <c r="Z369" s="17">
        <v>0</v>
      </c>
      <c r="AA369" s="3">
        <f t="shared" si="77"/>
        <v>3267188</v>
      </c>
      <c r="AB369" s="22"/>
      <c r="AC369" s="23">
        <v>0</v>
      </c>
      <c r="AD369" s="23">
        <v>0</v>
      </c>
      <c r="AE369" s="24">
        <f>SUM(AA369-AB369+AC369-AD369)</f>
        <v>3267188</v>
      </c>
      <c r="AF369" s="1" t="str">
        <f>IF(O369&gt;0," ",1)</f>
        <v xml:space="preserve"> </v>
      </c>
      <c r="AG369" s="1" t="str">
        <f>IF(W369&gt;0," ",1)</f>
        <v xml:space="preserve"> </v>
      </c>
    </row>
    <row r="370" spans="1:33" ht="15.95" customHeight="1">
      <c r="A370" s="14" t="s">
        <v>111</v>
      </c>
      <c r="B370" s="14" t="s">
        <v>679</v>
      </c>
      <c r="C370" s="14" t="s">
        <v>4</v>
      </c>
      <c r="D370" s="14" t="s">
        <v>704</v>
      </c>
      <c r="E370" s="15">
        <v>2712.17</v>
      </c>
      <c r="F370" s="8">
        <f t="shared" si="64"/>
        <v>4182166.14</v>
      </c>
      <c r="G370" s="16">
        <v>205772.52</v>
      </c>
      <c r="H370" s="18">
        <v>309710</v>
      </c>
      <c r="I370" s="8">
        <f t="shared" si="65"/>
        <v>232282.5</v>
      </c>
      <c r="J370" s="19">
        <v>204810</v>
      </c>
      <c r="K370" s="19">
        <v>17335</v>
      </c>
      <c r="L370" s="19">
        <v>360800</v>
      </c>
      <c r="M370" s="19">
        <v>0</v>
      </c>
      <c r="N370" s="8">
        <f t="shared" si="74"/>
        <v>1021000.02</v>
      </c>
      <c r="O370" s="3">
        <f t="shared" si="75"/>
        <v>3161166</v>
      </c>
      <c r="P370" s="2">
        <v>0</v>
      </c>
      <c r="Q370" s="2">
        <v>0</v>
      </c>
      <c r="R370" s="3">
        <f t="shared" si="66"/>
        <v>0</v>
      </c>
      <c r="S370" s="20">
        <f t="shared" si="67"/>
        <v>194571.07579999999</v>
      </c>
      <c r="T370" s="21">
        <v>12820718</v>
      </c>
      <c r="U370" s="20">
        <f t="shared" si="68"/>
        <v>12820.718000000001</v>
      </c>
      <c r="V370" s="20">
        <f t="shared" si="69"/>
        <v>181750.3578</v>
      </c>
      <c r="W370" s="3">
        <f t="shared" si="63"/>
        <v>3635007</v>
      </c>
      <c r="X370" s="3">
        <f t="shared" si="76"/>
        <v>6796173</v>
      </c>
      <c r="Y370" s="22">
        <v>0</v>
      </c>
      <c r="Z370" s="17">
        <v>0</v>
      </c>
      <c r="AA370" s="3">
        <f t="shared" si="77"/>
        <v>6796173</v>
      </c>
      <c r="AB370" s="22"/>
      <c r="AC370" s="23">
        <v>0</v>
      </c>
      <c r="AD370" s="23">
        <v>0</v>
      </c>
      <c r="AE370" s="24">
        <f>SUM(AA370-AB370+AC370-AD370)</f>
        <v>6796173</v>
      </c>
      <c r="AF370" s="1" t="str">
        <f>IF(O370&gt;0," ",1)</f>
        <v xml:space="preserve"> </v>
      </c>
      <c r="AG370" s="1" t="str">
        <f>IF(W370&gt;0," ",1)</f>
        <v xml:space="preserve"> </v>
      </c>
    </row>
    <row r="371" spans="1:33" ht="15.95" customHeight="1">
      <c r="A371" s="28" t="s">
        <v>111</v>
      </c>
      <c r="B371" s="28" t="s">
        <v>679</v>
      </c>
      <c r="C371" s="28" t="s">
        <v>188</v>
      </c>
      <c r="D371" s="28" t="s">
        <v>705</v>
      </c>
      <c r="E371" s="15">
        <v>61330.879999999997</v>
      </c>
      <c r="F371" s="8">
        <f t="shared" si="64"/>
        <v>94572216.959999993</v>
      </c>
      <c r="G371" s="16">
        <v>29521573.48</v>
      </c>
      <c r="H371" s="18">
        <v>7891461</v>
      </c>
      <c r="I371" s="8">
        <f t="shared" si="65"/>
        <v>5918595.75</v>
      </c>
      <c r="J371" s="19">
        <v>5212489</v>
      </c>
      <c r="K371" s="19">
        <v>441445</v>
      </c>
      <c r="L371" s="19">
        <v>16970606</v>
      </c>
      <c r="M371" s="19">
        <v>872</v>
      </c>
      <c r="N371" s="8">
        <f t="shared" si="74"/>
        <v>58065581.230000004</v>
      </c>
      <c r="O371" s="3">
        <f t="shared" si="75"/>
        <v>36506636</v>
      </c>
      <c r="P371" s="2">
        <v>33</v>
      </c>
      <c r="Q371" s="2">
        <v>13119</v>
      </c>
      <c r="R371" s="3">
        <f t="shared" si="66"/>
        <v>601769</v>
      </c>
      <c r="S371" s="20">
        <f t="shared" si="67"/>
        <v>4399877.3311999999</v>
      </c>
      <c r="T371" s="21">
        <v>1849722649</v>
      </c>
      <c r="U371" s="20">
        <f t="shared" si="68"/>
        <v>1849722.649</v>
      </c>
      <c r="V371" s="20">
        <f t="shared" si="69"/>
        <v>2550154.6821999997</v>
      </c>
      <c r="W371" s="3">
        <f t="shared" si="63"/>
        <v>51003094</v>
      </c>
      <c r="X371" s="3">
        <f t="shared" si="76"/>
        <v>88111499</v>
      </c>
      <c r="Y371" s="22">
        <v>0</v>
      </c>
      <c r="Z371" s="17">
        <v>0</v>
      </c>
      <c r="AA371" s="3">
        <f t="shared" si="77"/>
        <v>88111499</v>
      </c>
      <c r="AB371" s="22"/>
      <c r="AC371" s="23">
        <v>0</v>
      </c>
      <c r="AD371" s="23">
        <v>0</v>
      </c>
      <c r="AE371" s="24">
        <f>SUM(AA371-AB371+AC371-AD371)</f>
        <v>88111499</v>
      </c>
      <c r="AF371" s="1" t="str">
        <f>IF(O371&gt;0," ",1)</f>
        <v xml:space="preserve"> </v>
      </c>
      <c r="AG371" s="1" t="str">
        <f>IF(W371&gt;0," ",1)</f>
        <v xml:space="preserve"> </v>
      </c>
    </row>
    <row r="372" spans="1:33" ht="15.95" customHeight="1">
      <c r="A372" s="14" t="s">
        <v>67</v>
      </c>
      <c r="B372" s="14" t="s">
        <v>706</v>
      </c>
      <c r="C372" s="14" t="s">
        <v>81</v>
      </c>
      <c r="D372" s="14" t="s">
        <v>707</v>
      </c>
      <c r="E372" s="15">
        <v>555.71</v>
      </c>
      <c r="F372" s="8">
        <f t="shared" si="64"/>
        <v>856904.82000000007</v>
      </c>
      <c r="G372" s="16">
        <v>103141.04</v>
      </c>
      <c r="H372" s="18">
        <v>24161</v>
      </c>
      <c r="I372" s="8">
        <f t="shared" si="65"/>
        <v>18120.75</v>
      </c>
      <c r="J372" s="19">
        <v>40025</v>
      </c>
      <c r="K372" s="19">
        <v>0</v>
      </c>
      <c r="L372" s="19">
        <v>0</v>
      </c>
      <c r="M372" s="19">
        <v>28023</v>
      </c>
      <c r="N372" s="8">
        <f t="shared" si="74"/>
        <v>189309.78999999998</v>
      </c>
      <c r="O372" s="3">
        <f t="shared" si="75"/>
        <v>667595</v>
      </c>
      <c r="P372" s="2">
        <v>75</v>
      </c>
      <c r="Q372" s="2">
        <v>273</v>
      </c>
      <c r="R372" s="3">
        <f t="shared" si="66"/>
        <v>28460</v>
      </c>
      <c r="S372" s="20">
        <f t="shared" si="67"/>
        <v>39866.635399999999</v>
      </c>
      <c r="T372" s="21">
        <v>6876069</v>
      </c>
      <c r="U372" s="20">
        <f t="shared" si="68"/>
        <v>6876.0690000000004</v>
      </c>
      <c r="V372" s="20">
        <f t="shared" si="69"/>
        <v>32990.566399999996</v>
      </c>
      <c r="W372" s="3">
        <f t="shared" si="63"/>
        <v>659811</v>
      </c>
      <c r="X372" s="3">
        <f t="shared" si="76"/>
        <v>1355866</v>
      </c>
      <c r="Y372" s="22">
        <v>0</v>
      </c>
      <c r="Z372" s="17">
        <v>0</v>
      </c>
      <c r="AA372" s="3">
        <f t="shared" si="77"/>
        <v>1355866</v>
      </c>
      <c r="AB372" s="22"/>
      <c r="AC372" s="23">
        <v>0</v>
      </c>
      <c r="AD372" s="23">
        <v>0</v>
      </c>
      <c r="AE372" s="24">
        <f>SUM(AA372-AB372+AC372-AD372)</f>
        <v>1355866</v>
      </c>
      <c r="AF372" s="1" t="str">
        <f>IF(O372&gt;0," ",1)</f>
        <v xml:space="preserve"> </v>
      </c>
      <c r="AG372" s="1" t="str">
        <f>IF(W372&gt;0," ",1)</f>
        <v xml:space="preserve"> </v>
      </c>
    </row>
    <row r="373" spans="1:33" ht="15.95" customHeight="1">
      <c r="A373" s="14" t="s">
        <v>67</v>
      </c>
      <c r="B373" s="14" t="s">
        <v>706</v>
      </c>
      <c r="C373" s="14" t="s">
        <v>52</v>
      </c>
      <c r="D373" s="14" t="s">
        <v>708</v>
      </c>
      <c r="E373" s="15">
        <v>2857</v>
      </c>
      <c r="F373" s="8">
        <f t="shared" si="64"/>
        <v>4405494</v>
      </c>
      <c r="G373" s="16">
        <v>731544.97</v>
      </c>
      <c r="H373" s="18">
        <v>136537</v>
      </c>
      <c r="I373" s="8">
        <f t="shared" si="65"/>
        <v>102402.75</v>
      </c>
      <c r="J373" s="19">
        <v>222299</v>
      </c>
      <c r="K373" s="19">
        <v>48061</v>
      </c>
      <c r="L373" s="19">
        <v>865160</v>
      </c>
      <c r="M373" s="19">
        <v>7527</v>
      </c>
      <c r="N373" s="8">
        <f t="shared" si="74"/>
        <v>1976994.72</v>
      </c>
      <c r="O373" s="3">
        <f t="shared" si="75"/>
        <v>2428499</v>
      </c>
      <c r="P373" s="2">
        <v>33</v>
      </c>
      <c r="Q373" s="2">
        <v>1210</v>
      </c>
      <c r="R373" s="3">
        <f t="shared" si="66"/>
        <v>55503</v>
      </c>
      <c r="S373" s="20">
        <f t="shared" si="67"/>
        <v>204961.18</v>
      </c>
      <c r="T373" s="21">
        <v>48769665</v>
      </c>
      <c r="U373" s="20">
        <f t="shared" si="68"/>
        <v>48769.665000000001</v>
      </c>
      <c r="V373" s="20">
        <f t="shared" si="69"/>
        <v>156191.51499999998</v>
      </c>
      <c r="W373" s="3">
        <f t="shared" si="63"/>
        <v>3123830</v>
      </c>
      <c r="X373" s="3">
        <f t="shared" si="76"/>
        <v>5607832</v>
      </c>
      <c r="Y373" s="22">
        <v>0</v>
      </c>
      <c r="Z373" s="17">
        <v>0</v>
      </c>
      <c r="AA373" s="3">
        <f t="shared" si="77"/>
        <v>5607832</v>
      </c>
      <c r="AB373" s="22"/>
      <c r="AC373" s="23">
        <v>0</v>
      </c>
      <c r="AD373" s="23">
        <v>0</v>
      </c>
      <c r="AE373" s="24">
        <f>SUM(AA373-AB373+AC373-AD373)</f>
        <v>5607832</v>
      </c>
      <c r="AF373" s="1" t="str">
        <f>IF(O373&gt;0," ",1)</f>
        <v xml:space="preserve"> </v>
      </c>
      <c r="AG373" s="1" t="str">
        <f>IF(W373&gt;0," ",1)</f>
        <v xml:space="preserve"> </v>
      </c>
    </row>
    <row r="374" spans="1:33" ht="15.95" customHeight="1">
      <c r="A374" s="14" t="s">
        <v>67</v>
      </c>
      <c r="B374" s="14" t="s">
        <v>706</v>
      </c>
      <c r="C374" s="14" t="s">
        <v>193</v>
      </c>
      <c r="D374" s="14" t="s">
        <v>709</v>
      </c>
      <c r="E374" s="15">
        <v>2171.64</v>
      </c>
      <c r="F374" s="8">
        <f t="shared" si="64"/>
        <v>3348668.88</v>
      </c>
      <c r="G374" s="16">
        <v>404917.28</v>
      </c>
      <c r="H374" s="18">
        <v>104550</v>
      </c>
      <c r="I374" s="8">
        <f t="shared" si="65"/>
        <v>78412.5</v>
      </c>
      <c r="J374" s="19">
        <v>170005</v>
      </c>
      <c r="K374" s="19">
        <v>36719</v>
      </c>
      <c r="L374" s="19">
        <v>409371</v>
      </c>
      <c r="M374" s="19">
        <v>7407</v>
      </c>
      <c r="N374" s="8">
        <f t="shared" si="74"/>
        <v>1106831.78</v>
      </c>
      <c r="O374" s="3">
        <f t="shared" si="75"/>
        <v>2241837</v>
      </c>
      <c r="P374" s="2">
        <v>33</v>
      </c>
      <c r="Q374" s="2">
        <v>801</v>
      </c>
      <c r="R374" s="3">
        <f t="shared" si="66"/>
        <v>36742</v>
      </c>
      <c r="S374" s="20">
        <f t="shared" si="67"/>
        <v>155793.45360000001</v>
      </c>
      <c r="T374" s="21">
        <v>26989935</v>
      </c>
      <c r="U374" s="20">
        <f t="shared" si="68"/>
        <v>26989.935000000001</v>
      </c>
      <c r="V374" s="20">
        <f t="shared" si="69"/>
        <v>128803.51860000001</v>
      </c>
      <c r="W374" s="3">
        <f t="shared" si="63"/>
        <v>2576070</v>
      </c>
      <c r="X374" s="3">
        <f t="shared" si="76"/>
        <v>4854649</v>
      </c>
      <c r="Y374" s="22">
        <v>0</v>
      </c>
      <c r="Z374" s="17">
        <v>0</v>
      </c>
      <c r="AA374" s="3">
        <f t="shared" si="77"/>
        <v>4854649</v>
      </c>
      <c r="AB374" s="22"/>
      <c r="AC374" s="23">
        <v>0</v>
      </c>
      <c r="AD374" s="23">
        <v>0</v>
      </c>
      <c r="AE374" s="24">
        <f>SUM(AA374-AB374+AC374-AD374)</f>
        <v>4854649</v>
      </c>
      <c r="AF374" s="1" t="str">
        <f>IF(O374&gt;0," ",1)</f>
        <v xml:space="preserve"> </v>
      </c>
      <c r="AG374" s="1" t="str">
        <f>IF(W374&gt;0," ",1)</f>
        <v xml:space="preserve"> </v>
      </c>
    </row>
    <row r="375" spans="1:33" ht="15.95" customHeight="1">
      <c r="A375" s="14" t="s">
        <v>67</v>
      </c>
      <c r="B375" s="14" t="s">
        <v>706</v>
      </c>
      <c r="C375" s="14" t="s">
        <v>97</v>
      </c>
      <c r="D375" s="14" t="s">
        <v>710</v>
      </c>
      <c r="E375" s="15">
        <v>1545.82</v>
      </c>
      <c r="F375" s="8">
        <f t="shared" si="64"/>
        <v>2383654.44</v>
      </c>
      <c r="G375" s="16">
        <v>223763.39</v>
      </c>
      <c r="H375" s="18">
        <v>81793</v>
      </c>
      <c r="I375" s="8">
        <f t="shared" si="65"/>
        <v>61344.75</v>
      </c>
      <c r="J375" s="19">
        <v>132892</v>
      </c>
      <c r="K375" s="19">
        <v>28736</v>
      </c>
      <c r="L375" s="19">
        <v>325026</v>
      </c>
      <c r="M375" s="19">
        <v>112133</v>
      </c>
      <c r="N375" s="8">
        <f t="shared" si="74"/>
        <v>883895.14</v>
      </c>
      <c r="O375" s="3">
        <f t="shared" si="75"/>
        <v>1499759</v>
      </c>
      <c r="P375" s="2">
        <v>68</v>
      </c>
      <c r="Q375" s="2">
        <v>646</v>
      </c>
      <c r="R375" s="3">
        <f t="shared" si="66"/>
        <v>61060</v>
      </c>
      <c r="S375" s="20">
        <f t="shared" si="67"/>
        <v>110897.1268</v>
      </c>
      <c r="T375" s="21">
        <v>14917559</v>
      </c>
      <c r="U375" s="20">
        <f t="shared" si="68"/>
        <v>14917.558999999999</v>
      </c>
      <c r="V375" s="20">
        <f t="shared" si="69"/>
        <v>95979.567800000004</v>
      </c>
      <c r="W375" s="3">
        <f t="shared" si="63"/>
        <v>1919591</v>
      </c>
      <c r="X375" s="3">
        <f t="shared" si="76"/>
        <v>3480410</v>
      </c>
      <c r="Y375" s="22">
        <v>0</v>
      </c>
      <c r="Z375" s="17">
        <v>0</v>
      </c>
      <c r="AA375" s="3">
        <f t="shared" si="77"/>
        <v>3480410</v>
      </c>
      <c r="AB375" s="22"/>
      <c r="AC375" s="23">
        <v>0</v>
      </c>
      <c r="AD375" s="23">
        <v>0</v>
      </c>
      <c r="AE375" s="24">
        <f>SUM(AA375-AB375+AC375-AD375)</f>
        <v>3480410</v>
      </c>
      <c r="AF375" s="1" t="str">
        <f>IF(O375&gt;0," ",1)</f>
        <v xml:space="preserve"> </v>
      </c>
      <c r="AG375" s="1" t="str">
        <f>IF(W375&gt;0," ",1)</f>
        <v xml:space="preserve"> </v>
      </c>
    </row>
    <row r="376" spans="1:33" ht="15.95" customHeight="1">
      <c r="A376" s="14" t="s">
        <v>67</v>
      </c>
      <c r="B376" s="14" t="s">
        <v>706</v>
      </c>
      <c r="C376" s="14" t="s">
        <v>215</v>
      </c>
      <c r="D376" s="14" t="s">
        <v>711</v>
      </c>
      <c r="E376" s="15">
        <v>1848.45</v>
      </c>
      <c r="F376" s="8">
        <f t="shared" si="64"/>
        <v>2850309.9</v>
      </c>
      <c r="G376" s="16">
        <v>346356.14</v>
      </c>
      <c r="H376" s="18">
        <v>97440</v>
      </c>
      <c r="I376" s="8">
        <f t="shared" si="65"/>
        <v>73080</v>
      </c>
      <c r="J376" s="19">
        <v>158949</v>
      </c>
      <c r="K376" s="19">
        <v>34268</v>
      </c>
      <c r="L376" s="19">
        <v>309478</v>
      </c>
      <c r="M376" s="19">
        <v>101003</v>
      </c>
      <c r="N376" s="8">
        <f t="shared" si="74"/>
        <v>1023134.14</v>
      </c>
      <c r="O376" s="3">
        <f t="shared" si="75"/>
        <v>1827176</v>
      </c>
      <c r="P376" s="2">
        <v>53</v>
      </c>
      <c r="Q376" s="2">
        <v>1151</v>
      </c>
      <c r="R376" s="3">
        <f t="shared" si="66"/>
        <v>84794</v>
      </c>
      <c r="S376" s="20">
        <f t="shared" si="67"/>
        <v>132607.80300000001</v>
      </c>
      <c r="T376" s="21">
        <v>23090409</v>
      </c>
      <c r="U376" s="20">
        <f t="shared" si="68"/>
        <v>23090.409</v>
      </c>
      <c r="V376" s="20">
        <f t="shared" si="69"/>
        <v>109517.39400000001</v>
      </c>
      <c r="W376" s="3">
        <f t="shared" si="63"/>
        <v>2190348</v>
      </c>
      <c r="X376" s="3">
        <f t="shared" si="76"/>
        <v>4102318</v>
      </c>
      <c r="Y376" s="22">
        <v>0</v>
      </c>
      <c r="Z376" s="17">
        <v>0</v>
      </c>
      <c r="AA376" s="3">
        <f t="shared" si="77"/>
        <v>4102318</v>
      </c>
      <c r="AB376" s="22"/>
      <c r="AC376" s="23">
        <v>0</v>
      </c>
      <c r="AD376" s="23">
        <v>0</v>
      </c>
      <c r="AE376" s="24">
        <f>SUM(AA376-AB376+AC376-AD376)</f>
        <v>4102318</v>
      </c>
      <c r="AF376" s="1" t="str">
        <f>IF(O376&gt;0," ",1)</f>
        <v xml:space="preserve"> </v>
      </c>
      <c r="AG376" s="1" t="str">
        <f>IF(W376&gt;0," ",1)</f>
        <v xml:space="preserve"> </v>
      </c>
    </row>
    <row r="377" spans="1:33" ht="15.95" customHeight="1">
      <c r="A377" s="14" t="s">
        <v>67</v>
      </c>
      <c r="B377" s="14" t="s">
        <v>706</v>
      </c>
      <c r="C377" s="14" t="s">
        <v>231</v>
      </c>
      <c r="D377" s="14" t="s">
        <v>712</v>
      </c>
      <c r="E377" s="15">
        <v>873.42</v>
      </c>
      <c r="F377" s="8">
        <f t="shared" si="64"/>
        <v>1346813.64</v>
      </c>
      <c r="G377" s="16">
        <v>97440.12</v>
      </c>
      <c r="H377" s="18">
        <v>48025</v>
      </c>
      <c r="I377" s="8">
        <f t="shared" si="65"/>
        <v>36018.75</v>
      </c>
      <c r="J377" s="19">
        <v>78178</v>
      </c>
      <c r="K377" s="19">
        <v>16906</v>
      </c>
      <c r="L377" s="19">
        <v>128353</v>
      </c>
      <c r="M377" s="19">
        <v>9898</v>
      </c>
      <c r="N377" s="8">
        <f t="shared" si="74"/>
        <v>366793.87</v>
      </c>
      <c r="O377" s="3">
        <f t="shared" si="75"/>
        <v>980020</v>
      </c>
      <c r="P377" s="2">
        <v>57</v>
      </c>
      <c r="Q377" s="2">
        <v>460</v>
      </c>
      <c r="R377" s="3">
        <f t="shared" si="66"/>
        <v>36446</v>
      </c>
      <c r="S377" s="20">
        <f t="shared" si="67"/>
        <v>62659.150800000003</v>
      </c>
      <c r="T377" s="21">
        <v>6496008</v>
      </c>
      <c r="U377" s="20">
        <f t="shared" si="68"/>
        <v>6496.0079999999998</v>
      </c>
      <c r="V377" s="20">
        <f t="shared" si="69"/>
        <v>56163.142800000001</v>
      </c>
      <c r="W377" s="3">
        <f t="shared" si="63"/>
        <v>1123263</v>
      </c>
      <c r="X377" s="3">
        <f t="shared" si="76"/>
        <v>2139729</v>
      </c>
      <c r="Y377" s="22">
        <v>0</v>
      </c>
      <c r="Z377" s="17">
        <v>0</v>
      </c>
      <c r="AA377" s="3">
        <f t="shared" si="77"/>
        <v>2139729</v>
      </c>
      <c r="AB377" s="22"/>
      <c r="AC377" s="23">
        <v>0</v>
      </c>
      <c r="AD377" s="23">
        <v>0</v>
      </c>
      <c r="AE377" s="24">
        <f>SUM(AA377-AB377+AC377-AD377)</f>
        <v>2139729</v>
      </c>
      <c r="AF377" s="1" t="str">
        <f>IF(O377&gt;0," ",1)</f>
        <v xml:space="preserve"> </v>
      </c>
      <c r="AG377" s="1" t="str">
        <f>IF(W377&gt;0," ",1)</f>
        <v xml:space="preserve"> </v>
      </c>
    </row>
    <row r="378" spans="1:33" ht="15.95" customHeight="1">
      <c r="A378" s="14" t="s">
        <v>67</v>
      </c>
      <c r="B378" s="14" t="s">
        <v>706</v>
      </c>
      <c r="C378" s="14" t="s">
        <v>194</v>
      </c>
      <c r="D378" s="14" t="s">
        <v>713</v>
      </c>
      <c r="E378" s="15">
        <v>310.95999999999998</v>
      </c>
      <c r="F378" s="8">
        <f t="shared" si="64"/>
        <v>479500.31999999995</v>
      </c>
      <c r="G378" s="16">
        <v>37986.54</v>
      </c>
      <c r="H378" s="18">
        <v>15439</v>
      </c>
      <c r="I378" s="8">
        <f t="shared" si="65"/>
        <v>11579.25</v>
      </c>
      <c r="J378" s="19">
        <v>25083</v>
      </c>
      <c r="K378" s="19">
        <v>5425</v>
      </c>
      <c r="L378" s="19">
        <v>75842</v>
      </c>
      <c r="M378" s="19">
        <v>5121</v>
      </c>
      <c r="N378" s="8">
        <f t="shared" si="74"/>
        <v>161036.79</v>
      </c>
      <c r="O378" s="3">
        <f t="shared" si="75"/>
        <v>318464</v>
      </c>
      <c r="P378" s="2">
        <v>59</v>
      </c>
      <c r="Q378" s="2">
        <v>131</v>
      </c>
      <c r="R378" s="3">
        <f t="shared" si="66"/>
        <v>10743</v>
      </c>
      <c r="S378" s="20">
        <f t="shared" si="67"/>
        <v>22308.270400000001</v>
      </c>
      <c r="T378" s="21">
        <v>2532436</v>
      </c>
      <c r="U378" s="20">
        <f t="shared" si="68"/>
        <v>2532.4360000000001</v>
      </c>
      <c r="V378" s="20">
        <f t="shared" si="69"/>
        <v>19775.8344</v>
      </c>
      <c r="W378" s="3">
        <f t="shared" si="63"/>
        <v>395517</v>
      </c>
      <c r="X378" s="3">
        <f t="shared" si="76"/>
        <v>724724</v>
      </c>
      <c r="Y378" s="22">
        <v>0</v>
      </c>
      <c r="Z378" s="17">
        <v>0</v>
      </c>
      <c r="AA378" s="3">
        <f t="shared" si="77"/>
        <v>724724</v>
      </c>
      <c r="AB378" s="22"/>
      <c r="AC378" s="23">
        <v>0</v>
      </c>
      <c r="AD378" s="23">
        <v>0</v>
      </c>
      <c r="AE378" s="24">
        <f>SUM(AA378-AB378+AC378-AD378)</f>
        <v>724724</v>
      </c>
      <c r="AF378" s="1" t="str">
        <f>IF(O378&gt;0," ",1)</f>
        <v xml:space="preserve"> </v>
      </c>
      <c r="AG378" s="1" t="str">
        <f>IF(W378&gt;0," ",1)</f>
        <v xml:space="preserve"> </v>
      </c>
    </row>
    <row r="379" spans="1:33" ht="15.95" customHeight="1">
      <c r="A379" s="14" t="s">
        <v>67</v>
      </c>
      <c r="B379" s="14" t="s">
        <v>706</v>
      </c>
      <c r="C379" s="14" t="s">
        <v>57</v>
      </c>
      <c r="D379" s="14" t="s">
        <v>365</v>
      </c>
      <c r="E379" s="15">
        <v>457.97</v>
      </c>
      <c r="F379" s="8">
        <f t="shared" si="64"/>
        <v>706189.74</v>
      </c>
      <c r="G379" s="16">
        <v>43801.74</v>
      </c>
      <c r="H379" s="18">
        <v>22811</v>
      </c>
      <c r="I379" s="8">
        <f t="shared" si="65"/>
        <v>17108.25</v>
      </c>
      <c r="J379" s="19">
        <v>37197</v>
      </c>
      <c r="K379" s="19">
        <v>8070</v>
      </c>
      <c r="L379" s="19">
        <v>89182</v>
      </c>
      <c r="M379" s="19">
        <v>13520</v>
      </c>
      <c r="N379" s="8">
        <f t="shared" si="74"/>
        <v>208878.99</v>
      </c>
      <c r="O379" s="3">
        <f t="shared" si="75"/>
        <v>497311</v>
      </c>
      <c r="P379" s="2">
        <v>53</v>
      </c>
      <c r="Q379" s="2">
        <v>259</v>
      </c>
      <c r="R379" s="3">
        <f t="shared" si="66"/>
        <v>19081</v>
      </c>
      <c r="S379" s="20">
        <f t="shared" si="67"/>
        <v>32854.767800000001</v>
      </c>
      <c r="T379" s="21">
        <v>2920116</v>
      </c>
      <c r="U379" s="20">
        <f t="shared" si="68"/>
        <v>2920.116</v>
      </c>
      <c r="V379" s="20">
        <f t="shared" si="69"/>
        <v>29934.6518</v>
      </c>
      <c r="W379" s="3">
        <f t="shared" si="63"/>
        <v>598693</v>
      </c>
      <c r="X379" s="3">
        <f t="shared" si="76"/>
        <v>1115085</v>
      </c>
      <c r="Y379" s="22">
        <v>0</v>
      </c>
      <c r="Z379" s="17">
        <v>0</v>
      </c>
      <c r="AA379" s="3">
        <f t="shared" si="77"/>
        <v>1115085</v>
      </c>
      <c r="AB379" s="22"/>
      <c r="AC379" s="23">
        <v>0</v>
      </c>
      <c r="AD379" s="23">
        <v>0</v>
      </c>
      <c r="AE379" s="24">
        <f>SUM(AA379-AB379+AC379-AD379)</f>
        <v>1115085</v>
      </c>
      <c r="AF379" s="1" t="str">
        <f>IF(O379&gt;0," ",1)</f>
        <v xml:space="preserve"> </v>
      </c>
      <c r="AG379" s="1" t="str">
        <f>IF(W379&gt;0," ",1)</f>
        <v xml:space="preserve"> </v>
      </c>
    </row>
    <row r="380" spans="1:33" ht="15.95" customHeight="1">
      <c r="A380" s="14" t="s">
        <v>67</v>
      </c>
      <c r="B380" s="14" t="s">
        <v>706</v>
      </c>
      <c r="C380" s="14" t="s">
        <v>29</v>
      </c>
      <c r="D380" s="14" t="s">
        <v>714</v>
      </c>
      <c r="E380" s="15">
        <v>737.53</v>
      </c>
      <c r="F380" s="8">
        <f t="shared" si="64"/>
        <v>1137271.26</v>
      </c>
      <c r="G380" s="16">
        <v>48492.09</v>
      </c>
      <c r="H380" s="18">
        <v>38048</v>
      </c>
      <c r="I380" s="8">
        <f t="shared" si="65"/>
        <v>28536</v>
      </c>
      <c r="J380" s="19">
        <v>61956</v>
      </c>
      <c r="K380" s="19">
        <v>13355</v>
      </c>
      <c r="L380" s="19">
        <v>138041</v>
      </c>
      <c r="M380" s="19">
        <v>5343</v>
      </c>
      <c r="N380" s="8">
        <f t="shared" si="74"/>
        <v>295723.08999999997</v>
      </c>
      <c r="O380" s="3">
        <f t="shared" si="75"/>
        <v>841548</v>
      </c>
      <c r="P380" s="2">
        <v>55</v>
      </c>
      <c r="Q380" s="2">
        <v>214</v>
      </c>
      <c r="R380" s="3">
        <f t="shared" si="66"/>
        <v>16360</v>
      </c>
      <c r="S380" s="20">
        <f t="shared" si="67"/>
        <v>52910.402199999997</v>
      </c>
      <c r="T380" s="21">
        <v>3192684</v>
      </c>
      <c r="U380" s="20">
        <f t="shared" si="68"/>
        <v>3192.6840000000002</v>
      </c>
      <c r="V380" s="20">
        <f t="shared" si="69"/>
        <v>49717.718199999996</v>
      </c>
      <c r="W380" s="3">
        <f t="shared" si="63"/>
        <v>994354</v>
      </c>
      <c r="X380" s="3">
        <f t="shared" si="76"/>
        <v>1852262</v>
      </c>
      <c r="Y380" s="22">
        <v>0</v>
      </c>
      <c r="Z380" s="17">
        <v>0</v>
      </c>
      <c r="AA380" s="3">
        <f t="shared" si="77"/>
        <v>1852262</v>
      </c>
      <c r="AB380" s="22"/>
      <c r="AC380" s="23">
        <v>0</v>
      </c>
      <c r="AD380" s="23">
        <v>0</v>
      </c>
      <c r="AE380" s="24">
        <f>SUM(AA380-AB380+AC380-AD380)</f>
        <v>1852262</v>
      </c>
      <c r="AF380" s="1" t="str">
        <f>IF(O380&gt;0," ",1)</f>
        <v xml:space="preserve"> </v>
      </c>
      <c r="AG380" s="1" t="str">
        <f>IF(W380&gt;0," ",1)</f>
        <v xml:space="preserve"> </v>
      </c>
    </row>
    <row r="381" spans="1:33" ht="15.95" customHeight="1">
      <c r="A381" s="14" t="s">
        <v>208</v>
      </c>
      <c r="B381" s="14" t="s">
        <v>715</v>
      </c>
      <c r="C381" s="14" t="s">
        <v>161</v>
      </c>
      <c r="D381" s="14" t="s">
        <v>716</v>
      </c>
      <c r="E381" s="15">
        <v>304.18</v>
      </c>
      <c r="F381" s="8">
        <f t="shared" si="64"/>
        <v>469045.56</v>
      </c>
      <c r="G381" s="16">
        <v>169721.87</v>
      </c>
      <c r="H381" s="18">
        <v>23856</v>
      </c>
      <c r="I381" s="8">
        <f t="shared" si="65"/>
        <v>17892</v>
      </c>
      <c r="J381" s="19">
        <v>25787</v>
      </c>
      <c r="K381" s="19">
        <v>0</v>
      </c>
      <c r="L381" s="19">
        <v>0</v>
      </c>
      <c r="M381" s="19">
        <v>5638</v>
      </c>
      <c r="N381" s="8">
        <f t="shared" si="74"/>
        <v>219038.87</v>
      </c>
      <c r="O381" s="3">
        <f t="shared" si="75"/>
        <v>250007</v>
      </c>
      <c r="P381" s="2">
        <v>79</v>
      </c>
      <c r="Q381" s="2">
        <v>62</v>
      </c>
      <c r="R381" s="3">
        <f t="shared" si="66"/>
        <v>6808</v>
      </c>
      <c r="S381" s="20">
        <f t="shared" si="67"/>
        <v>21821.873200000002</v>
      </c>
      <c r="T381" s="21">
        <v>11314791</v>
      </c>
      <c r="U381" s="20">
        <f t="shared" si="68"/>
        <v>11314.790999999999</v>
      </c>
      <c r="V381" s="20">
        <f t="shared" si="69"/>
        <v>10507.082200000003</v>
      </c>
      <c r="W381" s="3">
        <f t="shared" si="63"/>
        <v>210142</v>
      </c>
      <c r="X381" s="3">
        <f t="shared" si="76"/>
        <v>466957</v>
      </c>
      <c r="Y381" s="22">
        <v>0</v>
      </c>
      <c r="Z381" s="17">
        <v>0</v>
      </c>
      <c r="AA381" s="3">
        <f t="shared" si="77"/>
        <v>466957</v>
      </c>
      <c r="AB381" s="22"/>
      <c r="AC381" s="23">
        <v>0</v>
      </c>
      <c r="AD381" s="23">
        <v>0</v>
      </c>
      <c r="AE381" s="24">
        <f>SUM(AA381-AB381+AC381-AD381)</f>
        <v>466957</v>
      </c>
      <c r="AF381" s="1" t="str">
        <f>IF(O381&gt;0," ",1)</f>
        <v xml:space="preserve"> </v>
      </c>
      <c r="AG381" s="1" t="str">
        <f>IF(W381&gt;0," ",1)</f>
        <v xml:space="preserve"> </v>
      </c>
    </row>
    <row r="382" spans="1:33" ht="15.95" customHeight="1">
      <c r="A382" s="14" t="s">
        <v>208</v>
      </c>
      <c r="B382" s="14" t="s">
        <v>715</v>
      </c>
      <c r="C382" s="14" t="s">
        <v>209</v>
      </c>
      <c r="D382" s="14" t="s">
        <v>717</v>
      </c>
      <c r="E382" s="15">
        <v>182.1</v>
      </c>
      <c r="F382" s="8">
        <f t="shared" si="64"/>
        <v>280798.2</v>
      </c>
      <c r="G382" s="16">
        <v>71465.45</v>
      </c>
      <c r="H382" s="18">
        <v>9694</v>
      </c>
      <c r="I382" s="8">
        <f t="shared" si="65"/>
        <v>7270.5</v>
      </c>
      <c r="J382" s="19">
        <v>10472</v>
      </c>
      <c r="K382" s="19">
        <v>0</v>
      </c>
      <c r="L382" s="19">
        <v>0</v>
      </c>
      <c r="M382" s="19">
        <v>57903</v>
      </c>
      <c r="N382" s="8">
        <f t="shared" si="74"/>
        <v>147110.95000000001</v>
      </c>
      <c r="O382" s="3">
        <f t="shared" si="75"/>
        <v>133687</v>
      </c>
      <c r="P382" s="2">
        <v>167</v>
      </c>
      <c r="Q382" s="2">
        <v>39</v>
      </c>
      <c r="R382" s="3">
        <f t="shared" si="66"/>
        <v>9053</v>
      </c>
      <c r="S382" s="20">
        <f t="shared" si="67"/>
        <v>13063.853999999999</v>
      </c>
      <c r="T382" s="21">
        <v>4764363</v>
      </c>
      <c r="U382" s="20">
        <f t="shared" si="68"/>
        <v>4764.3630000000003</v>
      </c>
      <c r="V382" s="20">
        <f t="shared" si="69"/>
        <v>8299.4909999999982</v>
      </c>
      <c r="W382" s="3">
        <f t="shared" si="63"/>
        <v>165990</v>
      </c>
      <c r="X382" s="3">
        <f t="shared" si="76"/>
        <v>308730</v>
      </c>
      <c r="Y382" s="22">
        <v>0</v>
      </c>
      <c r="Z382" s="17">
        <v>0</v>
      </c>
      <c r="AA382" s="3">
        <f t="shared" si="77"/>
        <v>308730</v>
      </c>
      <c r="AB382" s="22"/>
      <c r="AC382" s="23">
        <v>0</v>
      </c>
      <c r="AD382" s="23">
        <v>0</v>
      </c>
      <c r="AE382" s="24">
        <f>SUM(AA382-AB382+AC382-AD382)</f>
        <v>308730</v>
      </c>
      <c r="AF382" s="1" t="str">
        <f>IF(O382&gt;0," ",1)</f>
        <v xml:space="preserve"> </v>
      </c>
      <c r="AG382" s="1" t="str">
        <f>IF(W382&gt;0," ",1)</f>
        <v xml:space="preserve"> </v>
      </c>
    </row>
    <row r="383" spans="1:33" ht="15.95" customHeight="1">
      <c r="A383" s="14" t="s">
        <v>208</v>
      </c>
      <c r="B383" s="14" t="s">
        <v>715</v>
      </c>
      <c r="C383" s="14" t="s">
        <v>107</v>
      </c>
      <c r="D383" s="14" t="s">
        <v>718</v>
      </c>
      <c r="E383" s="15">
        <v>155.11000000000001</v>
      </c>
      <c r="F383" s="8">
        <f t="shared" si="64"/>
        <v>239179.62000000002</v>
      </c>
      <c r="G383" s="16">
        <v>109099.16</v>
      </c>
      <c r="H383" s="18">
        <v>11293</v>
      </c>
      <c r="I383" s="8">
        <f t="shared" si="65"/>
        <v>8469.75</v>
      </c>
      <c r="J383" s="19">
        <v>12166</v>
      </c>
      <c r="K383" s="19">
        <v>0</v>
      </c>
      <c r="L383" s="19">
        <v>0</v>
      </c>
      <c r="M383" s="19">
        <v>56770</v>
      </c>
      <c r="N383" s="8">
        <f t="shared" si="74"/>
        <v>186504.91</v>
      </c>
      <c r="O383" s="3">
        <f t="shared" si="75"/>
        <v>52675</v>
      </c>
      <c r="P383" s="2">
        <v>130</v>
      </c>
      <c r="Q383" s="2">
        <v>41</v>
      </c>
      <c r="R383" s="3">
        <f t="shared" si="66"/>
        <v>7409</v>
      </c>
      <c r="S383" s="20">
        <f t="shared" si="67"/>
        <v>11127.591399999999</v>
      </c>
      <c r="T383" s="21">
        <v>7273277</v>
      </c>
      <c r="U383" s="20">
        <f t="shared" si="68"/>
        <v>7273.277</v>
      </c>
      <c r="V383" s="20">
        <f t="shared" si="69"/>
        <v>3854.3143999999993</v>
      </c>
      <c r="W383" s="3">
        <f t="shared" si="63"/>
        <v>77086</v>
      </c>
      <c r="X383" s="3">
        <f t="shared" si="76"/>
        <v>137170</v>
      </c>
      <c r="Y383" s="22">
        <v>0</v>
      </c>
      <c r="Z383" s="17">
        <v>0</v>
      </c>
      <c r="AA383" s="3">
        <f t="shared" si="77"/>
        <v>137170</v>
      </c>
      <c r="AB383" s="22"/>
      <c r="AC383" s="23">
        <v>0</v>
      </c>
      <c r="AD383" s="23">
        <v>0</v>
      </c>
      <c r="AE383" s="24">
        <f>SUM(AA383-AB383+AC383-AD383)</f>
        <v>137170</v>
      </c>
      <c r="AF383" s="1" t="str">
        <f>IF(O383&gt;0," ",1)</f>
        <v xml:space="preserve"> </v>
      </c>
      <c r="AG383" s="1" t="str">
        <f>IF(W383&gt;0," ",1)</f>
        <v xml:space="preserve"> </v>
      </c>
    </row>
    <row r="384" spans="1:33" ht="15.95" customHeight="1">
      <c r="A384" s="14" t="s">
        <v>208</v>
      </c>
      <c r="B384" s="14" t="s">
        <v>715</v>
      </c>
      <c r="C384" s="14" t="s">
        <v>36</v>
      </c>
      <c r="D384" s="14" t="s">
        <v>719</v>
      </c>
      <c r="E384" s="15">
        <v>473.61</v>
      </c>
      <c r="F384" s="8">
        <f t="shared" si="64"/>
        <v>730306.62</v>
      </c>
      <c r="G384" s="16">
        <v>244049.79</v>
      </c>
      <c r="H384" s="18">
        <v>36543</v>
      </c>
      <c r="I384" s="8">
        <f t="shared" si="65"/>
        <v>27407.25</v>
      </c>
      <c r="J384" s="19">
        <v>39478</v>
      </c>
      <c r="K384" s="19">
        <v>0</v>
      </c>
      <c r="L384" s="19">
        <v>0</v>
      </c>
      <c r="M384" s="19">
        <v>8829</v>
      </c>
      <c r="N384" s="8">
        <f t="shared" si="74"/>
        <v>319764.04000000004</v>
      </c>
      <c r="O384" s="3">
        <f t="shared" si="75"/>
        <v>410543</v>
      </c>
      <c r="P384" s="2">
        <v>40</v>
      </c>
      <c r="Q384" s="2">
        <v>272</v>
      </c>
      <c r="R384" s="3">
        <f t="shared" si="66"/>
        <v>15123</v>
      </c>
      <c r="S384" s="20">
        <f t="shared" si="67"/>
        <v>33976.7814</v>
      </c>
      <c r="T384" s="21">
        <v>16269986</v>
      </c>
      <c r="U384" s="20">
        <f t="shared" si="68"/>
        <v>16269.986000000001</v>
      </c>
      <c r="V384" s="20">
        <f t="shared" si="69"/>
        <v>17706.795399999999</v>
      </c>
      <c r="W384" s="3">
        <f t="shared" si="63"/>
        <v>354136</v>
      </c>
      <c r="X384" s="3">
        <f t="shared" si="76"/>
        <v>779802</v>
      </c>
      <c r="Y384" s="22">
        <v>0</v>
      </c>
      <c r="Z384" s="17">
        <v>0</v>
      </c>
      <c r="AA384" s="3">
        <f t="shared" si="77"/>
        <v>779802</v>
      </c>
      <c r="AB384" s="22"/>
      <c r="AC384" s="23">
        <v>0</v>
      </c>
      <c r="AD384" s="23">
        <v>0</v>
      </c>
      <c r="AE384" s="24">
        <f>SUM(AA384-AB384+AC384-AD384)</f>
        <v>779802</v>
      </c>
      <c r="AF384" s="1" t="str">
        <f>IF(O384&gt;0," ",1)</f>
        <v xml:space="preserve"> </v>
      </c>
      <c r="AG384" s="1" t="str">
        <f>IF(W384&gt;0," ",1)</f>
        <v xml:space="preserve"> </v>
      </c>
    </row>
    <row r="385" spans="1:33" ht="15.95" customHeight="1">
      <c r="A385" s="14" t="s">
        <v>208</v>
      </c>
      <c r="B385" s="14" t="s">
        <v>715</v>
      </c>
      <c r="C385" s="14" t="s">
        <v>37</v>
      </c>
      <c r="D385" s="14" t="s">
        <v>720</v>
      </c>
      <c r="E385" s="15">
        <v>382.33</v>
      </c>
      <c r="F385" s="8">
        <f t="shared" si="64"/>
        <v>589552.86</v>
      </c>
      <c r="G385" s="16">
        <v>127159.03999999999</v>
      </c>
      <c r="H385" s="18">
        <v>26806</v>
      </c>
      <c r="I385" s="8">
        <f t="shared" si="65"/>
        <v>20104.5</v>
      </c>
      <c r="J385" s="19">
        <v>28971</v>
      </c>
      <c r="K385" s="19">
        <v>0</v>
      </c>
      <c r="L385" s="19">
        <v>0</v>
      </c>
      <c r="M385" s="19">
        <v>0</v>
      </c>
      <c r="N385" s="8">
        <f t="shared" si="74"/>
        <v>176234.53999999998</v>
      </c>
      <c r="O385" s="3">
        <f t="shared" si="75"/>
        <v>413318</v>
      </c>
      <c r="P385" s="2">
        <v>33</v>
      </c>
      <c r="Q385" s="2">
        <v>179</v>
      </c>
      <c r="R385" s="3">
        <f t="shared" si="66"/>
        <v>8211</v>
      </c>
      <c r="S385" s="20">
        <f t="shared" si="67"/>
        <v>27428.354200000002</v>
      </c>
      <c r="T385" s="21">
        <v>8477269</v>
      </c>
      <c r="U385" s="20">
        <f t="shared" si="68"/>
        <v>8477.2690000000002</v>
      </c>
      <c r="V385" s="20">
        <f t="shared" si="69"/>
        <v>18951.085200000001</v>
      </c>
      <c r="W385" s="3">
        <f t="shared" ref="W385:W448" si="78">IF(V385&gt;0,ROUND(SUM(V385*$W$2),0),0)</f>
        <v>379022</v>
      </c>
      <c r="X385" s="3">
        <f t="shared" si="76"/>
        <v>800551</v>
      </c>
      <c r="Y385" s="22">
        <v>0</v>
      </c>
      <c r="Z385" s="17">
        <v>0</v>
      </c>
      <c r="AA385" s="3">
        <f t="shared" si="77"/>
        <v>800551</v>
      </c>
      <c r="AB385" s="22"/>
      <c r="AC385" s="23">
        <v>0</v>
      </c>
      <c r="AD385" s="23">
        <v>0</v>
      </c>
      <c r="AE385" s="24">
        <f>SUM(AA385-AB385+AC385-AD385)</f>
        <v>800551</v>
      </c>
      <c r="AF385" s="1" t="str">
        <f>IF(O385&gt;0," ",1)</f>
        <v xml:space="preserve"> </v>
      </c>
      <c r="AG385" s="1" t="str">
        <f>IF(W385&gt;0," ",1)</f>
        <v xml:space="preserve"> </v>
      </c>
    </row>
    <row r="386" spans="1:33" ht="15.95" customHeight="1">
      <c r="A386" s="14" t="s">
        <v>208</v>
      </c>
      <c r="B386" s="14" t="s">
        <v>715</v>
      </c>
      <c r="C386" s="14" t="s">
        <v>193</v>
      </c>
      <c r="D386" s="14" t="s">
        <v>721</v>
      </c>
      <c r="E386" s="15">
        <v>1410.18</v>
      </c>
      <c r="F386" s="8">
        <f t="shared" ref="F386:F449" si="79">SUM(E386*$F$3)</f>
        <v>2174497.56</v>
      </c>
      <c r="G386" s="16">
        <v>302284.77</v>
      </c>
      <c r="H386" s="18">
        <v>104998</v>
      </c>
      <c r="I386" s="8">
        <f t="shared" si="65"/>
        <v>78748.5</v>
      </c>
      <c r="J386" s="19">
        <v>113427</v>
      </c>
      <c r="K386" s="19">
        <v>327524</v>
      </c>
      <c r="L386" s="19">
        <v>501114</v>
      </c>
      <c r="M386" s="19">
        <v>80880</v>
      </c>
      <c r="N386" s="8">
        <f t="shared" si="74"/>
        <v>1403978.27</v>
      </c>
      <c r="O386" s="3">
        <f t="shared" si="75"/>
        <v>770519</v>
      </c>
      <c r="P386" s="2">
        <v>106</v>
      </c>
      <c r="Q386" s="2">
        <v>480</v>
      </c>
      <c r="R386" s="3">
        <f t="shared" si="66"/>
        <v>70723</v>
      </c>
      <c r="S386" s="20">
        <f t="shared" ref="S386:S449" si="80">ROUND(SUM(E386*$S$3),4)</f>
        <v>101166.3132</v>
      </c>
      <c r="T386" s="21">
        <v>20152318</v>
      </c>
      <c r="U386" s="20">
        <f t="shared" si="68"/>
        <v>20152.317999999999</v>
      </c>
      <c r="V386" s="20">
        <f t="shared" si="69"/>
        <v>81013.995200000005</v>
      </c>
      <c r="W386" s="3">
        <f t="shared" si="78"/>
        <v>1620280</v>
      </c>
      <c r="X386" s="3">
        <f t="shared" si="76"/>
        <v>2461522</v>
      </c>
      <c r="Y386" s="22">
        <v>0</v>
      </c>
      <c r="Z386" s="17">
        <v>0</v>
      </c>
      <c r="AA386" s="3">
        <f t="shared" si="77"/>
        <v>2461522</v>
      </c>
      <c r="AB386" s="22"/>
      <c r="AC386" s="23">
        <v>0</v>
      </c>
      <c r="AD386" s="23">
        <v>0</v>
      </c>
      <c r="AE386" s="24">
        <f>SUM(AA386-AB386+AC386-AD386)</f>
        <v>2461522</v>
      </c>
      <c r="AF386" s="1" t="str">
        <f>IF(O386&gt;0," ",1)</f>
        <v xml:space="preserve"> </v>
      </c>
      <c r="AG386" s="1" t="str">
        <f>IF(W386&gt;0," ",1)</f>
        <v xml:space="preserve"> </v>
      </c>
    </row>
    <row r="387" spans="1:33" ht="15.95" customHeight="1">
      <c r="A387" s="14" t="s">
        <v>208</v>
      </c>
      <c r="B387" s="14" t="s">
        <v>715</v>
      </c>
      <c r="C387" s="14" t="s">
        <v>216</v>
      </c>
      <c r="D387" s="14" t="s">
        <v>722</v>
      </c>
      <c r="E387" s="15">
        <v>575.79999999999995</v>
      </c>
      <c r="F387" s="8">
        <f t="shared" si="79"/>
        <v>887883.6</v>
      </c>
      <c r="G387" s="16">
        <v>201367.56</v>
      </c>
      <c r="H387" s="18">
        <v>35374</v>
      </c>
      <c r="I387" s="8">
        <f t="shared" si="65"/>
        <v>26530.5</v>
      </c>
      <c r="J387" s="19">
        <v>38285</v>
      </c>
      <c r="K387" s="19">
        <v>113375</v>
      </c>
      <c r="L387" s="19">
        <v>155268</v>
      </c>
      <c r="M387" s="19">
        <v>90817</v>
      </c>
      <c r="N387" s="8">
        <f t="shared" si="74"/>
        <v>625643.06000000006</v>
      </c>
      <c r="O387" s="3">
        <f t="shared" si="75"/>
        <v>262241</v>
      </c>
      <c r="P387" s="2">
        <v>161</v>
      </c>
      <c r="Q387" s="2">
        <v>172</v>
      </c>
      <c r="R387" s="3">
        <f t="shared" si="66"/>
        <v>38492</v>
      </c>
      <c r="S387" s="20">
        <f t="shared" si="80"/>
        <v>41307.892</v>
      </c>
      <c r="T387" s="21">
        <v>13021570</v>
      </c>
      <c r="U387" s="20">
        <f t="shared" si="68"/>
        <v>13021.57</v>
      </c>
      <c r="V387" s="20">
        <f t="shared" si="69"/>
        <v>28286.322</v>
      </c>
      <c r="W387" s="3">
        <f t="shared" si="78"/>
        <v>565726</v>
      </c>
      <c r="X387" s="3">
        <f t="shared" si="76"/>
        <v>866459</v>
      </c>
      <c r="Y387" s="22">
        <v>0</v>
      </c>
      <c r="Z387" s="17">
        <v>0</v>
      </c>
      <c r="AA387" s="3">
        <f t="shared" si="77"/>
        <v>866459</v>
      </c>
      <c r="AB387" s="22"/>
      <c r="AC387" s="23">
        <v>0</v>
      </c>
      <c r="AD387" s="23">
        <v>0</v>
      </c>
      <c r="AE387" s="24">
        <f>SUM(AA387-AB387+AC387-AD387)</f>
        <v>866459</v>
      </c>
      <c r="AF387" s="1" t="str">
        <f>IF(O387&gt;0," ",1)</f>
        <v xml:space="preserve"> </v>
      </c>
      <c r="AG387" s="1" t="str">
        <f>IF(W387&gt;0," ",1)</f>
        <v xml:space="preserve"> </v>
      </c>
    </row>
    <row r="388" spans="1:33" ht="15.95" customHeight="1">
      <c r="A388" s="14" t="s">
        <v>208</v>
      </c>
      <c r="B388" s="14" t="s">
        <v>715</v>
      </c>
      <c r="C388" s="14" t="s">
        <v>17</v>
      </c>
      <c r="D388" s="14" t="s">
        <v>723</v>
      </c>
      <c r="E388" s="15">
        <v>681.12</v>
      </c>
      <c r="F388" s="8">
        <f t="shared" si="79"/>
        <v>1050287.04</v>
      </c>
      <c r="G388" s="16">
        <v>172502.51</v>
      </c>
      <c r="H388" s="18">
        <v>53180</v>
      </c>
      <c r="I388" s="8">
        <f t="shared" ref="I388:I451" si="81">ROUND(H388*0.75,2)</f>
        <v>39885</v>
      </c>
      <c r="J388" s="19">
        <v>57422</v>
      </c>
      <c r="K388" s="19">
        <v>164856</v>
      </c>
      <c r="L388" s="19">
        <v>228374</v>
      </c>
      <c r="M388" s="19">
        <v>85977</v>
      </c>
      <c r="N388" s="8">
        <f t="shared" si="74"/>
        <v>749016.51</v>
      </c>
      <c r="O388" s="3">
        <f t="shared" si="75"/>
        <v>301271</v>
      </c>
      <c r="P388" s="2">
        <v>99</v>
      </c>
      <c r="Q388" s="2">
        <v>187</v>
      </c>
      <c r="R388" s="3">
        <f t="shared" ref="R388:R451" si="82">ROUND(SUM(P388*Q388*1.39),0)</f>
        <v>25733</v>
      </c>
      <c r="S388" s="20">
        <f t="shared" si="80"/>
        <v>48863.548799999997</v>
      </c>
      <c r="T388" s="21">
        <v>11500167</v>
      </c>
      <c r="U388" s="20">
        <f t="shared" ref="U388:U451" si="83">ROUND(T388/1000,4)</f>
        <v>11500.166999999999</v>
      </c>
      <c r="V388" s="20">
        <f t="shared" ref="V388:V451" si="84">IF(S388-U388&lt;0,0,S388-U388)</f>
        <v>37363.381799999996</v>
      </c>
      <c r="W388" s="3">
        <f t="shared" si="78"/>
        <v>747268</v>
      </c>
      <c r="X388" s="3">
        <f t="shared" si="76"/>
        <v>1074272</v>
      </c>
      <c r="Y388" s="22">
        <v>0</v>
      </c>
      <c r="Z388" s="17">
        <v>0</v>
      </c>
      <c r="AA388" s="3">
        <f t="shared" si="77"/>
        <v>1074272</v>
      </c>
      <c r="AB388" s="22"/>
      <c r="AC388" s="23">
        <v>0</v>
      </c>
      <c r="AD388" s="23">
        <v>0</v>
      </c>
      <c r="AE388" s="24">
        <f>SUM(AA388-AB388+AC388-AD388)</f>
        <v>1074272</v>
      </c>
      <c r="AF388" s="1" t="str">
        <f>IF(O388&gt;0," ",1)</f>
        <v xml:space="preserve"> </v>
      </c>
      <c r="AG388" s="1" t="str">
        <f>IF(W388&gt;0," ",1)</f>
        <v xml:space="preserve"> </v>
      </c>
    </row>
    <row r="389" spans="1:33" ht="15.95" customHeight="1">
      <c r="A389" s="14" t="s">
        <v>208</v>
      </c>
      <c r="B389" s="14" t="s">
        <v>715</v>
      </c>
      <c r="C389" s="14" t="s">
        <v>247</v>
      </c>
      <c r="D389" s="14" t="s">
        <v>724</v>
      </c>
      <c r="E389" s="15">
        <v>361.68</v>
      </c>
      <c r="F389" s="8">
        <f t="shared" si="79"/>
        <v>557710.56000000006</v>
      </c>
      <c r="G389" s="16">
        <v>56812.44</v>
      </c>
      <c r="H389" s="18">
        <v>17571</v>
      </c>
      <c r="I389" s="8">
        <f t="shared" si="81"/>
        <v>13178.25</v>
      </c>
      <c r="J389" s="19">
        <v>18965</v>
      </c>
      <c r="K389" s="19">
        <v>54172</v>
      </c>
      <c r="L389" s="19">
        <v>97042</v>
      </c>
      <c r="M389" s="19">
        <v>48377</v>
      </c>
      <c r="N389" s="8">
        <f t="shared" si="74"/>
        <v>288546.69</v>
      </c>
      <c r="O389" s="3">
        <f t="shared" si="75"/>
        <v>269164</v>
      </c>
      <c r="P389" s="2">
        <v>121</v>
      </c>
      <c r="Q389" s="2">
        <v>64</v>
      </c>
      <c r="R389" s="3">
        <f t="shared" si="82"/>
        <v>10764</v>
      </c>
      <c r="S389" s="20">
        <f t="shared" si="80"/>
        <v>25946.923200000001</v>
      </c>
      <c r="T389" s="21">
        <v>3787496</v>
      </c>
      <c r="U389" s="20">
        <f t="shared" si="83"/>
        <v>3787.4960000000001</v>
      </c>
      <c r="V389" s="20">
        <f t="shared" si="84"/>
        <v>22159.427200000002</v>
      </c>
      <c r="W389" s="3">
        <f t="shared" si="78"/>
        <v>443189</v>
      </c>
      <c r="X389" s="3">
        <f t="shared" si="76"/>
        <v>723117</v>
      </c>
      <c r="Y389" s="22">
        <v>0</v>
      </c>
      <c r="Z389" s="17">
        <v>0</v>
      </c>
      <c r="AA389" s="3">
        <f t="shared" si="77"/>
        <v>723117</v>
      </c>
      <c r="AB389" s="22"/>
      <c r="AC389" s="23">
        <v>0</v>
      </c>
      <c r="AD389" s="23">
        <v>0</v>
      </c>
      <c r="AE389" s="24">
        <f>SUM(AA389-AB389+AC389-AD389)</f>
        <v>723117</v>
      </c>
      <c r="AF389" s="1" t="str">
        <f>IF(O389&gt;0," ",1)</f>
        <v xml:space="preserve"> </v>
      </c>
      <c r="AG389" s="1" t="str">
        <f>IF(W389&gt;0," ",1)</f>
        <v xml:space="preserve"> </v>
      </c>
    </row>
    <row r="390" spans="1:33" ht="15.95" customHeight="1">
      <c r="A390" s="14" t="s">
        <v>208</v>
      </c>
      <c r="B390" s="14" t="s">
        <v>715</v>
      </c>
      <c r="C390" s="14" t="s">
        <v>83</v>
      </c>
      <c r="D390" s="14" t="s">
        <v>725</v>
      </c>
      <c r="E390" s="15">
        <v>1008.87</v>
      </c>
      <c r="F390" s="8">
        <f t="shared" si="79"/>
        <v>1555677.54</v>
      </c>
      <c r="G390" s="16">
        <v>200960.91</v>
      </c>
      <c r="H390" s="18">
        <v>77609</v>
      </c>
      <c r="I390" s="8">
        <f t="shared" si="81"/>
        <v>58206.75</v>
      </c>
      <c r="J390" s="19">
        <v>83868</v>
      </c>
      <c r="K390" s="19">
        <v>243187</v>
      </c>
      <c r="L390" s="19">
        <v>347983</v>
      </c>
      <c r="M390" s="19">
        <v>159389</v>
      </c>
      <c r="N390" s="8">
        <f t="shared" ref="N390:N421" si="85">SUM(G390+I390+J390+K390+L390+M390)</f>
        <v>1093594.6600000001</v>
      </c>
      <c r="O390" s="3">
        <f t="shared" ref="O390:O421" si="86">IF(F390&gt;N390,ROUND(SUM(F390-N390),0),0)</f>
        <v>462083</v>
      </c>
      <c r="P390" s="2">
        <v>119</v>
      </c>
      <c r="Q390" s="2">
        <v>161</v>
      </c>
      <c r="R390" s="3">
        <f t="shared" si="82"/>
        <v>26631</v>
      </c>
      <c r="S390" s="20">
        <f t="shared" si="80"/>
        <v>72376.333799999993</v>
      </c>
      <c r="T390" s="21">
        <v>13397394</v>
      </c>
      <c r="U390" s="20">
        <f t="shared" si="83"/>
        <v>13397.394</v>
      </c>
      <c r="V390" s="20">
        <f t="shared" si="84"/>
        <v>58978.939799999993</v>
      </c>
      <c r="W390" s="3">
        <f t="shared" si="78"/>
        <v>1179579</v>
      </c>
      <c r="X390" s="3">
        <f t="shared" ref="X390:X421" si="87">SUM(O390+R390+W390)</f>
        <v>1668293</v>
      </c>
      <c r="Y390" s="22">
        <v>0</v>
      </c>
      <c r="Z390" s="17">
        <v>0</v>
      </c>
      <c r="AA390" s="3">
        <f t="shared" ref="AA390:AA421" si="88">ROUND(X390+Z390,0)</f>
        <v>1668293</v>
      </c>
      <c r="AB390" s="22"/>
      <c r="AC390" s="23">
        <v>0</v>
      </c>
      <c r="AD390" s="23">
        <v>0</v>
      </c>
      <c r="AE390" s="24">
        <f>SUM(AA390-AB390+AC390-AD390)</f>
        <v>1668293</v>
      </c>
      <c r="AF390" s="1" t="str">
        <f>IF(O390&gt;0," ",1)</f>
        <v xml:space="preserve"> </v>
      </c>
      <c r="AG390" s="1" t="str">
        <f>IF(W390&gt;0," ",1)</f>
        <v xml:space="preserve"> </v>
      </c>
    </row>
    <row r="391" spans="1:33" ht="15.95" customHeight="1">
      <c r="A391" s="14" t="s">
        <v>208</v>
      </c>
      <c r="B391" s="14" t="s">
        <v>715</v>
      </c>
      <c r="C391" s="14" t="s">
        <v>226</v>
      </c>
      <c r="D391" s="14" t="s">
        <v>726</v>
      </c>
      <c r="E391" s="15">
        <v>538.99</v>
      </c>
      <c r="F391" s="8">
        <f t="shared" si="79"/>
        <v>831122.58</v>
      </c>
      <c r="G391" s="16">
        <v>193134.59</v>
      </c>
      <c r="H391" s="18">
        <v>38887</v>
      </c>
      <c r="I391" s="8">
        <f t="shared" si="81"/>
        <v>29165.25</v>
      </c>
      <c r="J391" s="19">
        <v>41980</v>
      </c>
      <c r="K391" s="19">
        <v>120210</v>
      </c>
      <c r="L391" s="19">
        <v>184262</v>
      </c>
      <c r="M391" s="19">
        <v>31345</v>
      </c>
      <c r="N391" s="8">
        <f t="shared" si="85"/>
        <v>600096.84</v>
      </c>
      <c r="O391" s="3">
        <f t="shared" si="86"/>
        <v>231026</v>
      </c>
      <c r="P391" s="2">
        <v>86</v>
      </c>
      <c r="Q391" s="2">
        <v>207</v>
      </c>
      <c r="R391" s="3">
        <f t="shared" si="82"/>
        <v>24745</v>
      </c>
      <c r="S391" s="20">
        <f t="shared" si="80"/>
        <v>38667.142599999999</v>
      </c>
      <c r="T391" s="21">
        <v>12875639</v>
      </c>
      <c r="U391" s="20">
        <f t="shared" si="83"/>
        <v>12875.638999999999</v>
      </c>
      <c r="V391" s="20">
        <f t="shared" si="84"/>
        <v>25791.5036</v>
      </c>
      <c r="W391" s="3">
        <f t="shared" si="78"/>
        <v>515830</v>
      </c>
      <c r="X391" s="3">
        <f t="shared" si="87"/>
        <v>771601</v>
      </c>
      <c r="Y391" s="22">
        <v>0</v>
      </c>
      <c r="Z391" s="17">
        <v>0</v>
      </c>
      <c r="AA391" s="3">
        <f t="shared" si="88"/>
        <v>771601</v>
      </c>
      <c r="AB391" s="22"/>
      <c r="AC391" s="23">
        <v>0</v>
      </c>
      <c r="AD391" s="23">
        <v>0</v>
      </c>
      <c r="AE391" s="24">
        <f>SUM(AA391-AB391+AC391-AD391)</f>
        <v>771601</v>
      </c>
      <c r="AF391" s="1" t="str">
        <f>IF(O391&gt;0," ",1)</f>
        <v xml:space="preserve"> </v>
      </c>
      <c r="AG391" s="1" t="str">
        <f>IF(W391&gt;0," ",1)</f>
        <v xml:space="preserve"> </v>
      </c>
    </row>
    <row r="392" spans="1:33" ht="15.95" customHeight="1">
      <c r="A392" s="14" t="s">
        <v>208</v>
      </c>
      <c r="B392" s="14" t="s">
        <v>715</v>
      </c>
      <c r="C392" s="14" t="s">
        <v>60</v>
      </c>
      <c r="D392" s="14" t="s">
        <v>727</v>
      </c>
      <c r="E392" s="15">
        <v>912.77</v>
      </c>
      <c r="F392" s="8">
        <f t="shared" si="79"/>
        <v>1407491.34</v>
      </c>
      <c r="G392" s="16">
        <v>193125.72</v>
      </c>
      <c r="H392" s="18">
        <v>53940</v>
      </c>
      <c r="I392" s="8">
        <f t="shared" si="81"/>
        <v>40455</v>
      </c>
      <c r="J392" s="19">
        <v>58341</v>
      </c>
      <c r="K392" s="19">
        <v>170950</v>
      </c>
      <c r="L392" s="19">
        <v>252821</v>
      </c>
      <c r="M392" s="19">
        <v>211284</v>
      </c>
      <c r="N392" s="8">
        <f t="shared" si="85"/>
        <v>926976.72</v>
      </c>
      <c r="O392" s="3">
        <f t="shared" si="86"/>
        <v>480515</v>
      </c>
      <c r="P392" s="2">
        <v>128</v>
      </c>
      <c r="Q392" s="2">
        <v>227</v>
      </c>
      <c r="R392" s="3">
        <f t="shared" si="82"/>
        <v>40388</v>
      </c>
      <c r="S392" s="20">
        <f t="shared" si="80"/>
        <v>65482.1198</v>
      </c>
      <c r="T392" s="21">
        <v>12629701</v>
      </c>
      <c r="U392" s="20">
        <f t="shared" si="83"/>
        <v>12629.700999999999</v>
      </c>
      <c r="V392" s="20">
        <f t="shared" si="84"/>
        <v>52852.418799999999</v>
      </c>
      <c r="W392" s="3">
        <f t="shared" si="78"/>
        <v>1057048</v>
      </c>
      <c r="X392" s="3">
        <f t="shared" si="87"/>
        <v>1577951</v>
      </c>
      <c r="Y392" s="22">
        <v>0</v>
      </c>
      <c r="Z392" s="17">
        <v>0</v>
      </c>
      <c r="AA392" s="3">
        <f t="shared" si="88"/>
        <v>1577951</v>
      </c>
      <c r="AB392" s="22"/>
      <c r="AC392" s="23">
        <v>0</v>
      </c>
      <c r="AD392" s="23">
        <v>0</v>
      </c>
      <c r="AE392" s="24">
        <f>SUM(AA392-AB392+AC392-AD392)</f>
        <v>1577951</v>
      </c>
      <c r="AF392" s="1" t="str">
        <f>IF(O392&gt;0," ",1)</f>
        <v xml:space="preserve"> </v>
      </c>
      <c r="AG392" s="1" t="str">
        <f>IF(W392&gt;0," ",1)</f>
        <v xml:space="preserve"> </v>
      </c>
    </row>
    <row r="393" spans="1:33" ht="15.95" customHeight="1">
      <c r="A393" s="14" t="s">
        <v>71</v>
      </c>
      <c r="B393" s="14" t="s">
        <v>728</v>
      </c>
      <c r="C393" s="14" t="s">
        <v>110</v>
      </c>
      <c r="D393" s="14" t="s">
        <v>729</v>
      </c>
      <c r="E393" s="15">
        <v>215.41</v>
      </c>
      <c r="F393" s="8">
        <f t="shared" si="79"/>
        <v>332162.21999999997</v>
      </c>
      <c r="G393" s="16">
        <v>84575.2</v>
      </c>
      <c r="H393" s="18">
        <v>9941</v>
      </c>
      <c r="I393" s="8">
        <f t="shared" si="81"/>
        <v>7455.75</v>
      </c>
      <c r="J393" s="19">
        <v>14459</v>
      </c>
      <c r="K393" s="19">
        <v>0</v>
      </c>
      <c r="L393" s="19">
        <v>0</v>
      </c>
      <c r="M393" s="19">
        <v>12988</v>
      </c>
      <c r="N393" s="8">
        <f t="shared" si="85"/>
        <v>119477.95</v>
      </c>
      <c r="O393" s="3">
        <f t="shared" si="86"/>
        <v>212684</v>
      </c>
      <c r="P393" s="2">
        <v>75</v>
      </c>
      <c r="Q393" s="2">
        <v>104</v>
      </c>
      <c r="R393" s="3">
        <f t="shared" si="82"/>
        <v>10842</v>
      </c>
      <c r="S393" s="20">
        <f t="shared" si="80"/>
        <v>15453.5134</v>
      </c>
      <c r="T393" s="21">
        <v>5123992</v>
      </c>
      <c r="U393" s="20">
        <f t="shared" si="83"/>
        <v>5123.9920000000002</v>
      </c>
      <c r="V393" s="20">
        <f t="shared" si="84"/>
        <v>10329.5214</v>
      </c>
      <c r="W393" s="3">
        <f t="shared" si="78"/>
        <v>206590</v>
      </c>
      <c r="X393" s="3">
        <f t="shared" si="87"/>
        <v>430116</v>
      </c>
      <c r="Y393" s="22">
        <v>0</v>
      </c>
      <c r="Z393" s="17">
        <v>0</v>
      </c>
      <c r="AA393" s="3">
        <f t="shared" si="88"/>
        <v>430116</v>
      </c>
      <c r="AB393" s="22"/>
      <c r="AC393" s="23">
        <v>0</v>
      </c>
      <c r="AD393" s="23">
        <v>0</v>
      </c>
      <c r="AE393" s="24">
        <f>SUM(AA393-AB393+AC393-AD393)</f>
        <v>430116</v>
      </c>
      <c r="AF393" s="1" t="str">
        <f>IF(O393&gt;0," ",1)</f>
        <v xml:space="preserve"> </v>
      </c>
      <c r="AG393" s="1" t="str">
        <f>IF(W393&gt;0," ",1)</f>
        <v xml:space="preserve"> </v>
      </c>
    </row>
    <row r="394" spans="1:33" ht="15.95" customHeight="1">
      <c r="A394" s="14" t="s">
        <v>71</v>
      </c>
      <c r="B394" s="14" t="s">
        <v>728</v>
      </c>
      <c r="C394" s="14" t="s">
        <v>52</v>
      </c>
      <c r="D394" s="14" t="s">
        <v>730</v>
      </c>
      <c r="E394" s="15">
        <v>1237.99</v>
      </c>
      <c r="F394" s="8">
        <f t="shared" si="79"/>
        <v>1908980.58</v>
      </c>
      <c r="G394" s="16">
        <v>234742.89</v>
      </c>
      <c r="H394" s="18">
        <v>68395</v>
      </c>
      <c r="I394" s="8">
        <f t="shared" si="81"/>
        <v>51296.25</v>
      </c>
      <c r="J394" s="19">
        <v>98627</v>
      </c>
      <c r="K394" s="19">
        <v>0</v>
      </c>
      <c r="L394" s="19">
        <v>238361</v>
      </c>
      <c r="M394" s="19">
        <v>97895</v>
      </c>
      <c r="N394" s="8">
        <f t="shared" si="85"/>
        <v>720922.14</v>
      </c>
      <c r="O394" s="3">
        <f t="shared" si="86"/>
        <v>1188058</v>
      </c>
      <c r="P394" s="2">
        <v>55</v>
      </c>
      <c r="Q394" s="2">
        <v>682</v>
      </c>
      <c r="R394" s="3">
        <f t="shared" si="82"/>
        <v>52139</v>
      </c>
      <c r="S394" s="20">
        <f t="shared" si="80"/>
        <v>88813.402600000001</v>
      </c>
      <c r="T394" s="21">
        <v>14261415</v>
      </c>
      <c r="U394" s="20">
        <f t="shared" si="83"/>
        <v>14261.415000000001</v>
      </c>
      <c r="V394" s="20">
        <f t="shared" si="84"/>
        <v>74551.987599999993</v>
      </c>
      <c r="W394" s="3">
        <f t="shared" si="78"/>
        <v>1491040</v>
      </c>
      <c r="X394" s="3">
        <f t="shared" si="87"/>
        <v>2731237</v>
      </c>
      <c r="Y394" s="22">
        <v>0</v>
      </c>
      <c r="Z394" s="17">
        <v>0</v>
      </c>
      <c r="AA394" s="3">
        <f t="shared" si="88"/>
        <v>2731237</v>
      </c>
      <c r="AB394" s="22"/>
      <c r="AC394" s="23">
        <v>0</v>
      </c>
      <c r="AD394" s="23">
        <v>0</v>
      </c>
      <c r="AE394" s="24">
        <f>SUM(AA394-AB394+AC394-AD394)</f>
        <v>2731237</v>
      </c>
      <c r="AF394" s="1" t="str">
        <f>IF(O394&gt;0," ",1)</f>
        <v xml:space="preserve"> </v>
      </c>
      <c r="AG394" s="1" t="str">
        <f>IF(W394&gt;0," ",1)</f>
        <v xml:space="preserve"> </v>
      </c>
    </row>
    <row r="395" spans="1:33" ht="15.95" customHeight="1">
      <c r="A395" s="14" t="s">
        <v>71</v>
      </c>
      <c r="B395" s="14" t="s">
        <v>728</v>
      </c>
      <c r="C395" s="14" t="s">
        <v>39</v>
      </c>
      <c r="D395" s="14" t="s">
        <v>731</v>
      </c>
      <c r="E395" s="15">
        <v>1034.69</v>
      </c>
      <c r="F395" s="8">
        <f t="shared" si="79"/>
        <v>1595491.98</v>
      </c>
      <c r="G395" s="16">
        <v>185011.35</v>
      </c>
      <c r="H395" s="18">
        <v>61700</v>
      </c>
      <c r="I395" s="8">
        <f t="shared" si="81"/>
        <v>46275</v>
      </c>
      <c r="J395" s="19">
        <v>89248</v>
      </c>
      <c r="K395" s="19">
        <v>0</v>
      </c>
      <c r="L395" s="19">
        <v>278929</v>
      </c>
      <c r="M395" s="19">
        <v>26213</v>
      </c>
      <c r="N395" s="8">
        <f t="shared" si="85"/>
        <v>625676.35</v>
      </c>
      <c r="O395" s="3">
        <f t="shared" si="86"/>
        <v>969816</v>
      </c>
      <c r="P395" s="2">
        <v>48</v>
      </c>
      <c r="Q395" s="2">
        <v>580</v>
      </c>
      <c r="R395" s="3">
        <f t="shared" si="82"/>
        <v>38698</v>
      </c>
      <c r="S395" s="20">
        <f t="shared" si="80"/>
        <v>74228.660600000003</v>
      </c>
      <c r="T395" s="21">
        <v>11724420</v>
      </c>
      <c r="U395" s="20">
        <f t="shared" si="83"/>
        <v>11724.42</v>
      </c>
      <c r="V395" s="20">
        <f t="shared" si="84"/>
        <v>62504.240600000005</v>
      </c>
      <c r="W395" s="3">
        <f t="shared" si="78"/>
        <v>1250085</v>
      </c>
      <c r="X395" s="3">
        <f t="shared" si="87"/>
        <v>2258599</v>
      </c>
      <c r="Y395" s="22">
        <v>0</v>
      </c>
      <c r="Z395" s="17">
        <v>0</v>
      </c>
      <c r="AA395" s="3">
        <f t="shared" si="88"/>
        <v>2258599</v>
      </c>
      <c r="AB395" s="22"/>
      <c r="AC395" s="23">
        <v>0</v>
      </c>
      <c r="AD395" s="23">
        <v>0</v>
      </c>
      <c r="AE395" s="24">
        <f>SUM(AA395-AB395+AC395-AD395)</f>
        <v>2258599</v>
      </c>
      <c r="AF395" s="1" t="str">
        <f>IF(O395&gt;0," ",1)</f>
        <v xml:space="preserve"> </v>
      </c>
      <c r="AG395" s="1" t="str">
        <f>IF(W395&gt;0," ",1)</f>
        <v xml:space="preserve"> </v>
      </c>
    </row>
    <row r="396" spans="1:33" ht="15.95" customHeight="1">
      <c r="A396" s="14" t="s">
        <v>71</v>
      </c>
      <c r="B396" s="14" t="s">
        <v>728</v>
      </c>
      <c r="C396" s="14" t="s">
        <v>40</v>
      </c>
      <c r="D396" s="14" t="s">
        <v>732</v>
      </c>
      <c r="E396" s="15">
        <v>1478.56</v>
      </c>
      <c r="F396" s="8">
        <f t="shared" si="79"/>
        <v>2279939.52</v>
      </c>
      <c r="G396" s="16">
        <v>333948.39</v>
      </c>
      <c r="H396" s="18">
        <v>80819</v>
      </c>
      <c r="I396" s="8">
        <f t="shared" si="81"/>
        <v>60614.25</v>
      </c>
      <c r="J396" s="19">
        <v>116929</v>
      </c>
      <c r="K396" s="19">
        <v>0</v>
      </c>
      <c r="L396" s="19">
        <v>367533</v>
      </c>
      <c r="M396" s="19">
        <v>13735</v>
      </c>
      <c r="N396" s="8">
        <f t="shared" si="85"/>
        <v>892759.64</v>
      </c>
      <c r="O396" s="3">
        <f t="shared" si="86"/>
        <v>1387180</v>
      </c>
      <c r="P396" s="2">
        <v>53</v>
      </c>
      <c r="Q396" s="2">
        <v>374</v>
      </c>
      <c r="R396" s="3">
        <f t="shared" si="82"/>
        <v>27553</v>
      </c>
      <c r="S396" s="20">
        <f t="shared" si="80"/>
        <v>106071.8944</v>
      </c>
      <c r="T396" s="21">
        <v>21461979</v>
      </c>
      <c r="U396" s="20">
        <f t="shared" si="83"/>
        <v>21461.978999999999</v>
      </c>
      <c r="V396" s="20">
        <f t="shared" si="84"/>
        <v>84609.915399999998</v>
      </c>
      <c r="W396" s="3">
        <f t="shared" si="78"/>
        <v>1692198</v>
      </c>
      <c r="X396" s="3">
        <f t="shared" si="87"/>
        <v>3106931</v>
      </c>
      <c r="Y396" s="22">
        <v>0</v>
      </c>
      <c r="Z396" s="17">
        <v>0</v>
      </c>
      <c r="AA396" s="3">
        <f t="shared" si="88"/>
        <v>3106931</v>
      </c>
      <c r="AB396" s="22"/>
      <c r="AC396" s="23">
        <v>0</v>
      </c>
      <c r="AD396" s="23">
        <v>0</v>
      </c>
      <c r="AE396" s="24">
        <f>SUM(AA396-AB396+AC396-AD396)</f>
        <v>3106931</v>
      </c>
      <c r="AF396" s="1" t="str">
        <f>IF(O396&gt;0," ",1)</f>
        <v xml:space="preserve"> </v>
      </c>
      <c r="AG396" s="1" t="str">
        <f>IF(W396&gt;0," ",1)</f>
        <v xml:space="preserve"> </v>
      </c>
    </row>
    <row r="397" spans="1:33" ht="15.95" customHeight="1">
      <c r="A397" s="14" t="s">
        <v>71</v>
      </c>
      <c r="B397" s="14" t="s">
        <v>728</v>
      </c>
      <c r="C397" s="14" t="s">
        <v>69</v>
      </c>
      <c r="D397" s="14" t="s">
        <v>733</v>
      </c>
      <c r="E397" s="15">
        <v>4061.31</v>
      </c>
      <c r="F397" s="8">
        <f t="shared" si="79"/>
        <v>6262540.0199999996</v>
      </c>
      <c r="G397" s="16">
        <v>818064.69</v>
      </c>
      <c r="H397" s="18">
        <v>231260</v>
      </c>
      <c r="I397" s="8">
        <f t="shared" si="81"/>
        <v>173445</v>
      </c>
      <c r="J397" s="19">
        <v>334321</v>
      </c>
      <c r="K397" s="19">
        <v>0</v>
      </c>
      <c r="L397" s="19">
        <v>878939</v>
      </c>
      <c r="M397" s="19">
        <v>41298</v>
      </c>
      <c r="N397" s="8">
        <f t="shared" si="85"/>
        <v>2246067.69</v>
      </c>
      <c r="O397" s="3">
        <f t="shared" si="86"/>
        <v>4016472</v>
      </c>
      <c r="P397" s="2">
        <v>33</v>
      </c>
      <c r="Q397" s="2">
        <v>1310</v>
      </c>
      <c r="R397" s="3">
        <f t="shared" si="82"/>
        <v>60090</v>
      </c>
      <c r="S397" s="20">
        <f t="shared" si="80"/>
        <v>291358.37939999998</v>
      </c>
      <c r="T397" s="21">
        <v>52106031</v>
      </c>
      <c r="U397" s="20">
        <f t="shared" si="83"/>
        <v>52106.031000000003</v>
      </c>
      <c r="V397" s="20">
        <f t="shared" si="84"/>
        <v>239252.34839999996</v>
      </c>
      <c r="W397" s="3">
        <f t="shared" si="78"/>
        <v>4785047</v>
      </c>
      <c r="X397" s="3">
        <f t="shared" si="87"/>
        <v>8861609</v>
      </c>
      <c r="Y397" s="22">
        <v>0</v>
      </c>
      <c r="Z397" s="17">
        <v>0</v>
      </c>
      <c r="AA397" s="3">
        <f t="shared" si="88"/>
        <v>8861609</v>
      </c>
      <c r="AB397" s="22"/>
      <c r="AC397" s="23">
        <v>0</v>
      </c>
      <c r="AD397" s="23">
        <v>0</v>
      </c>
      <c r="AE397" s="24">
        <f>SUM(AA397-AB397+AC397-AD397)</f>
        <v>8861609</v>
      </c>
      <c r="AF397" s="1" t="str">
        <f>IF(O397&gt;0," ",1)</f>
        <v xml:space="preserve"> </v>
      </c>
      <c r="AG397" s="1" t="str">
        <f>IF(W397&gt;0," ",1)</f>
        <v xml:space="preserve"> </v>
      </c>
    </row>
    <row r="398" spans="1:33" ht="15.95" customHeight="1">
      <c r="A398" s="14" t="s">
        <v>71</v>
      </c>
      <c r="B398" s="14" t="s">
        <v>728</v>
      </c>
      <c r="C398" s="14" t="s">
        <v>89</v>
      </c>
      <c r="D398" s="14" t="s">
        <v>734</v>
      </c>
      <c r="E398" s="15">
        <v>753.44</v>
      </c>
      <c r="F398" s="8">
        <f t="shared" si="79"/>
        <v>1161804.48</v>
      </c>
      <c r="G398" s="16">
        <v>227885.78</v>
      </c>
      <c r="H398" s="18">
        <v>41000</v>
      </c>
      <c r="I398" s="8">
        <f t="shared" si="81"/>
        <v>30750</v>
      </c>
      <c r="J398" s="19">
        <v>59249</v>
      </c>
      <c r="K398" s="19">
        <v>0</v>
      </c>
      <c r="L398" s="19">
        <v>153841</v>
      </c>
      <c r="M398" s="19">
        <v>28593</v>
      </c>
      <c r="N398" s="8">
        <f t="shared" si="85"/>
        <v>500318.78</v>
      </c>
      <c r="O398" s="3">
        <f t="shared" si="86"/>
        <v>661486</v>
      </c>
      <c r="P398" s="2">
        <v>86</v>
      </c>
      <c r="Q398" s="2">
        <v>257</v>
      </c>
      <c r="R398" s="3">
        <f t="shared" si="82"/>
        <v>30722</v>
      </c>
      <c r="S398" s="20">
        <f t="shared" si="80"/>
        <v>54051.785600000003</v>
      </c>
      <c r="T398" s="21">
        <v>14155991</v>
      </c>
      <c r="U398" s="20">
        <f t="shared" si="83"/>
        <v>14155.991</v>
      </c>
      <c r="V398" s="20">
        <f t="shared" si="84"/>
        <v>39895.794600000001</v>
      </c>
      <c r="W398" s="3">
        <f t="shared" si="78"/>
        <v>797916</v>
      </c>
      <c r="X398" s="3">
        <f t="shared" si="87"/>
        <v>1490124</v>
      </c>
      <c r="Y398" s="22">
        <v>0</v>
      </c>
      <c r="Z398" s="17">
        <v>0</v>
      </c>
      <c r="AA398" s="3">
        <f t="shared" si="88"/>
        <v>1490124</v>
      </c>
      <c r="AB398" s="22"/>
      <c r="AC398" s="23">
        <v>0</v>
      </c>
      <c r="AD398" s="23">
        <v>0</v>
      </c>
      <c r="AE398" s="24">
        <f>SUM(AA398-AB398+AC398-AD398)</f>
        <v>1490124</v>
      </c>
      <c r="AF398" s="1" t="str">
        <f>IF(O398&gt;0," ",1)</f>
        <v xml:space="preserve"> </v>
      </c>
      <c r="AG398" s="1" t="str">
        <f>IF(W398&gt;0," ",1)</f>
        <v xml:space="preserve"> </v>
      </c>
    </row>
    <row r="399" spans="1:33" ht="15.95" customHeight="1">
      <c r="A399" s="14" t="s">
        <v>71</v>
      </c>
      <c r="B399" s="14" t="s">
        <v>728</v>
      </c>
      <c r="C399" s="14" t="s">
        <v>195</v>
      </c>
      <c r="D399" s="14" t="s">
        <v>735</v>
      </c>
      <c r="E399" s="15">
        <v>924.79</v>
      </c>
      <c r="F399" s="8">
        <f t="shared" si="79"/>
        <v>1426026.18</v>
      </c>
      <c r="G399" s="16">
        <v>210724.35</v>
      </c>
      <c r="H399" s="18">
        <v>48621</v>
      </c>
      <c r="I399" s="8">
        <f t="shared" si="81"/>
        <v>36465.75</v>
      </c>
      <c r="J399" s="19">
        <v>70224</v>
      </c>
      <c r="K399" s="19">
        <v>0</v>
      </c>
      <c r="L399" s="19">
        <v>157169</v>
      </c>
      <c r="M399" s="19">
        <v>38901</v>
      </c>
      <c r="N399" s="8">
        <f t="shared" si="85"/>
        <v>513484.1</v>
      </c>
      <c r="O399" s="3">
        <f t="shared" si="86"/>
        <v>912542</v>
      </c>
      <c r="P399" s="2">
        <v>59</v>
      </c>
      <c r="Q399" s="2">
        <v>391</v>
      </c>
      <c r="R399" s="3">
        <f t="shared" si="82"/>
        <v>32066</v>
      </c>
      <c r="S399" s="20">
        <f t="shared" si="80"/>
        <v>66344.434599999993</v>
      </c>
      <c r="T399" s="21">
        <v>13137428</v>
      </c>
      <c r="U399" s="20">
        <f t="shared" si="83"/>
        <v>13137.428</v>
      </c>
      <c r="V399" s="20">
        <f t="shared" si="84"/>
        <v>53207.006599999993</v>
      </c>
      <c r="W399" s="3">
        <f t="shared" si="78"/>
        <v>1064140</v>
      </c>
      <c r="X399" s="3">
        <f t="shared" si="87"/>
        <v>2008748</v>
      </c>
      <c r="Y399" s="22">
        <v>0</v>
      </c>
      <c r="Z399" s="17">
        <v>0</v>
      </c>
      <c r="AA399" s="3">
        <f t="shared" si="88"/>
        <v>2008748</v>
      </c>
      <c r="AB399" s="22"/>
      <c r="AC399" s="23">
        <v>0</v>
      </c>
      <c r="AD399" s="23">
        <v>0</v>
      </c>
      <c r="AE399" s="24">
        <f>SUM(AA399-AB399+AC399-AD399)</f>
        <v>2008748</v>
      </c>
      <c r="AF399" s="1" t="str">
        <f>IF(O399&gt;0," ",1)</f>
        <v xml:space="preserve"> </v>
      </c>
      <c r="AG399" s="1" t="str">
        <f>IF(W399&gt;0," ",1)</f>
        <v xml:space="preserve"> </v>
      </c>
    </row>
    <row r="400" spans="1:33" ht="15.95" customHeight="1">
      <c r="A400" s="14" t="s">
        <v>135</v>
      </c>
      <c r="B400" s="14" t="s">
        <v>736</v>
      </c>
      <c r="C400" s="14" t="s">
        <v>137</v>
      </c>
      <c r="D400" s="14" t="s">
        <v>737</v>
      </c>
      <c r="E400" s="15">
        <v>332.78</v>
      </c>
      <c r="F400" s="8">
        <f t="shared" si="79"/>
        <v>513146.75999999995</v>
      </c>
      <c r="G400" s="16">
        <v>49696.22</v>
      </c>
      <c r="H400" s="18">
        <v>11004</v>
      </c>
      <c r="I400" s="8">
        <f t="shared" si="81"/>
        <v>8253</v>
      </c>
      <c r="J400" s="19">
        <v>21269</v>
      </c>
      <c r="K400" s="19">
        <v>0</v>
      </c>
      <c r="L400" s="19">
        <v>0</v>
      </c>
      <c r="M400" s="19">
        <v>13122</v>
      </c>
      <c r="N400" s="8">
        <f t="shared" si="85"/>
        <v>92340.22</v>
      </c>
      <c r="O400" s="3">
        <f t="shared" si="86"/>
        <v>420807</v>
      </c>
      <c r="P400" s="2">
        <v>57</v>
      </c>
      <c r="Q400" s="2">
        <v>152</v>
      </c>
      <c r="R400" s="3">
        <f t="shared" si="82"/>
        <v>12043</v>
      </c>
      <c r="S400" s="20">
        <f t="shared" si="80"/>
        <v>23873.637200000001</v>
      </c>
      <c r="T400" s="21">
        <v>3068167</v>
      </c>
      <c r="U400" s="20">
        <f t="shared" si="83"/>
        <v>3068.1669999999999</v>
      </c>
      <c r="V400" s="20">
        <f t="shared" si="84"/>
        <v>20805.4702</v>
      </c>
      <c r="W400" s="3">
        <f t="shared" si="78"/>
        <v>416109</v>
      </c>
      <c r="X400" s="3">
        <f t="shared" si="87"/>
        <v>848959</v>
      </c>
      <c r="Y400" s="22">
        <v>0</v>
      </c>
      <c r="Z400" s="17">
        <v>0</v>
      </c>
      <c r="AA400" s="3">
        <f t="shared" si="88"/>
        <v>848959</v>
      </c>
      <c r="AB400" s="22"/>
      <c r="AC400" s="23">
        <v>0</v>
      </c>
      <c r="AD400" s="23">
        <v>0</v>
      </c>
      <c r="AE400" s="24">
        <f>SUM(AA400-AB400+AC400-AD400)</f>
        <v>848959</v>
      </c>
      <c r="AF400" s="1" t="str">
        <f>IF(O400&gt;0," ",1)</f>
        <v xml:space="preserve"> </v>
      </c>
      <c r="AG400" s="1" t="str">
        <f>IF(W400&gt;0," ",1)</f>
        <v xml:space="preserve"> </v>
      </c>
    </row>
    <row r="401" spans="1:33" ht="15.95" customHeight="1">
      <c r="A401" s="14" t="s">
        <v>135</v>
      </c>
      <c r="B401" s="14" t="s">
        <v>736</v>
      </c>
      <c r="C401" s="14" t="s">
        <v>52</v>
      </c>
      <c r="D401" s="14" t="s">
        <v>738</v>
      </c>
      <c r="E401" s="15">
        <v>1122.3599999999999</v>
      </c>
      <c r="F401" s="8">
        <f t="shared" si="79"/>
        <v>1730679.1199999999</v>
      </c>
      <c r="G401" s="16">
        <v>322064.61</v>
      </c>
      <c r="H401" s="18">
        <v>82778</v>
      </c>
      <c r="I401" s="8">
        <f t="shared" si="81"/>
        <v>62083.5</v>
      </c>
      <c r="J401" s="19">
        <v>96064</v>
      </c>
      <c r="K401" s="19">
        <v>57222</v>
      </c>
      <c r="L401" s="19">
        <v>302221</v>
      </c>
      <c r="M401" s="19">
        <v>106007</v>
      </c>
      <c r="N401" s="8">
        <f t="shared" si="85"/>
        <v>945662.11</v>
      </c>
      <c r="O401" s="3">
        <f t="shared" si="86"/>
        <v>785017</v>
      </c>
      <c r="P401" s="2">
        <v>88</v>
      </c>
      <c r="Q401" s="2">
        <v>451</v>
      </c>
      <c r="R401" s="3">
        <f t="shared" si="82"/>
        <v>55166</v>
      </c>
      <c r="S401" s="20">
        <f t="shared" si="80"/>
        <v>80518.106400000004</v>
      </c>
      <c r="T401" s="21">
        <v>18154713</v>
      </c>
      <c r="U401" s="20">
        <f t="shared" si="83"/>
        <v>18154.713</v>
      </c>
      <c r="V401" s="20">
        <f t="shared" si="84"/>
        <v>62363.393400000001</v>
      </c>
      <c r="W401" s="3">
        <f t="shared" si="78"/>
        <v>1247268</v>
      </c>
      <c r="X401" s="3">
        <f t="shared" si="87"/>
        <v>2087451</v>
      </c>
      <c r="Y401" s="22">
        <v>0</v>
      </c>
      <c r="Z401" s="17">
        <v>0</v>
      </c>
      <c r="AA401" s="3">
        <f t="shared" si="88"/>
        <v>2087451</v>
      </c>
      <c r="AB401" s="22"/>
      <c r="AC401" s="23">
        <v>0</v>
      </c>
      <c r="AD401" s="23">
        <v>0</v>
      </c>
      <c r="AE401" s="24">
        <f>SUM(AA401-AB401+AC401-AD401)</f>
        <v>2087451</v>
      </c>
      <c r="AF401" s="1" t="str">
        <f>IF(O401&gt;0," ",1)</f>
        <v xml:space="preserve"> </v>
      </c>
      <c r="AG401" s="1" t="str">
        <f>IF(W401&gt;0," ",1)</f>
        <v xml:space="preserve"> </v>
      </c>
    </row>
    <row r="402" spans="1:33" ht="15.95" customHeight="1">
      <c r="A402" s="14" t="s">
        <v>135</v>
      </c>
      <c r="B402" s="14" t="s">
        <v>736</v>
      </c>
      <c r="C402" s="14" t="s">
        <v>194</v>
      </c>
      <c r="D402" s="14" t="s">
        <v>739</v>
      </c>
      <c r="E402" s="15">
        <v>2729.79</v>
      </c>
      <c r="F402" s="8">
        <f t="shared" si="79"/>
        <v>4209336.18</v>
      </c>
      <c r="G402" s="16">
        <v>555529.54</v>
      </c>
      <c r="H402" s="18">
        <v>145466</v>
      </c>
      <c r="I402" s="8">
        <f t="shared" si="81"/>
        <v>109099.5</v>
      </c>
      <c r="J402" s="19">
        <v>229002</v>
      </c>
      <c r="K402" s="19">
        <v>136351</v>
      </c>
      <c r="L402" s="19">
        <v>597530</v>
      </c>
      <c r="M402" s="19">
        <v>320066</v>
      </c>
      <c r="N402" s="8">
        <f t="shared" si="85"/>
        <v>1947578.04</v>
      </c>
      <c r="O402" s="3">
        <f t="shared" si="86"/>
        <v>2261758</v>
      </c>
      <c r="P402" s="2">
        <v>53</v>
      </c>
      <c r="Q402" s="2">
        <v>1230</v>
      </c>
      <c r="R402" s="3">
        <f t="shared" si="82"/>
        <v>90614</v>
      </c>
      <c r="S402" s="20">
        <f t="shared" si="80"/>
        <v>195835.13459999999</v>
      </c>
      <c r="T402" s="21">
        <v>33693217</v>
      </c>
      <c r="U402" s="20">
        <f t="shared" si="83"/>
        <v>33693.216999999997</v>
      </c>
      <c r="V402" s="20">
        <f t="shared" si="84"/>
        <v>162141.91759999999</v>
      </c>
      <c r="W402" s="3">
        <f t="shared" si="78"/>
        <v>3242838</v>
      </c>
      <c r="X402" s="3">
        <f t="shared" si="87"/>
        <v>5595210</v>
      </c>
      <c r="Y402" s="22">
        <v>0</v>
      </c>
      <c r="Z402" s="17">
        <v>0</v>
      </c>
      <c r="AA402" s="3">
        <f t="shared" si="88"/>
        <v>5595210</v>
      </c>
      <c r="AB402" s="22"/>
      <c r="AC402" s="23">
        <v>0</v>
      </c>
      <c r="AD402" s="23">
        <v>0</v>
      </c>
      <c r="AE402" s="24">
        <f>SUM(AA402-AB402+AC402-AD402)</f>
        <v>5595210</v>
      </c>
      <c r="AF402" s="1" t="str">
        <f>IF(O402&gt;0," ",1)</f>
        <v xml:space="preserve"> </v>
      </c>
      <c r="AG402" s="1" t="str">
        <f>IF(W402&gt;0," ",1)</f>
        <v xml:space="preserve"> </v>
      </c>
    </row>
    <row r="403" spans="1:33" ht="15.95" customHeight="1">
      <c r="A403" s="14" t="s">
        <v>138</v>
      </c>
      <c r="B403" s="14" t="s">
        <v>740</v>
      </c>
      <c r="C403" s="14" t="s">
        <v>139</v>
      </c>
      <c r="D403" s="14" t="s">
        <v>741</v>
      </c>
      <c r="E403" s="15">
        <v>283.83999999999997</v>
      </c>
      <c r="F403" s="8">
        <f t="shared" si="79"/>
        <v>437681.27999999997</v>
      </c>
      <c r="G403" s="16">
        <v>69591.77</v>
      </c>
      <c r="H403" s="18">
        <v>33796</v>
      </c>
      <c r="I403" s="8">
        <f t="shared" si="81"/>
        <v>25347</v>
      </c>
      <c r="J403" s="19">
        <v>23124</v>
      </c>
      <c r="K403" s="19">
        <v>0</v>
      </c>
      <c r="L403" s="19">
        <v>0</v>
      </c>
      <c r="M403" s="19">
        <v>3846</v>
      </c>
      <c r="N403" s="8">
        <f t="shared" si="85"/>
        <v>121908.77</v>
      </c>
      <c r="O403" s="3">
        <f t="shared" si="86"/>
        <v>315773</v>
      </c>
      <c r="P403" s="2">
        <v>33</v>
      </c>
      <c r="Q403" s="2">
        <v>143</v>
      </c>
      <c r="R403" s="3">
        <f t="shared" si="82"/>
        <v>6559</v>
      </c>
      <c r="S403" s="20">
        <f t="shared" si="80"/>
        <v>20362.6816</v>
      </c>
      <c r="T403" s="21">
        <v>4632033</v>
      </c>
      <c r="U403" s="20">
        <f t="shared" si="83"/>
        <v>4632.0330000000004</v>
      </c>
      <c r="V403" s="20">
        <f t="shared" si="84"/>
        <v>15730.6486</v>
      </c>
      <c r="W403" s="3">
        <f t="shared" si="78"/>
        <v>314613</v>
      </c>
      <c r="X403" s="3">
        <f t="shared" si="87"/>
        <v>636945</v>
      </c>
      <c r="Y403" s="22">
        <v>0</v>
      </c>
      <c r="Z403" s="17">
        <v>0</v>
      </c>
      <c r="AA403" s="3">
        <f t="shared" si="88"/>
        <v>636945</v>
      </c>
      <c r="AB403" s="22"/>
      <c r="AC403" s="23">
        <v>0</v>
      </c>
      <c r="AD403" s="23">
        <v>0</v>
      </c>
      <c r="AE403" s="24">
        <f>SUM(AA403-AB403+AC403-AD403)</f>
        <v>636945</v>
      </c>
      <c r="AF403" s="1" t="str">
        <f>IF(O403&gt;0," ",1)</f>
        <v xml:space="preserve"> </v>
      </c>
      <c r="AG403" s="1" t="str">
        <f>IF(W403&gt;0," ",1)</f>
        <v xml:space="preserve"> </v>
      </c>
    </row>
    <row r="404" spans="1:33" ht="15.95" customHeight="1">
      <c r="A404" s="14" t="s">
        <v>138</v>
      </c>
      <c r="B404" s="14" t="s">
        <v>740</v>
      </c>
      <c r="C404" s="14" t="s">
        <v>97</v>
      </c>
      <c r="D404" s="14" t="s">
        <v>742</v>
      </c>
      <c r="E404" s="15">
        <v>770.56</v>
      </c>
      <c r="F404" s="8">
        <f t="shared" si="79"/>
        <v>1188203.52</v>
      </c>
      <c r="G404" s="16">
        <v>174252.80000000002</v>
      </c>
      <c r="H404" s="18">
        <v>88338</v>
      </c>
      <c r="I404" s="8">
        <f t="shared" si="81"/>
        <v>66253.5</v>
      </c>
      <c r="J404" s="19">
        <v>60485</v>
      </c>
      <c r="K404" s="19">
        <v>16329</v>
      </c>
      <c r="L404" s="19">
        <v>173975</v>
      </c>
      <c r="M404" s="19">
        <v>82489</v>
      </c>
      <c r="N404" s="8">
        <f t="shared" si="85"/>
        <v>573784.30000000005</v>
      </c>
      <c r="O404" s="3">
        <f t="shared" si="86"/>
        <v>614419</v>
      </c>
      <c r="P404" s="2">
        <v>66</v>
      </c>
      <c r="Q404" s="2">
        <v>346</v>
      </c>
      <c r="R404" s="3">
        <f t="shared" si="82"/>
        <v>31742</v>
      </c>
      <c r="S404" s="20">
        <f t="shared" si="80"/>
        <v>55279.974399999999</v>
      </c>
      <c r="T404" s="21">
        <v>11616853</v>
      </c>
      <c r="U404" s="20">
        <f t="shared" si="83"/>
        <v>11616.852999999999</v>
      </c>
      <c r="V404" s="20">
        <f t="shared" si="84"/>
        <v>43663.121400000004</v>
      </c>
      <c r="W404" s="3">
        <f t="shared" si="78"/>
        <v>873262</v>
      </c>
      <c r="X404" s="3">
        <f t="shared" si="87"/>
        <v>1519423</v>
      </c>
      <c r="Y404" s="22">
        <v>0</v>
      </c>
      <c r="Z404" s="17">
        <v>0</v>
      </c>
      <c r="AA404" s="3">
        <f t="shared" si="88"/>
        <v>1519423</v>
      </c>
      <c r="AB404" s="22"/>
      <c r="AC404" s="23">
        <v>0</v>
      </c>
      <c r="AD404" s="23">
        <v>0</v>
      </c>
      <c r="AE404" s="24">
        <f>SUM(AA404-AB404+AC404-AD404)</f>
        <v>1519423</v>
      </c>
      <c r="AF404" s="1" t="str">
        <f>IF(O404&gt;0," ",1)</f>
        <v xml:space="preserve"> </v>
      </c>
      <c r="AG404" s="1" t="str">
        <f>IF(W404&gt;0," ",1)</f>
        <v xml:space="preserve"> </v>
      </c>
    </row>
    <row r="405" spans="1:33" ht="15.95" customHeight="1">
      <c r="A405" s="14" t="s">
        <v>138</v>
      </c>
      <c r="B405" s="14" t="s">
        <v>740</v>
      </c>
      <c r="C405" s="14" t="s">
        <v>13</v>
      </c>
      <c r="D405" s="14" t="s">
        <v>743</v>
      </c>
      <c r="E405" s="15">
        <v>8881.48</v>
      </c>
      <c r="F405" s="8">
        <f t="shared" si="79"/>
        <v>13695242.16</v>
      </c>
      <c r="G405" s="16">
        <v>4831631.5</v>
      </c>
      <c r="H405" s="18">
        <v>1042454</v>
      </c>
      <c r="I405" s="8">
        <f t="shared" si="81"/>
        <v>781840.5</v>
      </c>
      <c r="J405" s="19">
        <v>713559</v>
      </c>
      <c r="K405" s="19">
        <v>192821</v>
      </c>
      <c r="L405" s="19">
        <v>1932635</v>
      </c>
      <c r="M405" s="19">
        <v>162169</v>
      </c>
      <c r="N405" s="8">
        <f t="shared" si="85"/>
        <v>8614656</v>
      </c>
      <c r="O405" s="3">
        <f t="shared" si="86"/>
        <v>5080586</v>
      </c>
      <c r="P405" s="2">
        <v>33</v>
      </c>
      <c r="Q405" s="2">
        <v>3088</v>
      </c>
      <c r="R405" s="3">
        <f t="shared" si="82"/>
        <v>141647</v>
      </c>
      <c r="S405" s="20">
        <f t="shared" si="80"/>
        <v>637157.37520000001</v>
      </c>
      <c r="T405" s="21">
        <v>322079111</v>
      </c>
      <c r="U405" s="20">
        <f t="shared" si="83"/>
        <v>322079.11099999998</v>
      </c>
      <c r="V405" s="20">
        <f t="shared" si="84"/>
        <v>315078.26420000003</v>
      </c>
      <c r="W405" s="3">
        <f t="shared" si="78"/>
        <v>6301565</v>
      </c>
      <c r="X405" s="3">
        <f t="shared" si="87"/>
        <v>11523798</v>
      </c>
      <c r="Y405" s="22">
        <v>0</v>
      </c>
      <c r="Z405" s="17">
        <v>0</v>
      </c>
      <c r="AA405" s="3">
        <f t="shared" si="88"/>
        <v>11523798</v>
      </c>
      <c r="AB405" s="22"/>
      <c r="AC405" s="23">
        <v>0</v>
      </c>
      <c r="AD405" s="23">
        <v>0</v>
      </c>
      <c r="AE405" s="24">
        <f>SUM(AA405-AB405+AC405-AD405)</f>
        <v>11523798</v>
      </c>
      <c r="AF405" s="1" t="str">
        <f>IF(O405&gt;0," ",1)</f>
        <v xml:space="preserve"> </v>
      </c>
      <c r="AG405" s="1" t="str">
        <f>IF(W405&gt;0," ",1)</f>
        <v xml:space="preserve"> </v>
      </c>
    </row>
    <row r="406" spans="1:33" ht="15.95" customHeight="1">
      <c r="A406" s="14" t="s">
        <v>138</v>
      </c>
      <c r="B406" s="14" t="s">
        <v>740</v>
      </c>
      <c r="C406" s="14" t="s">
        <v>28</v>
      </c>
      <c r="D406" s="14" t="s">
        <v>744</v>
      </c>
      <c r="E406" s="15">
        <v>2060.16</v>
      </c>
      <c r="F406" s="8">
        <f t="shared" si="79"/>
        <v>3176766.7199999997</v>
      </c>
      <c r="G406" s="16">
        <v>623869.63</v>
      </c>
      <c r="H406" s="18">
        <v>260205</v>
      </c>
      <c r="I406" s="8">
        <f t="shared" si="81"/>
        <v>195153.75</v>
      </c>
      <c r="J406" s="19">
        <v>178091</v>
      </c>
      <c r="K406" s="19">
        <v>48096</v>
      </c>
      <c r="L406" s="19">
        <v>437803</v>
      </c>
      <c r="M406" s="19">
        <v>191560</v>
      </c>
      <c r="N406" s="8">
        <f t="shared" si="85"/>
        <v>1674573.38</v>
      </c>
      <c r="O406" s="3">
        <f t="shared" si="86"/>
        <v>1502193</v>
      </c>
      <c r="P406" s="2">
        <v>59</v>
      </c>
      <c r="Q406" s="2">
        <v>1010</v>
      </c>
      <c r="R406" s="3">
        <f t="shared" si="82"/>
        <v>82830</v>
      </c>
      <c r="S406" s="20">
        <f t="shared" si="80"/>
        <v>147795.87839999999</v>
      </c>
      <c r="T406" s="21">
        <v>40821718</v>
      </c>
      <c r="U406" s="20">
        <f t="shared" si="83"/>
        <v>40821.718000000001</v>
      </c>
      <c r="V406" s="20">
        <f t="shared" si="84"/>
        <v>106974.16039999999</v>
      </c>
      <c r="W406" s="3">
        <f t="shared" si="78"/>
        <v>2139483</v>
      </c>
      <c r="X406" s="3">
        <f t="shared" si="87"/>
        <v>3724506</v>
      </c>
      <c r="Y406" s="22">
        <v>0</v>
      </c>
      <c r="Z406" s="17">
        <v>0</v>
      </c>
      <c r="AA406" s="3">
        <f t="shared" si="88"/>
        <v>3724506</v>
      </c>
      <c r="AB406" s="22"/>
      <c r="AC406" s="23">
        <v>0</v>
      </c>
      <c r="AD406" s="23">
        <v>0</v>
      </c>
      <c r="AE406" s="24">
        <f>SUM(AA406-AB406+AC406-AD406)</f>
        <v>3724506</v>
      </c>
      <c r="AF406" s="1" t="str">
        <f>IF(O406&gt;0," ",1)</f>
        <v xml:space="preserve"> </v>
      </c>
      <c r="AG406" s="1" t="str">
        <f>IF(W406&gt;0," ",1)</f>
        <v xml:space="preserve"> </v>
      </c>
    </row>
    <row r="407" spans="1:33" ht="15.95" customHeight="1">
      <c r="A407" s="14" t="s">
        <v>138</v>
      </c>
      <c r="B407" s="14" t="s">
        <v>740</v>
      </c>
      <c r="C407" s="14" t="s">
        <v>166</v>
      </c>
      <c r="D407" s="14" t="s">
        <v>745</v>
      </c>
      <c r="E407" s="15">
        <v>2873.44</v>
      </c>
      <c r="F407" s="8">
        <f t="shared" si="79"/>
        <v>4430844.4800000004</v>
      </c>
      <c r="G407" s="16">
        <v>2261939.3099999996</v>
      </c>
      <c r="H407" s="18">
        <v>338003</v>
      </c>
      <c r="I407" s="8">
        <f t="shared" si="81"/>
        <v>253502.25</v>
      </c>
      <c r="J407" s="19">
        <v>231270</v>
      </c>
      <c r="K407" s="19">
        <v>62551</v>
      </c>
      <c r="L407" s="19">
        <v>754904</v>
      </c>
      <c r="M407" s="19">
        <v>62788</v>
      </c>
      <c r="N407" s="8">
        <f t="shared" si="85"/>
        <v>3626954.5599999996</v>
      </c>
      <c r="O407" s="3">
        <f t="shared" si="86"/>
        <v>803890</v>
      </c>
      <c r="P407" s="2">
        <v>33</v>
      </c>
      <c r="Q407" s="2">
        <v>1296</v>
      </c>
      <c r="R407" s="3">
        <f t="shared" si="82"/>
        <v>59448</v>
      </c>
      <c r="S407" s="20">
        <f t="shared" si="80"/>
        <v>206140.58559999999</v>
      </c>
      <c r="T407" s="21">
        <v>149701932</v>
      </c>
      <c r="U407" s="20">
        <f t="shared" si="83"/>
        <v>149701.932</v>
      </c>
      <c r="V407" s="20">
        <f t="shared" si="84"/>
        <v>56438.653599999991</v>
      </c>
      <c r="W407" s="3">
        <f t="shared" si="78"/>
        <v>1128773</v>
      </c>
      <c r="X407" s="3">
        <f t="shared" si="87"/>
        <v>1992111</v>
      </c>
      <c r="Y407" s="22">
        <v>0</v>
      </c>
      <c r="Z407" s="17">
        <v>0</v>
      </c>
      <c r="AA407" s="3">
        <f t="shared" si="88"/>
        <v>1992111</v>
      </c>
      <c r="AB407" s="22"/>
      <c r="AC407" s="23">
        <v>0</v>
      </c>
      <c r="AD407" s="23">
        <v>0</v>
      </c>
      <c r="AE407" s="24">
        <f>SUM(AA407-AB407+AC407-AD407)</f>
        <v>1992111</v>
      </c>
      <c r="AF407" s="1" t="str">
        <f>IF(O407&gt;0," ",1)</f>
        <v xml:space="preserve"> </v>
      </c>
      <c r="AG407" s="1" t="str">
        <f>IF(W407&gt;0," ",1)</f>
        <v xml:space="preserve"> </v>
      </c>
    </row>
    <row r="408" spans="1:33" ht="15.95" customHeight="1">
      <c r="A408" s="14" t="s">
        <v>138</v>
      </c>
      <c r="B408" s="14" t="s">
        <v>740</v>
      </c>
      <c r="C408" s="14" t="s">
        <v>131</v>
      </c>
      <c r="D408" s="14" t="s">
        <v>746</v>
      </c>
      <c r="E408" s="15">
        <v>530.91</v>
      </c>
      <c r="F408" s="8">
        <f t="shared" si="79"/>
        <v>818663.22</v>
      </c>
      <c r="G408" s="16">
        <v>166580.73000000001</v>
      </c>
      <c r="H408" s="18">
        <v>61581</v>
      </c>
      <c r="I408" s="8">
        <f t="shared" si="81"/>
        <v>46185.75</v>
      </c>
      <c r="J408" s="19">
        <v>42151</v>
      </c>
      <c r="K408" s="19">
        <v>11391</v>
      </c>
      <c r="L408" s="19">
        <v>126121</v>
      </c>
      <c r="M408" s="19">
        <v>38586</v>
      </c>
      <c r="N408" s="8">
        <f t="shared" si="85"/>
        <v>431015.48</v>
      </c>
      <c r="O408" s="3">
        <f t="shared" si="86"/>
        <v>387648</v>
      </c>
      <c r="P408" s="2">
        <v>79</v>
      </c>
      <c r="Q408" s="2">
        <v>223</v>
      </c>
      <c r="R408" s="3">
        <f t="shared" si="82"/>
        <v>24488</v>
      </c>
      <c r="S408" s="20">
        <f t="shared" si="80"/>
        <v>38087.483399999997</v>
      </c>
      <c r="T408" s="21">
        <v>11004740</v>
      </c>
      <c r="U408" s="20">
        <f t="shared" si="83"/>
        <v>11004.74</v>
      </c>
      <c r="V408" s="20">
        <f t="shared" si="84"/>
        <v>27082.743399999999</v>
      </c>
      <c r="W408" s="3">
        <f t="shared" si="78"/>
        <v>541655</v>
      </c>
      <c r="X408" s="3">
        <f t="shared" si="87"/>
        <v>953791</v>
      </c>
      <c r="Y408" s="22">
        <v>0</v>
      </c>
      <c r="Z408" s="17">
        <v>0</v>
      </c>
      <c r="AA408" s="3">
        <f t="shared" si="88"/>
        <v>953791</v>
      </c>
      <c r="AB408" s="22"/>
      <c r="AC408" s="23">
        <v>0</v>
      </c>
      <c r="AD408" s="23">
        <v>0</v>
      </c>
      <c r="AE408" s="24">
        <f>SUM(AA408-AB408+AC408-AD408)</f>
        <v>953791</v>
      </c>
      <c r="AF408" s="1" t="str">
        <f>IF(O408&gt;0," ",1)</f>
        <v xml:space="preserve"> </v>
      </c>
      <c r="AG408" s="1" t="str">
        <f>IF(W408&gt;0," ",1)</f>
        <v xml:space="preserve"> </v>
      </c>
    </row>
    <row r="409" spans="1:33" ht="15.95" customHeight="1">
      <c r="A409" s="14" t="s">
        <v>138</v>
      </c>
      <c r="B409" s="14" t="s">
        <v>740</v>
      </c>
      <c r="C409" s="14" t="s">
        <v>169</v>
      </c>
      <c r="D409" s="14" t="s">
        <v>747</v>
      </c>
      <c r="E409" s="15">
        <v>841.05</v>
      </c>
      <c r="F409" s="8">
        <f t="shared" si="79"/>
        <v>1296899.0999999999</v>
      </c>
      <c r="G409" s="16">
        <v>180145.97</v>
      </c>
      <c r="H409" s="18">
        <v>103319</v>
      </c>
      <c r="I409" s="8">
        <f t="shared" si="81"/>
        <v>77489.25</v>
      </c>
      <c r="J409" s="19">
        <v>70709</v>
      </c>
      <c r="K409" s="19">
        <v>19119</v>
      </c>
      <c r="L409" s="19">
        <v>224393</v>
      </c>
      <c r="M409" s="19">
        <v>132058</v>
      </c>
      <c r="N409" s="8">
        <f t="shared" si="85"/>
        <v>703914.22</v>
      </c>
      <c r="O409" s="3">
        <f t="shared" si="86"/>
        <v>592985</v>
      </c>
      <c r="P409" s="2">
        <v>79</v>
      </c>
      <c r="Q409" s="2">
        <v>327</v>
      </c>
      <c r="R409" s="3">
        <f t="shared" si="82"/>
        <v>35908</v>
      </c>
      <c r="S409" s="20">
        <f t="shared" si="80"/>
        <v>60336.927000000003</v>
      </c>
      <c r="T409" s="21">
        <v>11771114</v>
      </c>
      <c r="U409" s="20">
        <f t="shared" si="83"/>
        <v>11771.114</v>
      </c>
      <c r="V409" s="20">
        <f t="shared" si="84"/>
        <v>48565.813000000002</v>
      </c>
      <c r="W409" s="3">
        <f t="shared" si="78"/>
        <v>971316</v>
      </c>
      <c r="X409" s="3">
        <f t="shared" si="87"/>
        <v>1600209</v>
      </c>
      <c r="Y409" s="22">
        <v>0</v>
      </c>
      <c r="Z409" s="17">
        <v>0</v>
      </c>
      <c r="AA409" s="3">
        <f t="shared" si="88"/>
        <v>1600209</v>
      </c>
      <c r="AB409" s="22"/>
      <c r="AC409" s="23">
        <v>0</v>
      </c>
      <c r="AD409" s="23">
        <v>0</v>
      </c>
      <c r="AE409" s="24">
        <f>SUM(AA409-AB409+AC409-AD409)</f>
        <v>1600209</v>
      </c>
      <c r="AF409" s="1" t="str">
        <f>IF(O409&gt;0," ",1)</f>
        <v xml:space="preserve"> </v>
      </c>
      <c r="AG409" s="1" t="str">
        <f>IF(W409&gt;0," ",1)</f>
        <v xml:space="preserve"> </v>
      </c>
    </row>
    <row r="410" spans="1:33" ht="15.95" customHeight="1">
      <c r="A410" s="14" t="s">
        <v>112</v>
      </c>
      <c r="B410" s="14" t="s">
        <v>748</v>
      </c>
      <c r="C410" s="14" t="s">
        <v>210</v>
      </c>
      <c r="D410" s="14" t="s">
        <v>749</v>
      </c>
      <c r="E410" s="15">
        <v>615.24</v>
      </c>
      <c r="F410" s="8">
        <f t="shared" si="79"/>
        <v>948700.08</v>
      </c>
      <c r="G410" s="16">
        <v>398846.42</v>
      </c>
      <c r="H410" s="18">
        <v>66225</v>
      </c>
      <c r="I410" s="8">
        <f t="shared" si="81"/>
        <v>49668.75</v>
      </c>
      <c r="J410" s="19">
        <v>49119</v>
      </c>
      <c r="K410" s="19">
        <v>0</v>
      </c>
      <c r="L410" s="19">
        <v>0</v>
      </c>
      <c r="M410" s="19">
        <v>3594</v>
      </c>
      <c r="N410" s="8">
        <f t="shared" si="85"/>
        <v>501228.17</v>
      </c>
      <c r="O410" s="3">
        <f t="shared" si="86"/>
        <v>447472</v>
      </c>
      <c r="P410" s="2">
        <v>0</v>
      </c>
      <c r="Q410" s="2">
        <v>0</v>
      </c>
      <c r="R410" s="3">
        <f t="shared" si="82"/>
        <v>0</v>
      </c>
      <c r="S410" s="20">
        <f t="shared" si="80"/>
        <v>44137.317600000002</v>
      </c>
      <c r="T410" s="21">
        <v>25037440</v>
      </c>
      <c r="U410" s="20">
        <f t="shared" si="83"/>
        <v>25037.439999999999</v>
      </c>
      <c r="V410" s="20">
        <f t="shared" si="84"/>
        <v>19099.877600000003</v>
      </c>
      <c r="W410" s="3">
        <f t="shared" si="78"/>
        <v>381998</v>
      </c>
      <c r="X410" s="3">
        <f t="shared" si="87"/>
        <v>829470</v>
      </c>
      <c r="Y410" s="22">
        <v>0</v>
      </c>
      <c r="Z410" s="17">
        <v>0</v>
      </c>
      <c r="AA410" s="3">
        <f t="shared" si="88"/>
        <v>829470</v>
      </c>
      <c r="AB410" s="22"/>
      <c r="AC410" s="23">
        <v>0</v>
      </c>
      <c r="AD410" s="23">
        <v>0</v>
      </c>
      <c r="AE410" s="24">
        <f>SUM(AA410-AB410+AC410-AD410)</f>
        <v>829470</v>
      </c>
      <c r="AF410" s="1" t="str">
        <f>IF(O410&gt;0," ",1)</f>
        <v xml:space="preserve"> </v>
      </c>
      <c r="AG410" s="1" t="str">
        <f>IF(W410&gt;0," ",1)</f>
        <v xml:space="preserve"> </v>
      </c>
    </row>
    <row r="411" spans="1:33" ht="15.95" customHeight="1">
      <c r="A411" s="14" t="s">
        <v>112</v>
      </c>
      <c r="B411" s="14" t="s">
        <v>748</v>
      </c>
      <c r="C411" s="14" t="s">
        <v>42</v>
      </c>
      <c r="D411" s="14" t="s">
        <v>750</v>
      </c>
      <c r="E411" s="15">
        <v>564.26</v>
      </c>
      <c r="F411" s="8">
        <f t="shared" si="79"/>
        <v>870088.92</v>
      </c>
      <c r="G411" s="16">
        <v>300328.7</v>
      </c>
      <c r="H411" s="18">
        <v>74372</v>
      </c>
      <c r="I411" s="8">
        <f t="shared" si="81"/>
        <v>55779</v>
      </c>
      <c r="J411" s="19">
        <v>54930</v>
      </c>
      <c r="K411" s="19">
        <v>0</v>
      </c>
      <c r="L411" s="19">
        <v>0</v>
      </c>
      <c r="M411" s="19">
        <v>7323</v>
      </c>
      <c r="N411" s="8">
        <f t="shared" si="85"/>
        <v>418360.7</v>
      </c>
      <c r="O411" s="3">
        <f t="shared" si="86"/>
        <v>451728</v>
      </c>
      <c r="P411" s="2">
        <v>35</v>
      </c>
      <c r="Q411" s="2">
        <v>237</v>
      </c>
      <c r="R411" s="3">
        <f t="shared" si="82"/>
        <v>11530</v>
      </c>
      <c r="S411" s="20">
        <f t="shared" si="80"/>
        <v>40480.0124</v>
      </c>
      <c r="T411" s="21">
        <v>18527372</v>
      </c>
      <c r="U411" s="20">
        <f t="shared" si="83"/>
        <v>18527.371999999999</v>
      </c>
      <c r="V411" s="20">
        <f t="shared" si="84"/>
        <v>21952.6404</v>
      </c>
      <c r="W411" s="3">
        <f t="shared" si="78"/>
        <v>439053</v>
      </c>
      <c r="X411" s="3">
        <f t="shared" si="87"/>
        <v>902311</v>
      </c>
      <c r="Y411" s="22">
        <v>0</v>
      </c>
      <c r="Z411" s="17">
        <v>0</v>
      </c>
      <c r="AA411" s="3">
        <f t="shared" si="88"/>
        <v>902311</v>
      </c>
      <c r="AB411" s="22"/>
      <c r="AC411" s="23">
        <v>0</v>
      </c>
      <c r="AD411" s="23">
        <v>0</v>
      </c>
      <c r="AE411" s="24">
        <f>SUM(AA411-AB411+AC411-AD411)</f>
        <v>902311</v>
      </c>
      <c r="AF411" s="1" t="str">
        <f>IF(O411&gt;0," ",1)</f>
        <v xml:space="preserve"> </v>
      </c>
      <c r="AG411" s="1" t="str">
        <f>IF(W411&gt;0," ",1)</f>
        <v xml:space="preserve"> </v>
      </c>
    </row>
    <row r="412" spans="1:33" ht="15.95" customHeight="1">
      <c r="A412" s="14" t="s">
        <v>112</v>
      </c>
      <c r="B412" s="14" t="s">
        <v>748</v>
      </c>
      <c r="C412" s="14" t="s">
        <v>68</v>
      </c>
      <c r="D412" s="14" t="s">
        <v>751</v>
      </c>
      <c r="E412" s="15">
        <v>383.76</v>
      </c>
      <c r="F412" s="8">
        <f t="shared" si="79"/>
        <v>591757.92000000004</v>
      </c>
      <c r="G412" s="16">
        <v>149863.29999999999</v>
      </c>
      <c r="H412" s="18">
        <v>35325</v>
      </c>
      <c r="I412" s="8">
        <f t="shared" si="81"/>
        <v>26493.75</v>
      </c>
      <c r="J412" s="19">
        <v>26221</v>
      </c>
      <c r="K412" s="19">
        <v>0</v>
      </c>
      <c r="L412" s="19">
        <v>0</v>
      </c>
      <c r="M412" s="19">
        <v>14238</v>
      </c>
      <c r="N412" s="8">
        <f t="shared" si="85"/>
        <v>216816.05</v>
      </c>
      <c r="O412" s="3">
        <f t="shared" si="86"/>
        <v>374942</v>
      </c>
      <c r="P412" s="2">
        <v>73</v>
      </c>
      <c r="Q412" s="2">
        <v>195</v>
      </c>
      <c r="R412" s="3">
        <f t="shared" si="82"/>
        <v>19787</v>
      </c>
      <c r="S412" s="20">
        <f t="shared" si="80"/>
        <v>27530.9424</v>
      </c>
      <c r="T412" s="21">
        <v>8162489</v>
      </c>
      <c r="U412" s="20">
        <f t="shared" si="83"/>
        <v>8162.4889999999996</v>
      </c>
      <c r="V412" s="20">
        <f t="shared" si="84"/>
        <v>19368.453399999999</v>
      </c>
      <c r="W412" s="3">
        <f t="shared" si="78"/>
        <v>387369</v>
      </c>
      <c r="X412" s="3">
        <f t="shared" si="87"/>
        <v>782098</v>
      </c>
      <c r="Y412" s="22">
        <v>0</v>
      </c>
      <c r="Z412" s="17">
        <v>0</v>
      </c>
      <c r="AA412" s="3">
        <f t="shared" si="88"/>
        <v>782098</v>
      </c>
      <c r="AB412" s="22"/>
      <c r="AC412" s="23">
        <v>0</v>
      </c>
      <c r="AD412" s="23">
        <v>0</v>
      </c>
      <c r="AE412" s="24">
        <f>SUM(AA412-AB412+AC412-AD412)</f>
        <v>782098</v>
      </c>
      <c r="AF412" s="1" t="str">
        <f>IF(O412&gt;0," ",1)</f>
        <v xml:space="preserve"> </v>
      </c>
      <c r="AG412" s="1" t="str">
        <f>IF(W412&gt;0," ",1)</f>
        <v xml:space="preserve"> </v>
      </c>
    </row>
    <row r="413" spans="1:33" ht="15.95" customHeight="1">
      <c r="A413" s="14" t="s">
        <v>112</v>
      </c>
      <c r="B413" s="14" t="s">
        <v>748</v>
      </c>
      <c r="C413" s="14" t="s">
        <v>106</v>
      </c>
      <c r="D413" s="14" t="s">
        <v>752</v>
      </c>
      <c r="E413" s="15">
        <v>233.97</v>
      </c>
      <c r="F413" s="8">
        <f t="shared" si="79"/>
        <v>360781.74</v>
      </c>
      <c r="G413" s="16">
        <v>159194.89000000001</v>
      </c>
      <c r="H413" s="18">
        <v>19523</v>
      </c>
      <c r="I413" s="8">
        <f t="shared" si="81"/>
        <v>14642.25</v>
      </c>
      <c r="J413" s="19">
        <v>14690</v>
      </c>
      <c r="K413" s="19">
        <v>0</v>
      </c>
      <c r="L413" s="19">
        <v>0</v>
      </c>
      <c r="M413" s="19">
        <v>8461</v>
      </c>
      <c r="N413" s="8">
        <f t="shared" si="85"/>
        <v>196988.14</v>
      </c>
      <c r="O413" s="3">
        <f t="shared" si="86"/>
        <v>163794</v>
      </c>
      <c r="P413" s="2">
        <v>95</v>
      </c>
      <c r="Q413" s="2">
        <v>96</v>
      </c>
      <c r="R413" s="3">
        <f t="shared" si="82"/>
        <v>12677</v>
      </c>
      <c r="S413" s="20">
        <f t="shared" si="80"/>
        <v>16785.007799999999</v>
      </c>
      <c r="T413" s="21">
        <v>9419816</v>
      </c>
      <c r="U413" s="20">
        <f t="shared" si="83"/>
        <v>9419.8160000000007</v>
      </c>
      <c r="V413" s="20">
        <f t="shared" si="84"/>
        <v>7365.1917999999987</v>
      </c>
      <c r="W413" s="3">
        <f t="shared" si="78"/>
        <v>147304</v>
      </c>
      <c r="X413" s="3">
        <f t="shared" si="87"/>
        <v>323775</v>
      </c>
      <c r="Y413" s="22">
        <v>0</v>
      </c>
      <c r="Z413" s="17">
        <v>0</v>
      </c>
      <c r="AA413" s="3">
        <f t="shared" si="88"/>
        <v>323775</v>
      </c>
      <c r="AB413" s="22"/>
      <c r="AC413" s="23">
        <v>0</v>
      </c>
      <c r="AD413" s="23">
        <v>0</v>
      </c>
      <c r="AE413" s="24">
        <f>SUM(AA413-AB413+AC413-AD413)</f>
        <v>323775</v>
      </c>
      <c r="AF413" s="1" t="str">
        <f>IF(O413&gt;0," ",1)</f>
        <v xml:space="preserve"> </v>
      </c>
      <c r="AG413" s="1" t="str">
        <f>IF(W413&gt;0," ",1)</f>
        <v xml:space="preserve"> </v>
      </c>
    </row>
    <row r="414" spans="1:33" ht="15.95" customHeight="1">
      <c r="A414" s="14" t="s">
        <v>112</v>
      </c>
      <c r="B414" s="14" t="s">
        <v>748</v>
      </c>
      <c r="C414" s="14" t="s">
        <v>52</v>
      </c>
      <c r="D414" s="14" t="s">
        <v>753</v>
      </c>
      <c r="E414" s="15">
        <v>1324.5</v>
      </c>
      <c r="F414" s="8">
        <f t="shared" si="79"/>
        <v>2042379</v>
      </c>
      <c r="G414" s="16">
        <v>222503.89</v>
      </c>
      <c r="H414" s="18">
        <v>153611</v>
      </c>
      <c r="I414" s="8">
        <f t="shared" si="81"/>
        <v>115208.25</v>
      </c>
      <c r="J414" s="19">
        <v>104431</v>
      </c>
      <c r="K414" s="19">
        <v>217184</v>
      </c>
      <c r="L414" s="19">
        <v>300159</v>
      </c>
      <c r="M414" s="19">
        <v>41044</v>
      </c>
      <c r="N414" s="8">
        <f t="shared" si="85"/>
        <v>1000530.14</v>
      </c>
      <c r="O414" s="3">
        <f t="shared" si="86"/>
        <v>1041849</v>
      </c>
      <c r="P414" s="2">
        <v>57</v>
      </c>
      <c r="Q414" s="2">
        <v>731</v>
      </c>
      <c r="R414" s="3">
        <f t="shared" si="82"/>
        <v>57917</v>
      </c>
      <c r="S414" s="20">
        <f t="shared" si="80"/>
        <v>95019.63</v>
      </c>
      <c r="T414" s="21">
        <v>13871683</v>
      </c>
      <c r="U414" s="20">
        <f t="shared" si="83"/>
        <v>13871.683000000001</v>
      </c>
      <c r="V414" s="20">
        <f t="shared" si="84"/>
        <v>81147.947</v>
      </c>
      <c r="W414" s="3">
        <f t="shared" si="78"/>
        <v>1622959</v>
      </c>
      <c r="X414" s="3">
        <f t="shared" si="87"/>
        <v>2722725</v>
      </c>
      <c r="Y414" s="22">
        <v>0</v>
      </c>
      <c r="Z414" s="17">
        <v>0</v>
      </c>
      <c r="AA414" s="3">
        <f t="shared" si="88"/>
        <v>2722725</v>
      </c>
      <c r="AB414" s="22"/>
      <c r="AC414" s="23">
        <v>0</v>
      </c>
      <c r="AD414" s="23">
        <v>0</v>
      </c>
      <c r="AE414" s="24">
        <f>SUM(AA414-AB414+AC414-AD414)</f>
        <v>2722725</v>
      </c>
      <c r="AF414" s="1" t="str">
        <f>IF(O414&gt;0," ",1)</f>
        <v xml:space="preserve"> </v>
      </c>
      <c r="AG414" s="1" t="str">
        <f>IF(W414&gt;0," ",1)</f>
        <v xml:space="preserve"> </v>
      </c>
    </row>
    <row r="415" spans="1:33" ht="15.95" customHeight="1">
      <c r="A415" s="14" t="s">
        <v>112</v>
      </c>
      <c r="B415" s="14" t="s">
        <v>748</v>
      </c>
      <c r="C415" s="14" t="s">
        <v>193</v>
      </c>
      <c r="D415" s="14" t="s">
        <v>754</v>
      </c>
      <c r="E415" s="15">
        <v>769.83</v>
      </c>
      <c r="F415" s="8">
        <f t="shared" si="79"/>
        <v>1187077.8600000001</v>
      </c>
      <c r="G415" s="16">
        <v>387446.2</v>
      </c>
      <c r="H415" s="18">
        <v>74243</v>
      </c>
      <c r="I415" s="8">
        <f t="shared" si="81"/>
        <v>55682.25</v>
      </c>
      <c r="J415" s="19">
        <v>55351</v>
      </c>
      <c r="K415" s="19">
        <v>115158</v>
      </c>
      <c r="L415" s="19">
        <v>101688</v>
      </c>
      <c r="M415" s="19">
        <v>50661</v>
      </c>
      <c r="N415" s="8">
        <f t="shared" si="85"/>
        <v>765986.45</v>
      </c>
      <c r="O415" s="3">
        <f t="shared" si="86"/>
        <v>421091</v>
      </c>
      <c r="P415" s="2">
        <v>70</v>
      </c>
      <c r="Q415" s="2">
        <v>350</v>
      </c>
      <c r="R415" s="3">
        <f t="shared" si="82"/>
        <v>34055</v>
      </c>
      <c r="S415" s="20">
        <f t="shared" si="80"/>
        <v>55227.604200000002</v>
      </c>
      <c r="T415" s="21">
        <v>24836295</v>
      </c>
      <c r="U415" s="20">
        <f t="shared" si="83"/>
        <v>24836.294999999998</v>
      </c>
      <c r="V415" s="20">
        <f t="shared" si="84"/>
        <v>30391.309200000003</v>
      </c>
      <c r="W415" s="3">
        <f t="shared" si="78"/>
        <v>607826</v>
      </c>
      <c r="X415" s="3">
        <f t="shared" si="87"/>
        <v>1062972</v>
      </c>
      <c r="Y415" s="22">
        <v>0</v>
      </c>
      <c r="Z415" s="17">
        <v>0</v>
      </c>
      <c r="AA415" s="3">
        <f t="shared" si="88"/>
        <v>1062972</v>
      </c>
      <c r="AB415" s="22"/>
      <c r="AC415" s="23">
        <v>0</v>
      </c>
      <c r="AD415" s="23">
        <v>0</v>
      </c>
      <c r="AE415" s="24">
        <f>SUM(AA415-AB415+AC415-AD415)</f>
        <v>1062972</v>
      </c>
      <c r="AF415" s="1" t="str">
        <f>IF(O415&gt;0," ",1)</f>
        <v xml:space="preserve"> </v>
      </c>
      <c r="AG415" s="1" t="str">
        <f>IF(W415&gt;0," ",1)</f>
        <v xml:space="preserve"> </v>
      </c>
    </row>
    <row r="416" spans="1:33" ht="15.95" customHeight="1">
      <c r="A416" s="14" t="s">
        <v>112</v>
      </c>
      <c r="B416" s="14" t="s">
        <v>748</v>
      </c>
      <c r="C416" s="14" t="s">
        <v>216</v>
      </c>
      <c r="D416" s="14" t="s">
        <v>755</v>
      </c>
      <c r="E416" s="15">
        <v>748.62</v>
      </c>
      <c r="F416" s="8">
        <f t="shared" si="79"/>
        <v>1154372.04</v>
      </c>
      <c r="G416" s="16">
        <v>239797.29</v>
      </c>
      <c r="H416" s="18">
        <v>81449</v>
      </c>
      <c r="I416" s="8">
        <f t="shared" si="81"/>
        <v>61086.75</v>
      </c>
      <c r="J416" s="19">
        <v>61052</v>
      </c>
      <c r="K416" s="19">
        <v>126775</v>
      </c>
      <c r="L416" s="19">
        <v>173349</v>
      </c>
      <c r="M416" s="19">
        <v>58351</v>
      </c>
      <c r="N416" s="8">
        <f t="shared" si="85"/>
        <v>720411.04</v>
      </c>
      <c r="O416" s="3">
        <f t="shared" si="86"/>
        <v>433961</v>
      </c>
      <c r="P416" s="2">
        <v>92</v>
      </c>
      <c r="Q416" s="2">
        <v>209</v>
      </c>
      <c r="R416" s="3">
        <f t="shared" si="82"/>
        <v>26727</v>
      </c>
      <c r="S416" s="20">
        <f t="shared" si="80"/>
        <v>53705.998800000001</v>
      </c>
      <c r="T416" s="21">
        <v>14324808</v>
      </c>
      <c r="U416" s="20">
        <f t="shared" si="83"/>
        <v>14324.808000000001</v>
      </c>
      <c r="V416" s="20">
        <f t="shared" si="84"/>
        <v>39381.190799999997</v>
      </c>
      <c r="W416" s="3">
        <f t="shared" si="78"/>
        <v>787624</v>
      </c>
      <c r="X416" s="3">
        <f t="shared" si="87"/>
        <v>1248312</v>
      </c>
      <c r="Y416" s="22">
        <v>0</v>
      </c>
      <c r="Z416" s="17">
        <v>0</v>
      </c>
      <c r="AA416" s="3">
        <f t="shared" si="88"/>
        <v>1248312</v>
      </c>
      <c r="AB416" s="22"/>
      <c r="AC416" s="23">
        <v>0</v>
      </c>
      <c r="AD416" s="23">
        <v>0</v>
      </c>
      <c r="AE416" s="24">
        <f>SUM(AA416-AB416+AC416-AD416)</f>
        <v>1248312</v>
      </c>
      <c r="AF416" s="1" t="str">
        <f>IF(O416&gt;0," ",1)</f>
        <v xml:space="preserve"> </v>
      </c>
      <c r="AG416" s="1" t="str">
        <f>IF(W416&gt;0," ",1)</f>
        <v xml:space="preserve"> </v>
      </c>
    </row>
    <row r="417" spans="1:33" ht="15.95" customHeight="1">
      <c r="A417" s="14" t="s">
        <v>112</v>
      </c>
      <c r="B417" s="14" t="s">
        <v>748</v>
      </c>
      <c r="C417" s="14" t="s">
        <v>39</v>
      </c>
      <c r="D417" s="14" t="s">
        <v>756</v>
      </c>
      <c r="E417" s="15">
        <v>613.41</v>
      </c>
      <c r="F417" s="8">
        <f t="shared" si="79"/>
        <v>945878.22</v>
      </c>
      <c r="G417" s="16">
        <v>1108076.01</v>
      </c>
      <c r="H417" s="18">
        <v>50333</v>
      </c>
      <c r="I417" s="8">
        <f t="shared" si="81"/>
        <v>37749.75</v>
      </c>
      <c r="J417" s="19">
        <v>37626</v>
      </c>
      <c r="K417" s="19">
        <v>78204</v>
      </c>
      <c r="L417" s="19">
        <v>125365</v>
      </c>
      <c r="M417" s="19">
        <v>73102</v>
      </c>
      <c r="N417" s="8">
        <f t="shared" si="85"/>
        <v>1460122.76</v>
      </c>
      <c r="O417" s="3">
        <f t="shared" si="86"/>
        <v>0</v>
      </c>
      <c r="P417" s="2">
        <v>95</v>
      </c>
      <c r="Q417" s="2">
        <v>275</v>
      </c>
      <c r="R417" s="3">
        <f t="shared" si="82"/>
        <v>36314</v>
      </c>
      <c r="S417" s="20">
        <f t="shared" si="80"/>
        <v>44006.0334</v>
      </c>
      <c r="T417" s="21">
        <v>67446297</v>
      </c>
      <c r="U417" s="20">
        <f t="shared" si="83"/>
        <v>67446.297000000006</v>
      </c>
      <c r="V417" s="20">
        <f t="shared" si="84"/>
        <v>0</v>
      </c>
      <c r="W417" s="3">
        <f t="shared" si="78"/>
        <v>0</v>
      </c>
      <c r="X417" s="3">
        <f t="shared" si="87"/>
        <v>36314</v>
      </c>
      <c r="Y417" s="22">
        <v>0</v>
      </c>
      <c r="Z417" s="17">
        <v>0</v>
      </c>
      <c r="AA417" s="3">
        <f t="shared" si="88"/>
        <v>36314</v>
      </c>
      <c r="AB417" s="22"/>
      <c r="AC417" s="23">
        <v>0</v>
      </c>
      <c r="AD417" s="23">
        <v>0</v>
      </c>
      <c r="AE417" s="24">
        <f>SUM(AA417-AB417+AC417-AD417)</f>
        <v>36314</v>
      </c>
      <c r="AF417" s="1">
        <f>IF(O417&gt;0," ",1)</f>
        <v>1</v>
      </c>
      <c r="AG417" s="1">
        <f>IF(W417&gt;0," ",1)</f>
        <v>1</v>
      </c>
    </row>
    <row r="418" spans="1:33" ht="15.95" customHeight="1">
      <c r="A418" s="14" t="s">
        <v>112</v>
      </c>
      <c r="B418" s="14" t="s">
        <v>748</v>
      </c>
      <c r="C418" s="14" t="s">
        <v>246</v>
      </c>
      <c r="D418" s="14" t="s">
        <v>757</v>
      </c>
      <c r="E418" s="15">
        <v>921.84</v>
      </c>
      <c r="F418" s="8">
        <f t="shared" si="79"/>
        <v>1421477.28</v>
      </c>
      <c r="G418" s="16">
        <v>169172.42</v>
      </c>
      <c r="H418" s="18">
        <v>102090</v>
      </c>
      <c r="I418" s="8">
        <f t="shared" si="81"/>
        <v>76567.5</v>
      </c>
      <c r="J418" s="19">
        <v>70312</v>
      </c>
      <c r="K418" s="19">
        <v>145777</v>
      </c>
      <c r="L418" s="19">
        <v>173362</v>
      </c>
      <c r="M418" s="19">
        <v>48291</v>
      </c>
      <c r="N418" s="8">
        <f t="shared" si="85"/>
        <v>683481.92</v>
      </c>
      <c r="O418" s="3">
        <f t="shared" si="86"/>
        <v>737995</v>
      </c>
      <c r="P418" s="2">
        <v>84</v>
      </c>
      <c r="Q418" s="2">
        <v>319</v>
      </c>
      <c r="R418" s="3">
        <f t="shared" si="82"/>
        <v>37246</v>
      </c>
      <c r="S418" s="20">
        <f t="shared" si="80"/>
        <v>66132.801600000006</v>
      </c>
      <c r="T418" s="21">
        <v>10570106</v>
      </c>
      <c r="U418" s="20">
        <f t="shared" si="83"/>
        <v>10570.106</v>
      </c>
      <c r="V418" s="20">
        <f t="shared" si="84"/>
        <v>55562.695600000006</v>
      </c>
      <c r="W418" s="3">
        <f t="shared" si="78"/>
        <v>1111254</v>
      </c>
      <c r="X418" s="3">
        <f t="shared" si="87"/>
        <v>1886495</v>
      </c>
      <c r="Y418" s="22">
        <v>0</v>
      </c>
      <c r="Z418" s="17">
        <v>0</v>
      </c>
      <c r="AA418" s="3">
        <f t="shared" si="88"/>
        <v>1886495</v>
      </c>
      <c r="AB418" s="22"/>
      <c r="AC418" s="23">
        <v>0</v>
      </c>
      <c r="AD418" s="23">
        <v>0</v>
      </c>
      <c r="AE418" s="24">
        <f>SUM(AA418-AB418+AC418-AD418)</f>
        <v>1886495</v>
      </c>
      <c r="AF418" s="1" t="str">
        <f>IF(O418&gt;0," ",1)</f>
        <v xml:space="preserve"> </v>
      </c>
      <c r="AG418" s="1" t="str">
        <f>IF(W418&gt;0," ",1)</f>
        <v xml:space="preserve"> </v>
      </c>
    </row>
    <row r="419" spans="1:33" ht="15.95" customHeight="1">
      <c r="A419" s="14" t="s">
        <v>112</v>
      </c>
      <c r="B419" s="14" t="s">
        <v>748</v>
      </c>
      <c r="C419" s="14" t="s">
        <v>217</v>
      </c>
      <c r="D419" s="14" t="s">
        <v>758</v>
      </c>
      <c r="E419" s="15">
        <v>500.36</v>
      </c>
      <c r="F419" s="8">
        <f t="shared" si="79"/>
        <v>771555.12</v>
      </c>
      <c r="G419" s="16">
        <v>275899.05</v>
      </c>
      <c r="H419" s="18">
        <v>56536</v>
      </c>
      <c r="I419" s="8">
        <f t="shared" si="81"/>
        <v>42402</v>
      </c>
      <c r="J419" s="19">
        <v>38102</v>
      </c>
      <c r="K419" s="19">
        <v>79386</v>
      </c>
      <c r="L419" s="19">
        <v>155988</v>
      </c>
      <c r="M419" s="19">
        <v>56575</v>
      </c>
      <c r="N419" s="8">
        <f t="shared" si="85"/>
        <v>648352.05000000005</v>
      </c>
      <c r="O419" s="3">
        <f t="shared" si="86"/>
        <v>123203</v>
      </c>
      <c r="P419" s="2">
        <v>92</v>
      </c>
      <c r="Q419" s="2">
        <v>237</v>
      </c>
      <c r="R419" s="3">
        <f t="shared" si="82"/>
        <v>30308</v>
      </c>
      <c r="S419" s="20">
        <f t="shared" si="80"/>
        <v>35895.826399999998</v>
      </c>
      <c r="T419" s="21">
        <v>15947922</v>
      </c>
      <c r="U419" s="20">
        <f t="shared" si="83"/>
        <v>15947.922</v>
      </c>
      <c r="V419" s="20">
        <f t="shared" si="84"/>
        <v>19947.904399999999</v>
      </c>
      <c r="W419" s="3">
        <f t="shared" si="78"/>
        <v>398958</v>
      </c>
      <c r="X419" s="3">
        <f t="shared" si="87"/>
        <v>552469</v>
      </c>
      <c r="Y419" s="22">
        <v>0</v>
      </c>
      <c r="Z419" s="17">
        <v>0</v>
      </c>
      <c r="AA419" s="3">
        <f t="shared" si="88"/>
        <v>552469</v>
      </c>
      <c r="AB419" s="22"/>
      <c r="AC419" s="23">
        <v>0</v>
      </c>
      <c r="AD419" s="23">
        <v>0</v>
      </c>
      <c r="AE419" s="24">
        <f>SUM(AA419-AB419+AC419-AD419)</f>
        <v>552469</v>
      </c>
      <c r="AF419" s="1" t="str">
        <f>IF(O419&gt;0," ",1)</f>
        <v xml:space="preserve"> </v>
      </c>
      <c r="AG419" s="1" t="str">
        <f>IF(W419&gt;0," ",1)</f>
        <v xml:space="preserve"> </v>
      </c>
    </row>
    <row r="420" spans="1:33" ht="15.95" customHeight="1">
      <c r="A420" s="14" t="s">
        <v>112</v>
      </c>
      <c r="B420" s="14" t="s">
        <v>748</v>
      </c>
      <c r="C420" s="14" t="s">
        <v>7</v>
      </c>
      <c r="D420" s="14" t="s">
        <v>759</v>
      </c>
      <c r="E420" s="15">
        <v>778.17</v>
      </c>
      <c r="F420" s="8">
        <f t="shared" si="79"/>
        <v>1199938.1399999999</v>
      </c>
      <c r="G420" s="16">
        <v>275103.53999999998</v>
      </c>
      <c r="H420" s="18">
        <v>80003</v>
      </c>
      <c r="I420" s="8">
        <f t="shared" si="81"/>
        <v>60002.25</v>
      </c>
      <c r="J420" s="19">
        <v>59838</v>
      </c>
      <c r="K420" s="19">
        <v>124365</v>
      </c>
      <c r="L420" s="19">
        <v>165057</v>
      </c>
      <c r="M420" s="19">
        <v>55579</v>
      </c>
      <c r="N420" s="8">
        <f t="shared" si="85"/>
        <v>739944.79</v>
      </c>
      <c r="O420" s="3">
        <f t="shared" si="86"/>
        <v>459993</v>
      </c>
      <c r="P420" s="2">
        <v>81</v>
      </c>
      <c r="Q420" s="2">
        <v>376</v>
      </c>
      <c r="R420" s="3">
        <f t="shared" si="82"/>
        <v>42334</v>
      </c>
      <c r="S420" s="20">
        <f t="shared" si="80"/>
        <v>55825.915800000002</v>
      </c>
      <c r="T420" s="21">
        <v>16288964</v>
      </c>
      <c r="U420" s="20">
        <f t="shared" si="83"/>
        <v>16288.964</v>
      </c>
      <c r="V420" s="20">
        <f t="shared" si="84"/>
        <v>39536.951800000003</v>
      </c>
      <c r="W420" s="3">
        <f t="shared" si="78"/>
        <v>790739</v>
      </c>
      <c r="X420" s="3">
        <f t="shared" si="87"/>
        <v>1293066</v>
      </c>
      <c r="Y420" s="22">
        <v>0</v>
      </c>
      <c r="Z420" s="17">
        <v>0</v>
      </c>
      <c r="AA420" s="3">
        <f t="shared" si="88"/>
        <v>1293066</v>
      </c>
      <c r="AB420" s="22"/>
      <c r="AC420" s="23">
        <v>0</v>
      </c>
      <c r="AD420" s="23">
        <v>0</v>
      </c>
      <c r="AE420" s="24">
        <f>SUM(AA420-AB420+AC420-AD420)</f>
        <v>1293066</v>
      </c>
      <c r="AF420" s="1" t="str">
        <f>IF(O420&gt;0," ",1)</f>
        <v xml:space="preserve"> </v>
      </c>
      <c r="AG420" s="1" t="str">
        <f>IF(W420&gt;0," ",1)</f>
        <v xml:space="preserve"> </v>
      </c>
    </row>
    <row r="421" spans="1:33" ht="15.95" customHeight="1">
      <c r="A421" s="14" t="s">
        <v>112</v>
      </c>
      <c r="B421" s="14" t="s">
        <v>748</v>
      </c>
      <c r="C421" s="14" t="s">
        <v>247</v>
      </c>
      <c r="D421" s="14" t="s">
        <v>760</v>
      </c>
      <c r="E421" s="15">
        <v>645.23</v>
      </c>
      <c r="F421" s="8">
        <f t="shared" si="79"/>
        <v>994944.66</v>
      </c>
      <c r="G421" s="16">
        <v>146487.54999999999</v>
      </c>
      <c r="H421" s="18">
        <v>66729</v>
      </c>
      <c r="I421" s="8">
        <f t="shared" si="81"/>
        <v>50046.75</v>
      </c>
      <c r="J421" s="19">
        <v>49106</v>
      </c>
      <c r="K421" s="19">
        <v>102631</v>
      </c>
      <c r="L421" s="19">
        <v>167801</v>
      </c>
      <c r="M421" s="19">
        <v>24298</v>
      </c>
      <c r="N421" s="8">
        <f t="shared" si="85"/>
        <v>540370.30000000005</v>
      </c>
      <c r="O421" s="3">
        <f t="shared" si="86"/>
        <v>454574</v>
      </c>
      <c r="P421" s="2">
        <v>81</v>
      </c>
      <c r="Q421" s="2">
        <v>304</v>
      </c>
      <c r="R421" s="3">
        <f t="shared" si="82"/>
        <v>34227</v>
      </c>
      <c r="S421" s="20">
        <f t="shared" si="80"/>
        <v>46288.800199999998</v>
      </c>
      <c r="T421" s="21">
        <v>8824551</v>
      </c>
      <c r="U421" s="20">
        <f t="shared" si="83"/>
        <v>8824.5509999999995</v>
      </c>
      <c r="V421" s="20">
        <f t="shared" si="84"/>
        <v>37464.249199999998</v>
      </c>
      <c r="W421" s="3">
        <f t="shared" si="78"/>
        <v>749285</v>
      </c>
      <c r="X421" s="3">
        <f t="shared" si="87"/>
        <v>1238086</v>
      </c>
      <c r="Y421" s="22">
        <v>0</v>
      </c>
      <c r="Z421" s="17">
        <v>0</v>
      </c>
      <c r="AA421" s="3">
        <f t="shared" si="88"/>
        <v>1238086</v>
      </c>
      <c r="AB421" s="22"/>
      <c r="AC421" s="23">
        <v>0</v>
      </c>
      <c r="AD421" s="23">
        <v>0</v>
      </c>
      <c r="AE421" s="24">
        <f>SUM(AA421-AB421+AC421-AD421)</f>
        <v>1238086</v>
      </c>
      <c r="AF421" s="1" t="str">
        <f>IF(O421&gt;0," ",1)</f>
        <v xml:space="preserve"> </v>
      </c>
      <c r="AG421" s="1" t="str">
        <f>IF(W421&gt;0," ",1)</f>
        <v xml:space="preserve"> </v>
      </c>
    </row>
    <row r="422" spans="1:33" ht="15.95" customHeight="1">
      <c r="A422" s="14" t="s">
        <v>112</v>
      </c>
      <c r="B422" s="14" t="s">
        <v>748</v>
      </c>
      <c r="C422" s="14" t="s">
        <v>8</v>
      </c>
      <c r="D422" s="14" t="s">
        <v>761</v>
      </c>
      <c r="E422" s="15">
        <v>400.35</v>
      </c>
      <c r="F422" s="8">
        <f t="shared" si="79"/>
        <v>617339.70000000007</v>
      </c>
      <c r="G422" s="16">
        <v>78193.89</v>
      </c>
      <c r="H422" s="18">
        <v>51840</v>
      </c>
      <c r="I422" s="8">
        <f t="shared" si="81"/>
        <v>38880</v>
      </c>
      <c r="J422" s="19">
        <v>42004</v>
      </c>
      <c r="K422" s="19">
        <v>84923</v>
      </c>
      <c r="L422" s="19">
        <v>56527</v>
      </c>
      <c r="M422" s="19">
        <v>25738</v>
      </c>
      <c r="N422" s="8">
        <f t="shared" ref="N422:N453" si="89">SUM(G422+I422+J422+K422+L422+M422)</f>
        <v>326265.89</v>
      </c>
      <c r="O422" s="3">
        <f t="shared" ref="O422:O453" si="90">IF(F422&gt;N422,ROUND(SUM(F422-N422),0),0)</f>
        <v>291074</v>
      </c>
      <c r="P422" s="2">
        <v>110</v>
      </c>
      <c r="Q422" s="2">
        <v>97</v>
      </c>
      <c r="R422" s="3">
        <f t="shared" si="82"/>
        <v>14831</v>
      </c>
      <c r="S422" s="20">
        <f t="shared" si="80"/>
        <v>28721.109</v>
      </c>
      <c r="T422" s="21">
        <v>4740216</v>
      </c>
      <c r="U422" s="20">
        <f t="shared" si="83"/>
        <v>4740.2160000000003</v>
      </c>
      <c r="V422" s="20">
        <f t="shared" si="84"/>
        <v>23980.893</v>
      </c>
      <c r="W422" s="3">
        <f t="shared" si="78"/>
        <v>479618</v>
      </c>
      <c r="X422" s="3">
        <f t="shared" ref="X422:X453" si="91">SUM(O422+R422+W422)</f>
        <v>785523</v>
      </c>
      <c r="Y422" s="22">
        <v>0</v>
      </c>
      <c r="Z422" s="17">
        <v>0</v>
      </c>
      <c r="AA422" s="3">
        <f t="shared" ref="AA422:AA453" si="92">ROUND(X422+Z422,0)</f>
        <v>785523</v>
      </c>
      <c r="AB422" s="22"/>
      <c r="AC422" s="23">
        <v>0</v>
      </c>
      <c r="AD422" s="23">
        <v>0</v>
      </c>
      <c r="AE422" s="24">
        <f>SUM(AA422-AB422+AC422-AD422)</f>
        <v>785523</v>
      </c>
      <c r="AF422" s="1" t="str">
        <f>IF(O422&gt;0," ",1)</f>
        <v xml:space="preserve"> </v>
      </c>
      <c r="AG422" s="1" t="str">
        <f>IF(W422&gt;0," ",1)</f>
        <v xml:space="preserve"> </v>
      </c>
    </row>
    <row r="423" spans="1:33" ht="15.95" customHeight="1">
      <c r="A423" s="14" t="s">
        <v>112</v>
      </c>
      <c r="B423" s="14" t="s">
        <v>748</v>
      </c>
      <c r="C423" s="14" t="s">
        <v>96</v>
      </c>
      <c r="D423" s="14" t="s">
        <v>762</v>
      </c>
      <c r="E423" s="15">
        <v>4763.58</v>
      </c>
      <c r="F423" s="8">
        <f t="shared" si="79"/>
        <v>7345440.3600000003</v>
      </c>
      <c r="G423" s="16">
        <v>1217785.27</v>
      </c>
      <c r="H423" s="18">
        <v>540646</v>
      </c>
      <c r="I423" s="8">
        <f t="shared" si="81"/>
        <v>405484.5</v>
      </c>
      <c r="J423" s="19">
        <v>369777</v>
      </c>
      <c r="K423" s="19">
        <v>767883</v>
      </c>
      <c r="L423" s="19">
        <v>1022838</v>
      </c>
      <c r="M423" s="19">
        <v>3485</v>
      </c>
      <c r="N423" s="8">
        <f t="shared" si="89"/>
        <v>3787252.77</v>
      </c>
      <c r="O423" s="3">
        <f t="shared" si="90"/>
        <v>3558188</v>
      </c>
      <c r="P423" s="2">
        <v>33</v>
      </c>
      <c r="Q423" s="2">
        <v>1664</v>
      </c>
      <c r="R423" s="3">
        <f t="shared" si="82"/>
        <v>76328</v>
      </c>
      <c r="S423" s="20">
        <f t="shared" si="80"/>
        <v>341739.2292</v>
      </c>
      <c r="T423" s="21">
        <v>77270639</v>
      </c>
      <c r="U423" s="20">
        <f t="shared" si="83"/>
        <v>77270.638999999996</v>
      </c>
      <c r="V423" s="20">
        <f t="shared" si="84"/>
        <v>264468.59019999998</v>
      </c>
      <c r="W423" s="3">
        <f t="shared" si="78"/>
        <v>5289372</v>
      </c>
      <c r="X423" s="3">
        <f t="shared" si="91"/>
        <v>8923888</v>
      </c>
      <c r="Y423" s="22">
        <v>0</v>
      </c>
      <c r="Z423" s="17">
        <v>0</v>
      </c>
      <c r="AA423" s="3">
        <f t="shared" si="92"/>
        <v>8923888</v>
      </c>
      <c r="AB423" s="22"/>
      <c r="AC423" s="23">
        <v>0</v>
      </c>
      <c r="AD423" s="23">
        <v>0</v>
      </c>
      <c r="AE423" s="24">
        <f>SUM(AA423-AB423+AC423-AD423)</f>
        <v>8923888</v>
      </c>
      <c r="AF423" s="1" t="str">
        <f>IF(O423&gt;0," ",1)</f>
        <v xml:space="preserve"> </v>
      </c>
      <c r="AG423" s="1" t="str">
        <f>IF(W423&gt;0," ",1)</f>
        <v xml:space="preserve"> </v>
      </c>
    </row>
    <row r="424" spans="1:33" ht="15.95" customHeight="1">
      <c r="A424" s="14" t="s">
        <v>12</v>
      </c>
      <c r="B424" s="14" t="s">
        <v>763</v>
      </c>
      <c r="C424" s="14" t="s">
        <v>35</v>
      </c>
      <c r="D424" s="14" t="s">
        <v>764</v>
      </c>
      <c r="E424" s="15">
        <v>198.86</v>
      </c>
      <c r="F424" s="8">
        <f t="shared" si="79"/>
        <v>306642.12</v>
      </c>
      <c r="G424" s="16">
        <v>52393.27</v>
      </c>
      <c r="H424" s="18">
        <v>12915</v>
      </c>
      <c r="I424" s="8">
        <f t="shared" si="81"/>
        <v>9686.25</v>
      </c>
      <c r="J424" s="19">
        <v>14044</v>
      </c>
      <c r="K424" s="19">
        <v>0</v>
      </c>
      <c r="L424" s="19">
        <v>0</v>
      </c>
      <c r="M424" s="19">
        <v>18928</v>
      </c>
      <c r="N424" s="8">
        <f t="shared" si="89"/>
        <v>95051.51999999999</v>
      </c>
      <c r="O424" s="3">
        <f t="shared" si="90"/>
        <v>211591</v>
      </c>
      <c r="P424" s="2">
        <v>59</v>
      </c>
      <c r="Q424" s="2">
        <v>100</v>
      </c>
      <c r="R424" s="3">
        <f t="shared" si="82"/>
        <v>8201</v>
      </c>
      <c r="S424" s="20">
        <f t="shared" si="80"/>
        <v>14266.216399999999</v>
      </c>
      <c r="T424" s="21">
        <v>3114939</v>
      </c>
      <c r="U424" s="20">
        <f t="shared" si="83"/>
        <v>3114.9389999999999</v>
      </c>
      <c r="V424" s="20">
        <f t="shared" si="84"/>
        <v>11151.277399999999</v>
      </c>
      <c r="W424" s="3">
        <f t="shared" si="78"/>
        <v>223026</v>
      </c>
      <c r="X424" s="3">
        <f t="shared" si="91"/>
        <v>442818</v>
      </c>
      <c r="Y424" s="22">
        <v>0</v>
      </c>
      <c r="Z424" s="17">
        <v>0</v>
      </c>
      <c r="AA424" s="3">
        <f t="shared" si="92"/>
        <v>442818</v>
      </c>
      <c r="AB424" s="22"/>
      <c r="AC424" s="23">
        <v>0</v>
      </c>
      <c r="AD424" s="23">
        <v>0</v>
      </c>
      <c r="AE424" s="24">
        <f>SUM(AA424-AB424+AC424-AD424)</f>
        <v>442818</v>
      </c>
      <c r="AF424" s="1" t="str">
        <f>IF(O424&gt;0," ",1)</f>
        <v xml:space="preserve"> </v>
      </c>
      <c r="AG424" s="1" t="str">
        <f>IF(W424&gt;0," ",1)</f>
        <v xml:space="preserve"> </v>
      </c>
    </row>
    <row r="425" spans="1:33" ht="15.95" customHeight="1">
      <c r="A425" s="14" t="s">
        <v>12</v>
      </c>
      <c r="B425" s="14" t="s">
        <v>763</v>
      </c>
      <c r="C425" s="14" t="s">
        <v>52</v>
      </c>
      <c r="D425" s="14" t="s">
        <v>765</v>
      </c>
      <c r="E425" s="15">
        <v>687.83</v>
      </c>
      <c r="F425" s="8">
        <f t="shared" si="79"/>
        <v>1060633.8600000001</v>
      </c>
      <c r="G425" s="16">
        <v>239728.69</v>
      </c>
      <c r="H425" s="18">
        <v>47781</v>
      </c>
      <c r="I425" s="8">
        <f t="shared" si="81"/>
        <v>35835.75</v>
      </c>
      <c r="J425" s="19">
        <v>55578</v>
      </c>
      <c r="K425" s="19">
        <v>52558</v>
      </c>
      <c r="L425" s="19">
        <v>154253</v>
      </c>
      <c r="M425" s="19">
        <v>40813</v>
      </c>
      <c r="N425" s="8">
        <f t="shared" si="89"/>
        <v>578766.43999999994</v>
      </c>
      <c r="O425" s="3">
        <f t="shared" si="90"/>
        <v>481867</v>
      </c>
      <c r="P425" s="2">
        <v>90</v>
      </c>
      <c r="Q425" s="2">
        <v>238</v>
      </c>
      <c r="R425" s="3">
        <f t="shared" si="82"/>
        <v>29774</v>
      </c>
      <c r="S425" s="20">
        <f t="shared" si="80"/>
        <v>49344.924200000001</v>
      </c>
      <c r="T425" s="21">
        <v>14987284</v>
      </c>
      <c r="U425" s="20">
        <f t="shared" si="83"/>
        <v>14987.284</v>
      </c>
      <c r="V425" s="20">
        <f t="shared" si="84"/>
        <v>34357.640200000002</v>
      </c>
      <c r="W425" s="3">
        <f t="shared" si="78"/>
        <v>687153</v>
      </c>
      <c r="X425" s="3">
        <f t="shared" si="91"/>
        <v>1198794</v>
      </c>
      <c r="Y425" s="22">
        <v>0</v>
      </c>
      <c r="Z425" s="17">
        <v>0</v>
      </c>
      <c r="AA425" s="3">
        <f t="shared" si="92"/>
        <v>1198794</v>
      </c>
      <c r="AB425" s="22"/>
      <c r="AC425" s="23">
        <v>0</v>
      </c>
      <c r="AD425" s="23">
        <v>0</v>
      </c>
      <c r="AE425" s="24">
        <f>SUM(AA425-AB425+AC425-AD425)</f>
        <v>1198794</v>
      </c>
      <c r="AF425" s="1" t="str">
        <f>IF(O425&gt;0," ",1)</f>
        <v xml:space="preserve"> </v>
      </c>
      <c r="AG425" s="1" t="str">
        <f>IF(W425&gt;0," ",1)</f>
        <v xml:space="preserve"> </v>
      </c>
    </row>
    <row r="426" spans="1:33" ht="15.95" customHeight="1">
      <c r="A426" s="14" t="s">
        <v>12</v>
      </c>
      <c r="B426" s="14" t="s">
        <v>763</v>
      </c>
      <c r="C426" s="14" t="s">
        <v>94</v>
      </c>
      <c r="D426" s="14" t="s">
        <v>766</v>
      </c>
      <c r="E426" s="15">
        <v>955.97</v>
      </c>
      <c r="F426" s="8">
        <f t="shared" si="79"/>
        <v>1474105.74</v>
      </c>
      <c r="G426" s="16">
        <v>136690.26999999999</v>
      </c>
      <c r="H426" s="18">
        <v>58952</v>
      </c>
      <c r="I426" s="8">
        <f t="shared" si="81"/>
        <v>44214</v>
      </c>
      <c r="J426" s="19">
        <v>68623</v>
      </c>
      <c r="K426" s="19">
        <v>64662</v>
      </c>
      <c r="L426" s="19">
        <v>161756</v>
      </c>
      <c r="M426" s="19">
        <v>82123</v>
      </c>
      <c r="N426" s="8">
        <f t="shared" si="89"/>
        <v>558068.27</v>
      </c>
      <c r="O426" s="3">
        <f t="shared" si="90"/>
        <v>916037</v>
      </c>
      <c r="P426" s="2">
        <v>70</v>
      </c>
      <c r="Q426" s="2">
        <v>494</v>
      </c>
      <c r="R426" s="3">
        <f t="shared" si="82"/>
        <v>48066</v>
      </c>
      <c r="S426" s="20">
        <f t="shared" si="80"/>
        <v>68581.287800000006</v>
      </c>
      <c r="T426" s="21">
        <v>7970278</v>
      </c>
      <c r="U426" s="20">
        <f t="shared" si="83"/>
        <v>7970.2780000000002</v>
      </c>
      <c r="V426" s="20">
        <f t="shared" si="84"/>
        <v>60611.009800000007</v>
      </c>
      <c r="W426" s="3">
        <f t="shared" si="78"/>
        <v>1212220</v>
      </c>
      <c r="X426" s="3">
        <f t="shared" si="91"/>
        <v>2176323</v>
      </c>
      <c r="Y426" s="22">
        <v>0</v>
      </c>
      <c r="Z426" s="17">
        <v>0</v>
      </c>
      <c r="AA426" s="3">
        <f t="shared" si="92"/>
        <v>2176323</v>
      </c>
      <c r="AB426" s="22"/>
      <c r="AC426" s="23">
        <v>0</v>
      </c>
      <c r="AD426" s="23">
        <v>0</v>
      </c>
      <c r="AE426" s="24">
        <f>SUM(AA426-AB426+AC426-AD426)</f>
        <v>2176323</v>
      </c>
      <c r="AF426" s="1" t="str">
        <f>IF(O426&gt;0," ",1)</f>
        <v xml:space="preserve"> </v>
      </c>
      <c r="AG426" s="1" t="str">
        <f>IF(W426&gt;0," ",1)</f>
        <v xml:space="preserve"> </v>
      </c>
    </row>
    <row r="427" spans="1:33" ht="15.95" customHeight="1">
      <c r="A427" s="14" t="s">
        <v>12</v>
      </c>
      <c r="B427" s="14" t="s">
        <v>763</v>
      </c>
      <c r="C427" s="14" t="s">
        <v>13</v>
      </c>
      <c r="D427" s="14" t="s">
        <v>767</v>
      </c>
      <c r="E427" s="15">
        <v>2908.06</v>
      </c>
      <c r="F427" s="8">
        <f t="shared" si="79"/>
        <v>4484228.5199999996</v>
      </c>
      <c r="G427" s="16">
        <v>716845.48</v>
      </c>
      <c r="H427" s="18">
        <v>193867</v>
      </c>
      <c r="I427" s="8">
        <f t="shared" si="81"/>
        <v>145400.25</v>
      </c>
      <c r="J427" s="19">
        <v>226133</v>
      </c>
      <c r="K427" s="19">
        <v>212882</v>
      </c>
      <c r="L427" s="19">
        <v>598700</v>
      </c>
      <c r="M427" s="19">
        <v>80089</v>
      </c>
      <c r="N427" s="8">
        <f t="shared" si="89"/>
        <v>1980049.73</v>
      </c>
      <c r="O427" s="3">
        <f t="shared" si="90"/>
        <v>2504179</v>
      </c>
      <c r="P427" s="2">
        <v>33</v>
      </c>
      <c r="Q427" s="2">
        <v>1649</v>
      </c>
      <c r="R427" s="3">
        <f t="shared" si="82"/>
        <v>75640</v>
      </c>
      <c r="S427" s="20">
        <f t="shared" si="80"/>
        <v>208624.22440000001</v>
      </c>
      <c r="T427" s="21">
        <v>45922196</v>
      </c>
      <c r="U427" s="20">
        <f t="shared" si="83"/>
        <v>45922.196000000004</v>
      </c>
      <c r="V427" s="20">
        <f t="shared" si="84"/>
        <v>162702.02840000001</v>
      </c>
      <c r="W427" s="3">
        <f t="shared" si="78"/>
        <v>3254041</v>
      </c>
      <c r="X427" s="3">
        <f t="shared" si="91"/>
        <v>5833860</v>
      </c>
      <c r="Y427" s="22">
        <v>0</v>
      </c>
      <c r="Z427" s="17">
        <v>0</v>
      </c>
      <c r="AA427" s="3">
        <f t="shared" si="92"/>
        <v>5833860</v>
      </c>
      <c r="AB427" s="22"/>
      <c r="AC427" s="23">
        <v>0</v>
      </c>
      <c r="AD427" s="23">
        <v>0</v>
      </c>
      <c r="AE427" s="24">
        <f>SUM(AA427-AB427+AC427-AD427)</f>
        <v>5833860</v>
      </c>
      <c r="AF427" s="1" t="str">
        <f>IF(O427&gt;0," ",1)</f>
        <v xml:space="preserve"> </v>
      </c>
      <c r="AG427" s="1" t="str">
        <f>IF(W427&gt;0," ",1)</f>
        <v xml:space="preserve"> </v>
      </c>
    </row>
    <row r="428" spans="1:33" ht="15.95" customHeight="1">
      <c r="A428" s="14" t="s">
        <v>12</v>
      </c>
      <c r="B428" s="14" t="s">
        <v>763</v>
      </c>
      <c r="C428" s="14" t="s">
        <v>88</v>
      </c>
      <c r="D428" s="14" t="s">
        <v>768</v>
      </c>
      <c r="E428" s="15">
        <v>4475.8</v>
      </c>
      <c r="F428" s="8">
        <f t="shared" si="79"/>
        <v>6901683.6000000006</v>
      </c>
      <c r="G428" s="16">
        <v>1194815.8400000001</v>
      </c>
      <c r="H428" s="18">
        <v>294196</v>
      </c>
      <c r="I428" s="8">
        <f t="shared" si="81"/>
        <v>220647</v>
      </c>
      <c r="J428" s="19">
        <v>341914</v>
      </c>
      <c r="K428" s="19">
        <v>323198</v>
      </c>
      <c r="L428" s="19">
        <v>829920</v>
      </c>
      <c r="M428" s="19">
        <v>11397</v>
      </c>
      <c r="N428" s="8">
        <f t="shared" si="89"/>
        <v>2921891.8399999999</v>
      </c>
      <c r="O428" s="3">
        <f t="shared" si="90"/>
        <v>3979792</v>
      </c>
      <c r="P428" s="2">
        <v>33</v>
      </c>
      <c r="Q428" s="2">
        <v>2102</v>
      </c>
      <c r="R428" s="3">
        <f t="shared" si="82"/>
        <v>96419</v>
      </c>
      <c r="S428" s="20">
        <f t="shared" si="80"/>
        <v>321093.89199999999</v>
      </c>
      <c r="T428" s="21">
        <v>77585444</v>
      </c>
      <c r="U428" s="20">
        <f t="shared" si="83"/>
        <v>77585.444000000003</v>
      </c>
      <c r="V428" s="20">
        <f t="shared" si="84"/>
        <v>243508.44799999997</v>
      </c>
      <c r="W428" s="3">
        <f t="shared" si="78"/>
        <v>4870169</v>
      </c>
      <c r="X428" s="3">
        <f t="shared" si="91"/>
        <v>8946380</v>
      </c>
      <c r="Y428" s="22">
        <v>0</v>
      </c>
      <c r="Z428" s="17">
        <v>0</v>
      </c>
      <c r="AA428" s="3">
        <f t="shared" si="92"/>
        <v>8946380</v>
      </c>
      <c r="AB428" s="22"/>
      <c r="AC428" s="23">
        <v>0</v>
      </c>
      <c r="AD428" s="23">
        <v>0</v>
      </c>
      <c r="AE428" s="24">
        <f>SUM(AA428-AB428+AC428-AD428)</f>
        <v>8946380</v>
      </c>
      <c r="AF428" s="1" t="str">
        <f>IF(O428&gt;0," ",1)</f>
        <v xml:space="preserve"> </v>
      </c>
      <c r="AG428" s="1" t="str">
        <f>IF(W428&gt;0," ",1)</f>
        <v xml:space="preserve"> </v>
      </c>
    </row>
    <row r="429" spans="1:33" ht="15.95" customHeight="1">
      <c r="A429" s="14" t="s">
        <v>12</v>
      </c>
      <c r="B429" s="14" t="s">
        <v>763</v>
      </c>
      <c r="C429" s="14" t="s">
        <v>47</v>
      </c>
      <c r="D429" s="14" t="s">
        <v>769</v>
      </c>
      <c r="E429" s="15">
        <v>1164.79</v>
      </c>
      <c r="F429" s="8">
        <f t="shared" si="79"/>
        <v>1796106.18</v>
      </c>
      <c r="G429" s="16">
        <v>257145.84</v>
      </c>
      <c r="H429" s="18">
        <v>83077</v>
      </c>
      <c r="I429" s="8">
        <f t="shared" si="81"/>
        <v>62307.75</v>
      </c>
      <c r="J429" s="19">
        <v>96558</v>
      </c>
      <c r="K429" s="19">
        <v>91131</v>
      </c>
      <c r="L429" s="19">
        <v>217648</v>
      </c>
      <c r="M429" s="19">
        <v>38823</v>
      </c>
      <c r="N429" s="8">
        <f t="shared" si="89"/>
        <v>763613.59</v>
      </c>
      <c r="O429" s="3">
        <f t="shared" si="90"/>
        <v>1032493</v>
      </c>
      <c r="P429" s="2">
        <v>33</v>
      </c>
      <c r="Q429" s="2">
        <v>671</v>
      </c>
      <c r="R429" s="3">
        <f t="shared" si="82"/>
        <v>30779</v>
      </c>
      <c r="S429" s="20">
        <f t="shared" si="80"/>
        <v>83562.034599999999</v>
      </c>
      <c r="T429" s="21">
        <v>16031536</v>
      </c>
      <c r="U429" s="20">
        <f t="shared" si="83"/>
        <v>16031.536</v>
      </c>
      <c r="V429" s="20">
        <f t="shared" si="84"/>
        <v>67530.498599999992</v>
      </c>
      <c r="W429" s="3">
        <f t="shared" si="78"/>
        <v>1350610</v>
      </c>
      <c r="X429" s="3">
        <f t="shared" si="91"/>
        <v>2413882</v>
      </c>
      <c r="Y429" s="22">
        <v>0</v>
      </c>
      <c r="Z429" s="17">
        <v>0</v>
      </c>
      <c r="AA429" s="3">
        <f t="shared" si="92"/>
        <v>2413882</v>
      </c>
      <c r="AB429" s="22"/>
      <c r="AC429" s="23">
        <v>0</v>
      </c>
      <c r="AD429" s="23">
        <v>0</v>
      </c>
      <c r="AE429" s="24">
        <f>SUM(AA429-AB429+AC429-AD429)</f>
        <v>2413882</v>
      </c>
      <c r="AF429" s="1" t="str">
        <f>IF(O429&gt;0," ",1)</f>
        <v xml:space="preserve"> </v>
      </c>
      <c r="AG429" s="1" t="str">
        <f>IF(W429&gt;0," ",1)</f>
        <v xml:space="preserve"> </v>
      </c>
    </row>
    <row r="430" spans="1:33" ht="15.95" customHeight="1">
      <c r="A430" s="14" t="s">
        <v>12</v>
      </c>
      <c r="B430" s="14" t="s">
        <v>763</v>
      </c>
      <c r="C430" s="14" t="s">
        <v>247</v>
      </c>
      <c r="D430" s="14" t="s">
        <v>770</v>
      </c>
      <c r="E430" s="15">
        <v>807.34</v>
      </c>
      <c r="F430" s="8">
        <f t="shared" si="79"/>
        <v>1244918.28</v>
      </c>
      <c r="G430" s="16">
        <v>197781.89</v>
      </c>
      <c r="H430" s="18">
        <v>46203</v>
      </c>
      <c r="I430" s="8">
        <f t="shared" si="81"/>
        <v>34652.25</v>
      </c>
      <c r="J430" s="19">
        <v>53703</v>
      </c>
      <c r="K430" s="19">
        <v>50681</v>
      </c>
      <c r="L430" s="19">
        <v>188275</v>
      </c>
      <c r="M430" s="19">
        <v>67403</v>
      </c>
      <c r="N430" s="8">
        <f t="shared" si="89"/>
        <v>592496.14</v>
      </c>
      <c r="O430" s="3">
        <f t="shared" si="90"/>
        <v>652422</v>
      </c>
      <c r="P430" s="2">
        <v>86</v>
      </c>
      <c r="Q430" s="2">
        <v>379</v>
      </c>
      <c r="R430" s="3">
        <f t="shared" si="82"/>
        <v>45306</v>
      </c>
      <c r="S430" s="20">
        <f t="shared" si="80"/>
        <v>57918.571600000003</v>
      </c>
      <c r="T430" s="21">
        <v>11773224</v>
      </c>
      <c r="U430" s="20">
        <f t="shared" si="83"/>
        <v>11773.224</v>
      </c>
      <c r="V430" s="20">
        <f t="shared" si="84"/>
        <v>46145.347600000001</v>
      </c>
      <c r="W430" s="3">
        <f t="shared" si="78"/>
        <v>922907</v>
      </c>
      <c r="X430" s="3">
        <f t="shared" si="91"/>
        <v>1620635</v>
      </c>
      <c r="Y430" s="22">
        <v>0</v>
      </c>
      <c r="Z430" s="17">
        <v>0</v>
      </c>
      <c r="AA430" s="3">
        <f t="shared" si="92"/>
        <v>1620635</v>
      </c>
      <c r="AB430" s="22"/>
      <c r="AC430" s="23">
        <v>0</v>
      </c>
      <c r="AD430" s="23">
        <v>0</v>
      </c>
      <c r="AE430" s="24">
        <f>SUM(AA430-AB430+AC430-AD430)</f>
        <v>1620635</v>
      </c>
      <c r="AF430" s="1" t="str">
        <f>IF(O430&gt;0," ",1)</f>
        <v xml:space="preserve"> </v>
      </c>
      <c r="AG430" s="1" t="str">
        <f>IF(W430&gt;0," ",1)</f>
        <v xml:space="preserve"> </v>
      </c>
    </row>
    <row r="431" spans="1:33" ht="15.95" customHeight="1">
      <c r="A431" s="14" t="s">
        <v>12</v>
      </c>
      <c r="B431" s="14" t="s">
        <v>763</v>
      </c>
      <c r="C431" s="14" t="s">
        <v>65</v>
      </c>
      <c r="D431" s="14" t="s">
        <v>771</v>
      </c>
      <c r="E431" s="15">
        <v>589.54</v>
      </c>
      <c r="F431" s="8">
        <f t="shared" si="79"/>
        <v>909070.67999999993</v>
      </c>
      <c r="G431" s="16">
        <v>149932.76</v>
      </c>
      <c r="H431" s="18">
        <v>35532</v>
      </c>
      <c r="I431" s="8">
        <f t="shared" si="81"/>
        <v>26649</v>
      </c>
      <c r="J431" s="19">
        <v>41316</v>
      </c>
      <c r="K431" s="19">
        <v>38962</v>
      </c>
      <c r="L431" s="19">
        <v>108811</v>
      </c>
      <c r="M431" s="19">
        <v>38738</v>
      </c>
      <c r="N431" s="8">
        <f t="shared" si="89"/>
        <v>404408.76</v>
      </c>
      <c r="O431" s="3">
        <f t="shared" si="90"/>
        <v>504662</v>
      </c>
      <c r="P431" s="2">
        <v>92</v>
      </c>
      <c r="Q431" s="2">
        <v>180</v>
      </c>
      <c r="R431" s="3">
        <f t="shared" si="82"/>
        <v>23018</v>
      </c>
      <c r="S431" s="20">
        <f t="shared" si="80"/>
        <v>42293.599600000001</v>
      </c>
      <c r="T431" s="21">
        <v>8756161</v>
      </c>
      <c r="U431" s="20">
        <f t="shared" si="83"/>
        <v>8756.1610000000001</v>
      </c>
      <c r="V431" s="20">
        <f t="shared" si="84"/>
        <v>33537.438600000001</v>
      </c>
      <c r="W431" s="3">
        <f t="shared" si="78"/>
        <v>670749</v>
      </c>
      <c r="X431" s="3">
        <f t="shared" si="91"/>
        <v>1198429</v>
      </c>
      <c r="Y431" s="22">
        <v>0</v>
      </c>
      <c r="Z431" s="17">
        <v>0</v>
      </c>
      <c r="AA431" s="3">
        <f t="shared" si="92"/>
        <v>1198429</v>
      </c>
      <c r="AB431" s="22"/>
      <c r="AC431" s="23">
        <v>0</v>
      </c>
      <c r="AD431" s="23">
        <v>0</v>
      </c>
      <c r="AE431" s="24">
        <f>SUM(AA431-AB431+AC431-AD431)</f>
        <v>1198429</v>
      </c>
      <c r="AF431" s="1" t="str">
        <f>IF(O431&gt;0," ",1)</f>
        <v xml:space="preserve"> </v>
      </c>
      <c r="AG431" s="1" t="str">
        <f>IF(W431&gt;0," ",1)</f>
        <v xml:space="preserve"> </v>
      </c>
    </row>
    <row r="432" spans="1:33" ht="15.95" customHeight="1">
      <c r="A432" s="14" t="s">
        <v>113</v>
      </c>
      <c r="B432" s="14" t="s">
        <v>114</v>
      </c>
      <c r="C432" s="14" t="s">
        <v>110</v>
      </c>
      <c r="D432" s="14" t="s">
        <v>772</v>
      </c>
      <c r="E432" s="15">
        <v>824.58</v>
      </c>
      <c r="F432" s="8">
        <f t="shared" si="79"/>
        <v>1271502.3600000001</v>
      </c>
      <c r="G432" s="16">
        <v>543241.81000000006</v>
      </c>
      <c r="H432" s="18">
        <v>48433</v>
      </c>
      <c r="I432" s="8">
        <f t="shared" si="81"/>
        <v>36324.75</v>
      </c>
      <c r="J432" s="19">
        <v>69541</v>
      </c>
      <c r="K432" s="19">
        <v>0</v>
      </c>
      <c r="L432" s="19">
        <v>0</v>
      </c>
      <c r="M432" s="19">
        <v>42494</v>
      </c>
      <c r="N432" s="8">
        <f t="shared" si="89"/>
        <v>691601.56</v>
      </c>
      <c r="O432" s="3">
        <f t="shared" si="90"/>
        <v>579901</v>
      </c>
      <c r="P432" s="2">
        <v>33</v>
      </c>
      <c r="Q432" s="2">
        <v>495</v>
      </c>
      <c r="R432" s="3">
        <f t="shared" si="82"/>
        <v>22706</v>
      </c>
      <c r="S432" s="20">
        <f t="shared" si="80"/>
        <v>59155.369200000001</v>
      </c>
      <c r="T432" s="21">
        <v>35739593</v>
      </c>
      <c r="U432" s="20">
        <f t="shared" si="83"/>
        <v>35739.593000000001</v>
      </c>
      <c r="V432" s="20">
        <f t="shared" si="84"/>
        <v>23415.7762</v>
      </c>
      <c r="W432" s="3">
        <f t="shared" si="78"/>
        <v>468316</v>
      </c>
      <c r="X432" s="3">
        <f t="shared" si="91"/>
        <v>1070923</v>
      </c>
      <c r="Y432" s="22">
        <v>0</v>
      </c>
      <c r="Z432" s="17">
        <v>0</v>
      </c>
      <c r="AA432" s="3">
        <f t="shared" si="92"/>
        <v>1070923</v>
      </c>
      <c r="AB432" s="22"/>
      <c r="AC432" s="23">
        <v>0</v>
      </c>
      <c r="AD432" s="23">
        <v>0</v>
      </c>
      <c r="AE432" s="24">
        <f>SUM(AA432-AB432+AC432-AD432)</f>
        <v>1070923</v>
      </c>
      <c r="AF432" s="1" t="str">
        <f>IF(O432&gt;0," ",1)</f>
        <v xml:space="preserve"> </v>
      </c>
      <c r="AG432" s="1" t="str">
        <f>IF(W432&gt;0," ",1)</f>
        <v xml:space="preserve"> </v>
      </c>
    </row>
    <row r="433" spans="1:33" ht="15.95" customHeight="1">
      <c r="A433" s="14" t="s">
        <v>113</v>
      </c>
      <c r="B433" s="14" t="s">
        <v>114</v>
      </c>
      <c r="C433" s="14" t="s">
        <v>145</v>
      </c>
      <c r="D433" s="14" t="s">
        <v>450</v>
      </c>
      <c r="E433" s="15">
        <v>593.80999999999995</v>
      </c>
      <c r="F433" s="8">
        <f t="shared" si="79"/>
        <v>915655.0199999999</v>
      </c>
      <c r="G433" s="16">
        <v>477573.59</v>
      </c>
      <c r="H433" s="18">
        <v>33103</v>
      </c>
      <c r="I433" s="8">
        <f t="shared" si="81"/>
        <v>24827.25</v>
      </c>
      <c r="J433" s="19">
        <v>47494</v>
      </c>
      <c r="K433" s="19">
        <v>0</v>
      </c>
      <c r="L433" s="19">
        <v>0</v>
      </c>
      <c r="M433" s="19">
        <v>5823</v>
      </c>
      <c r="N433" s="8">
        <f t="shared" si="89"/>
        <v>555717.84000000008</v>
      </c>
      <c r="O433" s="3">
        <f t="shared" si="90"/>
        <v>359937</v>
      </c>
      <c r="P433" s="2">
        <v>33</v>
      </c>
      <c r="Q433" s="2">
        <v>288</v>
      </c>
      <c r="R433" s="3">
        <f t="shared" si="82"/>
        <v>13211</v>
      </c>
      <c r="S433" s="20">
        <f t="shared" si="80"/>
        <v>42599.929400000001</v>
      </c>
      <c r="T433" s="21">
        <v>30851007</v>
      </c>
      <c r="U433" s="20">
        <f t="shared" si="83"/>
        <v>30851.007000000001</v>
      </c>
      <c r="V433" s="20">
        <f t="shared" si="84"/>
        <v>11748.922399999999</v>
      </c>
      <c r="W433" s="3">
        <f t="shared" si="78"/>
        <v>234978</v>
      </c>
      <c r="X433" s="3">
        <f t="shared" si="91"/>
        <v>608126</v>
      </c>
      <c r="Y433" s="22">
        <v>0</v>
      </c>
      <c r="Z433" s="17">
        <v>0</v>
      </c>
      <c r="AA433" s="3">
        <f t="shared" si="92"/>
        <v>608126</v>
      </c>
      <c r="AB433" s="22"/>
      <c r="AC433" s="23">
        <v>0</v>
      </c>
      <c r="AD433" s="23">
        <v>0</v>
      </c>
      <c r="AE433" s="24">
        <f>SUM(AA433-AB433+AC433-AD433)</f>
        <v>608126</v>
      </c>
      <c r="AF433" s="1" t="str">
        <f>IF(O433&gt;0," ",1)</f>
        <v xml:space="preserve"> </v>
      </c>
      <c r="AG433" s="1" t="str">
        <f>IF(W433&gt;0," ",1)</f>
        <v xml:space="preserve"> </v>
      </c>
    </row>
    <row r="434" spans="1:33" ht="15.95" customHeight="1">
      <c r="A434" s="14" t="s">
        <v>113</v>
      </c>
      <c r="B434" s="14" t="s">
        <v>114</v>
      </c>
      <c r="C434" s="14" t="s">
        <v>42</v>
      </c>
      <c r="D434" s="14" t="s">
        <v>773</v>
      </c>
      <c r="E434" s="15">
        <v>386.9</v>
      </c>
      <c r="F434" s="8">
        <f t="shared" si="79"/>
        <v>596599.79999999993</v>
      </c>
      <c r="G434" s="16">
        <v>46073.919999999998</v>
      </c>
      <c r="H434" s="18">
        <v>21604</v>
      </c>
      <c r="I434" s="8">
        <f t="shared" si="81"/>
        <v>16203</v>
      </c>
      <c r="J434" s="19">
        <v>31026</v>
      </c>
      <c r="K434" s="19">
        <v>0</v>
      </c>
      <c r="L434" s="19">
        <v>0</v>
      </c>
      <c r="M434" s="19">
        <v>187</v>
      </c>
      <c r="N434" s="8">
        <f t="shared" si="89"/>
        <v>93489.919999999998</v>
      </c>
      <c r="O434" s="3">
        <f t="shared" si="90"/>
        <v>503110</v>
      </c>
      <c r="P434" s="2">
        <v>0</v>
      </c>
      <c r="Q434" s="2">
        <v>0</v>
      </c>
      <c r="R434" s="3">
        <f t="shared" si="82"/>
        <v>0</v>
      </c>
      <c r="S434" s="20">
        <f t="shared" si="80"/>
        <v>27756.205999999998</v>
      </c>
      <c r="T434" s="21">
        <v>2980202</v>
      </c>
      <c r="U434" s="20">
        <f t="shared" si="83"/>
        <v>2980.2020000000002</v>
      </c>
      <c r="V434" s="20">
        <f t="shared" si="84"/>
        <v>24776.003999999997</v>
      </c>
      <c r="W434" s="3">
        <f t="shared" si="78"/>
        <v>495520</v>
      </c>
      <c r="X434" s="3">
        <f t="shared" si="91"/>
        <v>998630</v>
      </c>
      <c r="Y434" s="22">
        <v>0</v>
      </c>
      <c r="Z434" s="17">
        <v>0</v>
      </c>
      <c r="AA434" s="3">
        <f t="shared" si="92"/>
        <v>998630</v>
      </c>
      <c r="AB434" s="22"/>
      <c r="AC434" s="23">
        <v>0</v>
      </c>
      <c r="AD434" s="23">
        <v>0</v>
      </c>
      <c r="AE434" s="24">
        <f>SUM(AA434-AB434+AC434-AD434)</f>
        <v>998630</v>
      </c>
      <c r="AF434" s="1" t="str">
        <f>IF(O434&gt;0," ",1)</f>
        <v xml:space="preserve"> </v>
      </c>
      <c r="AG434" s="1" t="str">
        <f>IF(W434&gt;0," ",1)</f>
        <v xml:space="preserve"> </v>
      </c>
    </row>
    <row r="435" spans="1:33" ht="15.95" customHeight="1">
      <c r="A435" s="14" t="s">
        <v>113</v>
      </c>
      <c r="B435" s="14" t="s">
        <v>114</v>
      </c>
      <c r="C435" s="14" t="s">
        <v>214</v>
      </c>
      <c r="D435" s="14" t="s">
        <v>774</v>
      </c>
      <c r="E435" s="15">
        <v>616.98</v>
      </c>
      <c r="F435" s="8">
        <f t="shared" si="79"/>
        <v>951383.16</v>
      </c>
      <c r="G435" s="16">
        <v>109981.79</v>
      </c>
      <c r="H435" s="18">
        <v>29135</v>
      </c>
      <c r="I435" s="8">
        <f t="shared" si="81"/>
        <v>21851.25</v>
      </c>
      <c r="J435" s="19">
        <v>41839</v>
      </c>
      <c r="K435" s="19">
        <v>0</v>
      </c>
      <c r="L435" s="19">
        <v>0</v>
      </c>
      <c r="M435" s="19">
        <v>11002</v>
      </c>
      <c r="N435" s="8">
        <f t="shared" si="89"/>
        <v>184674.03999999998</v>
      </c>
      <c r="O435" s="3">
        <f t="shared" si="90"/>
        <v>766709</v>
      </c>
      <c r="P435" s="2">
        <v>33</v>
      </c>
      <c r="Q435" s="2">
        <v>246</v>
      </c>
      <c r="R435" s="3">
        <f t="shared" si="82"/>
        <v>11284</v>
      </c>
      <c r="S435" s="20">
        <f t="shared" si="80"/>
        <v>44262.145199999999</v>
      </c>
      <c r="T435" s="21">
        <v>6974115</v>
      </c>
      <c r="U435" s="20">
        <f t="shared" si="83"/>
        <v>6974.1149999999998</v>
      </c>
      <c r="V435" s="20">
        <f t="shared" si="84"/>
        <v>37288.030200000001</v>
      </c>
      <c r="W435" s="3">
        <f t="shared" si="78"/>
        <v>745761</v>
      </c>
      <c r="X435" s="3">
        <f t="shared" si="91"/>
        <v>1523754</v>
      </c>
      <c r="Y435" s="22">
        <v>0</v>
      </c>
      <c r="Z435" s="17">
        <v>0</v>
      </c>
      <c r="AA435" s="3">
        <f t="shared" si="92"/>
        <v>1523754</v>
      </c>
      <c r="AB435" s="22"/>
      <c r="AC435" s="23">
        <v>0</v>
      </c>
      <c r="AD435" s="23">
        <v>0</v>
      </c>
      <c r="AE435" s="24">
        <f>SUM(AA435-AB435+AC435-AD435)</f>
        <v>1523754</v>
      </c>
      <c r="AF435" s="1" t="str">
        <f>IF(O435&gt;0," ",1)</f>
        <v xml:space="preserve"> </v>
      </c>
      <c r="AG435" s="1" t="str">
        <f>IF(W435&gt;0," ",1)</f>
        <v xml:space="preserve"> </v>
      </c>
    </row>
    <row r="436" spans="1:33" ht="15.95" customHeight="1">
      <c r="A436" s="14" t="s">
        <v>113</v>
      </c>
      <c r="B436" s="14" t="s">
        <v>114</v>
      </c>
      <c r="C436" s="14" t="s">
        <v>52</v>
      </c>
      <c r="D436" s="14" t="s">
        <v>775</v>
      </c>
      <c r="E436" s="15">
        <v>2767.13</v>
      </c>
      <c r="F436" s="8">
        <f t="shared" si="79"/>
        <v>4266914.46</v>
      </c>
      <c r="G436" s="16">
        <v>534899.19999999995</v>
      </c>
      <c r="H436" s="18">
        <v>162787</v>
      </c>
      <c r="I436" s="8">
        <f t="shared" si="81"/>
        <v>122090.25</v>
      </c>
      <c r="J436" s="19">
        <v>234734</v>
      </c>
      <c r="K436" s="19">
        <v>100396</v>
      </c>
      <c r="L436" s="19">
        <v>636386</v>
      </c>
      <c r="M436" s="19">
        <v>56118</v>
      </c>
      <c r="N436" s="8">
        <f t="shared" si="89"/>
        <v>1684623.45</v>
      </c>
      <c r="O436" s="3">
        <f t="shared" si="90"/>
        <v>2582291</v>
      </c>
      <c r="P436" s="2">
        <v>33</v>
      </c>
      <c r="Q436" s="2">
        <v>1255</v>
      </c>
      <c r="R436" s="3">
        <f t="shared" si="82"/>
        <v>57567</v>
      </c>
      <c r="S436" s="20">
        <f t="shared" si="80"/>
        <v>198513.9062</v>
      </c>
      <c r="T436" s="21">
        <v>33753150</v>
      </c>
      <c r="U436" s="20">
        <f t="shared" si="83"/>
        <v>33753.15</v>
      </c>
      <c r="V436" s="20">
        <f t="shared" si="84"/>
        <v>164760.7562</v>
      </c>
      <c r="W436" s="3">
        <f t="shared" si="78"/>
        <v>3295215</v>
      </c>
      <c r="X436" s="3">
        <f t="shared" si="91"/>
        <v>5935073</v>
      </c>
      <c r="Y436" s="22">
        <v>0</v>
      </c>
      <c r="Z436" s="17">
        <v>0</v>
      </c>
      <c r="AA436" s="3">
        <f t="shared" si="92"/>
        <v>5935073</v>
      </c>
      <c r="AB436" s="22"/>
      <c r="AC436" s="23">
        <v>0</v>
      </c>
      <c r="AD436" s="23">
        <v>0</v>
      </c>
      <c r="AE436" s="24">
        <f>SUM(AA436-AB436+AC436-AD436)</f>
        <v>5935073</v>
      </c>
      <c r="AF436" s="1" t="str">
        <f>IF(O436&gt;0," ",1)</f>
        <v xml:space="preserve"> </v>
      </c>
      <c r="AG436" s="1" t="str">
        <f>IF(W436&gt;0," ",1)</f>
        <v xml:space="preserve"> </v>
      </c>
    </row>
    <row r="437" spans="1:33" ht="15.95" customHeight="1">
      <c r="A437" s="14" t="s">
        <v>113</v>
      </c>
      <c r="B437" s="14" t="s">
        <v>114</v>
      </c>
      <c r="C437" s="14" t="s">
        <v>193</v>
      </c>
      <c r="D437" s="14" t="s">
        <v>776</v>
      </c>
      <c r="E437" s="15">
        <v>1032.24</v>
      </c>
      <c r="F437" s="8">
        <f t="shared" si="79"/>
        <v>1591714.08</v>
      </c>
      <c r="G437" s="16">
        <v>177850.81</v>
      </c>
      <c r="H437" s="18">
        <v>67183</v>
      </c>
      <c r="I437" s="8">
        <f t="shared" si="81"/>
        <v>50387.25</v>
      </c>
      <c r="J437" s="19">
        <v>96482</v>
      </c>
      <c r="K437" s="19">
        <v>41296</v>
      </c>
      <c r="L437" s="19">
        <v>201437</v>
      </c>
      <c r="M437" s="19">
        <v>30935</v>
      </c>
      <c r="N437" s="8">
        <f t="shared" si="89"/>
        <v>598388.06000000006</v>
      </c>
      <c r="O437" s="3">
        <f t="shared" si="90"/>
        <v>993326</v>
      </c>
      <c r="P437" s="2">
        <v>33</v>
      </c>
      <c r="Q437" s="2">
        <v>610</v>
      </c>
      <c r="R437" s="3">
        <f t="shared" si="82"/>
        <v>27981</v>
      </c>
      <c r="S437" s="20">
        <f t="shared" si="80"/>
        <v>74052.897599999997</v>
      </c>
      <c r="T437" s="21">
        <v>11242150</v>
      </c>
      <c r="U437" s="20">
        <f t="shared" si="83"/>
        <v>11242.15</v>
      </c>
      <c r="V437" s="20">
        <f t="shared" si="84"/>
        <v>62810.747599999995</v>
      </c>
      <c r="W437" s="3">
        <f t="shared" si="78"/>
        <v>1256215</v>
      </c>
      <c r="X437" s="3">
        <f t="shared" si="91"/>
        <v>2277522</v>
      </c>
      <c r="Y437" s="22">
        <v>0</v>
      </c>
      <c r="Z437" s="17">
        <v>0</v>
      </c>
      <c r="AA437" s="3">
        <f t="shared" si="92"/>
        <v>2277522</v>
      </c>
      <c r="AB437" s="22"/>
      <c r="AC437" s="23">
        <v>0</v>
      </c>
      <c r="AD437" s="23">
        <v>0</v>
      </c>
      <c r="AE437" s="24">
        <f>SUM(AA437-AB437+AC437-AD437)</f>
        <v>2277522</v>
      </c>
      <c r="AF437" s="1" t="str">
        <f>IF(O437&gt;0," ",1)</f>
        <v xml:space="preserve"> </v>
      </c>
      <c r="AG437" s="1" t="str">
        <f>IF(W437&gt;0," ",1)</f>
        <v xml:space="preserve"> </v>
      </c>
    </row>
    <row r="438" spans="1:33" ht="15.95" customHeight="1">
      <c r="A438" s="14" t="s">
        <v>113</v>
      </c>
      <c r="B438" s="14" t="s">
        <v>114</v>
      </c>
      <c r="C438" s="14" t="s">
        <v>97</v>
      </c>
      <c r="D438" s="14" t="s">
        <v>777</v>
      </c>
      <c r="E438" s="15">
        <v>1999.42</v>
      </c>
      <c r="F438" s="8">
        <f t="shared" si="79"/>
        <v>3083105.64</v>
      </c>
      <c r="G438" s="16">
        <v>272357.21999999997</v>
      </c>
      <c r="H438" s="18">
        <v>123477</v>
      </c>
      <c r="I438" s="8">
        <f t="shared" si="81"/>
        <v>92607.75</v>
      </c>
      <c r="J438" s="19">
        <v>178017</v>
      </c>
      <c r="K438" s="19">
        <v>76215</v>
      </c>
      <c r="L438" s="19">
        <v>373822</v>
      </c>
      <c r="M438" s="19">
        <v>48580</v>
      </c>
      <c r="N438" s="8">
        <f t="shared" si="89"/>
        <v>1041598.97</v>
      </c>
      <c r="O438" s="3">
        <f t="shared" si="90"/>
        <v>2041507</v>
      </c>
      <c r="P438" s="2">
        <v>33</v>
      </c>
      <c r="Q438" s="2">
        <v>1191</v>
      </c>
      <c r="R438" s="3">
        <f t="shared" si="82"/>
        <v>54631</v>
      </c>
      <c r="S438" s="20">
        <f t="shared" si="80"/>
        <v>143438.39079999999</v>
      </c>
      <c r="T438" s="21">
        <v>17270591</v>
      </c>
      <c r="U438" s="20">
        <f t="shared" si="83"/>
        <v>17270.591</v>
      </c>
      <c r="V438" s="20">
        <f t="shared" si="84"/>
        <v>126167.79979999999</v>
      </c>
      <c r="W438" s="3">
        <f t="shared" si="78"/>
        <v>2523356</v>
      </c>
      <c r="X438" s="3">
        <f t="shared" si="91"/>
        <v>4619494</v>
      </c>
      <c r="Y438" s="22">
        <v>0</v>
      </c>
      <c r="Z438" s="17">
        <v>0</v>
      </c>
      <c r="AA438" s="3">
        <f t="shared" si="92"/>
        <v>4619494</v>
      </c>
      <c r="AB438" s="22"/>
      <c r="AC438" s="23">
        <v>0</v>
      </c>
      <c r="AD438" s="23">
        <v>0</v>
      </c>
      <c r="AE438" s="24">
        <f>SUM(AA438-AB438+AC438-AD438)</f>
        <v>4619494</v>
      </c>
      <c r="AF438" s="1" t="str">
        <f>IF(O438&gt;0," ",1)</f>
        <v xml:space="preserve"> </v>
      </c>
      <c r="AG438" s="1" t="str">
        <f>IF(W438&gt;0," ",1)</f>
        <v xml:space="preserve"> </v>
      </c>
    </row>
    <row r="439" spans="1:33" ht="15.95" customHeight="1">
      <c r="A439" s="14" t="s">
        <v>113</v>
      </c>
      <c r="B439" s="14" t="s">
        <v>114</v>
      </c>
      <c r="C439" s="14" t="s">
        <v>215</v>
      </c>
      <c r="D439" s="14" t="s">
        <v>778</v>
      </c>
      <c r="E439" s="15">
        <v>615.37</v>
      </c>
      <c r="F439" s="8">
        <f t="shared" si="79"/>
        <v>948900.54</v>
      </c>
      <c r="G439" s="16">
        <v>93609.53</v>
      </c>
      <c r="H439" s="18">
        <v>31966</v>
      </c>
      <c r="I439" s="8">
        <f t="shared" si="81"/>
        <v>23974.5</v>
      </c>
      <c r="J439" s="19">
        <v>46086</v>
      </c>
      <c r="K439" s="19">
        <v>19730</v>
      </c>
      <c r="L439" s="19">
        <v>126289</v>
      </c>
      <c r="M439" s="19">
        <v>58996</v>
      </c>
      <c r="N439" s="8">
        <f t="shared" si="89"/>
        <v>368685.03</v>
      </c>
      <c r="O439" s="3">
        <f t="shared" si="90"/>
        <v>580216</v>
      </c>
      <c r="P439" s="2">
        <v>70</v>
      </c>
      <c r="Q439" s="2">
        <v>303</v>
      </c>
      <c r="R439" s="3">
        <f t="shared" si="82"/>
        <v>29482</v>
      </c>
      <c r="S439" s="20">
        <f t="shared" si="80"/>
        <v>44146.643799999998</v>
      </c>
      <c r="T439" s="21">
        <v>5872618</v>
      </c>
      <c r="U439" s="20">
        <f t="shared" si="83"/>
        <v>5872.6180000000004</v>
      </c>
      <c r="V439" s="20">
        <f t="shared" si="84"/>
        <v>38274.025799999996</v>
      </c>
      <c r="W439" s="3">
        <f t="shared" si="78"/>
        <v>765481</v>
      </c>
      <c r="X439" s="3">
        <f t="shared" si="91"/>
        <v>1375179</v>
      </c>
      <c r="Y439" s="22">
        <v>0</v>
      </c>
      <c r="Z439" s="17">
        <v>0</v>
      </c>
      <c r="AA439" s="3">
        <f t="shared" si="92"/>
        <v>1375179</v>
      </c>
      <c r="AB439" s="22"/>
      <c r="AC439" s="23">
        <v>0</v>
      </c>
      <c r="AD439" s="23">
        <v>0</v>
      </c>
      <c r="AE439" s="24">
        <f>SUM(AA439-AB439+AC439-AD439)</f>
        <v>1375179</v>
      </c>
      <c r="AF439" s="1" t="str">
        <f>IF(O439&gt;0," ",1)</f>
        <v xml:space="preserve"> </v>
      </c>
      <c r="AG439" s="1" t="str">
        <f>IF(W439&gt;0," ",1)</f>
        <v xml:space="preserve"> </v>
      </c>
    </row>
    <row r="440" spans="1:33" ht="15.95" customHeight="1">
      <c r="A440" s="14" t="s">
        <v>113</v>
      </c>
      <c r="B440" s="14" t="s">
        <v>114</v>
      </c>
      <c r="C440" s="14" t="s">
        <v>231</v>
      </c>
      <c r="D440" s="14" t="s">
        <v>779</v>
      </c>
      <c r="E440" s="15">
        <v>403.96</v>
      </c>
      <c r="F440" s="8">
        <f t="shared" si="79"/>
        <v>622906.31999999995</v>
      </c>
      <c r="G440" s="16">
        <v>81704.06</v>
      </c>
      <c r="H440" s="18">
        <v>21259</v>
      </c>
      <c r="I440" s="8">
        <f t="shared" si="81"/>
        <v>15944.25</v>
      </c>
      <c r="J440" s="19">
        <v>30532</v>
      </c>
      <c r="K440" s="19">
        <v>13058</v>
      </c>
      <c r="L440" s="19">
        <v>96355</v>
      </c>
      <c r="M440" s="19">
        <v>30761</v>
      </c>
      <c r="N440" s="8">
        <f t="shared" si="89"/>
        <v>268354.31</v>
      </c>
      <c r="O440" s="3">
        <f t="shared" si="90"/>
        <v>354552</v>
      </c>
      <c r="P440" s="2">
        <v>77</v>
      </c>
      <c r="Q440" s="2">
        <v>143</v>
      </c>
      <c r="R440" s="3">
        <f t="shared" si="82"/>
        <v>15305</v>
      </c>
      <c r="S440" s="20">
        <f t="shared" si="80"/>
        <v>28980.090400000001</v>
      </c>
      <c r="T440" s="21">
        <v>5145092</v>
      </c>
      <c r="U440" s="20">
        <f t="shared" si="83"/>
        <v>5145.0919999999996</v>
      </c>
      <c r="V440" s="20">
        <f t="shared" si="84"/>
        <v>23834.9984</v>
      </c>
      <c r="W440" s="3">
        <f t="shared" si="78"/>
        <v>476700</v>
      </c>
      <c r="X440" s="3">
        <f t="shared" si="91"/>
        <v>846557</v>
      </c>
      <c r="Y440" s="22">
        <v>0</v>
      </c>
      <c r="Z440" s="17">
        <v>0</v>
      </c>
      <c r="AA440" s="3">
        <f t="shared" si="92"/>
        <v>846557</v>
      </c>
      <c r="AB440" s="22"/>
      <c r="AC440" s="23">
        <v>0</v>
      </c>
      <c r="AD440" s="23">
        <v>0</v>
      </c>
      <c r="AE440" s="24">
        <f>SUM(AA440-AB440+AC440-AD440)</f>
        <v>846557</v>
      </c>
      <c r="AF440" s="1" t="str">
        <f>IF(O440&gt;0," ",1)</f>
        <v xml:space="preserve"> </v>
      </c>
      <c r="AG440" s="1" t="str">
        <f>IF(W440&gt;0," ",1)</f>
        <v xml:space="preserve"> </v>
      </c>
    </row>
    <row r="441" spans="1:33" ht="15.95" customHeight="1">
      <c r="A441" s="14" t="s">
        <v>113</v>
      </c>
      <c r="B441" s="14" t="s">
        <v>114</v>
      </c>
      <c r="C441" s="14" t="s">
        <v>240</v>
      </c>
      <c r="D441" s="14" t="s">
        <v>780</v>
      </c>
      <c r="E441" s="15">
        <v>3389.91</v>
      </c>
      <c r="F441" s="8">
        <f t="shared" si="79"/>
        <v>5227241.22</v>
      </c>
      <c r="G441" s="16">
        <v>375521.39</v>
      </c>
      <c r="H441" s="18">
        <v>203525</v>
      </c>
      <c r="I441" s="8">
        <f t="shared" si="81"/>
        <v>152643.75</v>
      </c>
      <c r="J441" s="19">
        <v>293315</v>
      </c>
      <c r="K441" s="19">
        <v>125819</v>
      </c>
      <c r="L441" s="19">
        <v>679421</v>
      </c>
      <c r="M441" s="19">
        <v>86276</v>
      </c>
      <c r="N441" s="8">
        <f t="shared" si="89"/>
        <v>1712996.1400000001</v>
      </c>
      <c r="O441" s="3">
        <f t="shared" si="90"/>
        <v>3514245</v>
      </c>
      <c r="P441" s="2">
        <v>33</v>
      </c>
      <c r="Q441" s="2">
        <v>1535</v>
      </c>
      <c r="R441" s="3">
        <f t="shared" si="82"/>
        <v>70410</v>
      </c>
      <c r="S441" s="20">
        <f t="shared" si="80"/>
        <v>243192.1434</v>
      </c>
      <c r="T441" s="21">
        <v>23903335</v>
      </c>
      <c r="U441" s="20">
        <f t="shared" si="83"/>
        <v>23903.334999999999</v>
      </c>
      <c r="V441" s="20">
        <f t="shared" si="84"/>
        <v>219288.80840000001</v>
      </c>
      <c r="W441" s="3">
        <f t="shared" si="78"/>
        <v>4385776</v>
      </c>
      <c r="X441" s="3">
        <f t="shared" si="91"/>
        <v>7970431</v>
      </c>
      <c r="Y441" s="22">
        <v>0</v>
      </c>
      <c r="Z441" s="17">
        <v>0</v>
      </c>
      <c r="AA441" s="3">
        <f t="shared" si="92"/>
        <v>7970431</v>
      </c>
      <c r="AB441" s="22"/>
      <c r="AC441" s="23">
        <v>0</v>
      </c>
      <c r="AD441" s="23">
        <v>0</v>
      </c>
      <c r="AE441" s="24">
        <f>SUM(AA441-AB441+AC441-AD441)</f>
        <v>7970431</v>
      </c>
      <c r="AF441" s="1" t="str">
        <f>IF(O441&gt;0," ",1)</f>
        <v xml:space="preserve"> </v>
      </c>
      <c r="AG441" s="1" t="str">
        <f>IF(W441&gt;0," ",1)</f>
        <v xml:space="preserve"> </v>
      </c>
    </row>
    <row r="442" spans="1:33" ht="15.95" customHeight="1">
      <c r="A442" s="14" t="s">
        <v>113</v>
      </c>
      <c r="B442" s="14" t="s">
        <v>114</v>
      </c>
      <c r="C442" s="14" t="s">
        <v>78</v>
      </c>
      <c r="D442" s="14" t="s">
        <v>781</v>
      </c>
      <c r="E442" s="15">
        <v>6353.5</v>
      </c>
      <c r="F442" s="8">
        <f t="shared" si="79"/>
        <v>9797097</v>
      </c>
      <c r="G442" s="16">
        <v>1453863.55</v>
      </c>
      <c r="H442" s="18">
        <v>351992</v>
      </c>
      <c r="I442" s="8">
        <f t="shared" si="81"/>
        <v>263994</v>
      </c>
      <c r="J442" s="19">
        <v>507511</v>
      </c>
      <c r="K442" s="19">
        <v>217181</v>
      </c>
      <c r="L442" s="19">
        <v>1393933</v>
      </c>
      <c r="M442" s="19">
        <v>907</v>
      </c>
      <c r="N442" s="8">
        <f t="shared" si="89"/>
        <v>3837389.55</v>
      </c>
      <c r="O442" s="3">
        <f t="shared" si="90"/>
        <v>5959707</v>
      </c>
      <c r="P442" s="2">
        <v>33</v>
      </c>
      <c r="Q442" s="2">
        <v>2545</v>
      </c>
      <c r="R442" s="3">
        <f t="shared" si="82"/>
        <v>116739</v>
      </c>
      <c r="S442" s="20">
        <f t="shared" si="80"/>
        <v>455800.09</v>
      </c>
      <c r="T442" s="21">
        <v>94961695</v>
      </c>
      <c r="U442" s="20">
        <f t="shared" si="83"/>
        <v>94961.695000000007</v>
      </c>
      <c r="V442" s="20">
        <f t="shared" si="84"/>
        <v>360838.39500000002</v>
      </c>
      <c r="W442" s="3">
        <f t="shared" si="78"/>
        <v>7216768</v>
      </c>
      <c r="X442" s="3">
        <f t="shared" si="91"/>
        <v>13293214</v>
      </c>
      <c r="Y442" s="22">
        <v>0</v>
      </c>
      <c r="Z442" s="17">
        <v>0</v>
      </c>
      <c r="AA442" s="3">
        <f t="shared" si="92"/>
        <v>13293214</v>
      </c>
      <c r="AB442" s="22"/>
      <c r="AC442" s="23">
        <v>0</v>
      </c>
      <c r="AD442" s="23">
        <v>0</v>
      </c>
      <c r="AE442" s="24">
        <f>SUM(AA442-AB442+AC442-AD442)</f>
        <v>13293214</v>
      </c>
      <c r="AF442" s="1" t="str">
        <f>IF(O442&gt;0," ",1)</f>
        <v xml:space="preserve"> </v>
      </c>
      <c r="AG442" s="1" t="str">
        <f>IF(W442&gt;0," ",1)</f>
        <v xml:space="preserve"> </v>
      </c>
    </row>
    <row r="443" spans="1:33" ht="15.95" customHeight="1">
      <c r="A443" s="14" t="s">
        <v>113</v>
      </c>
      <c r="B443" s="14" t="s">
        <v>114</v>
      </c>
      <c r="C443" s="14" t="s">
        <v>22</v>
      </c>
      <c r="D443" s="14" t="s">
        <v>782</v>
      </c>
      <c r="E443" s="15">
        <v>418.23</v>
      </c>
      <c r="F443" s="8">
        <f t="shared" si="79"/>
        <v>644910.66</v>
      </c>
      <c r="G443" s="16">
        <v>64733.85</v>
      </c>
      <c r="H443" s="18">
        <v>20354</v>
      </c>
      <c r="I443" s="8">
        <f t="shared" si="81"/>
        <v>15265.5</v>
      </c>
      <c r="J443" s="19">
        <v>29239</v>
      </c>
      <c r="K443" s="19">
        <v>12477</v>
      </c>
      <c r="L443" s="19">
        <v>86420</v>
      </c>
      <c r="M443" s="19">
        <v>23859</v>
      </c>
      <c r="N443" s="8">
        <f t="shared" si="89"/>
        <v>231994.35</v>
      </c>
      <c r="O443" s="3">
        <f t="shared" si="90"/>
        <v>412916</v>
      </c>
      <c r="P443" s="2">
        <v>81</v>
      </c>
      <c r="Q443" s="2">
        <v>148</v>
      </c>
      <c r="R443" s="3">
        <f t="shared" si="82"/>
        <v>16663</v>
      </c>
      <c r="S443" s="20">
        <f t="shared" si="80"/>
        <v>30003.820199999998</v>
      </c>
      <c r="T443" s="21">
        <v>4005267</v>
      </c>
      <c r="U443" s="20">
        <f t="shared" si="83"/>
        <v>4005.2669999999998</v>
      </c>
      <c r="V443" s="20">
        <f t="shared" si="84"/>
        <v>25998.553199999998</v>
      </c>
      <c r="W443" s="3">
        <f t="shared" si="78"/>
        <v>519971</v>
      </c>
      <c r="X443" s="3">
        <f t="shared" si="91"/>
        <v>949550</v>
      </c>
      <c r="Y443" s="22">
        <v>0</v>
      </c>
      <c r="Z443" s="17">
        <v>0</v>
      </c>
      <c r="AA443" s="3">
        <f t="shared" si="92"/>
        <v>949550</v>
      </c>
      <c r="AB443" s="22"/>
      <c r="AC443" s="23">
        <v>0</v>
      </c>
      <c r="AD443" s="23">
        <v>0</v>
      </c>
      <c r="AE443" s="24">
        <f>SUM(AA443-AB443+AC443-AD443)</f>
        <v>949550</v>
      </c>
      <c r="AF443" s="1" t="str">
        <f>IF(O443&gt;0," ",1)</f>
        <v xml:space="preserve"> </v>
      </c>
      <c r="AG443" s="1" t="str">
        <f>IF(W443&gt;0," ",1)</f>
        <v xml:space="preserve"> </v>
      </c>
    </row>
    <row r="444" spans="1:33" ht="15.95" customHeight="1">
      <c r="A444" s="14" t="s">
        <v>113</v>
      </c>
      <c r="B444" s="14" t="s">
        <v>114</v>
      </c>
      <c r="C444" s="14" t="s">
        <v>23</v>
      </c>
      <c r="D444" s="14" t="s">
        <v>783</v>
      </c>
      <c r="E444" s="15">
        <v>396.97</v>
      </c>
      <c r="F444" s="8">
        <f t="shared" si="79"/>
        <v>612127.74</v>
      </c>
      <c r="G444" s="16">
        <v>94532.86</v>
      </c>
      <c r="H444" s="18">
        <v>20049</v>
      </c>
      <c r="I444" s="8">
        <f t="shared" si="81"/>
        <v>15036.75</v>
      </c>
      <c r="J444" s="19">
        <v>28895</v>
      </c>
      <c r="K444" s="19">
        <v>12392</v>
      </c>
      <c r="L444" s="19">
        <v>118574</v>
      </c>
      <c r="M444" s="19">
        <v>59579</v>
      </c>
      <c r="N444" s="8">
        <f t="shared" si="89"/>
        <v>329009.61</v>
      </c>
      <c r="O444" s="3">
        <f t="shared" si="90"/>
        <v>283118</v>
      </c>
      <c r="P444" s="2">
        <v>95</v>
      </c>
      <c r="Q444" s="2">
        <v>135</v>
      </c>
      <c r="R444" s="3">
        <f t="shared" si="82"/>
        <v>17827</v>
      </c>
      <c r="S444" s="20">
        <f t="shared" si="80"/>
        <v>28478.627799999998</v>
      </c>
      <c r="T444" s="21">
        <v>5846188</v>
      </c>
      <c r="U444" s="20">
        <f t="shared" si="83"/>
        <v>5846.1880000000001</v>
      </c>
      <c r="V444" s="20">
        <f t="shared" si="84"/>
        <v>22632.4398</v>
      </c>
      <c r="W444" s="3">
        <f t="shared" si="78"/>
        <v>452649</v>
      </c>
      <c r="X444" s="3">
        <f t="shared" si="91"/>
        <v>753594</v>
      </c>
      <c r="Y444" s="22">
        <v>0</v>
      </c>
      <c r="Z444" s="17">
        <v>0</v>
      </c>
      <c r="AA444" s="3">
        <f t="shared" si="92"/>
        <v>753594</v>
      </c>
      <c r="AB444" s="22"/>
      <c r="AC444" s="23">
        <v>0</v>
      </c>
      <c r="AD444" s="23">
        <v>0</v>
      </c>
      <c r="AE444" s="24">
        <f>SUM(AA444-AB444+AC444-AD444)</f>
        <v>753594</v>
      </c>
      <c r="AF444" s="1" t="str">
        <f>IF(O444&gt;0," ",1)</f>
        <v xml:space="preserve"> </v>
      </c>
      <c r="AG444" s="1" t="str">
        <f>IF(W444&gt;0," ",1)</f>
        <v xml:space="preserve"> </v>
      </c>
    </row>
    <row r="445" spans="1:33" ht="15.95" customHeight="1">
      <c r="A445" s="14" t="s">
        <v>113</v>
      </c>
      <c r="B445" s="14" t="s">
        <v>114</v>
      </c>
      <c r="C445" s="14" t="s">
        <v>24</v>
      </c>
      <c r="D445" s="14" t="s">
        <v>784</v>
      </c>
      <c r="E445" s="15">
        <v>551.70000000000005</v>
      </c>
      <c r="F445" s="8">
        <f t="shared" si="79"/>
        <v>850721.4</v>
      </c>
      <c r="G445" s="16">
        <v>88826.65</v>
      </c>
      <c r="H445" s="18">
        <v>29480</v>
      </c>
      <c r="I445" s="8">
        <f t="shared" si="81"/>
        <v>22110</v>
      </c>
      <c r="J445" s="19">
        <v>42509</v>
      </c>
      <c r="K445" s="19">
        <v>18181</v>
      </c>
      <c r="L445" s="19">
        <v>157893</v>
      </c>
      <c r="M445" s="19">
        <v>53223</v>
      </c>
      <c r="N445" s="8">
        <f t="shared" si="89"/>
        <v>382742.65</v>
      </c>
      <c r="O445" s="3">
        <f t="shared" si="90"/>
        <v>467979</v>
      </c>
      <c r="P445" s="2">
        <v>81</v>
      </c>
      <c r="Q445" s="2">
        <v>180</v>
      </c>
      <c r="R445" s="3">
        <f t="shared" si="82"/>
        <v>20266</v>
      </c>
      <c r="S445" s="20">
        <f t="shared" si="80"/>
        <v>39578.957999999999</v>
      </c>
      <c r="T445" s="21">
        <v>5417379</v>
      </c>
      <c r="U445" s="20">
        <f t="shared" si="83"/>
        <v>5417.3789999999999</v>
      </c>
      <c r="V445" s="20">
        <f t="shared" si="84"/>
        <v>34161.578999999998</v>
      </c>
      <c r="W445" s="3">
        <f t="shared" si="78"/>
        <v>683232</v>
      </c>
      <c r="X445" s="3">
        <f t="shared" si="91"/>
        <v>1171477</v>
      </c>
      <c r="Y445" s="22">
        <v>0</v>
      </c>
      <c r="Z445" s="17">
        <v>0</v>
      </c>
      <c r="AA445" s="3">
        <f t="shared" si="92"/>
        <v>1171477</v>
      </c>
      <c r="AB445" s="22"/>
      <c r="AC445" s="23">
        <v>0</v>
      </c>
      <c r="AD445" s="23">
        <v>0</v>
      </c>
      <c r="AE445" s="24">
        <f>SUM(AA445-AB445+AC445-AD445)</f>
        <v>1171477</v>
      </c>
      <c r="AF445" s="1" t="str">
        <f>IF(O445&gt;0," ",1)</f>
        <v xml:space="preserve"> </v>
      </c>
      <c r="AG445" s="1" t="str">
        <f>IF(W445&gt;0," ",1)</f>
        <v xml:space="preserve"> </v>
      </c>
    </row>
    <row r="446" spans="1:33" ht="15.95" customHeight="1">
      <c r="A446" s="14" t="s">
        <v>119</v>
      </c>
      <c r="B446" s="14" t="s">
        <v>785</v>
      </c>
      <c r="C446" s="14" t="s">
        <v>137</v>
      </c>
      <c r="D446" s="14" t="s">
        <v>786</v>
      </c>
      <c r="E446" s="15">
        <v>219.9</v>
      </c>
      <c r="F446" s="8">
        <f t="shared" si="79"/>
        <v>339085.8</v>
      </c>
      <c r="G446" s="16">
        <v>55961.06</v>
      </c>
      <c r="H446" s="18">
        <v>8757</v>
      </c>
      <c r="I446" s="8">
        <f t="shared" si="81"/>
        <v>6567.75</v>
      </c>
      <c r="J446" s="19">
        <v>14811</v>
      </c>
      <c r="K446" s="19">
        <v>0</v>
      </c>
      <c r="L446" s="19">
        <v>0</v>
      </c>
      <c r="M446" s="19">
        <v>12334</v>
      </c>
      <c r="N446" s="8">
        <f t="shared" si="89"/>
        <v>89673.81</v>
      </c>
      <c r="O446" s="3">
        <f t="shared" si="90"/>
        <v>249412</v>
      </c>
      <c r="P446" s="2">
        <v>95</v>
      </c>
      <c r="Q446" s="2">
        <v>108</v>
      </c>
      <c r="R446" s="3">
        <f t="shared" si="82"/>
        <v>14261</v>
      </c>
      <c r="S446" s="20">
        <f t="shared" si="80"/>
        <v>15775.626</v>
      </c>
      <c r="T446" s="21">
        <v>3532679</v>
      </c>
      <c r="U446" s="20">
        <f t="shared" si="83"/>
        <v>3532.6790000000001</v>
      </c>
      <c r="V446" s="20">
        <f t="shared" si="84"/>
        <v>12242.947</v>
      </c>
      <c r="W446" s="3">
        <f t="shared" si="78"/>
        <v>244859</v>
      </c>
      <c r="X446" s="3">
        <f t="shared" si="91"/>
        <v>508532</v>
      </c>
      <c r="Y446" s="22">
        <v>0</v>
      </c>
      <c r="Z446" s="17">
        <v>0</v>
      </c>
      <c r="AA446" s="3">
        <f t="shared" si="92"/>
        <v>508532</v>
      </c>
      <c r="AB446" s="22"/>
      <c r="AC446" s="23">
        <v>0</v>
      </c>
      <c r="AD446" s="23">
        <v>0</v>
      </c>
      <c r="AE446" s="24">
        <f>SUM(AA446-AB446+AC446-AD446)</f>
        <v>508532</v>
      </c>
      <c r="AF446" s="1" t="str">
        <f>IF(O446&gt;0," ",1)</f>
        <v xml:space="preserve"> </v>
      </c>
      <c r="AG446" s="1" t="str">
        <f>IF(W446&gt;0," ",1)</f>
        <v xml:space="preserve"> </v>
      </c>
    </row>
    <row r="447" spans="1:33" ht="15.95" customHeight="1">
      <c r="A447" s="14" t="s">
        <v>119</v>
      </c>
      <c r="B447" s="14" t="s">
        <v>785</v>
      </c>
      <c r="C447" s="14" t="s">
        <v>25</v>
      </c>
      <c r="D447" s="14" t="s">
        <v>787</v>
      </c>
      <c r="E447" s="15">
        <v>194.87</v>
      </c>
      <c r="F447" s="8">
        <f t="shared" si="79"/>
        <v>300489.53999999998</v>
      </c>
      <c r="G447" s="16">
        <v>34883.4</v>
      </c>
      <c r="H447" s="18">
        <v>6769</v>
      </c>
      <c r="I447" s="8">
        <f t="shared" si="81"/>
        <v>5076.75</v>
      </c>
      <c r="J447" s="19">
        <v>11446</v>
      </c>
      <c r="K447" s="19">
        <v>0</v>
      </c>
      <c r="L447" s="19">
        <v>0</v>
      </c>
      <c r="M447" s="19">
        <v>19729</v>
      </c>
      <c r="N447" s="8">
        <f t="shared" si="89"/>
        <v>71135.149999999994</v>
      </c>
      <c r="O447" s="3">
        <f t="shared" si="90"/>
        <v>229354</v>
      </c>
      <c r="P447" s="2">
        <v>95</v>
      </c>
      <c r="Q447" s="2">
        <v>86</v>
      </c>
      <c r="R447" s="3">
        <f t="shared" si="82"/>
        <v>11356</v>
      </c>
      <c r="S447" s="20">
        <f t="shared" si="80"/>
        <v>13979.9738</v>
      </c>
      <c r="T447" s="21">
        <v>2149264</v>
      </c>
      <c r="U447" s="20">
        <f t="shared" si="83"/>
        <v>2149.2640000000001</v>
      </c>
      <c r="V447" s="20">
        <f t="shared" si="84"/>
        <v>11830.709800000001</v>
      </c>
      <c r="W447" s="3">
        <f t="shared" si="78"/>
        <v>236614</v>
      </c>
      <c r="X447" s="3">
        <f t="shared" si="91"/>
        <v>477324</v>
      </c>
      <c r="Y447" s="22">
        <v>0</v>
      </c>
      <c r="Z447" s="17">
        <v>0</v>
      </c>
      <c r="AA447" s="3">
        <f t="shared" si="92"/>
        <v>477324</v>
      </c>
      <c r="AB447" s="22"/>
      <c r="AC447" s="23">
        <v>0</v>
      </c>
      <c r="AD447" s="23">
        <v>0</v>
      </c>
      <c r="AE447" s="24">
        <f>SUM(AA447-AB447+AC447-AD447)</f>
        <v>477324</v>
      </c>
      <c r="AF447" s="1" t="str">
        <f>IF(O447&gt;0," ",1)</f>
        <v xml:space="preserve"> </v>
      </c>
      <c r="AG447" s="1" t="str">
        <f>IF(W447&gt;0," ",1)</f>
        <v xml:space="preserve"> </v>
      </c>
    </row>
    <row r="448" spans="1:33" ht="15.95" customHeight="1">
      <c r="A448" s="14" t="s">
        <v>119</v>
      </c>
      <c r="B448" s="14" t="s">
        <v>785</v>
      </c>
      <c r="C448" s="14" t="s">
        <v>220</v>
      </c>
      <c r="D448" s="14" t="s">
        <v>788</v>
      </c>
      <c r="E448" s="15">
        <v>142.04</v>
      </c>
      <c r="F448" s="8">
        <f t="shared" si="79"/>
        <v>219025.68</v>
      </c>
      <c r="G448" s="16">
        <v>34234.17</v>
      </c>
      <c r="H448" s="18">
        <v>4734</v>
      </c>
      <c r="I448" s="8">
        <f t="shared" si="81"/>
        <v>3550.5</v>
      </c>
      <c r="J448" s="19">
        <v>7990</v>
      </c>
      <c r="K448" s="19">
        <v>0</v>
      </c>
      <c r="L448" s="19">
        <v>0</v>
      </c>
      <c r="M448" s="19">
        <v>12889</v>
      </c>
      <c r="N448" s="8">
        <f t="shared" si="89"/>
        <v>58663.67</v>
      </c>
      <c r="O448" s="3">
        <f t="shared" si="90"/>
        <v>160362</v>
      </c>
      <c r="P448" s="2">
        <v>167</v>
      </c>
      <c r="Q448" s="2">
        <v>49</v>
      </c>
      <c r="R448" s="3">
        <f t="shared" si="82"/>
        <v>11374</v>
      </c>
      <c r="S448" s="20">
        <f t="shared" si="80"/>
        <v>10189.9496</v>
      </c>
      <c r="T448" s="21">
        <v>2143655</v>
      </c>
      <c r="U448" s="20">
        <f t="shared" si="83"/>
        <v>2143.6550000000002</v>
      </c>
      <c r="V448" s="20">
        <f t="shared" si="84"/>
        <v>8046.2945999999993</v>
      </c>
      <c r="W448" s="3">
        <f t="shared" si="78"/>
        <v>160926</v>
      </c>
      <c r="X448" s="3">
        <f t="shared" si="91"/>
        <v>332662</v>
      </c>
      <c r="Y448" s="22">
        <v>0</v>
      </c>
      <c r="Z448" s="17">
        <v>0</v>
      </c>
      <c r="AA448" s="3">
        <f t="shared" si="92"/>
        <v>332662</v>
      </c>
      <c r="AB448" s="22"/>
      <c r="AC448" s="23">
        <v>0</v>
      </c>
      <c r="AD448" s="23">
        <v>0</v>
      </c>
      <c r="AE448" s="24">
        <f>SUM(AA448-AB448+AC448-AD448)</f>
        <v>332662</v>
      </c>
      <c r="AF448" s="1" t="str">
        <f>IF(O448&gt;0," ",1)</f>
        <v xml:space="preserve"> </v>
      </c>
      <c r="AG448" s="1" t="str">
        <f>IF(W448&gt;0," ",1)</f>
        <v xml:space="preserve"> </v>
      </c>
    </row>
    <row r="449" spans="1:33" ht="15.95" customHeight="1">
      <c r="A449" s="14" t="s">
        <v>119</v>
      </c>
      <c r="B449" s="14" t="s">
        <v>785</v>
      </c>
      <c r="C449" s="14" t="s">
        <v>52</v>
      </c>
      <c r="D449" s="14" t="s">
        <v>789</v>
      </c>
      <c r="E449" s="15">
        <v>993.67</v>
      </c>
      <c r="F449" s="8">
        <f t="shared" si="79"/>
        <v>1532239.14</v>
      </c>
      <c r="G449" s="16">
        <v>93030.95</v>
      </c>
      <c r="H449" s="18">
        <v>39927</v>
      </c>
      <c r="I449" s="8">
        <f t="shared" si="81"/>
        <v>29945.25</v>
      </c>
      <c r="J449" s="19">
        <v>67463</v>
      </c>
      <c r="K449" s="19">
        <v>38954</v>
      </c>
      <c r="L449" s="19">
        <v>152287</v>
      </c>
      <c r="M449" s="19">
        <v>76193</v>
      </c>
      <c r="N449" s="8">
        <f t="shared" si="89"/>
        <v>457873.2</v>
      </c>
      <c r="O449" s="3">
        <f t="shared" si="90"/>
        <v>1074366</v>
      </c>
      <c r="P449" s="2">
        <v>86</v>
      </c>
      <c r="Q449" s="2">
        <v>490</v>
      </c>
      <c r="R449" s="3">
        <f t="shared" si="82"/>
        <v>58575</v>
      </c>
      <c r="S449" s="20">
        <f t="shared" si="80"/>
        <v>71285.885800000004</v>
      </c>
      <c r="T449" s="21">
        <v>5660044</v>
      </c>
      <c r="U449" s="20">
        <f t="shared" si="83"/>
        <v>5660.0439999999999</v>
      </c>
      <c r="V449" s="20">
        <f t="shared" si="84"/>
        <v>65625.841800000009</v>
      </c>
      <c r="W449" s="3">
        <f t="shared" ref="W449:W512" si="93">IF(V449&gt;0,ROUND(SUM(V449*$W$2),0),0)</f>
        <v>1312517</v>
      </c>
      <c r="X449" s="3">
        <f t="shared" si="91"/>
        <v>2445458</v>
      </c>
      <c r="Y449" s="22">
        <v>0</v>
      </c>
      <c r="Z449" s="17">
        <v>0</v>
      </c>
      <c r="AA449" s="3">
        <f t="shared" si="92"/>
        <v>2445458</v>
      </c>
      <c r="AB449" s="22"/>
      <c r="AC449" s="23">
        <v>0</v>
      </c>
      <c r="AD449" s="23">
        <v>0</v>
      </c>
      <c r="AE449" s="24">
        <f>SUM(AA449-AB449+AC449-AD449)</f>
        <v>2445458</v>
      </c>
      <c r="AF449" s="1" t="str">
        <f>IF(O449&gt;0," ",1)</f>
        <v xml:space="preserve"> </v>
      </c>
      <c r="AG449" s="1" t="str">
        <f>IF(W449&gt;0," ",1)</f>
        <v xml:space="preserve"> </v>
      </c>
    </row>
    <row r="450" spans="1:33" ht="15.95" customHeight="1">
      <c r="A450" s="14" t="s">
        <v>119</v>
      </c>
      <c r="B450" s="14" t="s">
        <v>785</v>
      </c>
      <c r="C450" s="14" t="s">
        <v>115</v>
      </c>
      <c r="D450" s="14" t="s">
        <v>790</v>
      </c>
      <c r="E450" s="15">
        <v>705.44</v>
      </c>
      <c r="F450" s="8">
        <f t="shared" ref="F450:F513" si="94">SUM(E450*$F$3)</f>
        <v>1087788.48</v>
      </c>
      <c r="G450" s="16">
        <v>101996.36</v>
      </c>
      <c r="H450" s="18">
        <v>23477</v>
      </c>
      <c r="I450" s="8">
        <f t="shared" si="81"/>
        <v>17607.75</v>
      </c>
      <c r="J450" s="19">
        <v>39419</v>
      </c>
      <c r="K450" s="19">
        <v>22864</v>
      </c>
      <c r="L450" s="19">
        <v>127423</v>
      </c>
      <c r="M450" s="19">
        <v>22545</v>
      </c>
      <c r="N450" s="8">
        <f t="shared" si="89"/>
        <v>331855.11</v>
      </c>
      <c r="O450" s="3">
        <f t="shared" si="90"/>
        <v>755933</v>
      </c>
      <c r="P450" s="2">
        <v>163</v>
      </c>
      <c r="Q450" s="2">
        <v>169</v>
      </c>
      <c r="R450" s="3">
        <f t="shared" si="82"/>
        <v>38290</v>
      </c>
      <c r="S450" s="20">
        <f t="shared" ref="S450:S513" si="95">ROUND(SUM(E450*$S$3),4)</f>
        <v>50608.265599999999</v>
      </c>
      <c r="T450" s="21">
        <v>6545793</v>
      </c>
      <c r="U450" s="20">
        <f t="shared" si="83"/>
        <v>6545.7929999999997</v>
      </c>
      <c r="V450" s="20">
        <f t="shared" si="84"/>
        <v>44062.472600000001</v>
      </c>
      <c r="W450" s="3">
        <f t="shared" si="93"/>
        <v>881249</v>
      </c>
      <c r="X450" s="3">
        <f t="shared" si="91"/>
        <v>1675472</v>
      </c>
      <c r="Y450" s="22">
        <v>0</v>
      </c>
      <c r="Z450" s="17">
        <v>0</v>
      </c>
      <c r="AA450" s="3">
        <f t="shared" si="92"/>
        <v>1675472</v>
      </c>
      <c r="AB450" s="22"/>
      <c r="AC450" s="23">
        <v>0</v>
      </c>
      <c r="AD450" s="23">
        <v>0</v>
      </c>
      <c r="AE450" s="24">
        <f>SUM(AA450-AB450+AC450-AD450)</f>
        <v>1675472</v>
      </c>
      <c r="AF450" s="1" t="str">
        <f>IF(O450&gt;0," ",1)</f>
        <v xml:space="preserve"> </v>
      </c>
      <c r="AG450" s="1" t="str">
        <f>IF(W450&gt;0," ",1)</f>
        <v xml:space="preserve"> </v>
      </c>
    </row>
    <row r="451" spans="1:33" ht="15.95" customHeight="1">
      <c r="A451" s="14" t="s">
        <v>119</v>
      </c>
      <c r="B451" s="14" t="s">
        <v>785</v>
      </c>
      <c r="C451" s="14" t="s">
        <v>200</v>
      </c>
      <c r="D451" s="14" t="s">
        <v>791</v>
      </c>
      <c r="E451" s="15">
        <v>1633.19</v>
      </c>
      <c r="F451" s="8">
        <f t="shared" si="94"/>
        <v>2518378.98</v>
      </c>
      <c r="G451" s="16">
        <v>316004.73</v>
      </c>
      <c r="H451" s="18">
        <v>79440</v>
      </c>
      <c r="I451" s="8">
        <f t="shared" si="81"/>
        <v>59580</v>
      </c>
      <c r="J451" s="19">
        <v>134272</v>
      </c>
      <c r="K451" s="19">
        <v>77480</v>
      </c>
      <c r="L451" s="19">
        <v>360456</v>
      </c>
      <c r="M451" s="19">
        <v>113512</v>
      </c>
      <c r="N451" s="8">
        <f t="shared" si="89"/>
        <v>1061304.73</v>
      </c>
      <c r="O451" s="3">
        <f t="shared" si="90"/>
        <v>1457074</v>
      </c>
      <c r="P451" s="2">
        <v>88</v>
      </c>
      <c r="Q451" s="2">
        <v>518</v>
      </c>
      <c r="R451" s="3">
        <f t="shared" si="82"/>
        <v>63362</v>
      </c>
      <c r="S451" s="20">
        <f t="shared" si="95"/>
        <v>117165.0506</v>
      </c>
      <c r="T451" s="21">
        <v>19762647</v>
      </c>
      <c r="U451" s="20">
        <f t="shared" si="83"/>
        <v>19762.647000000001</v>
      </c>
      <c r="V451" s="20">
        <f t="shared" si="84"/>
        <v>97402.403600000005</v>
      </c>
      <c r="W451" s="3">
        <f t="shared" si="93"/>
        <v>1948048</v>
      </c>
      <c r="X451" s="3">
        <f t="shared" si="91"/>
        <v>3468484</v>
      </c>
      <c r="Y451" s="22">
        <v>0</v>
      </c>
      <c r="Z451" s="17">
        <v>0</v>
      </c>
      <c r="AA451" s="3">
        <f t="shared" si="92"/>
        <v>3468484</v>
      </c>
      <c r="AB451" s="22"/>
      <c r="AC451" s="23">
        <v>0</v>
      </c>
      <c r="AD451" s="23">
        <v>0</v>
      </c>
      <c r="AE451" s="24">
        <f>SUM(AA451-AB451+AC451-AD451)</f>
        <v>3468484</v>
      </c>
      <c r="AF451" s="1" t="str">
        <f>IF(O451&gt;0," ",1)</f>
        <v xml:space="preserve"> </v>
      </c>
      <c r="AG451" s="1" t="str">
        <f>IF(W451&gt;0," ",1)</f>
        <v xml:space="preserve"> </v>
      </c>
    </row>
    <row r="452" spans="1:33" ht="15.95" customHeight="1">
      <c r="A452" s="14" t="s">
        <v>119</v>
      </c>
      <c r="B452" s="14" t="s">
        <v>785</v>
      </c>
      <c r="C452" s="14" t="s">
        <v>49</v>
      </c>
      <c r="D452" s="14" t="s">
        <v>792</v>
      </c>
      <c r="E452" s="15">
        <v>351.76</v>
      </c>
      <c r="F452" s="8">
        <f t="shared" si="94"/>
        <v>542413.92000000004</v>
      </c>
      <c r="G452" s="16">
        <v>45109.43</v>
      </c>
      <c r="H452" s="18">
        <v>12197</v>
      </c>
      <c r="I452" s="8">
        <f t="shared" ref="I452:I515" si="96">ROUND(H452*0.75,2)</f>
        <v>9147.75</v>
      </c>
      <c r="J452" s="19">
        <v>20437</v>
      </c>
      <c r="K452" s="19">
        <v>11872</v>
      </c>
      <c r="L452" s="19">
        <v>64275</v>
      </c>
      <c r="M452" s="19">
        <v>22746</v>
      </c>
      <c r="N452" s="8">
        <f t="shared" si="89"/>
        <v>173587.18</v>
      </c>
      <c r="O452" s="3">
        <f t="shared" si="90"/>
        <v>368827</v>
      </c>
      <c r="P452" s="2">
        <v>95</v>
      </c>
      <c r="Q452" s="2">
        <v>166</v>
      </c>
      <c r="R452" s="3">
        <f t="shared" ref="R452:R515" si="97">ROUND(SUM(P452*Q452*1.39),0)</f>
        <v>21920</v>
      </c>
      <c r="S452" s="20">
        <f t="shared" si="95"/>
        <v>25235.2624</v>
      </c>
      <c r="T452" s="21">
        <v>2727293</v>
      </c>
      <c r="U452" s="20">
        <f t="shared" ref="U452:U515" si="98">ROUND(T452/1000,4)</f>
        <v>2727.2930000000001</v>
      </c>
      <c r="V452" s="20">
        <f t="shared" ref="V452:V515" si="99">IF(S452-U452&lt;0,0,S452-U452)</f>
        <v>22507.969399999998</v>
      </c>
      <c r="W452" s="3">
        <f t="shared" si="93"/>
        <v>450159</v>
      </c>
      <c r="X452" s="3">
        <f t="shared" si="91"/>
        <v>840906</v>
      </c>
      <c r="Y452" s="22">
        <v>0</v>
      </c>
      <c r="Z452" s="17">
        <v>0</v>
      </c>
      <c r="AA452" s="3">
        <f t="shared" si="92"/>
        <v>840906</v>
      </c>
      <c r="AB452" s="22"/>
      <c r="AC452" s="23">
        <v>0</v>
      </c>
      <c r="AD452" s="23">
        <v>0</v>
      </c>
      <c r="AE452" s="24">
        <f>SUM(AA452-AB452+AC452-AD452)</f>
        <v>840906</v>
      </c>
      <c r="AF452" s="1" t="str">
        <f>IF(O452&gt;0," ",1)</f>
        <v xml:space="preserve"> </v>
      </c>
      <c r="AG452" s="1" t="str">
        <f>IF(W452&gt;0," ",1)</f>
        <v xml:space="preserve"> </v>
      </c>
    </row>
    <row r="453" spans="1:33" ht="15.95" customHeight="1">
      <c r="A453" s="14" t="s">
        <v>229</v>
      </c>
      <c r="B453" s="14" t="s">
        <v>793</v>
      </c>
      <c r="C453" s="14" t="s">
        <v>97</v>
      </c>
      <c r="D453" s="14" t="s">
        <v>794</v>
      </c>
      <c r="E453" s="15">
        <v>449.8</v>
      </c>
      <c r="F453" s="8">
        <f t="shared" si="94"/>
        <v>693591.6</v>
      </c>
      <c r="G453" s="16">
        <v>367289.38</v>
      </c>
      <c r="H453" s="18">
        <v>114852</v>
      </c>
      <c r="I453" s="8">
        <f t="shared" si="96"/>
        <v>86139</v>
      </c>
      <c r="J453" s="19">
        <v>24641</v>
      </c>
      <c r="K453" s="19">
        <v>532520</v>
      </c>
      <c r="L453" s="19">
        <v>80995</v>
      </c>
      <c r="M453" s="19">
        <v>89072</v>
      </c>
      <c r="N453" s="8">
        <f t="shared" si="89"/>
        <v>1180656.3799999999</v>
      </c>
      <c r="O453" s="3">
        <f t="shared" si="90"/>
        <v>0</v>
      </c>
      <c r="P453" s="2">
        <v>167</v>
      </c>
      <c r="Q453" s="2">
        <v>96</v>
      </c>
      <c r="R453" s="3">
        <f t="shared" si="97"/>
        <v>22284</v>
      </c>
      <c r="S453" s="20">
        <f t="shared" si="95"/>
        <v>32268.651999999998</v>
      </c>
      <c r="T453" s="21">
        <v>22097059</v>
      </c>
      <c r="U453" s="20">
        <f t="shared" si="98"/>
        <v>22097.059000000001</v>
      </c>
      <c r="V453" s="20">
        <f t="shared" si="99"/>
        <v>10171.592999999997</v>
      </c>
      <c r="W453" s="3">
        <f t="shared" si="93"/>
        <v>203432</v>
      </c>
      <c r="X453" s="3">
        <f t="shared" si="91"/>
        <v>225716</v>
      </c>
      <c r="Y453" s="22">
        <v>0</v>
      </c>
      <c r="Z453" s="17">
        <v>0</v>
      </c>
      <c r="AA453" s="3">
        <f t="shared" si="92"/>
        <v>225716</v>
      </c>
      <c r="AB453" s="22"/>
      <c r="AC453" s="23">
        <v>0</v>
      </c>
      <c r="AD453" s="23">
        <v>0</v>
      </c>
      <c r="AE453" s="24">
        <f>SUM(AA453-AB453+AC453-AD453)</f>
        <v>225716</v>
      </c>
      <c r="AF453" s="1">
        <f>IF(O453&gt;0," ",1)</f>
        <v>1</v>
      </c>
      <c r="AG453" s="1" t="str">
        <f>IF(W453&gt;0," ",1)</f>
        <v xml:space="preserve"> </v>
      </c>
    </row>
    <row r="454" spans="1:33" ht="15.95" customHeight="1">
      <c r="A454" s="14" t="s">
        <v>229</v>
      </c>
      <c r="B454" s="14" t="s">
        <v>793</v>
      </c>
      <c r="C454" s="14" t="s">
        <v>194</v>
      </c>
      <c r="D454" s="14" t="s">
        <v>795</v>
      </c>
      <c r="E454" s="15">
        <v>311.56</v>
      </c>
      <c r="F454" s="8">
        <f t="shared" si="94"/>
        <v>480425.52</v>
      </c>
      <c r="G454" s="16">
        <v>263547.98</v>
      </c>
      <c r="H454" s="18">
        <v>73925</v>
      </c>
      <c r="I454" s="8">
        <f t="shared" si="96"/>
        <v>55443.75</v>
      </c>
      <c r="J454" s="19">
        <v>15867</v>
      </c>
      <c r="K454" s="19">
        <v>340759</v>
      </c>
      <c r="L454" s="19">
        <v>61690</v>
      </c>
      <c r="M454" s="19">
        <v>83698</v>
      </c>
      <c r="N454" s="8">
        <f t="shared" ref="N454:N485" si="100">SUM(G454+I454+J454+K454+L454+M454)</f>
        <v>821005.73</v>
      </c>
      <c r="O454" s="3">
        <f t="shared" ref="O454:O485" si="101">IF(F454&gt;N454,ROUND(SUM(F454-N454),0),0)</f>
        <v>0</v>
      </c>
      <c r="P454" s="2">
        <v>167</v>
      </c>
      <c r="Q454" s="2">
        <v>76</v>
      </c>
      <c r="R454" s="3">
        <f t="shared" si="97"/>
        <v>17642</v>
      </c>
      <c r="S454" s="20">
        <f t="shared" si="95"/>
        <v>22351.314399999999</v>
      </c>
      <c r="T454" s="21">
        <v>15421181</v>
      </c>
      <c r="U454" s="20">
        <f t="shared" si="98"/>
        <v>15421.181</v>
      </c>
      <c r="V454" s="20">
        <f t="shared" si="99"/>
        <v>6930.1333999999988</v>
      </c>
      <c r="W454" s="3">
        <f t="shared" si="93"/>
        <v>138603</v>
      </c>
      <c r="X454" s="3">
        <f t="shared" ref="X454:X485" si="102">SUM(O454+R454+W454)</f>
        <v>156245</v>
      </c>
      <c r="Y454" s="22">
        <v>0</v>
      </c>
      <c r="Z454" s="17">
        <v>0</v>
      </c>
      <c r="AA454" s="3">
        <f t="shared" ref="AA454:AA485" si="103">ROUND(X454+Z454,0)</f>
        <v>156245</v>
      </c>
      <c r="AB454" s="22"/>
      <c r="AC454" s="23">
        <v>0</v>
      </c>
      <c r="AD454" s="23">
        <v>0</v>
      </c>
      <c r="AE454" s="24">
        <f>SUM(AA454-AB454+AC454-AD454)</f>
        <v>156245</v>
      </c>
      <c r="AF454" s="1">
        <f>IF(O454&gt;0," ",1)</f>
        <v>1</v>
      </c>
      <c r="AG454" s="1" t="str">
        <f>IF(W454&gt;0," ",1)</f>
        <v xml:space="preserve"> </v>
      </c>
    </row>
    <row r="455" spans="1:33" ht="15.95" customHeight="1">
      <c r="A455" s="14" t="s">
        <v>229</v>
      </c>
      <c r="B455" s="14" t="s">
        <v>793</v>
      </c>
      <c r="C455" s="14" t="s">
        <v>57</v>
      </c>
      <c r="D455" s="14" t="s">
        <v>796</v>
      </c>
      <c r="E455" s="15">
        <v>606.15</v>
      </c>
      <c r="F455" s="8">
        <f t="shared" si="94"/>
        <v>934683.29999999993</v>
      </c>
      <c r="G455" s="16">
        <v>509857.31</v>
      </c>
      <c r="H455" s="18">
        <v>180964</v>
      </c>
      <c r="I455" s="8">
        <f t="shared" si="96"/>
        <v>135723</v>
      </c>
      <c r="J455" s="19">
        <v>38834</v>
      </c>
      <c r="K455" s="19">
        <v>836435</v>
      </c>
      <c r="L455" s="19">
        <v>132321</v>
      </c>
      <c r="M455" s="19">
        <v>75659</v>
      </c>
      <c r="N455" s="8">
        <f t="shared" si="100"/>
        <v>1728829.31</v>
      </c>
      <c r="O455" s="3">
        <f t="shared" si="101"/>
        <v>0</v>
      </c>
      <c r="P455" s="2">
        <v>158</v>
      </c>
      <c r="Q455" s="2">
        <v>164</v>
      </c>
      <c r="R455" s="3">
        <f t="shared" si="97"/>
        <v>36018</v>
      </c>
      <c r="S455" s="20">
        <f t="shared" si="95"/>
        <v>43485.201000000001</v>
      </c>
      <c r="T455" s="21">
        <v>30097834</v>
      </c>
      <c r="U455" s="20">
        <f t="shared" si="98"/>
        <v>30097.833999999999</v>
      </c>
      <c r="V455" s="20">
        <f t="shared" si="99"/>
        <v>13387.367000000002</v>
      </c>
      <c r="W455" s="3">
        <f t="shared" si="93"/>
        <v>267747</v>
      </c>
      <c r="X455" s="3">
        <f t="shared" si="102"/>
        <v>303765</v>
      </c>
      <c r="Y455" s="22">
        <v>0</v>
      </c>
      <c r="Z455" s="17">
        <v>0</v>
      </c>
      <c r="AA455" s="3">
        <f t="shared" si="103"/>
        <v>303765</v>
      </c>
      <c r="AB455" s="22"/>
      <c r="AC455" s="23">
        <v>0</v>
      </c>
      <c r="AD455" s="23">
        <v>0</v>
      </c>
      <c r="AE455" s="24">
        <f>SUM(AA455-AB455+AC455-AD455)</f>
        <v>303765</v>
      </c>
      <c r="AF455" s="1">
        <f>IF(O455&gt;0," ",1)</f>
        <v>1</v>
      </c>
      <c r="AG455" s="1" t="str">
        <f>IF(W455&gt;0," ",1)</f>
        <v xml:space="preserve"> </v>
      </c>
    </row>
    <row r="456" spans="1:33" ht="15.95" customHeight="1">
      <c r="A456" s="14" t="s">
        <v>229</v>
      </c>
      <c r="B456" s="14" t="s">
        <v>793</v>
      </c>
      <c r="C456" s="14" t="s">
        <v>87</v>
      </c>
      <c r="D456" s="14" t="s">
        <v>797</v>
      </c>
      <c r="E456" s="15">
        <v>177.77</v>
      </c>
      <c r="F456" s="8">
        <f t="shared" si="94"/>
        <v>274121.34000000003</v>
      </c>
      <c r="G456" s="16">
        <v>643108.56999999995</v>
      </c>
      <c r="H456" s="18">
        <v>50822</v>
      </c>
      <c r="I456" s="8">
        <f t="shared" si="96"/>
        <v>38116.5</v>
      </c>
      <c r="J456" s="19">
        <v>10901</v>
      </c>
      <c r="K456" s="19">
        <v>236510</v>
      </c>
      <c r="L456" s="19">
        <v>41376</v>
      </c>
      <c r="M456" s="19">
        <v>66065</v>
      </c>
      <c r="N456" s="8">
        <f t="shared" si="100"/>
        <v>1036077.07</v>
      </c>
      <c r="O456" s="3">
        <f t="shared" si="101"/>
        <v>0</v>
      </c>
      <c r="P456" s="2">
        <v>156</v>
      </c>
      <c r="Q456" s="2">
        <v>73</v>
      </c>
      <c r="R456" s="3">
        <f t="shared" si="97"/>
        <v>15829</v>
      </c>
      <c r="S456" s="20">
        <f t="shared" si="95"/>
        <v>12753.219800000001</v>
      </c>
      <c r="T456" s="21">
        <v>38079548</v>
      </c>
      <c r="U456" s="20">
        <f t="shared" si="98"/>
        <v>38079.548000000003</v>
      </c>
      <c r="V456" s="20">
        <f t="shared" si="99"/>
        <v>0</v>
      </c>
      <c r="W456" s="3">
        <f t="shared" si="93"/>
        <v>0</v>
      </c>
      <c r="X456" s="3">
        <f t="shared" si="102"/>
        <v>15829</v>
      </c>
      <c r="Y456" s="22">
        <v>0</v>
      </c>
      <c r="Z456" s="17">
        <v>0</v>
      </c>
      <c r="AA456" s="3">
        <f t="shared" si="103"/>
        <v>15829</v>
      </c>
      <c r="AB456" s="22"/>
      <c r="AC456" s="23">
        <v>0</v>
      </c>
      <c r="AD456" s="23">
        <v>0</v>
      </c>
      <c r="AE456" s="24">
        <f>SUM(AA456-AB456+AC456-AD456)</f>
        <v>15829</v>
      </c>
      <c r="AF456" s="1">
        <f>IF(O456&gt;0," ",1)</f>
        <v>1</v>
      </c>
      <c r="AG456" s="1">
        <f>IF(W456&gt;0," ",1)</f>
        <v>1</v>
      </c>
    </row>
    <row r="457" spans="1:33" ht="15.95" customHeight="1">
      <c r="A457" s="14" t="s">
        <v>229</v>
      </c>
      <c r="B457" s="14" t="s">
        <v>793</v>
      </c>
      <c r="C457" s="14" t="s">
        <v>128</v>
      </c>
      <c r="D457" s="14" t="s">
        <v>798</v>
      </c>
      <c r="E457" s="15">
        <v>555.86</v>
      </c>
      <c r="F457" s="8">
        <f t="shared" si="94"/>
        <v>857136.12</v>
      </c>
      <c r="G457" s="16">
        <v>844586.55</v>
      </c>
      <c r="H457" s="18">
        <v>151176</v>
      </c>
      <c r="I457" s="8">
        <f t="shared" si="96"/>
        <v>113382</v>
      </c>
      <c r="J457" s="19">
        <v>32439</v>
      </c>
      <c r="K457" s="19">
        <v>699657</v>
      </c>
      <c r="L457" s="19">
        <v>98546</v>
      </c>
      <c r="M457" s="19">
        <v>57105</v>
      </c>
      <c r="N457" s="8">
        <f t="shared" si="100"/>
        <v>1845715.55</v>
      </c>
      <c r="O457" s="3">
        <f t="shared" si="101"/>
        <v>0</v>
      </c>
      <c r="P457" s="2">
        <v>163</v>
      </c>
      <c r="Q457" s="2">
        <v>85</v>
      </c>
      <c r="R457" s="3">
        <f t="shared" si="97"/>
        <v>19258</v>
      </c>
      <c r="S457" s="20">
        <f t="shared" si="95"/>
        <v>39877.396399999998</v>
      </c>
      <c r="T457" s="21">
        <v>51113520</v>
      </c>
      <c r="U457" s="20">
        <f t="shared" si="98"/>
        <v>51113.52</v>
      </c>
      <c r="V457" s="20">
        <f t="shared" si="99"/>
        <v>0</v>
      </c>
      <c r="W457" s="3">
        <f t="shared" si="93"/>
        <v>0</v>
      </c>
      <c r="X457" s="3">
        <f t="shared" si="102"/>
        <v>19258</v>
      </c>
      <c r="Y457" s="22">
        <v>0</v>
      </c>
      <c r="Z457" s="17">
        <v>0</v>
      </c>
      <c r="AA457" s="3">
        <f t="shared" si="103"/>
        <v>19258</v>
      </c>
      <c r="AB457" s="22"/>
      <c r="AC457" s="23">
        <v>0</v>
      </c>
      <c r="AD457" s="23">
        <v>0</v>
      </c>
      <c r="AE457" s="24">
        <f>SUM(AA457-AB457+AC457-AD457)</f>
        <v>19258</v>
      </c>
      <c r="AF457" s="1">
        <f>IF(O457&gt;0," ",1)</f>
        <v>1</v>
      </c>
      <c r="AG457" s="1">
        <f>IF(W457&gt;0," ",1)</f>
        <v>1</v>
      </c>
    </row>
    <row r="458" spans="1:33" ht="15.95" customHeight="1">
      <c r="A458" s="14" t="s">
        <v>165</v>
      </c>
      <c r="B458" s="14" t="s">
        <v>799</v>
      </c>
      <c r="C458" s="14" t="s">
        <v>210</v>
      </c>
      <c r="D458" s="14" t="s">
        <v>800</v>
      </c>
      <c r="E458" s="15">
        <v>784.29</v>
      </c>
      <c r="F458" s="8">
        <f t="shared" si="94"/>
        <v>1209375.18</v>
      </c>
      <c r="G458" s="16">
        <v>397671.02</v>
      </c>
      <c r="H458" s="18">
        <v>92697</v>
      </c>
      <c r="I458" s="8">
        <f t="shared" si="96"/>
        <v>69522.75</v>
      </c>
      <c r="J458" s="19">
        <v>75274</v>
      </c>
      <c r="K458" s="19">
        <v>0</v>
      </c>
      <c r="L458" s="19">
        <v>0</v>
      </c>
      <c r="M458" s="19">
        <v>24829</v>
      </c>
      <c r="N458" s="8">
        <f t="shared" si="100"/>
        <v>567296.77</v>
      </c>
      <c r="O458" s="3">
        <f t="shared" si="101"/>
        <v>642078</v>
      </c>
      <c r="P458" s="2">
        <v>33</v>
      </c>
      <c r="Q458" s="2">
        <v>434</v>
      </c>
      <c r="R458" s="3">
        <f t="shared" si="97"/>
        <v>19908</v>
      </c>
      <c r="S458" s="20">
        <f t="shared" si="95"/>
        <v>56264.964599999999</v>
      </c>
      <c r="T458" s="21">
        <v>24130523</v>
      </c>
      <c r="U458" s="20">
        <f t="shared" si="98"/>
        <v>24130.523000000001</v>
      </c>
      <c r="V458" s="20">
        <f t="shared" si="99"/>
        <v>32134.441599999998</v>
      </c>
      <c r="W458" s="3">
        <f t="shared" si="93"/>
        <v>642689</v>
      </c>
      <c r="X458" s="3">
        <f t="shared" si="102"/>
        <v>1304675</v>
      </c>
      <c r="Y458" s="22">
        <v>0</v>
      </c>
      <c r="Z458" s="17">
        <v>0</v>
      </c>
      <c r="AA458" s="3">
        <f t="shared" si="103"/>
        <v>1304675</v>
      </c>
      <c r="AB458" s="22"/>
      <c r="AC458" s="23">
        <v>0</v>
      </c>
      <c r="AD458" s="23">
        <v>0</v>
      </c>
      <c r="AE458" s="24">
        <f>SUM(AA458-AB458+AC458-AD458)</f>
        <v>1304675</v>
      </c>
      <c r="AF458" s="1" t="str">
        <f>IF(O458&gt;0," ",1)</f>
        <v xml:space="preserve"> </v>
      </c>
      <c r="AG458" s="1" t="str">
        <f>IF(W458&gt;0," ",1)</f>
        <v xml:space="preserve"> </v>
      </c>
    </row>
    <row r="459" spans="1:33" ht="15.95" customHeight="1">
      <c r="A459" s="14" t="s">
        <v>165</v>
      </c>
      <c r="B459" s="14" t="s">
        <v>799</v>
      </c>
      <c r="C459" s="14" t="s">
        <v>52</v>
      </c>
      <c r="D459" s="14" t="s">
        <v>801</v>
      </c>
      <c r="E459" s="15">
        <v>6125.23</v>
      </c>
      <c r="F459" s="8">
        <f t="shared" si="94"/>
        <v>9445104.6600000001</v>
      </c>
      <c r="G459" s="16">
        <v>2145212.33</v>
      </c>
      <c r="H459" s="18">
        <v>660255</v>
      </c>
      <c r="I459" s="8">
        <f t="shared" si="96"/>
        <v>495191.25</v>
      </c>
      <c r="J459" s="19">
        <v>535566</v>
      </c>
      <c r="K459" s="19">
        <v>7276</v>
      </c>
      <c r="L459" s="19">
        <v>1285913</v>
      </c>
      <c r="M459" s="19">
        <v>17880</v>
      </c>
      <c r="N459" s="8">
        <f t="shared" si="100"/>
        <v>4487038.58</v>
      </c>
      <c r="O459" s="3">
        <f t="shared" si="101"/>
        <v>4958066</v>
      </c>
      <c r="P459" s="2">
        <v>33</v>
      </c>
      <c r="Q459" s="2">
        <v>2801</v>
      </c>
      <c r="R459" s="3">
        <f t="shared" si="97"/>
        <v>128482</v>
      </c>
      <c r="S459" s="20">
        <f t="shared" si="95"/>
        <v>439424.00020000001</v>
      </c>
      <c r="T459" s="21">
        <v>134327635</v>
      </c>
      <c r="U459" s="20">
        <f t="shared" si="98"/>
        <v>134327.63500000001</v>
      </c>
      <c r="V459" s="20">
        <f t="shared" si="99"/>
        <v>305096.3652</v>
      </c>
      <c r="W459" s="3">
        <f t="shared" si="93"/>
        <v>6101927</v>
      </c>
      <c r="X459" s="3">
        <f t="shared" si="102"/>
        <v>11188475</v>
      </c>
      <c r="Y459" s="22">
        <v>0</v>
      </c>
      <c r="Z459" s="17">
        <v>0</v>
      </c>
      <c r="AA459" s="3">
        <f t="shared" si="103"/>
        <v>11188475</v>
      </c>
      <c r="AB459" s="22"/>
      <c r="AC459" s="23">
        <v>0</v>
      </c>
      <c r="AD459" s="23">
        <v>0</v>
      </c>
      <c r="AE459" s="24">
        <f>SUM(AA459-AB459+AC459-AD459)</f>
        <v>11188475</v>
      </c>
      <c r="AF459" s="1" t="str">
        <f>IF(O459&gt;0," ",1)</f>
        <v xml:space="preserve"> </v>
      </c>
      <c r="AG459" s="1" t="str">
        <f>IF(W459&gt;0," ",1)</f>
        <v xml:space="preserve"> </v>
      </c>
    </row>
    <row r="460" spans="1:33" ht="15.95" customHeight="1">
      <c r="A460" s="14" t="s">
        <v>165</v>
      </c>
      <c r="B460" s="14" t="s">
        <v>799</v>
      </c>
      <c r="C460" s="14" t="s">
        <v>193</v>
      </c>
      <c r="D460" s="14" t="s">
        <v>802</v>
      </c>
      <c r="E460" s="15">
        <v>3216.9</v>
      </c>
      <c r="F460" s="8">
        <f t="shared" si="94"/>
        <v>4960459.8</v>
      </c>
      <c r="G460" s="16">
        <v>2299322.59</v>
      </c>
      <c r="H460" s="18">
        <v>347777</v>
      </c>
      <c r="I460" s="8">
        <f t="shared" si="96"/>
        <v>260832.75</v>
      </c>
      <c r="J460" s="19">
        <v>282212</v>
      </c>
      <c r="K460" s="19">
        <v>3828</v>
      </c>
      <c r="L460" s="19">
        <v>823830</v>
      </c>
      <c r="M460" s="19">
        <v>16292</v>
      </c>
      <c r="N460" s="8">
        <f t="shared" si="100"/>
        <v>3686317.34</v>
      </c>
      <c r="O460" s="3">
        <f t="shared" si="101"/>
        <v>1274142</v>
      </c>
      <c r="P460" s="2">
        <v>33</v>
      </c>
      <c r="Q460" s="2">
        <v>1783</v>
      </c>
      <c r="R460" s="3">
        <f t="shared" si="97"/>
        <v>81786</v>
      </c>
      <c r="S460" s="20">
        <f t="shared" si="95"/>
        <v>230780.40599999999</v>
      </c>
      <c r="T460" s="21">
        <v>148330342</v>
      </c>
      <c r="U460" s="20">
        <f t="shared" si="98"/>
        <v>148330.342</v>
      </c>
      <c r="V460" s="20">
        <f t="shared" si="99"/>
        <v>82450.063999999984</v>
      </c>
      <c r="W460" s="3">
        <f t="shared" si="93"/>
        <v>1649001</v>
      </c>
      <c r="X460" s="3">
        <f t="shared" si="102"/>
        <v>3004929</v>
      </c>
      <c r="Y460" s="22">
        <v>0</v>
      </c>
      <c r="Z460" s="17">
        <v>0</v>
      </c>
      <c r="AA460" s="3">
        <f t="shared" si="103"/>
        <v>3004929</v>
      </c>
      <c r="AB460" s="22"/>
      <c r="AC460" s="23">
        <v>0</v>
      </c>
      <c r="AD460" s="23">
        <v>0</v>
      </c>
      <c r="AE460" s="24">
        <f>SUM(AA460-AB460+AC460-AD460)</f>
        <v>3004929</v>
      </c>
      <c r="AF460" s="1" t="str">
        <f>IF(O460&gt;0," ",1)</f>
        <v xml:space="preserve"> </v>
      </c>
      <c r="AG460" s="1" t="str">
        <f>IF(W460&gt;0," ",1)</f>
        <v xml:space="preserve"> </v>
      </c>
    </row>
    <row r="461" spans="1:33" ht="15.95" customHeight="1">
      <c r="A461" s="14" t="s">
        <v>165</v>
      </c>
      <c r="B461" s="14" t="s">
        <v>799</v>
      </c>
      <c r="C461" s="14" t="s">
        <v>97</v>
      </c>
      <c r="D461" s="14" t="s">
        <v>803</v>
      </c>
      <c r="E461" s="15">
        <v>1559.18</v>
      </c>
      <c r="F461" s="8">
        <f t="shared" si="94"/>
        <v>2404255.56</v>
      </c>
      <c r="G461" s="16">
        <v>351915.52000000002</v>
      </c>
      <c r="H461" s="18">
        <v>152256</v>
      </c>
      <c r="I461" s="8">
        <f t="shared" si="96"/>
        <v>114192</v>
      </c>
      <c r="J461" s="19">
        <v>123306</v>
      </c>
      <c r="K461" s="19">
        <v>1680</v>
      </c>
      <c r="L461" s="19">
        <v>371158</v>
      </c>
      <c r="M461" s="19">
        <v>63656</v>
      </c>
      <c r="N461" s="8">
        <f t="shared" si="100"/>
        <v>1025907.52</v>
      </c>
      <c r="O461" s="3">
        <f t="shared" si="101"/>
        <v>1378348</v>
      </c>
      <c r="P461" s="2">
        <v>75</v>
      </c>
      <c r="Q461" s="2">
        <v>565</v>
      </c>
      <c r="R461" s="3">
        <f t="shared" si="97"/>
        <v>58901</v>
      </c>
      <c r="S461" s="20">
        <f t="shared" si="95"/>
        <v>111855.5732</v>
      </c>
      <c r="T461" s="21">
        <v>21275785</v>
      </c>
      <c r="U461" s="20">
        <f t="shared" si="98"/>
        <v>21275.785</v>
      </c>
      <c r="V461" s="20">
        <f t="shared" si="99"/>
        <v>90579.788199999995</v>
      </c>
      <c r="W461" s="3">
        <f t="shared" si="93"/>
        <v>1811596</v>
      </c>
      <c r="X461" s="3">
        <f t="shared" si="102"/>
        <v>3248845</v>
      </c>
      <c r="Y461" s="22">
        <v>0</v>
      </c>
      <c r="Z461" s="17">
        <v>0</v>
      </c>
      <c r="AA461" s="3">
        <f t="shared" si="103"/>
        <v>3248845</v>
      </c>
      <c r="AB461" s="22"/>
      <c r="AC461" s="23">
        <v>0</v>
      </c>
      <c r="AD461" s="23">
        <v>0</v>
      </c>
      <c r="AE461" s="24">
        <f>SUM(AA461-AB461+AC461-AD461)</f>
        <v>3248845</v>
      </c>
      <c r="AF461" s="1" t="str">
        <f>IF(O461&gt;0," ",1)</f>
        <v xml:space="preserve"> </v>
      </c>
      <c r="AG461" s="1" t="str">
        <f>IF(W461&gt;0," ",1)</f>
        <v xml:space="preserve"> </v>
      </c>
    </row>
    <row r="462" spans="1:33" ht="15.95" customHeight="1">
      <c r="A462" s="14" t="s">
        <v>165</v>
      </c>
      <c r="B462" s="14" t="s">
        <v>799</v>
      </c>
      <c r="C462" s="14" t="s">
        <v>215</v>
      </c>
      <c r="D462" s="14" t="s">
        <v>804</v>
      </c>
      <c r="E462" s="15">
        <v>2647.35</v>
      </c>
      <c r="F462" s="8">
        <f t="shared" si="94"/>
        <v>4082213.6999999997</v>
      </c>
      <c r="G462" s="16">
        <v>1792640.08</v>
      </c>
      <c r="H462" s="18">
        <v>303120</v>
      </c>
      <c r="I462" s="8">
        <f t="shared" si="96"/>
        <v>227340</v>
      </c>
      <c r="J462" s="19">
        <v>246040</v>
      </c>
      <c r="K462" s="19">
        <v>3338</v>
      </c>
      <c r="L462" s="19">
        <v>493336</v>
      </c>
      <c r="M462" s="19">
        <v>83157</v>
      </c>
      <c r="N462" s="8">
        <f t="shared" si="100"/>
        <v>2845851.08</v>
      </c>
      <c r="O462" s="3">
        <f t="shared" si="101"/>
        <v>1236363</v>
      </c>
      <c r="P462" s="2">
        <v>44</v>
      </c>
      <c r="Q462" s="2">
        <v>1460</v>
      </c>
      <c r="R462" s="3">
        <f t="shared" si="97"/>
        <v>89294</v>
      </c>
      <c r="S462" s="20">
        <f t="shared" si="95"/>
        <v>189920.889</v>
      </c>
      <c r="T462" s="21">
        <v>116556572</v>
      </c>
      <c r="U462" s="20">
        <f t="shared" si="98"/>
        <v>116556.572</v>
      </c>
      <c r="V462" s="20">
        <f t="shared" si="99"/>
        <v>73364.316999999995</v>
      </c>
      <c r="W462" s="3">
        <f t="shared" si="93"/>
        <v>1467286</v>
      </c>
      <c r="X462" s="3">
        <f t="shared" si="102"/>
        <v>2792943</v>
      </c>
      <c r="Y462" s="22">
        <v>0</v>
      </c>
      <c r="Z462" s="17">
        <v>0</v>
      </c>
      <c r="AA462" s="3">
        <f t="shared" si="103"/>
        <v>2792943</v>
      </c>
      <c r="AB462" s="22"/>
      <c r="AC462" s="23">
        <v>0</v>
      </c>
      <c r="AD462" s="23">
        <v>0</v>
      </c>
      <c r="AE462" s="24">
        <f>SUM(AA462-AB462+AC462-AD462)</f>
        <v>2792943</v>
      </c>
      <c r="AF462" s="1" t="str">
        <f>IF(O462&gt;0," ",1)</f>
        <v xml:space="preserve"> </v>
      </c>
      <c r="AG462" s="1" t="str">
        <f>IF(W462&gt;0," ",1)</f>
        <v xml:space="preserve"> </v>
      </c>
    </row>
    <row r="463" spans="1:33" ht="15.95" customHeight="1">
      <c r="A463" s="14" t="s">
        <v>165</v>
      </c>
      <c r="B463" s="14" t="s">
        <v>799</v>
      </c>
      <c r="C463" s="14" t="s">
        <v>231</v>
      </c>
      <c r="D463" s="14" t="s">
        <v>805</v>
      </c>
      <c r="E463" s="15">
        <v>2053.67</v>
      </c>
      <c r="F463" s="8">
        <f t="shared" si="94"/>
        <v>3166759.14</v>
      </c>
      <c r="G463" s="16">
        <v>512377.83</v>
      </c>
      <c r="H463" s="18">
        <v>202855</v>
      </c>
      <c r="I463" s="8">
        <f t="shared" si="96"/>
        <v>152141.25</v>
      </c>
      <c r="J463" s="19">
        <v>164439</v>
      </c>
      <c r="K463" s="19">
        <v>2235</v>
      </c>
      <c r="L463" s="19">
        <v>383415</v>
      </c>
      <c r="M463" s="19">
        <v>25585</v>
      </c>
      <c r="N463" s="8">
        <f t="shared" si="100"/>
        <v>1240193.08</v>
      </c>
      <c r="O463" s="3">
        <f t="shared" si="101"/>
        <v>1926566</v>
      </c>
      <c r="P463" s="2">
        <v>35</v>
      </c>
      <c r="Q463" s="2">
        <v>1158</v>
      </c>
      <c r="R463" s="3">
        <f t="shared" si="97"/>
        <v>56337</v>
      </c>
      <c r="S463" s="20">
        <f t="shared" si="95"/>
        <v>147330.28580000001</v>
      </c>
      <c r="T463" s="21">
        <v>31340059</v>
      </c>
      <c r="U463" s="20">
        <f t="shared" si="98"/>
        <v>31340.059000000001</v>
      </c>
      <c r="V463" s="20">
        <f t="shared" si="99"/>
        <v>115990.2268</v>
      </c>
      <c r="W463" s="3">
        <f t="shared" si="93"/>
        <v>2319805</v>
      </c>
      <c r="X463" s="3">
        <f t="shared" si="102"/>
        <v>4302708</v>
      </c>
      <c r="Y463" s="22">
        <v>0</v>
      </c>
      <c r="Z463" s="17">
        <v>0</v>
      </c>
      <c r="AA463" s="3">
        <f t="shared" si="103"/>
        <v>4302708</v>
      </c>
      <c r="AB463" s="22"/>
      <c r="AC463" s="23">
        <v>0</v>
      </c>
      <c r="AD463" s="23">
        <v>0</v>
      </c>
      <c r="AE463" s="24">
        <f>SUM(AA463-AB463+AC463-AD463)</f>
        <v>4302708</v>
      </c>
      <c r="AF463" s="1" t="str">
        <f>IF(O463&gt;0," ",1)</f>
        <v xml:space="preserve"> </v>
      </c>
      <c r="AG463" s="1" t="str">
        <f>IF(W463&gt;0," ",1)</f>
        <v xml:space="preserve"> </v>
      </c>
    </row>
    <row r="464" spans="1:33" ht="15.95" customHeight="1">
      <c r="A464" s="14" t="s">
        <v>165</v>
      </c>
      <c r="B464" s="14" t="s">
        <v>799</v>
      </c>
      <c r="C464" s="14" t="s">
        <v>194</v>
      </c>
      <c r="D464" s="14" t="s">
        <v>806</v>
      </c>
      <c r="E464" s="15">
        <v>1981.73</v>
      </c>
      <c r="F464" s="8">
        <f t="shared" si="94"/>
        <v>3055827.66</v>
      </c>
      <c r="G464" s="16">
        <v>501060.39</v>
      </c>
      <c r="H464" s="18">
        <v>227915</v>
      </c>
      <c r="I464" s="8">
        <f t="shared" si="96"/>
        <v>170936.25</v>
      </c>
      <c r="J464" s="19">
        <v>184976</v>
      </c>
      <c r="K464" s="19">
        <v>2510</v>
      </c>
      <c r="L464" s="19">
        <v>366483</v>
      </c>
      <c r="M464" s="19">
        <v>43964</v>
      </c>
      <c r="N464" s="8">
        <f t="shared" si="100"/>
        <v>1269929.6400000001</v>
      </c>
      <c r="O464" s="3">
        <f t="shared" si="101"/>
        <v>1785898</v>
      </c>
      <c r="P464" s="2">
        <v>33</v>
      </c>
      <c r="Q464" s="2">
        <v>1121</v>
      </c>
      <c r="R464" s="3">
        <f t="shared" si="97"/>
        <v>51420</v>
      </c>
      <c r="S464" s="20">
        <f t="shared" si="95"/>
        <v>142169.31020000001</v>
      </c>
      <c r="T464" s="21">
        <v>30021593</v>
      </c>
      <c r="U464" s="20">
        <f t="shared" si="98"/>
        <v>30021.593000000001</v>
      </c>
      <c r="V464" s="20">
        <f t="shared" si="99"/>
        <v>112147.71720000001</v>
      </c>
      <c r="W464" s="3">
        <f t="shared" si="93"/>
        <v>2242954</v>
      </c>
      <c r="X464" s="3">
        <f t="shared" si="102"/>
        <v>4080272</v>
      </c>
      <c r="Y464" s="22">
        <v>0</v>
      </c>
      <c r="Z464" s="17">
        <v>0</v>
      </c>
      <c r="AA464" s="3">
        <f t="shared" si="103"/>
        <v>4080272</v>
      </c>
      <c r="AB464" s="22"/>
      <c r="AC464" s="23">
        <v>0</v>
      </c>
      <c r="AD464" s="23">
        <v>0</v>
      </c>
      <c r="AE464" s="24">
        <f>SUM(AA464-AB464+AC464-AD464)</f>
        <v>4080272</v>
      </c>
      <c r="AF464" s="1" t="str">
        <f>IF(O464&gt;0," ",1)</f>
        <v xml:space="preserve"> </v>
      </c>
      <c r="AG464" s="1" t="str">
        <f>IF(W464&gt;0," ",1)</f>
        <v xml:space="preserve"> </v>
      </c>
    </row>
    <row r="465" spans="1:33" ht="15.95" customHeight="1">
      <c r="A465" s="14" t="s">
        <v>165</v>
      </c>
      <c r="B465" s="14" t="s">
        <v>799</v>
      </c>
      <c r="C465" s="14" t="s">
        <v>57</v>
      </c>
      <c r="D465" s="14" t="s">
        <v>807</v>
      </c>
      <c r="E465" s="15">
        <v>1108.3</v>
      </c>
      <c r="F465" s="8">
        <f t="shared" si="94"/>
        <v>1708998.5999999999</v>
      </c>
      <c r="G465" s="16">
        <v>156787.67000000001</v>
      </c>
      <c r="H465" s="18">
        <v>115269</v>
      </c>
      <c r="I465" s="8">
        <f t="shared" si="96"/>
        <v>86451.75</v>
      </c>
      <c r="J465" s="19">
        <v>93582</v>
      </c>
      <c r="K465" s="19">
        <v>1269</v>
      </c>
      <c r="L465" s="19">
        <v>177330</v>
      </c>
      <c r="M465" s="19">
        <v>23059</v>
      </c>
      <c r="N465" s="8">
        <f t="shared" si="100"/>
        <v>538479.42000000004</v>
      </c>
      <c r="O465" s="3">
        <f t="shared" si="101"/>
        <v>1170519</v>
      </c>
      <c r="P465" s="2">
        <v>33</v>
      </c>
      <c r="Q465" s="2">
        <v>564</v>
      </c>
      <c r="R465" s="3">
        <f t="shared" si="97"/>
        <v>25871</v>
      </c>
      <c r="S465" s="20">
        <f t="shared" si="95"/>
        <v>79509.441999999995</v>
      </c>
      <c r="T465" s="21">
        <v>9548579</v>
      </c>
      <c r="U465" s="20">
        <f t="shared" si="98"/>
        <v>9548.5789999999997</v>
      </c>
      <c r="V465" s="20">
        <f t="shared" si="99"/>
        <v>69960.862999999998</v>
      </c>
      <c r="W465" s="3">
        <f t="shared" si="93"/>
        <v>1399217</v>
      </c>
      <c r="X465" s="3">
        <f t="shared" si="102"/>
        <v>2595607</v>
      </c>
      <c r="Y465" s="22">
        <v>0</v>
      </c>
      <c r="Z465" s="17">
        <v>0</v>
      </c>
      <c r="AA465" s="3">
        <f t="shared" si="103"/>
        <v>2595607</v>
      </c>
      <c r="AB465" s="22"/>
      <c r="AC465" s="23">
        <v>0</v>
      </c>
      <c r="AD465" s="23">
        <v>0</v>
      </c>
      <c r="AE465" s="24">
        <f>SUM(AA465-AB465+AC465-AD465)</f>
        <v>2595607</v>
      </c>
      <c r="AF465" s="1" t="str">
        <f>IF(O465&gt;0," ",1)</f>
        <v xml:space="preserve"> </v>
      </c>
      <c r="AG465" s="1" t="str">
        <f>IF(W465&gt;0," ",1)</f>
        <v xml:space="preserve"> </v>
      </c>
    </row>
    <row r="466" spans="1:33" ht="15.95" customHeight="1">
      <c r="A466" s="14" t="s">
        <v>165</v>
      </c>
      <c r="B466" s="14" t="s">
        <v>799</v>
      </c>
      <c r="C466" s="14" t="s">
        <v>29</v>
      </c>
      <c r="D466" s="14" t="s">
        <v>808</v>
      </c>
      <c r="E466" s="15">
        <v>1745.42</v>
      </c>
      <c r="F466" s="8">
        <f t="shared" si="94"/>
        <v>2691437.64</v>
      </c>
      <c r="G466" s="16">
        <v>1035003.74</v>
      </c>
      <c r="H466" s="18">
        <v>199972</v>
      </c>
      <c r="I466" s="8">
        <f t="shared" si="96"/>
        <v>149979</v>
      </c>
      <c r="J466" s="19">
        <v>162321</v>
      </c>
      <c r="K466" s="19">
        <v>2202</v>
      </c>
      <c r="L466" s="19">
        <v>179637</v>
      </c>
      <c r="M466" s="19">
        <v>12209</v>
      </c>
      <c r="N466" s="8">
        <f t="shared" si="100"/>
        <v>1541351.74</v>
      </c>
      <c r="O466" s="3">
        <f t="shared" si="101"/>
        <v>1150086</v>
      </c>
      <c r="P466" s="2">
        <v>33</v>
      </c>
      <c r="Q466" s="2">
        <v>1002</v>
      </c>
      <c r="R466" s="3">
        <f t="shared" si="97"/>
        <v>45962</v>
      </c>
      <c r="S466" s="20">
        <f t="shared" si="95"/>
        <v>125216.4308</v>
      </c>
      <c r="T466" s="21">
        <v>66134424</v>
      </c>
      <c r="U466" s="20">
        <f t="shared" si="98"/>
        <v>66134.423999999999</v>
      </c>
      <c r="V466" s="20">
        <f t="shared" si="99"/>
        <v>59082.006800000003</v>
      </c>
      <c r="W466" s="3">
        <f t="shared" si="93"/>
        <v>1181640</v>
      </c>
      <c r="X466" s="3">
        <f t="shared" si="102"/>
        <v>2377688</v>
      </c>
      <c r="Y466" s="22">
        <v>0</v>
      </c>
      <c r="Z466" s="17">
        <v>0</v>
      </c>
      <c r="AA466" s="3">
        <f t="shared" si="103"/>
        <v>2377688</v>
      </c>
      <c r="AB466" s="22"/>
      <c r="AC466" s="23">
        <v>0</v>
      </c>
      <c r="AD466" s="23">
        <v>0</v>
      </c>
      <c r="AE466" s="24">
        <f>SUM(AA466-AB466+AC466-AD466)</f>
        <v>2377688</v>
      </c>
      <c r="AF466" s="1" t="str">
        <f>IF(O466&gt;0," ",1)</f>
        <v xml:space="preserve"> </v>
      </c>
      <c r="AG466" s="1" t="str">
        <f>IF(W466&gt;0," ",1)</f>
        <v xml:space="preserve"> </v>
      </c>
    </row>
    <row r="467" spans="1:33" ht="15.95" customHeight="1">
      <c r="A467" s="14" t="s">
        <v>243</v>
      </c>
      <c r="B467" s="14" t="s">
        <v>809</v>
      </c>
      <c r="C467" s="14" t="s">
        <v>244</v>
      </c>
      <c r="D467" s="14" t="s">
        <v>810</v>
      </c>
      <c r="E467" s="15">
        <v>320.8</v>
      </c>
      <c r="F467" s="8">
        <f t="shared" si="94"/>
        <v>494673.60000000003</v>
      </c>
      <c r="G467" s="16">
        <v>15880.72</v>
      </c>
      <c r="H467" s="18">
        <v>17504</v>
      </c>
      <c r="I467" s="8">
        <f t="shared" si="96"/>
        <v>13128</v>
      </c>
      <c r="J467" s="19">
        <v>23944</v>
      </c>
      <c r="K467" s="19">
        <v>0</v>
      </c>
      <c r="L467" s="19">
        <v>0</v>
      </c>
      <c r="M467" s="19">
        <v>4568</v>
      </c>
      <c r="N467" s="8">
        <f t="shared" si="100"/>
        <v>57520.72</v>
      </c>
      <c r="O467" s="3">
        <f t="shared" si="101"/>
        <v>437153</v>
      </c>
      <c r="P467" s="2">
        <v>33</v>
      </c>
      <c r="Q467" s="2">
        <v>174</v>
      </c>
      <c r="R467" s="3">
        <f t="shared" si="97"/>
        <v>7981</v>
      </c>
      <c r="S467" s="20">
        <f t="shared" si="95"/>
        <v>23014.191999999999</v>
      </c>
      <c r="T467" s="21">
        <v>874489</v>
      </c>
      <c r="U467" s="20">
        <f t="shared" si="98"/>
        <v>874.48900000000003</v>
      </c>
      <c r="V467" s="20">
        <f t="shared" si="99"/>
        <v>22139.702999999998</v>
      </c>
      <c r="W467" s="3">
        <f t="shared" si="93"/>
        <v>442794</v>
      </c>
      <c r="X467" s="3">
        <f t="shared" si="102"/>
        <v>887928</v>
      </c>
      <c r="Y467" s="22">
        <v>0</v>
      </c>
      <c r="Z467" s="17">
        <v>0</v>
      </c>
      <c r="AA467" s="3">
        <f t="shared" si="103"/>
        <v>887928</v>
      </c>
      <c r="AB467" s="22"/>
      <c r="AC467" s="23">
        <v>0</v>
      </c>
      <c r="AD467" s="23">
        <v>0</v>
      </c>
      <c r="AE467" s="24">
        <f>SUM(AA467-AB467+AC467-AD467)</f>
        <v>887928</v>
      </c>
      <c r="AF467" s="1" t="str">
        <f>IF(O467&gt;0," ",1)</f>
        <v xml:space="preserve"> </v>
      </c>
      <c r="AG467" s="1" t="str">
        <f>IF(W467&gt;0," ",1)</f>
        <v xml:space="preserve"> </v>
      </c>
    </row>
    <row r="468" spans="1:33" ht="15.95" customHeight="1">
      <c r="A468" s="14" t="s">
        <v>243</v>
      </c>
      <c r="B468" s="14" t="s">
        <v>809</v>
      </c>
      <c r="C468" s="14" t="s">
        <v>52</v>
      </c>
      <c r="D468" s="14" t="s">
        <v>811</v>
      </c>
      <c r="E468" s="15">
        <v>2759.25</v>
      </c>
      <c r="F468" s="8">
        <f t="shared" si="94"/>
        <v>4254763.5</v>
      </c>
      <c r="G468" s="16">
        <v>489290.67</v>
      </c>
      <c r="H468" s="18">
        <v>167161</v>
      </c>
      <c r="I468" s="8">
        <f t="shared" si="96"/>
        <v>125370.75</v>
      </c>
      <c r="J468" s="19">
        <v>228799</v>
      </c>
      <c r="K468" s="19">
        <v>379075</v>
      </c>
      <c r="L468" s="19">
        <v>519066</v>
      </c>
      <c r="M468" s="19">
        <v>12877</v>
      </c>
      <c r="N468" s="8">
        <f t="shared" si="100"/>
        <v>1754478.42</v>
      </c>
      <c r="O468" s="3">
        <f t="shared" si="101"/>
        <v>2500285</v>
      </c>
      <c r="P468" s="2">
        <v>33</v>
      </c>
      <c r="Q468" s="2">
        <v>818</v>
      </c>
      <c r="R468" s="3">
        <f t="shared" si="97"/>
        <v>37522</v>
      </c>
      <c r="S468" s="20">
        <f t="shared" si="95"/>
        <v>197948.595</v>
      </c>
      <c r="T468" s="21">
        <v>30259163</v>
      </c>
      <c r="U468" s="20">
        <f t="shared" si="98"/>
        <v>30259.163</v>
      </c>
      <c r="V468" s="20">
        <f t="shared" si="99"/>
        <v>167689.432</v>
      </c>
      <c r="W468" s="3">
        <f t="shared" si="93"/>
        <v>3353789</v>
      </c>
      <c r="X468" s="3">
        <f t="shared" si="102"/>
        <v>5891596</v>
      </c>
      <c r="Y468" s="22">
        <v>0</v>
      </c>
      <c r="Z468" s="17">
        <v>0</v>
      </c>
      <c r="AA468" s="3">
        <f t="shared" si="103"/>
        <v>5891596</v>
      </c>
      <c r="AB468" s="22"/>
      <c r="AC468" s="23">
        <v>0</v>
      </c>
      <c r="AD468" s="23">
        <v>0</v>
      </c>
      <c r="AE468" s="24">
        <f>SUM(AA468-AB468+AC468-AD468)</f>
        <v>5891596</v>
      </c>
      <c r="AF468" s="1" t="str">
        <f>IF(O468&gt;0," ",1)</f>
        <v xml:space="preserve"> </v>
      </c>
      <c r="AG468" s="1" t="str">
        <f>IF(W468&gt;0," ",1)</f>
        <v xml:space="preserve"> </v>
      </c>
    </row>
    <row r="469" spans="1:33" ht="15.95" customHeight="1">
      <c r="A469" s="14" t="s">
        <v>243</v>
      </c>
      <c r="B469" s="14" t="s">
        <v>809</v>
      </c>
      <c r="C469" s="14" t="s">
        <v>193</v>
      </c>
      <c r="D469" s="14" t="s">
        <v>812</v>
      </c>
      <c r="E469" s="15">
        <v>1164.6199999999999</v>
      </c>
      <c r="F469" s="8">
        <f t="shared" si="94"/>
        <v>1795844.0399999998</v>
      </c>
      <c r="G469" s="16">
        <v>178206.37</v>
      </c>
      <c r="H469" s="18">
        <v>66419</v>
      </c>
      <c r="I469" s="8">
        <f t="shared" si="96"/>
        <v>49814.25</v>
      </c>
      <c r="J469" s="19">
        <v>91050</v>
      </c>
      <c r="K469" s="19">
        <v>159720</v>
      </c>
      <c r="L469" s="19">
        <v>327575</v>
      </c>
      <c r="M469" s="19">
        <v>6321</v>
      </c>
      <c r="N469" s="8">
        <f t="shared" si="100"/>
        <v>812686.62</v>
      </c>
      <c r="O469" s="3">
        <f t="shared" si="101"/>
        <v>983157</v>
      </c>
      <c r="P469" s="2">
        <v>66</v>
      </c>
      <c r="Q469" s="2">
        <v>157</v>
      </c>
      <c r="R469" s="3">
        <f t="shared" si="97"/>
        <v>14403</v>
      </c>
      <c r="S469" s="20">
        <f t="shared" si="95"/>
        <v>83549.838799999998</v>
      </c>
      <c r="T469" s="21">
        <v>10481638</v>
      </c>
      <c r="U469" s="20">
        <f t="shared" si="98"/>
        <v>10481.638000000001</v>
      </c>
      <c r="V469" s="20">
        <f t="shared" si="99"/>
        <v>73068.200799999991</v>
      </c>
      <c r="W469" s="3">
        <f t="shared" si="93"/>
        <v>1461364</v>
      </c>
      <c r="X469" s="3">
        <f t="shared" si="102"/>
        <v>2458924</v>
      </c>
      <c r="Y469" s="22">
        <v>0</v>
      </c>
      <c r="Z469" s="17">
        <v>0</v>
      </c>
      <c r="AA469" s="3">
        <f t="shared" si="103"/>
        <v>2458924</v>
      </c>
      <c r="AB469" s="22"/>
      <c r="AC469" s="23">
        <v>0</v>
      </c>
      <c r="AD469" s="23">
        <v>0</v>
      </c>
      <c r="AE469" s="24">
        <f>SUM(AA469-AB469+AC469-AD469)</f>
        <v>2458924</v>
      </c>
      <c r="AF469" s="1" t="str">
        <f>IF(O469&gt;0," ",1)</f>
        <v xml:space="preserve"> </v>
      </c>
      <c r="AG469" s="1" t="str">
        <f>IF(W469&gt;0," ",1)</f>
        <v xml:space="preserve"> </v>
      </c>
    </row>
    <row r="470" spans="1:33" ht="15.95" customHeight="1">
      <c r="A470" s="14" t="s">
        <v>243</v>
      </c>
      <c r="B470" s="14" t="s">
        <v>809</v>
      </c>
      <c r="C470" s="14" t="s">
        <v>97</v>
      </c>
      <c r="D470" s="14" t="s">
        <v>813</v>
      </c>
      <c r="E470" s="15">
        <v>536.92999999999995</v>
      </c>
      <c r="F470" s="8">
        <f t="shared" si="94"/>
        <v>827946.05999999994</v>
      </c>
      <c r="G470" s="16">
        <v>82664.86</v>
      </c>
      <c r="H470" s="18">
        <v>30326</v>
      </c>
      <c r="I470" s="8">
        <f t="shared" si="96"/>
        <v>22744.5</v>
      </c>
      <c r="J470" s="19">
        <v>41467</v>
      </c>
      <c r="K470" s="19">
        <v>72984</v>
      </c>
      <c r="L470" s="19">
        <v>118002</v>
      </c>
      <c r="M470" s="19">
        <v>21547</v>
      </c>
      <c r="N470" s="8">
        <f t="shared" si="100"/>
        <v>359409.36</v>
      </c>
      <c r="O470" s="3">
        <f t="shared" si="101"/>
        <v>468537</v>
      </c>
      <c r="P470" s="2">
        <v>75</v>
      </c>
      <c r="Q470" s="2">
        <v>239</v>
      </c>
      <c r="R470" s="3">
        <f t="shared" si="97"/>
        <v>24916</v>
      </c>
      <c r="S470" s="20">
        <f t="shared" si="95"/>
        <v>38519.358200000002</v>
      </c>
      <c r="T470" s="21">
        <v>4704887</v>
      </c>
      <c r="U470" s="20">
        <f t="shared" si="98"/>
        <v>4704.8869999999997</v>
      </c>
      <c r="V470" s="20">
        <f t="shared" si="99"/>
        <v>33814.4712</v>
      </c>
      <c r="W470" s="3">
        <f t="shared" si="93"/>
        <v>676289</v>
      </c>
      <c r="X470" s="3">
        <f t="shared" si="102"/>
        <v>1169742</v>
      </c>
      <c r="Y470" s="22">
        <v>0</v>
      </c>
      <c r="Z470" s="17">
        <v>0</v>
      </c>
      <c r="AA470" s="3">
        <f t="shared" si="103"/>
        <v>1169742</v>
      </c>
      <c r="AB470" s="22"/>
      <c r="AC470" s="23">
        <v>0</v>
      </c>
      <c r="AD470" s="23">
        <v>0</v>
      </c>
      <c r="AE470" s="24">
        <f>SUM(AA470-AB470+AC470-AD470)</f>
        <v>1169742</v>
      </c>
      <c r="AF470" s="1" t="str">
        <f>IF(O470&gt;0," ",1)</f>
        <v xml:space="preserve"> </v>
      </c>
      <c r="AG470" s="1" t="str">
        <f>IF(W470&gt;0," ",1)</f>
        <v xml:space="preserve"> </v>
      </c>
    </row>
    <row r="471" spans="1:33" ht="15.95" customHeight="1">
      <c r="A471" s="14" t="s">
        <v>243</v>
      </c>
      <c r="B471" s="14" t="s">
        <v>809</v>
      </c>
      <c r="C471" s="14" t="s">
        <v>215</v>
      </c>
      <c r="D471" s="14" t="s">
        <v>814</v>
      </c>
      <c r="E471" s="15">
        <v>1102.7</v>
      </c>
      <c r="F471" s="8">
        <f t="shared" si="94"/>
        <v>1700363.4000000001</v>
      </c>
      <c r="G471" s="16">
        <v>567431.68999999994</v>
      </c>
      <c r="H471" s="18">
        <v>67508</v>
      </c>
      <c r="I471" s="8">
        <f t="shared" si="96"/>
        <v>50631</v>
      </c>
      <c r="J471" s="19">
        <v>92312</v>
      </c>
      <c r="K471" s="19">
        <v>162513</v>
      </c>
      <c r="L471" s="19">
        <v>269699</v>
      </c>
      <c r="M471" s="19">
        <v>48790</v>
      </c>
      <c r="N471" s="8">
        <f t="shared" si="100"/>
        <v>1191376.69</v>
      </c>
      <c r="O471" s="3">
        <f t="shared" si="101"/>
        <v>508987</v>
      </c>
      <c r="P471" s="2">
        <v>77</v>
      </c>
      <c r="Q471" s="2">
        <v>446</v>
      </c>
      <c r="R471" s="3">
        <f t="shared" si="97"/>
        <v>47735</v>
      </c>
      <c r="S471" s="20">
        <f t="shared" si="95"/>
        <v>79107.698000000004</v>
      </c>
      <c r="T471" s="21">
        <v>36528594</v>
      </c>
      <c r="U471" s="20">
        <f t="shared" si="98"/>
        <v>36528.593999999997</v>
      </c>
      <c r="V471" s="20">
        <f t="shared" si="99"/>
        <v>42579.104000000007</v>
      </c>
      <c r="W471" s="3">
        <f t="shared" si="93"/>
        <v>851582</v>
      </c>
      <c r="X471" s="3">
        <f t="shared" si="102"/>
        <v>1408304</v>
      </c>
      <c r="Y471" s="22">
        <v>0</v>
      </c>
      <c r="Z471" s="17">
        <v>0</v>
      </c>
      <c r="AA471" s="3">
        <f t="shared" si="103"/>
        <v>1408304</v>
      </c>
      <c r="AB471" s="22"/>
      <c r="AC471" s="23">
        <v>0</v>
      </c>
      <c r="AD471" s="23">
        <v>0</v>
      </c>
      <c r="AE471" s="24">
        <f>SUM(AA471-AB471+AC471-AD471)</f>
        <v>1408304</v>
      </c>
      <c r="AF471" s="1" t="str">
        <f>IF(O471&gt;0," ",1)</f>
        <v xml:space="preserve"> </v>
      </c>
      <c r="AG471" s="1" t="str">
        <f>IF(W471&gt;0," ",1)</f>
        <v xml:space="preserve"> </v>
      </c>
    </row>
    <row r="472" spans="1:33" ht="15.95" customHeight="1">
      <c r="A472" s="14" t="s">
        <v>243</v>
      </c>
      <c r="B472" s="14" t="s">
        <v>809</v>
      </c>
      <c r="C472" s="14" t="s">
        <v>194</v>
      </c>
      <c r="D472" s="14" t="s">
        <v>815</v>
      </c>
      <c r="E472" s="15">
        <v>456.82</v>
      </c>
      <c r="F472" s="8">
        <f t="shared" si="94"/>
        <v>704416.44</v>
      </c>
      <c r="G472" s="16">
        <v>105043.15</v>
      </c>
      <c r="H472" s="18">
        <v>28308</v>
      </c>
      <c r="I472" s="8">
        <f t="shared" si="96"/>
        <v>21231</v>
      </c>
      <c r="J472" s="19">
        <v>37396</v>
      </c>
      <c r="K472" s="19">
        <v>65681</v>
      </c>
      <c r="L472" s="19">
        <v>103446</v>
      </c>
      <c r="M472" s="19">
        <v>22968</v>
      </c>
      <c r="N472" s="8">
        <f t="shared" si="100"/>
        <v>355765.15</v>
      </c>
      <c r="O472" s="3">
        <f t="shared" si="101"/>
        <v>348651</v>
      </c>
      <c r="P472" s="2">
        <v>70</v>
      </c>
      <c r="Q472" s="2">
        <v>245</v>
      </c>
      <c r="R472" s="3">
        <f t="shared" si="97"/>
        <v>23839</v>
      </c>
      <c r="S472" s="20">
        <f t="shared" si="95"/>
        <v>32772.266799999998</v>
      </c>
      <c r="T472" s="21">
        <v>5971754</v>
      </c>
      <c r="U472" s="20">
        <f t="shared" si="98"/>
        <v>5971.7539999999999</v>
      </c>
      <c r="V472" s="20">
        <f t="shared" si="99"/>
        <v>26800.512799999997</v>
      </c>
      <c r="W472" s="3">
        <f t="shared" si="93"/>
        <v>536010</v>
      </c>
      <c r="X472" s="3">
        <f t="shared" si="102"/>
        <v>908500</v>
      </c>
      <c r="Y472" s="22">
        <v>0</v>
      </c>
      <c r="Z472" s="17">
        <v>0</v>
      </c>
      <c r="AA472" s="3">
        <f t="shared" si="103"/>
        <v>908500</v>
      </c>
      <c r="AB472" s="22"/>
      <c r="AC472" s="23">
        <v>0</v>
      </c>
      <c r="AD472" s="23">
        <v>0</v>
      </c>
      <c r="AE472" s="24">
        <f>SUM(AA472-AB472+AC472-AD472)</f>
        <v>908500</v>
      </c>
      <c r="AF472" s="1" t="str">
        <f>IF(O472&gt;0," ",1)</f>
        <v xml:space="preserve"> </v>
      </c>
      <c r="AG472" s="1" t="str">
        <f>IF(W472&gt;0," ",1)</f>
        <v xml:space="preserve"> </v>
      </c>
    </row>
    <row r="473" spans="1:33" ht="15.95" customHeight="1">
      <c r="A473" s="14" t="s">
        <v>243</v>
      </c>
      <c r="B473" s="14" t="s">
        <v>809</v>
      </c>
      <c r="C473" s="14" t="s">
        <v>57</v>
      </c>
      <c r="D473" s="14" t="s">
        <v>816</v>
      </c>
      <c r="E473" s="15">
        <v>464.92</v>
      </c>
      <c r="F473" s="8">
        <f t="shared" si="94"/>
        <v>716906.64</v>
      </c>
      <c r="G473" s="16">
        <v>95597.64</v>
      </c>
      <c r="H473" s="18">
        <v>26718</v>
      </c>
      <c r="I473" s="8">
        <f t="shared" si="96"/>
        <v>20038.5</v>
      </c>
      <c r="J473" s="19">
        <v>36492</v>
      </c>
      <c r="K473" s="19">
        <v>64380</v>
      </c>
      <c r="L473" s="19">
        <v>89911</v>
      </c>
      <c r="M473" s="19">
        <v>21531</v>
      </c>
      <c r="N473" s="8">
        <f t="shared" si="100"/>
        <v>327950.14</v>
      </c>
      <c r="O473" s="3">
        <f t="shared" si="101"/>
        <v>388957</v>
      </c>
      <c r="P473" s="2">
        <v>59</v>
      </c>
      <c r="Q473" s="2">
        <v>197</v>
      </c>
      <c r="R473" s="3">
        <f t="shared" si="97"/>
        <v>16156</v>
      </c>
      <c r="S473" s="20">
        <f t="shared" si="95"/>
        <v>33353.360800000002</v>
      </c>
      <c r="T473" s="21">
        <v>5215365</v>
      </c>
      <c r="U473" s="20">
        <f t="shared" si="98"/>
        <v>5215.3649999999998</v>
      </c>
      <c r="V473" s="20">
        <f t="shared" si="99"/>
        <v>28137.995800000004</v>
      </c>
      <c r="W473" s="3">
        <f t="shared" si="93"/>
        <v>562760</v>
      </c>
      <c r="X473" s="3">
        <f t="shared" si="102"/>
        <v>967873</v>
      </c>
      <c r="Y473" s="22">
        <v>0</v>
      </c>
      <c r="Z473" s="17">
        <v>0</v>
      </c>
      <c r="AA473" s="3">
        <f t="shared" si="103"/>
        <v>967873</v>
      </c>
      <c r="AB473" s="22"/>
      <c r="AC473" s="23">
        <v>0</v>
      </c>
      <c r="AD473" s="23">
        <v>0</v>
      </c>
      <c r="AE473" s="24">
        <f>SUM(AA473-AB473+AC473-AD473)</f>
        <v>967873</v>
      </c>
      <c r="AF473" s="1" t="str">
        <f>IF(O473&gt;0," ",1)</f>
        <v xml:space="preserve"> </v>
      </c>
      <c r="AG473" s="1" t="str">
        <f>IF(W473&gt;0," ",1)</f>
        <v xml:space="preserve"> </v>
      </c>
    </row>
    <row r="474" spans="1:33" ht="15.95" customHeight="1">
      <c r="A474" s="14" t="s">
        <v>243</v>
      </c>
      <c r="B474" s="14" t="s">
        <v>809</v>
      </c>
      <c r="C474" s="14" t="s">
        <v>115</v>
      </c>
      <c r="D474" s="14" t="s">
        <v>817</v>
      </c>
      <c r="E474" s="15">
        <v>436.62</v>
      </c>
      <c r="F474" s="8">
        <f t="shared" si="94"/>
        <v>673268.04</v>
      </c>
      <c r="G474" s="16">
        <v>76823.44</v>
      </c>
      <c r="H474" s="18">
        <v>22871</v>
      </c>
      <c r="I474" s="8">
        <f t="shared" si="96"/>
        <v>17153.25</v>
      </c>
      <c r="J474" s="19">
        <v>31373</v>
      </c>
      <c r="K474" s="19">
        <v>55023</v>
      </c>
      <c r="L474" s="19">
        <v>78738</v>
      </c>
      <c r="M474" s="19">
        <v>38006</v>
      </c>
      <c r="N474" s="8">
        <f t="shared" si="100"/>
        <v>297116.69</v>
      </c>
      <c r="O474" s="3">
        <f t="shared" si="101"/>
        <v>376151</v>
      </c>
      <c r="P474" s="2">
        <v>77</v>
      </c>
      <c r="Q474" s="2">
        <v>241</v>
      </c>
      <c r="R474" s="3">
        <f t="shared" si="97"/>
        <v>25794</v>
      </c>
      <c r="S474" s="20">
        <f t="shared" si="95"/>
        <v>31323.1188</v>
      </c>
      <c r="T474" s="21">
        <v>4304295</v>
      </c>
      <c r="U474" s="20">
        <f t="shared" si="98"/>
        <v>4304.2950000000001</v>
      </c>
      <c r="V474" s="20">
        <f t="shared" si="99"/>
        <v>27018.823799999998</v>
      </c>
      <c r="W474" s="3">
        <f t="shared" si="93"/>
        <v>540376</v>
      </c>
      <c r="X474" s="3">
        <f t="shared" si="102"/>
        <v>942321</v>
      </c>
      <c r="Y474" s="22">
        <v>0</v>
      </c>
      <c r="Z474" s="17">
        <v>0</v>
      </c>
      <c r="AA474" s="3">
        <f t="shared" si="103"/>
        <v>942321</v>
      </c>
      <c r="AB474" s="22"/>
      <c r="AC474" s="23">
        <v>0</v>
      </c>
      <c r="AD474" s="23">
        <v>0</v>
      </c>
      <c r="AE474" s="24">
        <f>SUM(AA474-AB474+AC474-AD474)</f>
        <v>942321</v>
      </c>
      <c r="AF474" s="1" t="str">
        <f>IF(O474&gt;0," ",1)</f>
        <v xml:space="preserve"> </v>
      </c>
      <c r="AG474" s="1" t="str">
        <f>IF(W474&gt;0," ",1)</f>
        <v xml:space="preserve"> </v>
      </c>
    </row>
    <row r="475" spans="1:33" ht="15.95" customHeight="1">
      <c r="A475" s="14" t="s">
        <v>243</v>
      </c>
      <c r="B475" s="14" t="s">
        <v>809</v>
      </c>
      <c r="C475" s="14" t="s">
        <v>39</v>
      </c>
      <c r="D475" s="14" t="s">
        <v>818</v>
      </c>
      <c r="E475" s="15">
        <v>579</v>
      </c>
      <c r="F475" s="8">
        <f t="shared" si="94"/>
        <v>892818</v>
      </c>
      <c r="G475" s="16">
        <v>172255.46</v>
      </c>
      <c r="H475" s="18">
        <v>34512</v>
      </c>
      <c r="I475" s="8">
        <f t="shared" si="96"/>
        <v>25884</v>
      </c>
      <c r="J475" s="19">
        <v>47314</v>
      </c>
      <c r="K475" s="19">
        <v>82982</v>
      </c>
      <c r="L475" s="19">
        <v>134952</v>
      </c>
      <c r="M475" s="19">
        <v>69839</v>
      </c>
      <c r="N475" s="8">
        <f t="shared" si="100"/>
        <v>533226.46</v>
      </c>
      <c r="O475" s="3">
        <f t="shared" si="101"/>
        <v>359592</v>
      </c>
      <c r="P475" s="2">
        <v>75</v>
      </c>
      <c r="Q475" s="2">
        <v>316</v>
      </c>
      <c r="R475" s="3">
        <f t="shared" si="97"/>
        <v>32943</v>
      </c>
      <c r="S475" s="20">
        <f t="shared" si="95"/>
        <v>41537.46</v>
      </c>
      <c r="T475" s="21">
        <v>9061326</v>
      </c>
      <c r="U475" s="20">
        <f t="shared" si="98"/>
        <v>9061.3259999999991</v>
      </c>
      <c r="V475" s="20">
        <f t="shared" si="99"/>
        <v>32476.133999999998</v>
      </c>
      <c r="W475" s="3">
        <f t="shared" si="93"/>
        <v>649523</v>
      </c>
      <c r="X475" s="3">
        <f t="shared" si="102"/>
        <v>1042058</v>
      </c>
      <c r="Y475" s="22">
        <v>0</v>
      </c>
      <c r="Z475" s="17">
        <v>0</v>
      </c>
      <c r="AA475" s="3">
        <f t="shared" si="103"/>
        <v>1042058</v>
      </c>
      <c r="AB475" s="22"/>
      <c r="AC475" s="23">
        <v>0</v>
      </c>
      <c r="AD475" s="23">
        <v>0</v>
      </c>
      <c r="AE475" s="24">
        <f>SUM(AA475-AB475+AC475-AD475)</f>
        <v>1042058</v>
      </c>
      <c r="AF475" s="1" t="str">
        <f>IF(O475&gt;0," ",1)</f>
        <v xml:space="preserve"> </v>
      </c>
      <c r="AG475" s="1" t="str">
        <f>IF(W475&gt;0," ",1)</f>
        <v xml:space="preserve"> </v>
      </c>
    </row>
    <row r="476" spans="1:33" ht="15.95" customHeight="1">
      <c r="A476" s="14" t="s">
        <v>243</v>
      </c>
      <c r="B476" s="14" t="s">
        <v>809</v>
      </c>
      <c r="C476" s="14" t="s">
        <v>87</v>
      </c>
      <c r="D476" s="14" t="s">
        <v>819</v>
      </c>
      <c r="E476" s="15">
        <v>376.08</v>
      </c>
      <c r="F476" s="8">
        <f t="shared" si="94"/>
        <v>579915.36</v>
      </c>
      <c r="G476" s="16">
        <v>119113.39</v>
      </c>
      <c r="H476" s="18">
        <v>21433</v>
      </c>
      <c r="I476" s="8">
        <f t="shared" si="96"/>
        <v>16074.75</v>
      </c>
      <c r="J476" s="19">
        <v>29168</v>
      </c>
      <c r="K476" s="19">
        <v>51650</v>
      </c>
      <c r="L476" s="19">
        <v>118789</v>
      </c>
      <c r="M476" s="19">
        <v>55915</v>
      </c>
      <c r="N476" s="8">
        <f t="shared" si="100"/>
        <v>390710.14</v>
      </c>
      <c r="O476" s="3">
        <f t="shared" si="101"/>
        <v>189205</v>
      </c>
      <c r="P476" s="2">
        <v>101</v>
      </c>
      <c r="Q476" s="2">
        <v>126</v>
      </c>
      <c r="R476" s="3">
        <f t="shared" si="97"/>
        <v>17689</v>
      </c>
      <c r="S476" s="20">
        <f t="shared" si="95"/>
        <v>26979.979200000002</v>
      </c>
      <c r="T476" s="21">
        <v>6627149</v>
      </c>
      <c r="U476" s="20">
        <f t="shared" si="98"/>
        <v>6627.1490000000003</v>
      </c>
      <c r="V476" s="20">
        <f t="shared" si="99"/>
        <v>20352.8302</v>
      </c>
      <c r="W476" s="3">
        <f t="shared" si="93"/>
        <v>407057</v>
      </c>
      <c r="X476" s="3">
        <f t="shared" si="102"/>
        <v>613951</v>
      </c>
      <c r="Y476" s="22">
        <v>0</v>
      </c>
      <c r="Z476" s="17">
        <v>0</v>
      </c>
      <c r="AA476" s="3">
        <f t="shared" si="103"/>
        <v>613951</v>
      </c>
      <c r="AB476" s="22"/>
      <c r="AC476" s="23">
        <v>0</v>
      </c>
      <c r="AD476" s="23">
        <v>0</v>
      </c>
      <c r="AE476" s="24">
        <f>SUM(AA476-AB476+AC476-AD476)</f>
        <v>613951</v>
      </c>
      <c r="AF476" s="1" t="str">
        <f>IF(O476&gt;0," ",1)</f>
        <v xml:space="preserve"> </v>
      </c>
      <c r="AG476" s="1" t="str">
        <f>IF(W476&gt;0," ",1)</f>
        <v xml:space="preserve"> </v>
      </c>
    </row>
    <row r="477" spans="1:33" ht="15.95" customHeight="1">
      <c r="A477" s="14" t="s">
        <v>143</v>
      </c>
      <c r="B477" s="14" t="s">
        <v>820</v>
      </c>
      <c r="C477" s="14" t="s">
        <v>212</v>
      </c>
      <c r="D477" s="14" t="s">
        <v>821</v>
      </c>
      <c r="E477" s="15">
        <v>523.61</v>
      </c>
      <c r="F477" s="8">
        <f t="shared" si="94"/>
        <v>807406.62</v>
      </c>
      <c r="G477" s="16">
        <v>108659.95</v>
      </c>
      <c r="H477" s="18">
        <v>19955</v>
      </c>
      <c r="I477" s="8">
        <f t="shared" si="96"/>
        <v>14966.25</v>
      </c>
      <c r="J477" s="19">
        <v>37830</v>
      </c>
      <c r="K477" s="19">
        <v>0</v>
      </c>
      <c r="L477" s="19">
        <v>0</v>
      </c>
      <c r="M477" s="19">
        <v>9704</v>
      </c>
      <c r="N477" s="8">
        <f t="shared" si="100"/>
        <v>171160.2</v>
      </c>
      <c r="O477" s="3">
        <f t="shared" si="101"/>
        <v>636246</v>
      </c>
      <c r="P477" s="2">
        <v>51</v>
      </c>
      <c r="Q477" s="2">
        <v>239</v>
      </c>
      <c r="R477" s="3">
        <f t="shared" si="97"/>
        <v>16943</v>
      </c>
      <c r="S477" s="20">
        <f t="shared" si="95"/>
        <v>37563.7814</v>
      </c>
      <c r="T477" s="21">
        <v>6391762</v>
      </c>
      <c r="U477" s="20">
        <f t="shared" si="98"/>
        <v>6391.7619999999997</v>
      </c>
      <c r="V477" s="20">
        <f t="shared" si="99"/>
        <v>31172.019400000001</v>
      </c>
      <c r="W477" s="3">
        <f t="shared" si="93"/>
        <v>623440</v>
      </c>
      <c r="X477" s="3">
        <f t="shared" si="102"/>
        <v>1276629</v>
      </c>
      <c r="Y477" s="22">
        <v>0</v>
      </c>
      <c r="Z477" s="17">
        <v>0</v>
      </c>
      <c r="AA477" s="3">
        <f t="shared" si="103"/>
        <v>1276629</v>
      </c>
      <c r="AB477" s="22"/>
      <c r="AC477" s="23">
        <v>0</v>
      </c>
      <c r="AD477" s="23">
        <v>0</v>
      </c>
      <c r="AE477" s="24">
        <f>SUM(AA477-AB477+AC477-AD477)</f>
        <v>1276629</v>
      </c>
      <c r="AF477" s="1" t="str">
        <f>IF(O477&gt;0," ",1)</f>
        <v xml:space="preserve"> </v>
      </c>
      <c r="AG477" s="1" t="str">
        <f>IF(W477&gt;0," ",1)</f>
        <v xml:space="preserve"> </v>
      </c>
    </row>
    <row r="478" spans="1:33" ht="15.95" customHeight="1">
      <c r="A478" s="14" t="s">
        <v>143</v>
      </c>
      <c r="B478" s="14" t="s">
        <v>820</v>
      </c>
      <c r="C478" s="14" t="s">
        <v>107</v>
      </c>
      <c r="D478" s="14" t="s">
        <v>822</v>
      </c>
      <c r="E478" s="15">
        <v>247.83</v>
      </c>
      <c r="F478" s="8">
        <f t="shared" si="94"/>
        <v>382153.86000000004</v>
      </c>
      <c r="G478" s="16">
        <v>46861.59</v>
      </c>
      <c r="H478" s="18">
        <v>9668</v>
      </c>
      <c r="I478" s="8">
        <f t="shared" si="96"/>
        <v>7251</v>
      </c>
      <c r="J478" s="19">
        <v>18351</v>
      </c>
      <c r="K478" s="19">
        <v>0</v>
      </c>
      <c r="L478" s="19">
        <v>0</v>
      </c>
      <c r="M478" s="19">
        <v>27540</v>
      </c>
      <c r="N478" s="8">
        <f t="shared" si="100"/>
        <v>100003.59</v>
      </c>
      <c r="O478" s="3">
        <f t="shared" si="101"/>
        <v>282150</v>
      </c>
      <c r="P478" s="2">
        <v>64</v>
      </c>
      <c r="Q478" s="2">
        <v>136</v>
      </c>
      <c r="R478" s="3">
        <f t="shared" si="97"/>
        <v>12099</v>
      </c>
      <c r="S478" s="20">
        <f t="shared" si="95"/>
        <v>17779.324199999999</v>
      </c>
      <c r="T478" s="21">
        <v>2962174</v>
      </c>
      <c r="U478" s="20">
        <f t="shared" si="98"/>
        <v>2962.174</v>
      </c>
      <c r="V478" s="20">
        <f t="shared" si="99"/>
        <v>14817.1502</v>
      </c>
      <c r="W478" s="3">
        <f t="shared" si="93"/>
        <v>296343</v>
      </c>
      <c r="X478" s="3">
        <f t="shared" si="102"/>
        <v>590592</v>
      </c>
      <c r="Y478" s="22">
        <v>0</v>
      </c>
      <c r="Z478" s="17">
        <v>0</v>
      </c>
      <c r="AA478" s="3">
        <f t="shared" si="103"/>
        <v>590592</v>
      </c>
      <c r="AB478" s="22"/>
      <c r="AC478" s="23">
        <v>0</v>
      </c>
      <c r="AD478" s="23">
        <v>0</v>
      </c>
      <c r="AE478" s="24">
        <f>SUM(AA478-AB478+AC478-AD478)</f>
        <v>590592</v>
      </c>
      <c r="AF478" s="1" t="str">
        <f>IF(O478&gt;0," ",1)</f>
        <v xml:space="preserve"> </v>
      </c>
      <c r="AG478" s="1" t="str">
        <f>IF(W478&gt;0," ",1)</f>
        <v xml:space="preserve"> </v>
      </c>
    </row>
    <row r="479" spans="1:33" ht="15.95" customHeight="1">
      <c r="A479" s="14" t="s">
        <v>143</v>
      </c>
      <c r="B479" s="14" t="s">
        <v>820</v>
      </c>
      <c r="C479" s="14" t="s">
        <v>144</v>
      </c>
      <c r="D479" s="14" t="s">
        <v>823</v>
      </c>
      <c r="E479" s="15">
        <v>498.87</v>
      </c>
      <c r="F479" s="8">
        <f t="shared" si="94"/>
        <v>769257.54</v>
      </c>
      <c r="G479" s="16">
        <v>48627.17</v>
      </c>
      <c r="H479" s="18">
        <v>20442</v>
      </c>
      <c r="I479" s="8">
        <f t="shared" si="96"/>
        <v>15331.5</v>
      </c>
      <c r="J479" s="19">
        <v>38961</v>
      </c>
      <c r="K479" s="19">
        <v>0</v>
      </c>
      <c r="L479" s="19">
        <v>0</v>
      </c>
      <c r="M479" s="19">
        <v>45870</v>
      </c>
      <c r="N479" s="8">
        <f t="shared" si="100"/>
        <v>148789.66999999998</v>
      </c>
      <c r="O479" s="3">
        <f t="shared" si="101"/>
        <v>620468</v>
      </c>
      <c r="P479" s="2">
        <v>57</v>
      </c>
      <c r="Q479" s="2">
        <v>272</v>
      </c>
      <c r="R479" s="3">
        <f t="shared" si="97"/>
        <v>21551</v>
      </c>
      <c r="S479" s="20">
        <f t="shared" si="95"/>
        <v>35788.933799999999</v>
      </c>
      <c r="T479" s="21">
        <v>2873946</v>
      </c>
      <c r="U479" s="20">
        <f t="shared" si="98"/>
        <v>2873.9459999999999</v>
      </c>
      <c r="V479" s="20">
        <f t="shared" si="99"/>
        <v>32914.987800000003</v>
      </c>
      <c r="W479" s="3">
        <f t="shared" si="93"/>
        <v>658300</v>
      </c>
      <c r="X479" s="3">
        <f t="shared" si="102"/>
        <v>1300319</v>
      </c>
      <c r="Y479" s="22">
        <v>0</v>
      </c>
      <c r="Z479" s="17">
        <v>0</v>
      </c>
      <c r="AA479" s="3">
        <f t="shared" si="103"/>
        <v>1300319</v>
      </c>
      <c r="AB479" s="22"/>
      <c r="AC479" s="23">
        <v>0</v>
      </c>
      <c r="AD479" s="23">
        <v>0</v>
      </c>
      <c r="AE479" s="24">
        <f>SUM(AA479-AB479+AC479-AD479)</f>
        <v>1300319</v>
      </c>
      <c r="AF479" s="1" t="str">
        <f>IF(O479&gt;0," ",1)</f>
        <v xml:space="preserve"> </v>
      </c>
      <c r="AG479" s="1" t="str">
        <f>IF(W479&gt;0," ",1)</f>
        <v xml:space="preserve"> </v>
      </c>
    </row>
    <row r="480" spans="1:33" ht="15.95" customHeight="1">
      <c r="A480" s="14" t="s">
        <v>143</v>
      </c>
      <c r="B480" s="14" t="s">
        <v>820</v>
      </c>
      <c r="C480" s="14" t="s">
        <v>211</v>
      </c>
      <c r="D480" s="14" t="s">
        <v>824</v>
      </c>
      <c r="E480" s="15">
        <v>363.94</v>
      </c>
      <c r="F480" s="8">
        <f t="shared" si="94"/>
        <v>561195.48</v>
      </c>
      <c r="G480" s="16">
        <v>26567.119999999999</v>
      </c>
      <c r="H480" s="18">
        <v>9778</v>
      </c>
      <c r="I480" s="8">
        <f t="shared" si="96"/>
        <v>7333.5</v>
      </c>
      <c r="J480" s="19">
        <v>20352</v>
      </c>
      <c r="K480" s="19">
        <v>0</v>
      </c>
      <c r="L480" s="19">
        <v>0</v>
      </c>
      <c r="M480" s="19">
        <v>25959</v>
      </c>
      <c r="N480" s="8">
        <f t="shared" si="100"/>
        <v>80211.62</v>
      </c>
      <c r="O480" s="3">
        <f t="shared" si="101"/>
        <v>480984</v>
      </c>
      <c r="P480" s="2">
        <v>79</v>
      </c>
      <c r="Q480" s="2">
        <v>195</v>
      </c>
      <c r="R480" s="3">
        <f t="shared" si="97"/>
        <v>21413</v>
      </c>
      <c r="S480" s="20">
        <f t="shared" si="95"/>
        <v>26109.0556</v>
      </c>
      <c r="T480" s="21">
        <v>1618799</v>
      </c>
      <c r="U480" s="20">
        <f t="shared" si="98"/>
        <v>1618.799</v>
      </c>
      <c r="V480" s="20">
        <f t="shared" si="99"/>
        <v>24490.256600000001</v>
      </c>
      <c r="W480" s="3">
        <f t="shared" si="93"/>
        <v>489805</v>
      </c>
      <c r="X480" s="3">
        <f t="shared" si="102"/>
        <v>992202</v>
      </c>
      <c r="Y480" s="22">
        <v>0</v>
      </c>
      <c r="Z480" s="17">
        <v>0</v>
      </c>
      <c r="AA480" s="3">
        <f t="shared" si="103"/>
        <v>992202</v>
      </c>
      <c r="AB480" s="22"/>
      <c r="AC480" s="23">
        <v>0</v>
      </c>
      <c r="AD480" s="23">
        <v>0</v>
      </c>
      <c r="AE480" s="24">
        <f>SUM(AA480-AB480+AC480-AD480)</f>
        <v>992202</v>
      </c>
      <c r="AF480" s="1" t="str">
        <f>IF(O480&gt;0," ",1)</f>
        <v xml:space="preserve"> </v>
      </c>
      <c r="AG480" s="1" t="str">
        <f>IF(W480&gt;0," ",1)</f>
        <v xml:space="preserve"> </v>
      </c>
    </row>
    <row r="481" spans="1:33" ht="15.95" customHeight="1">
      <c r="A481" s="14" t="s">
        <v>143</v>
      </c>
      <c r="B481" s="14" t="s">
        <v>820</v>
      </c>
      <c r="C481" s="14" t="s">
        <v>179</v>
      </c>
      <c r="D481" s="14" t="s">
        <v>825</v>
      </c>
      <c r="E481" s="15">
        <v>617.74</v>
      </c>
      <c r="F481" s="8">
        <f t="shared" si="94"/>
        <v>952555.08</v>
      </c>
      <c r="G481" s="16">
        <v>12722.8</v>
      </c>
      <c r="H481" s="18">
        <v>25233</v>
      </c>
      <c r="I481" s="8">
        <f t="shared" si="96"/>
        <v>18924.75</v>
      </c>
      <c r="J481" s="19">
        <v>47909</v>
      </c>
      <c r="K481" s="19">
        <v>0</v>
      </c>
      <c r="L481" s="19">
        <v>0</v>
      </c>
      <c r="M481" s="19">
        <v>465</v>
      </c>
      <c r="N481" s="8">
        <f t="shared" si="100"/>
        <v>80021.55</v>
      </c>
      <c r="O481" s="3">
        <f t="shared" si="101"/>
        <v>872534</v>
      </c>
      <c r="P481" s="2">
        <v>0</v>
      </c>
      <c r="Q481" s="2">
        <v>0</v>
      </c>
      <c r="R481" s="3">
        <f t="shared" si="97"/>
        <v>0</v>
      </c>
      <c r="S481" s="20">
        <f t="shared" si="95"/>
        <v>44316.667600000001</v>
      </c>
      <c r="T481" s="21">
        <v>845369</v>
      </c>
      <c r="U481" s="20">
        <f t="shared" si="98"/>
        <v>845.36900000000003</v>
      </c>
      <c r="V481" s="20">
        <f t="shared" si="99"/>
        <v>43471.298600000002</v>
      </c>
      <c r="W481" s="3">
        <f t="shared" si="93"/>
        <v>869426</v>
      </c>
      <c r="X481" s="3">
        <f t="shared" si="102"/>
        <v>1741960</v>
      </c>
      <c r="Y481" s="22">
        <v>0</v>
      </c>
      <c r="Z481" s="17">
        <v>0</v>
      </c>
      <c r="AA481" s="3">
        <f t="shared" si="103"/>
        <v>1741960</v>
      </c>
      <c r="AB481" s="22"/>
      <c r="AC481" s="23">
        <v>0</v>
      </c>
      <c r="AD481" s="23">
        <v>0</v>
      </c>
      <c r="AE481" s="24">
        <f>SUM(AA481-AB481+AC481-AD481)</f>
        <v>1741960</v>
      </c>
      <c r="AF481" s="1" t="str">
        <f>IF(O481&gt;0," ",1)</f>
        <v xml:space="preserve"> </v>
      </c>
      <c r="AG481" s="1" t="str">
        <f>IF(W481&gt;0," ",1)</f>
        <v xml:space="preserve"> </v>
      </c>
    </row>
    <row r="482" spans="1:33" ht="15.95" customHeight="1">
      <c r="A482" s="14" t="s">
        <v>143</v>
      </c>
      <c r="B482" s="14" t="s">
        <v>820</v>
      </c>
      <c r="C482" s="14" t="s">
        <v>52</v>
      </c>
      <c r="D482" s="14" t="s">
        <v>826</v>
      </c>
      <c r="E482" s="15">
        <v>3461.67</v>
      </c>
      <c r="F482" s="8">
        <f t="shared" si="94"/>
        <v>5337895.1399999997</v>
      </c>
      <c r="G482" s="16">
        <v>747180.56</v>
      </c>
      <c r="H482" s="18">
        <v>145310</v>
      </c>
      <c r="I482" s="8">
        <f t="shared" si="96"/>
        <v>108982.5</v>
      </c>
      <c r="J482" s="19">
        <v>277710</v>
      </c>
      <c r="K482" s="19">
        <v>19434</v>
      </c>
      <c r="L482" s="19">
        <v>662131</v>
      </c>
      <c r="M482" s="19">
        <v>67040</v>
      </c>
      <c r="N482" s="8">
        <f t="shared" si="100"/>
        <v>1882478.06</v>
      </c>
      <c r="O482" s="3">
        <f t="shared" si="101"/>
        <v>3455417</v>
      </c>
      <c r="P482" s="2">
        <v>44</v>
      </c>
      <c r="Q482" s="2">
        <v>1721</v>
      </c>
      <c r="R482" s="3">
        <f t="shared" si="97"/>
        <v>105256</v>
      </c>
      <c r="S482" s="20">
        <f t="shared" si="95"/>
        <v>248340.2058</v>
      </c>
      <c r="T482" s="21">
        <v>46495368</v>
      </c>
      <c r="U482" s="20">
        <f t="shared" si="98"/>
        <v>46495.368000000002</v>
      </c>
      <c r="V482" s="20">
        <f t="shared" si="99"/>
        <v>201844.83779999998</v>
      </c>
      <c r="W482" s="3">
        <f t="shared" si="93"/>
        <v>4036897</v>
      </c>
      <c r="X482" s="3">
        <f t="shared" si="102"/>
        <v>7597570</v>
      </c>
      <c r="Y482" s="22">
        <v>0</v>
      </c>
      <c r="Z482" s="17">
        <v>0</v>
      </c>
      <c r="AA482" s="3">
        <f t="shared" si="103"/>
        <v>7597570</v>
      </c>
      <c r="AB482" s="22"/>
      <c r="AC482" s="23">
        <v>0</v>
      </c>
      <c r="AD482" s="23">
        <v>0</v>
      </c>
      <c r="AE482" s="24">
        <f>SUM(AA482-AB482+AC482-AD482)</f>
        <v>7597570</v>
      </c>
      <c r="AF482" s="1" t="str">
        <f>IF(O482&gt;0," ",1)</f>
        <v xml:space="preserve"> </v>
      </c>
      <c r="AG482" s="1" t="str">
        <f>IF(W482&gt;0," ",1)</f>
        <v xml:space="preserve"> </v>
      </c>
    </row>
    <row r="483" spans="1:33" ht="15.95" customHeight="1">
      <c r="A483" s="14" t="s">
        <v>143</v>
      </c>
      <c r="B483" s="14" t="s">
        <v>820</v>
      </c>
      <c r="C483" s="14" t="s">
        <v>193</v>
      </c>
      <c r="D483" s="14" t="s">
        <v>827</v>
      </c>
      <c r="E483" s="15">
        <v>1643.17</v>
      </c>
      <c r="F483" s="8">
        <f t="shared" si="94"/>
        <v>2533768.14</v>
      </c>
      <c r="G483" s="16">
        <v>248983.74</v>
      </c>
      <c r="H483" s="18">
        <v>72811</v>
      </c>
      <c r="I483" s="8">
        <f t="shared" si="96"/>
        <v>54608.25</v>
      </c>
      <c r="J483" s="19">
        <v>139213</v>
      </c>
      <c r="K483" s="19">
        <v>9740</v>
      </c>
      <c r="L483" s="19">
        <v>292360</v>
      </c>
      <c r="M483" s="19">
        <v>92267</v>
      </c>
      <c r="N483" s="8">
        <f t="shared" si="100"/>
        <v>837171.99</v>
      </c>
      <c r="O483" s="3">
        <f t="shared" si="101"/>
        <v>1696596</v>
      </c>
      <c r="P483" s="2">
        <v>55</v>
      </c>
      <c r="Q483" s="2">
        <v>812</v>
      </c>
      <c r="R483" s="3">
        <f t="shared" si="97"/>
        <v>62077</v>
      </c>
      <c r="S483" s="20">
        <f t="shared" si="95"/>
        <v>117881.01579999999</v>
      </c>
      <c r="T483" s="21">
        <v>15331511</v>
      </c>
      <c r="U483" s="20">
        <f t="shared" si="98"/>
        <v>15331.511</v>
      </c>
      <c r="V483" s="20">
        <f t="shared" si="99"/>
        <v>102549.5048</v>
      </c>
      <c r="W483" s="3">
        <f t="shared" si="93"/>
        <v>2050990</v>
      </c>
      <c r="X483" s="3">
        <f t="shared" si="102"/>
        <v>3809663</v>
      </c>
      <c r="Y483" s="22">
        <v>0</v>
      </c>
      <c r="Z483" s="17">
        <v>0</v>
      </c>
      <c r="AA483" s="3">
        <f t="shared" si="103"/>
        <v>3809663</v>
      </c>
      <c r="AB483" s="22"/>
      <c r="AC483" s="23">
        <v>0</v>
      </c>
      <c r="AD483" s="23">
        <v>0</v>
      </c>
      <c r="AE483" s="24">
        <f>SUM(AA483-AB483+AC483-AD483)</f>
        <v>3809663</v>
      </c>
      <c r="AF483" s="1" t="str">
        <f>IF(O483&gt;0," ",1)</f>
        <v xml:space="preserve"> </v>
      </c>
      <c r="AG483" s="1" t="str">
        <f>IF(W483&gt;0," ",1)</f>
        <v xml:space="preserve"> </v>
      </c>
    </row>
    <row r="484" spans="1:33" ht="15.95" customHeight="1">
      <c r="A484" s="14" t="s">
        <v>143</v>
      </c>
      <c r="B484" s="14" t="s">
        <v>820</v>
      </c>
      <c r="C484" s="14" t="s">
        <v>97</v>
      </c>
      <c r="D484" s="14" t="s">
        <v>828</v>
      </c>
      <c r="E484" s="15">
        <v>2733.13</v>
      </c>
      <c r="F484" s="8">
        <f t="shared" si="94"/>
        <v>4214486.46</v>
      </c>
      <c r="G484" s="16">
        <v>402843.75</v>
      </c>
      <c r="H484" s="18">
        <v>119113</v>
      </c>
      <c r="I484" s="8">
        <f t="shared" si="96"/>
        <v>89334.75</v>
      </c>
      <c r="J484" s="19">
        <v>227532</v>
      </c>
      <c r="K484" s="19">
        <v>15927</v>
      </c>
      <c r="L484" s="19">
        <v>483482</v>
      </c>
      <c r="M484" s="19">
        <v>46488</v>
      </c>
      <c r="N484" s="8">
        <f t="shared" si="100"/>
        <v>1265607.5</v>
      </c>
      <c r="O484" s="3">
        <f t="shared" si="101"/>
        <v>2948879</v>
      </c>
      <c r="P484" s="2">
        <v>48</v>
      </c>
      <c r="Q484" s="2">
        <v>996</v>
      </c>
      <c r="R484" s="3">
        <f t="shared" si="97"/>
        <v>66453</v>
      </c>
      <c r="S484" s="20">
        <f t="shared" si="95"/>
        <v>196074.74619999999</v>
      </c>
      <c r="T484" s="21">
        <v>24608659</v>
      </c>
      <c r="U484" s="20">
        <f t="shared" si="98"/>
        <v>24608.659</v>
      </c>
      <c r="V484" s="20">
        <f t="shared" si="99"/>
        <v>171466.08720000001</v>
      </c>
      <c r="W484" s="3">
        <f t="shared" si="93"/>
        <v>3429322</v>
      </c>
      <c r="X484" s="3">
        <f t="shared" si="102"/>
        <v>6444654</v>
      </c>
      <c r="Y484" s="22">
        <v>0</v>
      </c>
      <c r="Z484" s="17">
        <v>0</v>
      </c>
      <c r="AA484" s="3">
        <f t="shared" si="103"/>
        <v>6444654</v>
      </c>
      <c r="AB484" s="22"/>
      <c r="AC484" s="23">
        <v>0</v>
      </c>
      <c r="AD484" s="23">
        <v>0</v>
      </c>
      <c r="AE484" s="24">
        <f>SUM(AA484-AB484+AC484-AD484)</f>
        <v>6444654</v>
      </c>
      <c r="AF484" s="1" t="str">
        <f>IF(O484&gt;0," ",1)</f>
        <v xml:space="preserve"> </v>
      </c>
      <c r="AG484" s="1" t="str">
        <f>IF(W484&gt;0," ",1)</f>
        <v xml:space="preserve"> </v>
      </c>
    </row>
    <row r="485" spans="1:33" ht="15.95" customHeight="1">
      <c r="A485" s="14" t="s">
        <v>143</v>
      </c>
      <c r="B485" s="14" t="s">
        <v>820</v>
      </c>
      <c r="C485" s="14" t="s">
        <v>215</v>
      </c>
      <c r="D485" s="14" t="s">
        <v>829</v>
      </c>
      <c r="E485" s="15">
        <v>689.35</v>
      </c>
      <c r="F485" s="8">
        <f t="shared" si="94"/>
        <v>1062977.7</v>
      </c>
      <c r="G485" s="16">
        <v>80250.47</v>
      </c>
      <c r="H485" s="18">
        <v>28618</v>
      </c>
      <c r="I485" s="8">
        <f t="shared" si="96"/>
        <v>21463.5</v>
      </c>
      <c r="J485" s="19">
        <v>54319</v>
      </c>
      <c r="K485" s="19">
        <v>3801</v>
      </c>
      <c r="L485" s="19">
        <v>92718</v>
      </c>
      <c r="M485" s="19">
        <v>23153</v>
      </c>
      <c r="N485" s="8">
        <f t="shared" si="100"/>
        <v>275704.96999999997</v>
      </c>
      <c r="O485" s="3">
        <f t="shared" si="101"/>
        <v>787273</v>
      </c>
      <c r="P485" s="2">
        <v>64</v>
      </c>
      <c r="Q485" s="2">
        <v>235</v>
      </c>
      <c r="R485" s="3">
        <f t="shared" si="97"/>
        <v>20906</v>
      </c>
      <c r="S485" s="20">
        <f t="shared" si="95"/>
        <v>49453.968999999997</v>
      </c>
      <c r="T485" s="21">
        <v>4846043</v>
      </c>
      <c r="U485" s="20">
        <f t="shared" si="98"/>
        <v>4846.0429999999997</v>
      </c>
      <c r="V485" s="20">
        <f t="shared" si="99"/>
        <v>44607.925999999999</v>
      </c>
      <c r="W485" s="3">
        <f t="shared" si="93"/>
        <v>892159</v>
      </c>
      <c r="X485" s="3">
        <f t="shared" si="102"/>
        <v>1700338</v>
      </c>
      <c r="Y485" s="22">
        <v>0</v>
      </c>
      <c r="Z485" s="17">
        <v>0</v>
      </c>
      <c r="AA485" s="3">
        <f t="shared" si="103"/>
        <v>1700338</v>
      </c>
      <c r="AB485" s="22"/>
      <c r="AC485" s="23">
        <v>0</v>
      </c>
      <c r="AD485" s="23">
        <v>0</v>
      </c>
      <c r="AE485" s="24">
        <f>SUM(AA485-AB485+AC485-AD485)</f>
        <v>1700338</v>
      </c>
      <c r="AF485" s="1" t="str">
        <f>IF(O485&gt;0," ",1)</f>
        <v xml:space="preserve"> </v>
      </c>
      <c r="AG485" s="1" t="str">
        <f>IF(W485&gt;0," ",1)</f>
        <v xml:space="preserve"> </v>
      </c>
    </row>
    <row r="486" spans="1:33" ht="15.95" customHeight="1">
      <c r="A486" s="14" t="s">
        <v>143</v>
      </c>
      <c r="B486" s="14" t="s">
        <v>820</v>
      </c>
      <c r="C486" s="14" t="s">
        <v>231</v>
      </c>
      <c r="D486" s="14" t="s">
        <v>830</v>
      </c>
      <c r="E486" s="15">
        <v>1920.87</v>
      </c>
      <c r="F486" s="8">
        <f t="shared" si="94"/>
        <v>2961981.54</v>
      </c>
      <c r="G486" s="16">
        <v>326308.88</v>
      </c>
      <c r="H486" s="18">
        <v>85948</v>
      </c>
      <c r="I486" s="8">
        <f t="shared" si="96"/>
        <v>64461</v>
      </c>
      <c r="J486" s="19">
        <v>163907</v>
      </c>
      <c r="K486" s="19">
        <v>11485</v>
      </c>
      <c r="L486" s="19">
        <v>375905</v>
      </c>
      <c r="M486" s="19">
        <v>26420</v>
      </c>
      <c r="N486" s="8">
        <f t="shared" ref="N486:N517" si="104">SUM(G486+I486+J486+K486+L486+M486)</f>
        <v>968486.88</v>
      </c>
      <c r="O486" s="3">
        <f t="shared" ref="O486:O517" si="105">IF(F486&gt;N486,ROUND(SUM(F486-N486),0),0)</f>
        <v>1993495</v>
      </c>
      <c r="P486" s="2">
        <v>33</v>
      </c>
      <c r="Q486" s="2">
        <v>855</v>
      </c>
      <c r="R486" s="3">
        <f t="shared" si="97"/>
        <v>39219</v>
      </c>
      <c r="S486" s="20">
        <f t="shared" si="95"/>
        <v>137803.2138</v>
      </c>
      <c r="T486" s="21">
        <v>20483922</v>
      </c>
      <c r="U486" s="20">
        <f t="shared" si="98"/>
        <v>20483.921999999999</v>
      </c>
      <c r="V486" s="20">
        <f t="shared" si="99"/>
        <v>117319.29180000001</v>
      </c>
      <c r="W486" s="3">
        <f t="shared" si="93"/>
        <v>2346386</v>
      </c>
      <c r="X486" s="3">
        <f t="shared" ref="X486:X517" si="106">SUM(O486+R486+W486)</f>
        <v>4379100</v>
      </c>
      <c r="Y486" s="22">
        <v>0</v>
      </c>
      <c r="Z486" s="17">
        <v>0</v>
      </c>
      <c r="AA486" s="3">
        <f t="shared" ref="AA486:AA517" si="107">ROUND(X486+Z486,0)</f>
        <v>4379100</v>
      </c>
      <c r="AB486" s="22"/>
      <c r="AC486" s="23">
        <v>0</v>
      </c>
      <c r="AD486" s="23">
        <v>0</v>
      </c>
      <c r="AE486" s="24">
        <f>SUM(AA486-AB486+AC486-AD486)</f>
        <v>4379100</v>
      </c>
      <c r="AF486" s="1" t="str">
        <f>IF(O486&gt;0," ",1)</f>
        <v xml:space="preserve"> </v>
      </c>
      <c r="AG486" s="1" t="str">
        <f>IF(W486&gt;0," ",1)</f>
        <v xml:space="preserve"> </v>
      </c>
    </row>
    <row r="487" spans="1:33" ht="15.95" customHeight="1">
      <c r="A487" s="14" t="s">
        <v>143</v>
      </c>
      <c r="B487" s="14" t="s">
        <v>820</v>
      </c>
      <c r="C487" s="14" t="s">
        <v>194</v>
      </c>
      <c r="D487" s="14" t="s">
        <v>831</v>
      </c>
      <c r="E487" s="15">
        <v>898.21</v>
      </c>
      <c r="F487" s="8">
        <f t="shared" si="94"/>
        <v>1385039.82</v>
      </c>
      <c r="G487" s="16">
        <v>241848.85</v>
      </c>
      <c r="H487" s="18">
        <v>39249</v>
      </c>
      <c r="I487" s="8">
        <f t="shared" si="96"/>
        <v>29436.75</v>
      </c>
      <c r="J487" s="19">
        <v>75035</v>
      </c>
      <c r="K487" s="19">
        <v>5248</v>
      </c>
      <c r="L487" s="19">
        <v>177557</v>
      </c>
      <c r="M487" s="19">
        <v>60213</v>
      </c>
      <c r="N487" s="8">
        <f t="shared" si="104"/>
        <v>589338.6</v>
      </c>
      <c r="O487" s="3">
        <f t="shared" si="105"/>
        <v>795701</v>
      </c>
      <c r="P487" s="2">
        <v>62</v>
      </c>
      <c r="Q487" s="2">
        <v>337</v>
      </c>
      <c r="R487" s="3">
        <f t="shared" si="97"/>
        <v>29043</v>
      </c>
      <c r="S487" s="20">
        <f t="shared" si="95"/>
        <v>64437.585400000004</v>
      </c>
      <c r="T487" s="21">
        <v>15234680</v>
      </c>
      <c r="U487" s="20">
        <f t="shared" si="98"/>
        <v>15234.68</v>
      </c>
      <c r="V487" s="20">
        <f t="shared" si="99"/>
        <v>49202.905400000003</v>
      </c>
      <c r="W487" s="3">
        <f t="shared" si="93"/>
        <v>984058</v>
      </c>
      <c r="X487" s="3">
        <f t="shared" si="106"/>
        <v>1808802</v>
      </c>
      <c r="Y487" s="22">
        <v>0</v>
      </c>
      <c r="Z487" s="17">
        <v>0</v>
      </c>
      <c r="AA487" s="3">
        <f t="shared" si="107"/>
        <v>1808802</v>
      </c>
      <c r="AB487" s="22"/>
      <c r="AC487" s="23">
        <v>0</v>
      </c>
      <c r="AD487" s="23">
        <v>0</v>
      </c>
      <c r="AE487" s="24">
        <f>SUM(AA487-AB487+AC487-AD487)</f>
        <v>1808802</v>
      </c>
      <c r="AF487" s="1" t="str">
        <f>IF(O487&gt;0," ",1)</f>
        <v xml:space="preserve"> </v>
      </c>
      <c r="AG487" s="1" t="str">
        <f>IF(W487&gt;0," ",1)</f>
        <v xml:space="preserve"> </v>
      </c>
    </row>
    <row r="488" spans="1:33" ht="15.95" customHeight="1">
      <c r="A488" s="14" t="s">
        <v>143</v>
      </c>
      <c r="B488" s="14" t="s">
        <v>820</v>
      </c>
      <c r="C488" s="14" t="s">
        <v>57</v>
      </c>
      <c r="D488" s="14" t="s">
        <v>832</v>
      </c>
      <c r="E488" s="15">
        <v>838.88</v>
      </c>
      <c r="F488" s="8">
        <f t="shared" si="94"/>
        <v>1293552.96</v>
      </c>
      <c r="G488" s="16">
        <v>119237.81</v>
      </c>
      <c r="H488" s="18">
        <v>36517</v>
      </c>
      <c r="I488" s="8">
        <f t="shared" si="96"/>
        <v>27387.75</v>
      </c>
      <c r="J488" s="19">
        <v>69904</v>
      </c>
      <c r="K488" s="19">
        <v>4886</v>
      </c>
      <c r="L488" s="19">
        <v>125262</v>
      </c>
      <c r="M488" s="19">
        <v>29408</v>
      </c>
      <c r="N488" s="8">
        <f t="shared" si="104"/>
        <v>376085.56</v>
      </c>
      <c r="O488" s="3">
        <f t="shared" si="105"/>
        <v>917467</v>
      </c>
      <c r="P488" s="2">
        <v>33</v>
      </c>
      <c r="Q488" s="2">
        <v>506</v>
      </c>
      <c r="R488" s="3">
        <f t="shared" si="97"/>
        <v>23210</v>
      </c>
      <c r="S488" s="20">
        <f t="shared" si="95"/>
        <v>60181.251199999999</v>
      </c>
      <c r="T488" s="21">
        <v>7076428</v>
      </c>
      <c r="U488" s="20">
        <f t="shared" si="98"/>
        <v>7076.4279999999999</v>
      </c>
      <c r="V488" s="20">
        <f t="shared" si="99"/>
        <v>53104.823199999999</v>
      </c>
      <c r="W488" s="3">
        <f t="shared" si="93"/>
        <v>1062096</v>
      </c>
      <c r="X488" s="3">
        <f t="shared" si="106"/>
        <v>2002773</v>
      </c>
      <c r="Y488" s="22">
        <v>0</v>
      </c>
      <c r="Z488" s="17">
        <v>0</v>
      </c>
      <c r="AA488" s="3">
        <f t="shared" si="107"/>
        <v>2002773</v>
      </c>
      <c r="AB488" s="22"/>
      <c r="AC488" s="23">
        <v>0</v>
      </c>
      <c r="AD488" s="23">
        <v>0</v>
      </c>
      <c r="AE488" s="24">
        <f>SUM(AA488-AB488+AC488-AD488)</f>
        <v>2002773</v>
      </c>
      <c r="AF488" s="1" t="str">
        <f>IF(O488&gt;0," ",1)</f>
        <v xml:space="preserve"> </v>
      </c>
      <c r="AG488" s="1" t="str">
        <f>IF(W488&gt;0," ",1)</f>
        <v xml:space="preserve"> </v>
      </c>
    </row>
    <row r="489" spans="1:33" ht="15.95" customHeight="1">
      <c r="A489" s="14" t="s">
        <v>108</v>
      </c>
      <c r="B489" s="14" t="s">
        <v>833</v>
      </c>
      <c r="C489" s="14" t="s">
        <v>109</v>
      </c>
      <c r="D489" s="14" t="s">
        <v>834</v>
      </c>
      <c r="E489" s="15">
        <v>258.91000000000003</v>
      </c>
      <c r="F489" s="8">
        <f t="shared" si="94"/>
        <v>399239.22000000003</v>
      </c>
      <c r="G489" s="16">
        <v>61764.89</v>
      </c>
      <c r="H489" s="18">
        <v>21895</v>
      </c>
      <c r="I489" s="8">
        <f t="shared" si="96"/>
        <v>16421.25</v>
      </c>
      <c r="J489" s="19">
        <v>21199</v>
      </c>
      <c r="K489" s="19">
        <v>0</v>
      </c>
      <c r="L489" s="19">
        <v>0</v>
      </c>
      <c r="M489" s="19">
        <v>35380</v>
      </c>
      <c r="N489" s="8">
        <f t="shared" si="104"/>
        <v>134765.14000000001</v>
      </c>
      <c r="O489" s="3">
        <f t="shared" si="105"/>
        <v>264474</v>
      </c>
      <c r="P489" s="2">
        <v>73</v>
      </c>
      <c r="Q489" s="2">
        <v>142</v>
      </c>
      <c r="R489" s="3">
        <f t="shared" si="97"/>
        <v>14409</v>
      </c>
      <c r="S489" s="20">
        <f t="shared" si="95"/>
        <v>18574.203399999999</v>
      </c>
      <c r="T489" s="21">
        <v>3808321</v>
      </c>
      <c r="U489" s="20">
        <f t="shared" si="98"/>
        <v>3808.3209999999999</v>
      </c>
      <c r="V489" s="20">
        <f t="shared" si="99"/>
        <v>14765.882399999999</v>
      </c>
      <c r="W489" s="3">
        <f t="shared" si="93"/>
        <v>295318</v>
      </c>
      <c r="X489" s="3">
        <f t="shared" si="106"/>
        <v>574201</v>
      </c>
      <c r="Y489" s="22">
        <v>0</v>
      </c>
      <c r="Z489" s="17">
        <v>0</v>
      </c>
      <c r="AA489" s="3">
        <f t="shared" si="107"/>
        <v>574201</v>
      </c>
      <c r="AB489" s="22"/>
      <c r="AC489" s="23">
        <v>0</v>
      </c>
      <c r="AD489" s="23">
        <v>0</v>
      </c>
      <c r="AE489" s="24">
        <f>SUM(AA489-AB489+AC489-AD489)</f>
        <v>574201</v>
      </c>
      <c r="AF489" s="1" t="str">
        <f>IF(O489&gt;0," ",1)</f>
        <v xml:space="preserve"> </v>
      </c>
      <c r="AG489" s="1" t="str">
        <f>IF(W489&gt;0," ",1)</f>
        <v xml:space="preserve"> </v>
      </c>
    </row>
    <row r="490" spans="1:33" ht="15.95" customHeight="1">
      <c r="A490" s="14" t="s">
        <v>108</v>
      </c>
      <c r="B490" s="14" t="s">
        <v>833</v>
      </c>
      <c r="C490" s="14" t="s">
        <v>52</v>
      </c>
      <c r="D490" s="14" t="s">
        <v>835</v>
      </c>
      <c r="E490" s="15">
        <v>5898.71</v>
      </c>
      <c r="F490" s="8">
        <f t="shared" si="94"/>
        <v>9095810.8200000003</v>
      </c>
      <c r="G490" s="16">
        <v>2325580.17</v>
      </c>
      <c r="H490" s="18">
        <v>498742</v>
      </c>
      <c r="I490" s="8">
        <f t="shared" si="96"/>
        <v>374056.5</v>
      </c>
      <c r="J490" s="19">
        <v>482741</v>
      </c>
      <c r="K490" s="19">
        <v>1336941</v>
      </c>
      <c r="L490" s="19">
        <v>1554315</v>
      </c>
      <c r="M490" s="19">
        <v>61145</v>
      </c>
      <c r="N490" s="8">
        <f t="shared" si="104"/>
        <v>6134778.6699999999</v>
      </c>
      <c r="O490" s="3">
        <f t="shared" si="105"/>
        <v>2961032</v>
      </c>
      <c r="P490" s="2">
        <v>33</v>
      </c>
      <c r="Q490" s="2">
        <v>2215</v>
      </c>
      <c r="R490" s="3">
        <f t="shared" si="97"/>
        <v>101602</v>
      </c>
      <c r="S490" s="20">
        <f t="shared" si="95"/>
        <v>423173.45539999998</v>
      </c>
      <c r="T490" s="21">
        <v>147937670</v>
      </c>
      <c r="U490" s="20">
        <f t="shared" si="98"/>
        <v>147937.67000000001</v>
      </c>
      <c r="V490" s="20">
        <f t="shared" si="99"/>
        <v>275235.78539999994</v>
      </c>
      <c r="W490" s="3">
        <f t="shared" si="93"/>
        <v>5504716</v>
      </c>
      <c r="X490" s="3">
        <f t="shared" si="106"/>
        <v>8567350</v>
      </c>
      <c r="Y490" s="22">
        <v>0</v>
      </c>
      <c r="Z490" s="17">
        <v>0</v>
      </c>
      <c r="AA490" s="3">
        <f t="shared" si="107"/>
        <v>8567350</v>
      </c>
      <c r="AB490" s="22"/>
      <c r="AC490" s="23">
        <v>0</v>
      </c>
      <c r="AD490" s="23">
        <v>0</v>
      </c>
      <c r="AE490" s="24">
        <f>SUM(AA490-AB490+AC490-AD490)</f>
        <v>8567350</v>
      </c>
      <c r="AF490" s="1" t="str">
        <f>IF(O490&gt;0," ",1)</f>
        <v xml:space="preserve"> </v>
      </c>
      <c r="AG490" s="1" t="str">
        <f>IF(W490&gt;0," ",1)</f>
        <v xml:space="preserve"> </v>
      </c>
    </row>
    <row r="491" spans="1:33" ht="15.95" customHeight="1">
      <c r="A491" s="14" t="s">
        <v>108</v>
      </c>
      <c r="B491" s="14" t="s">
        <v>833</v>
      </c>
      <c r="C491" s="14" t="s">
        <v>193</v>
      </c>
      <c r="D491" s="14" t="s">
        <v>836</v>
      </c>
      <c r="E491" s="15">
        <v>1783.03</v>
      </c>
      <c r="F491" s="8">
        <f t="shared" si="94"/>
        <v>2749432.26</v>
      </c>
      <c r="G491" s="16">
        <v>425095.2</v>
      </c>
      <c r="H491" s="18">
        <v>154032</v>
      </c>
      <c r="I491" s="8">
        <f t="shared" si="96"/>
        <v>115524</v>
      </c>
      <c r="J491" s="19">
        <v>148093</v>
      </c>
      <c r="K491" s="19">
        <v>410578</v>
      </c>
      <c r="L491" s="19">
        <v>411644</v>
      </c>
      <c r="M491" s="19">
        <v>149185</v>
      </c>
      <c r="N491" s="8">
        <f t="shared" si="104"/>
        <v>1660119.2</v>
      </c>
      <c r="O491" s="3">
        <f t="shared" si="105"/>
        <v>1089313</v>
      </c>
      <c r="P491" s="2">
        <v>64</v>
      </c>
      <c r="Q491" s="2">
        <v>922</v>
      </c>
      <c r="R491" s="3">
        <f t="shared" si="97"/>
        <v>82021</v>
      </c>
      <c r="S491" s="20">
        <f t="shared" si="95"/>
        <v>127914.5722</v>
      </c>
      <c r="T491" s="21">
        <v>27126971</v>
      </c>
      <c r="U491" s="20">
        <f t="shared" si="98"/>
        <v>27126.971000000001</v>
      </c>
      <c r="V491" s="20">
        <f t="shared" si="99"/>
        <v>100787.60119999999</v>
      </c>
      <c r="W491" s="3">
        <f t="shared" si="93"/>
        <v>2015752</v>
      </c>
      <c r="X491" s="3">
        <f t="shared" si="106"/>
        <v>3187086</v>
      </c>
      <c r="Y491" s="22">
        <v>0</v>
      </c>
      <c r="Z491" s="17">
        <v>0</v>
      </c>
      <c r="AA491" s="3">
        <f t="shared" si="107"/>
        <v>3187086</v>
      </c>
      <c r="AB491" s="22"/>
      <c r="AC491" s="23">
        <v>0</v>
      </c>
      <c r="AD491" s="23">
        <v>0</v>
      </c>
      <c r="AE491" s="24">
        <f>SUM(AA491-AB491+AC491-AD491)</f>
        <v>3187086</v>
      </c>
      <c r="AF491" s="1" t="str">
        <f>IF(O491&gt;0," ",1)</f>
        <v xml:space="preserve"> </v>
      </c>
      <c r="AG491" s="1" t="str">
        <f>IF(W491&gt;0," ",1)</f>
        <v xml:space="preserve"> </v>
      </c>
    </row>
    <row r="492" spans="1:33" ht="15.95" customHeight="1">
      <c r="A492" s="14" t="s">
        <v>108</v>
      </c>
      <c r="B492" s="14" t="s">
        <v>833</v>
      </c>
      <c r="C492" s="14" t="s">
        <v>97</v>
      </c>
      <c r="D492" s="14" t="s">
        <v>837</v>
      </c>
      <c r="E492" s="15">
        <v>1960.24</v>
      </c>
      <c r="F492" s="8">
        <f t="shared" si="94"/>
        <v>3022690.08</v>
      </c>
      <c r="G492" s="16">
        <v>565996.56000000006</v>
      </c>
      <c r="H492" s="18">
        <v>175035</v>
      </c>
      <c r="I492" s="8">
        <f t="shared" si="96"/>
        <v>131276.25</v>
      </c>
      <c r="J492" s="19">
        <v>168131</v>
      </c>
      <c r="K492" s="19">
        <v>466600</v>
      </c>
      <c r="L492" s="19">
        <v>541776</v>
      </c>
      <c r="M492" s="19">
        <v>41348</v>
      </c>
      <c r="N492" s="8">
        <f t="shared" si="104"/>
        <v>1915127.81</v>
      </c>
      <c r="O492" s="3">
        <f t="shared" si="105"/>
        <v>1107562</v>
      </c>
      <c r="P492" s="2">
        <v>33</v>
      </c>
      <c r="Q492" s="2">
        <v>737</v>
      </c>
      <c r="R492" s="3">
        <f t="shared" si="97"/>
        <v>33806</v>
      </c>
      <c r="S492" s="20">
        <f t="shared" si="95"/>
        <v>140627.6176</v>
      </c>
      <c r="T492" s="21">
        <v>35851189</v>
      </c>
      <c r="U492" s="20">
        <f t="shared" si="98"/>
        <v>35851.188999999998</v>
      </c>
      <c r="V492" s="20">
        <f t="shared" si="99"/>
        <v>104776.4286</v>
      </c>
      <c r="W492" s="3">
        <f t="shared" si="93"/>
        <v>2095529</v>
      </c>
      <c r="X492" s="3">
        <f t="shared" si="106"/>
        <v>3236897</v>
      </c>
      <c r="Y492" s="22">
        <v>0</v>
      </c>
      <c r="Z492" s="17">
        <v>0</v>
      </c>
      <c r="AA492" s="3">
        <f t="shared" si="107"/>
        <v>3236897</v>
      </c>
      <c r="AB492" s="22"/>
      <c r="AC492" s="23">
        <v>0</v>
      </c>
      <c r="AD492" s="23">
        <v>0</v>
      </c>
      <c r="AE492" s="24">
        <f>SUM(AA492-AB492+AC492-AD492)</f>
        <v>3236897</v>
      </c>
      <c r="AF492" s="1" t="str">
        <f>IF(O492&gt;0," ",1)</f>
        <v xml:space="preserve"> </v>
      </c>
      <c r="AG492" s="1" t="str">
        <f>IF(W492&gt;0," ",1)</f>
        <v xml:space="preserve"> </v>
      </c>
    </row>
    <row r="493" spans="1:33" ht="15.95" customHeight="1">
      <c r="A493" s="14" t="s">
        <v>108</v>
      </c>
      <c r="B493" s="14" t="s">
        <v>833</v>
      </c>
      <c r="C493" s="14" t="s">
        <v>87</v>
      </c>
      <c r="D493" s="14" t="s">
        <v>838</v>
      </c>
      <c r="E493" s="15">
        <v>834.29</v>
      </c>
      <c r="F493" s="8">
        <f t="shared" si="94"/>
        <v>1286475.18</v>
      </c>
      <c r="G493" s="16">
        <v>381157.01999999996</v>
      </c>
      <c r="H493" s="18">
        <v>58971</v>
      </c>
      <c r="I493" s="8">
        <f t="shared" si="96"/>
        <v>44228.25</v>
      </c>
      <c r="J493" s="19">
        <v>56988</v>
      </c>
      <c r="K493" s="19">
        <v>158043</v>
      </c>
      <c r="L493" s="19">
        <v>236734</v>
      </c>
      <c r="M493" s="19">
        <v>215208</v>
      </c>
      <c r="N493" s="8">
        <f t="shared" si="104"/>
        <v>1092358.27</v>
      </c>
      <c r="O493" s="3">
        <f t="shared" si="105"/>
        <v>194117</v>
      </c>
      <c r="P493" s="2">
        <v>92</v>
      </c>
      <c r="Q493" s="2">
        <v>287</v>
      </c>
      <c r="R493" s="3">
        <f t="shared" si="97"/>
        <v>36702</v>
      </c>
      <c r="S493" s="20">
        <f t="shared" si="95"/>
        <v>59851.964599999999</v>
      </c>
      <c r="T493" s="21">
        <v>24237754</v>
      </c>
      <c r="U493" s="20">
        <f t="shared" si="98"/>
        <v>24237.754000000001</v>
      </c>
      <c r="V493" s="20">
        <f t="shared" si="99"/>
        <v>35614.210599999999</v>
      </c>
      <c r="W493" s="3">
        <f t="shared" si="93"/>
        <v>712284</v>
      </c>
      <c r="X493" s="3">
        <f t="shared" si="106"/>
        <v>943103</v>
      </c>
      <c r="Y493" s="22">
        <v>0</v>
      </c>
      <c r="Z493" s="17">
        <v>0</v>
      </c>
      <c r="AA493" s="3">
        <f t="shared" si="107"/>
        <v>943103</v>
      </c>
      <c r="AB493" s="22"/>
      <c r="AC493" s="23">
        <v>0</v>
      </c>
      <c r="AD493" s="23">
        <v>0</v>
      </c>
      <c r="AE493" s="24">
        <f>SUM(AA493-AB493+AC493-AD493)</f>
        <v>943103</v>
      </c>
      <c r="AF493" s="1" t="str">
        <f>IF(O493&gt;0," ",1)</f>
        <v xml:space="preserve"> </v>
      </c>
      <c r="AG493" s="1" t="str">
        <f>IF(W493&gt;0," ",1)</f>
        <v xml:space="preserve"> </v>
      </c>
    </row>
    <row r="494" spans="1:33" ht="15.95" customHeight="1">
      <c r="A494" s="14" t="s">
        <v>108</v>
      </c>
      <c r="B494" s="14" t="s">
        <v>833</v>
      </c>
      <c r="C494" s="14" t="s">
        <v>136</v>
      </c>
      <c r="D494" s="14" t="s">
        <v>839</v>
      </c>
      <c r="E494" s="15">
        <v>739.83</v>
      </c>
      <c r="F494" s="8">
        <f t="shared" si="94"/>
        <v>1140817.8600000001</v>
      </c>
      <c r="G494" s="16">
        <v>178486.82</v>
      </c>
      <c r="H494" s="18">
        <v>70216</v>
      </c>
      <c r="I494" s="8">
        <f t="shared" si="96"/>
        <v>52662</v>
      </c>
      <c r="J494" s="19">
        <v>67655</v>
      </c>
      <c r="K494" s="19">
        <v>188092</v>
      </c>
      <c r="L494" s="19">
        <v>200753</v>
      </c>
      <c r="M494" s="19">
        <v>60999</v>
      </c>
      <c r="N494" s="8">
        <f t="shared" si="104"/>
        <v>748647.82000000007</v>
      </c>
      <c r="O494" s="3">
        <f t="shared" si="105"/>
        <v>392170</v>
      </c>
      <c r="P494" s="2">
        <v>64</v>
      </c>
      <c r="Q494" s="2">
        <v>486</v>
      </c>
      <c r="R494" s="3">
        <f t="shared" si="97"/>
        <v>43235</v>
      </c>
      <c r="S494" s="20">
        <f t="shared" si="95"/>
        <v>53075.404199999997</v>
      </c>
      <c r="T494" s="21">
        <v>10800798</v>
      </c>
      <c r="U494" s="20">
        <f t="shared" si="98"/>
        <v>10800.798000000001</v>
      </c>
      <c r="V494" s="20">
        <f t="shared" si="99"/>
        <v>42274.606199999995</v>
      </c>
      <c r="W494" s="3">
        <f t="shared" si="93"/>
        <v>845492</v>
      </c>
      <c r="X494" s="3">
        <f t="shared" si="106"/>
        <v>1280897</v>
      </c>
      <c r="Y494" s="22">
        <v>0</v>
      </c>
      <c r="Z494" s="17">
        <v>0</v>
      </c>
      <c r="AA494" s="3">
        <f t="shared" si="107"/>
        <v>1280897</v>
      </c>
      <c r="AB494" s="22"/>
      <c r="AC494" s="23">
        <v>0</v>
      </c>
      <c r="AD494" s="23">
        <v>0</v>
      </c>
      <c r="AE494" s="24">
        <f>SUM(AA494-AB494+AC494-AD494)</f>
        <v>1280897</v>
      </c>
      <c r="AF494" s="1" t="str">
        <f>IF(O494&gt;0," ",1)</f>
        <v xml:space="preserve"> </v>
      </c>
      <c r="AG494" s="1" t="str">
        <f>IF(W494&gt;0," ",1)</f>
        <v xml:space="preserve"> </v>
      </c>
    </row>
    <row r="495" spans="1:33" ht="15.95" customHeight="1">
      <c r="A495" s="14" t="s">
        <v>108</v>
      </c>
      <c r="B495" s="14" t="s">
        <v>833</v>
      </c>
      <c r="C495" s="14" t="s">
        <v>176</v>
      </c>
      <c r="D495" s="14" t="s">
        <v>840</v>
      </c>
      <c r="E495" s="15">
        <v>624.99</v>
      </c>
      <c r="F495" s="8">
        <f t="shared" si="94"/>
        <v>963734.58</v>
      </c>
      <c r="G495" s="16">
        <v>197627.89</v>
      </c>
      <c r="H495" s="18">
        <v>57401</v>
      </c>
      <c r="I495" s="8">
        <f t="shared" si="96"/>
        <v>43050.75</v>
      </c>
      <c r="J495" s="19">
        <v>55687</v>
      </c>
      <c r="K495" s="19">
        <v>154339</v>
      </c>
      <c r="L495" s="19">
        <v>122454</v>
      </c>
      <c r="M495" s="19">
        <v>65669</v>
      </c>
      <c r="N495" s="8">
        <f t="shared" si="104"/>
        <v>638827.64</v>
      </c>
      <c r="O495" s="3">
        <f t="shared" si="105"/>
        <v>324907</v>
      </c>
      <c r="P495" s="2">
        <v>68</v>
      </c>
      <c r="Q495" s="2">
        <v>353</v>
      </c>
      <c r="R495" s="3">
        <f t="shared" si="97"/>
        <v>33366</v>
      </c>
      <c r="S495" s="20">
        <f t="shared" si="95"/>
        <v>44836.782599999999</v>
      </c>
      <c r="T495" s="21">
        <v>12102144</v>
      </c>
      <c r="U495" s="20">
        <f t="shared" si="98"/>
        <v>12102.144</v>
      </c>
      <c r="V495" s="20">
        <f t="shared" si="99"/>
        <v>32734.638599999998</v>
      </c>
      <c r="W495" s="3">
        <f t="shared" si="93"/>
        <v>654693</v>
      </c>
      <c r="X495" s="3">
        <f t="shared" si="106"/>
        <v>1012966</v>
      </c>
      <c r="Y495" s="22">
        <v>0</v>
      </c>
      <c r="Z495" s="17">
        <v>0</v>
      </c>
      <c r="AA495" s="3">
        <f t="shared" si="107"/>
        <v>1012966</v>
      </c>
      <c r="AB495" s="22"/>
      <c r="AC495" s="23">
        <v>0</v>
      </c>
      <c r="AD495" s="23">
        <v>0</v>
      </c>
      <c r="AE495" s="24">
        <f>SUM(AA495-AB495+AC495-AD495)</f>
        <v>1012966</v>
      </c>
      <c r="AF495" s="1" t="str">
        <f>IF(O495&gt;0," ",1)</f>
        <v xml:space="preserve"> </v>
      </c>
      <c r="AG495" s="1" t="str">
        <f>IF(W495&gt;0," ",1)</f>
        <v xml:space="preserve"> </v>
      </c>
    </row>
    <row r="496" spans="1:33" ht="15.95" customHeight="1">
      <c r="A496" s="14" t="s">
        <v>108</v>
      </c>
      <c r="B496" s="14" t="s">
        <v>833</v>
      </c>
      <c r="C496" s="14" t="s">
        <v>95</v>
      </c>
      <c r="D496" s="14" t="s">
        <v>841</v>
      </c>
      <c r="E496" s="15">
        <v>813.41</v>
      </c>
      <c r="F496" s="8">
        <f t="shared" si="94"/>
        <v>1254278.22</v>
      </c>
      <c r="G496" s="16">
        <v>264894.83</v>
      </c>
      <c r="H496" s="18">
        <v>61992</v>
      </c>
      <c r="I496" s="8">
        <f t="shared" si="96"/>
        <v>46494</v>
      </c>
      <c r="J496" s="19">
        <v>59969</v>
      </c>
      <c r="K496" s="19">
        <v>166325</v>
      </c>
      <c r="L496" s="19">
        <v>170172</v>
      </c>
      <c r="M496" s="19">
        <v>120579</v>
      </c>
      <c r="N496" s="8">
        <f t="shared" si="104"/>
        <v>828433.83000000007</v>
      </c>
      <c r="O496" s="3">
        <f t="shared" si="105"/>
        <v>425844</v>
      </c>
      <c r="P496" s="2">
        <v>88</v>
      </c>
      <c r="Q496" s="2">
        <v>388</v>
      </c>
      <c r="R496" s="3">
        <f t="shared" si="97"/>
        <v>47460</v>
      </c>
      <c r="S496" s="20">
        <f t="shared" si="95"/>
        <v>58354.0334</v>
      </c>
      <c r="T496" s="21">
        <v>16727146</v>
      </c>
      <c r="U496" s="20">
        <f t="shared" si="98"/>
        <v>16727.146000000001</v>
      </c>
      <c r="V496" s="20">
        <f t="shared" si="99"/>
        <v>41626.8874</v>
      </c>
      <c r="W496" s="3">
        <f t="shared" si="93"/>
        <v>832538</v>
      </c>
      <c r="X496" s="3">
        <f t="shared" si="106"/>
        <v>1305842</v>
      </c>
      <c r="Y496" s="22">
        <v>0</v>
      </c>
      <c r="Z496" s="17">
        <v>0</v>
      </c>
      <c r="AA496" s="3">
        <f t="shared" si="107"/>
        <v>1305842</v>
      </c>
      <c r="AB496" s="22"/>
      <c r="AC496" s="23">
        <v>0</v>
      </c>
      <c r="AD496" s="23">
        <v>0</v>
      </c>
      <c r="AE496" s="24">
        <f>SUM(AA496-AB496+AC496-AD496)</f>
        <v>1305842</v>
      </c>
      <c r="AF496" s="1" t="str">
        <f>IF(O496&gt;0," ",1)</f>
        <v xml:space="preserve"> </v>
      </c>
      <c r="AG496" s="1" t="str">
        <f>IF(W496&gt;0," ",1)</f>
        <v xml:space="preserve"> </v>
      </c>
    </row>
    <row r="497" spans="1:33" ht="15.95" customHeight="1">
      <c r="A497" s="14" t="s">
        <v>182</v>
      </c>
      <c r="B497" s="14" t="s">
        <v>842</v>
      </c>
      <c r="C497" s="14" t="s">
        <v>210</v>
      </c>
      <c r="D497" s="14" t="s">
        <v>843</v>
      </c>
      <c r="E497" s="15">
        <v>143.9</v>
      </c>
      <c r="F497" s="8">
        <f t="shared" si="94"/>
        <v>221893.80000000002</v>
      </c>
      <c r="G497" s="16">
        <v>87139.74</v>
      </c>
      <c r="H497" s="18">
        <v>12991</v>
      </c>
      <c r="I497" s="8">
        <f t="shared" si="96"/>
        <v>9743.25</v>
      </c>
      <c r="J497" s="19">
        <v>9878</v>
      </c>
      <c r="K497" s="19">
        <v>0</v>
      </c>
      <c r="L497" s="19">
        <v>0</v>
      </c>
      <c r="M497" s="19">
        <v>17000</v>
      </c>
      <c r="N497" s="8">
        <f t="shared" si="104"/>
        <v>123760.99</v>
      </c>
      <c r="O497" s="3">
        <f t="shared" si="105"/>
        <v>98133</v>
      </c>
      <c r="P497" s="2">
        <v>167</v>
      </c>
      <c r="Q497" s="2">
        <v>7</v>
      </c>
      <c r="R497" s="3">
        <f t="shared" si="97"/>
        <v>1625</v>
      </c>
      <c r="S497" s="20">
        <f t="shared" si="95"/>
        <v>10323.386</v>
      </c>
      <c r="T497" s="21">
        <v>5809316</v>
      </c>
      <c r="U497" s="20">
        <f t="shared" si="98"/>
        <v>5809.3159999999998</v>
      </c>
      <c r="V497" s="20">
        <f t="shared" si="99"/>
        <v>4514.0700000000006</v>
      </c>
      <c r="W497" s="3">
        <f t="shared" si="93"/>
        <v>90281</v>
      </c>
      <c r="X497" s="3">
        <f t="shared" si="106"/>
        <v>190039</v>
      </c>
      <c r="Y497" s="22">
        <v>0</v>
      </c>
      <c r="Z497" s="17">
        <v>0</v>
      </c>
      <c r="AA497" s="3">
        <f t="shared" si="107"/>
        <v>190039</v>
      </c>
      <c r="AB497" s="22"/>
      <c r="AC497" s="23">
        <v>0</v>
      </c>
      <c r="AD497" s="23">
        <v>0</v>
      </c>
      <c r="AE497" s="24">
        <f>SUM(AA497-AB497+AC497-AD497)</f>
        <v>190039</v>
      </c>
      <c r="AF497" s="1" t="str">
        <f>IF(O497&gt;0," ",1)</f>
        <v xml:space="preserve"> </v>
      </c>
      <c r="AG497" s="1" t="str">
        <f>IF(W497&gt;0," ",1)</f>
        <v xml:space="preserve"> </v>
      </c>
    </row>
    <row r="498" spans="1:33" ht="15.95" customHeight="1">
      <c r="A498" s="14" t="s">
        <v>182</v>
      </c>
      <c r="B498" s="14" t="s">
        <v>842</v>
      </c>
      <c r="C498" s="14" t="s">
        <v>183</v>
      </c>
      <c r="D498" s="14" t="s">
        <v>844</v>
      </c>
      <c r="E498" s="15">
        <v>108.34</v>
      </c>
      <c r="F498" s="8">
        <f t="shared" si="94"/>
        <v>167060.28</v>
      </c>
      <c r="G498" s="16">
        <v>157463</v>
      </c>
      <c r="H498" s="18">
        <v>10171</v>
      </c>
      <c r="I498" s="8">
        <f t="shared" si="96"/>
        <v>7628.25</v>
      </c>
      <c r="J498" s="19">
        <v>7728</v>
      </c>
      <c r="K498" s="19">
        <v>0</v>
      </c>
      <c r="L498" s="19">
        <v>0</v>
      </c>
      <c r="M498" s="19">
        <v>36797</v>
      </c>
      <c r="N498" s="8">
        <f t="shared" si="104"/>
        <v>209616.25</v>
      </c>
      <c r="O498" s="3">
        <f t="shared" si="105"/>
        <v>0</v>
      </c>
      <c r="P498" s="2">
        <v>167</v>
      </c>
      <c r="Q498" s="2">
        <v>29</v>
      </c>
      <c r="R498" s="3">
        <f t="shared" si="97"/>
        <v>6732</v>
      </c>
      <c r="S498" s="20">
        <f t="shared" si="95"/>
        <v>7772.3116</v>
      </c>
      <c r="T498" s="21">
        <v>10497533</v>
      </c>
      <c r="U498" s="20">
        <f t="shared" si="98"/>
        <v>10497.532999999999</v>
      </c>
      <c r="V498" s="20">
        <f t="shared" si="99"/>
        <v>0</v>
      </c>
      <c r="W498" s="3">
        <f t="shared" si="93"/>
        <v>0</v>
      </c>
      <c r="X498" s="3">
        <f t="shared" si="106"/>
        <v>6732</v>
      </c>
      <c r="Y498" s="22">
        <v>47163</v>
      </c>
      <c r="Z498" s="22">
        <v>47163</v>
      </c>
      <c r="AA498" s="3">
        <f t="shared" si="107"/>
        <v>53895</v>
      </c>
      <c r="AB498" s="22"/>
      <c r="AC498" s="23">
        <v>0</v>
      </c>
      <c r="AD498" s="23">
        <v>0</v>
      </c>
      <c r="AE498" s="24">
        <f>SUM(AA498-AB498+AC498-AD498)</f>
        <v>53895</v>
      </c>
      <c r="AF498" s="1">
        <f>IF(O498&gt;0," ",1)</f>
        <v>1</v>
      </c>
      <c r="AG498" s="1">
        <f>IF(W498&gt;0," ",1)</f>
        <v>1</v>
      </c>
    </row>
    <row r="499" spans="1:33" ht="15.95" customHeight="1">
      <c r="A499" s="14" t="s">
        <v>182</v>
      </c>
      <c r="B499" s="14" t="s">
        <v>842</v>
      </c>
      <c r="C499" s="14" t="s">
        <v>52</v>
      </c>
      <c r="D499" s="14" t="s">
        <v>845</v>
      </c>
      <c r="E499" s="15">
        <v>296.08999999999997</v>
      </c>
      <c r="F499" s="8">
        <f t="shared" si="94"/>
        <v>456570.77999999997</v>
      </c>
      <c r="G499" s="16">
        <v>198714.31</v>
      </c>
      <c r="H499" s="18">
        <v>19991</v>
      </c>
      <c r="I499" s="8">
        <f t="shared" si="96"/>
        <v>14993.25</v>
      </c>
      <c r="J499" s="19">
        <v>15157</v>
      </c>
      <c r="K499" s="19">
        <v>72969</v>
      </c>
      <c r="L499" s="19">
        <v>51700</v>
      </c>
      <c r="M499" s="19">
        <v>90244</v>
      </c>
      <c r="N499" s="8">
        <f t="shared" si="104"/>
        <v>443777.56</v>
      </c>
      <c r="O499" s="3">
        <f t="shared" si="105"/>
        <v>12793</v>
      </c>
      <c r="P499" s="2">
        <v>167</v>
      </c>
      <c r="Q499" s="2">
        <v>68</v>
      </c>
      <c r="R499" s="3">
        <f t="shared" si="97"/>
        <v>15785</v>
      </c>
      <c r="S499" s="20">
        <f t="shared" si="95"/>
        <v>21241.496599999999</v>
      </c>
      <c r="T499" s="21">
        <v>13247620</v>
      </c>
      <c r="U499" s="20">
        <f t="shared" si="98"/>
        <v>13247.62</v>
      </c>
      <c r="V499" s="20">
        <f t="shared" si="99"/>
        <v>7993.8765999999978</v>
      </c>
      <c r="W499" s="3">
        <f t="shared" si="93"/>
        <v>159878</v>
      </c>
      <c r="X499" s="3">
        <f t="shared" si="106"/>
        <v>188456</v>
      </c>
      <c r="Y499" s="22">
        <v>0</v>
      </c>
      <c r="Z499" s="17">
        <v>0</v>
      </c>
      <c r="AA499" s="3">
        <f t="shared" si="107"/>
        <v>188456</v>
      </c>
      <c r="AB499" s="22"/>
      <c r="AC499" s="23">
        <v>0</v>
      </c>
      <c r="AD499" s="23">
        <v>0</v>
      </c>
      <c r="AE499" s="24">
        <f>SUM(AA499-AB499+AC499-AD499)</f>
        <v>188456</v>
      </c>
      <c r="AF499" s="1" t="str">
        <f>IF(O499&gt;0," ",1)</f>
        <v xml:space="preserve"> </v>
      </c>
      <c r="AG499" s="1" t="str">
        <f>IF(W499&gt;0," ",1)</f>
        <v xml:space="preserve"> </v>
      </c>
    </row>
    <row r="500" spans="1:33" ht="15.95" customHeight="1">
      <c r="A500" s="14" t="s">
        <v>182</v>
      </c>
      <c r="B500" s="14" t="s">
        <v>842</v>
      </c>
      <c r="C500" s="14" t="s">
        <v>29</v>
      </c>
      <c r="D500" s="14" t="s">
        <v>846</v>
      </c>
      <c r="E500" s="15">
        <v>4554.55</v>
      </c>
      <c r="F500" s="8">
        <f t="shared" si="94"/>
        <v>7023116.1000000006</v>
      </c>
      <c r="G500" s="16">
        <v>1209715.1399999999</v>
      </c>
      <c r="H500" s="18">
        <v>438369</v>
      </c>
      <c r="I500" s="8">
        <f t="shared" si="96"/>
        <v>328776.75</v>
      </c>
      <c r="J500" s="19">
        <v>332654</v>
      </c>
      <c r="K500" s="19">
        <v>1598488</v>
      </c>
      <c r="L500" s="19">
        <v>778639</v>
      </c>
      <c r="M500" s="19">
        <v>98204</v>
      </c>
      <c r="N500" s="8">
        <f t="shared" si="104"/>
        <v>4346476.8899999997</v>
      </c>
      <c r="O500" s="3">
        <f t="shared" si="105"/>
        <v>2676639</v>
      </c>
      <c r="P500" s="2">
        <v>86</v>
      </c>
      <c r="Q500" s="2">
        <v>1043</v>
      </c>
      <c r="R500" s="3">
        <f t="shared" si="97"/>
        <v>124680</v>
      </c>
      <c r="S500" s="20">
        <f t="shared" si="95"/>
        <v>326743.41700000002</v>
      </c>
      <c r="T500" s="21">
        <v>80647676</v>
      </c>
      <c r="U500" s="20">
        <f t="shared" si="98"/>
        <v>80647.676000000007</v>
      </c>
      <c r="V500" s="20">
        <f t="shared" si="99"/>
        <v>246095.74100000001</v>
      </c>
      <c r="W500" s="3">
        <f t="shared" si="93"/>
        <v>4921915</v>
      </c>
      <c r="X500" s="3">
        <f t="shared" si="106"/>
        <v>7723234</v>
      </c>
      <c r="Y500" s="22">
        <v>0</v>
      </c>
      <c r="Z500" s="17">
        <v>0</v>
      </c>
      <c r="AA500" s="3">
        <f t="shared" si="107"/>
        <v>7723234</v>
      </c>
      <c r="AB500" s="22"/>
      <c r="AC500" s="23">
        <v>0</v>
      </c>
      <c r="AD500" s="23">
        <v>0</v>
      </c>
      <c r="AE500" s="24">
        <f>SUM(AA500-AB500+AC500-AD500)</f>
        <v>7723234</v>
      </c>
      <c r="AF500" s="1" t="str">
        <f>IF(O500&gt;0," ",1)</f>
        <v xml:space="preserve"> </v>
      </c>
      <c r="AG500" s="1" t="str">
        <f>IF(W500&gt;0," ",1)</f>
        <v xml:space="preserve"> </v>
      </c>
    </row>
    <row r="501" spans="1:33" ht="15.95" customHeight="1">
      <c r="A501" s="14" t="s">
        <v>182</v>
      </c>
      <c r="B501" s="14" t="s">
        <v>842</v>
      </c>
      <c r="C501" s="14" t="s">
        <v>87</v>
      </c>
      <c r="D501" s="14" t="s">
        <v>847</v>
      </c>
      <c r="E501" s="15">
        <v>250.95</v>
      </c>
      <c r="F501" s="8">
        <f t="shared" si="94"/>
        <v>386964.89999999997</v>
      </c>
      <c r="G501" s="16">
        <v>117288.2</v>
      </c>
      <c r="H501" s="18">
        <v>16907</v>
      </c>
      <c r="I501" s="8">
        <f t="shared" si="96"/>
        <v>12680.25</v>
      </c>
      <c r="J501" s="19">
        <v>12811</v>
      </c>
      <c r="K501" s="19">
        <v>61757</v>
      </c>
      <c r="L501" s="19">
        <v>39110</v>
      </c>
      <c r="M501" s="19">
        <v>50814</v>
      </c>
      <c r="N501" s="8">
        <f t="shared" si="104"/>
        <v>294460.45</v>
      </c>
      <c r="O501" s="3">
        <f t="shared" si="105"/>
        <v>92504</v>
      </c>
      <c r="P501" s="2">
        <v>167</v>
      </c>
      <c r="Q501" s="2">
        <v>29</v>
      </c>
      <c r="R501" s="3">
        <f t="shared" si="97"/>
        <v>6732</v>
      </c>
      <c r="S501" s="20">
        <f t="shared" si="95"/>
        <v>18003.152999999998</v>
      </c>
      <c r="T501" s="21">
        <v>7819213</v>
      </c>
      <c r="U501" s="20">
        <f t="shared" si="98"/>
        <v>7819.2129999999997</v>
      </c>
      <c r="V501" s="20">
        <f t="shared" si="99"/>
        <v>10183.939999999999</v>
      </c>
      <c r="W501" s="3">
        <f t="shared" si="93"/>
        <v>203679</v>
      </c>
      <c r="X501" s="3">
        <f t="shared" si="106"/>
        <v>302915</v>
      </c>
      <c r="Y501" s="22">
        <v>0</v>
      </c>
      <c r="Z501" s="17">
        <v>0</v>
      </c>
      <c r="AA501" s="3">
        <f t="shared" si="107"/>
        <v>302915</v>
      </c>
      <c r="AB501" s="22"/>
      <c r="AC501" s="23">
        <v>0</v>
      </c>
      <c r="AD501" s="23">
        <v>0</v>
      </c>
      <c r="AE501" s="24">
        <f>SUM(AA501-AB501+AC501-AD501)</f>
        <v>302915</v>
      </c>
      <c r="AF501" s="1" t="str">
        <f>IF(O501&gt;0," ",1)</f>
        <v xml:space="preserve"> </v>
      </c>
      <c r="AG501" s="1" t="str">
        <f>IF(W501&gt;0," ",1)</f>
        <v xml:space="preserve"> </v>
      </c>
    </row>
    <row r="502" spans="1:33" ht="15.95" customHeight="1">
      <c r="A502" s="14" t="s">
        <v>182</v>
      </c>
      <c r="B502" s="14" t="s">
        <v>842</v>
      </c>
      <c r="C502" s="14" t="s">
        <v>69</v>
      </c>
      <c r="D502" s="14" t="s">
        <v>848</v>
      </c>
      <c r="E502" s="15">
        <v>1073.8599999999999</v>
      </c>
      <c r="F502" s="8">
        <f t="shared" si="94"/>
        <v>1655892.1199999999</v>
      </c>
      <c r="G502" s="16">
        <v>392714.31</v>
      </c>
      <c r="H502" s="18">
        <v>96403</v>
      </c>
      <c r="I502" s="8">
        <f t="shared" si="96"/>
        <v>72302.25</v>
      </c>
      <c r="J502" s="19">
        <v>73171</v>
      </c>
      <c r="K502" s="19">
        <v>351443</v>
      </c>
      <c r="L502" s="19">
        <v>188035</v>
      </c>
      <c r="M502" s="19">
        <v>78346</v>
      </c>
      <c r="N502" s="8">
        <f t="shared" si="104"/>
        <v>1156011.56</v>
      </c>
      <c r="O502" s="3">
        <f t="shared" si="105"/>
        <v>499881</v>
      </c>
      <c r="P502" s="2">
        <v>161</v>
      </c>
      <c r="Q502" s="2">
        <v>117</v>
      </c>
      <c r="R502" s="3">
        <f t="shared" si="97"/>
        <v>26183</v>
      </c>
      <c r="S502" s="20">
        <f t="shared" si="95"/>
        <v>77038.716400000005</v>
      </c>
      <c r="T502" s="21">
        <v>26180954</v>
      </c>
      <c r="U502" s="20">
        <f t="shared" si="98"/>
        <v>26180.954000000002</v>
      </c>
      <c r="V502" s="20">
        <f t="shared" si="99"/>
        <v>50857.762400000007</v>
      </c>
      <c r="W502" s="3">
        <f t="shared" si="93"/>
        <v>1017155</v>
      </c>
      <c r="X502" s="3">
        <f t="shared" si="106"/>
        <v>1543219</v>
      </c>
      <c r="Y502" s="22">
        <v>0</v>
      </c>
      <c r="Z502" s="17">
        <v>0</v>
      </c>
      <c r="AA502" s="3">
        <f t="shared" si="107"/>
        <v>1543219</v>
      </c>
      <c r="AB502" s="22"/>
      <c r="AC502" s="23">
        <v>0</v>
      </c>
      <c r="AD502" s="23">
        <v>0</v>
      </c>
      <c r="AE502" s="24">
        <f>SUM(AA502-AB502+AC502-AD502)</f>
        <v>1543219</v>
      </c>
      <c r="AF502" s="1" t="str">
        <f>IF(O502&gt;0," ",1)</f>
        <v xml:space="preserve"> </v>
      </c>
      <c r="AG502" s="1" t="str">
        <f>IF(W502&gt;0," ",1)</f>
        <v xml:space="preserve"> </v>
      </c>
    </row>
    <row r="503" spans="1:33" ht="15.95" customHeight="1">
      <c r="A503" s="14" t="s">
        <v>182</v>
      </c>
      <c r="B503" s="14" t="s">
        <v>842</v>
      </c>
      <c r="C503" s="14" t="s">
        <v>62</v>
      </c>
      <c r="D503" s="14" t="s">
        <v>849</v>
      </c>
      <c r="E503" s="15">
        <v>416.2</v>
      </c>
      <c r="F503" s="8">
        <f t="shared" si="94"/>
        <v>641780.4</v>
      </c>
      <c r="G503" s="16">
        <v>93983.34</v>
      </c>
      <c r="H503" s="18">
        <v>40050</v>
      </c>
      <c r="I503" s="8">
        <f t="shared" si="96"/>
        <v>30037.5</v>
      </c>
      <c r="J503" s="19">
        <v>30391</v>
      </c>
      <c r="K503" s="19">
        <v>146002</v>
      </c>
      <c r="L503" s="19">
        <v>99260</v>
      </c>
      <c r="M503" s="19">
        <v>20029</v>
      </c>
      <c r="N503" s="8">
        <f t="shared" si="104"/>
        <v>419702.83999999997</v>
      </c>
      <c r="O503" s="3">
        <f t="shared" si="105"/>
        <v>222078</v>
      </c>
      <c r="P503" s="2">
        <v>128</v>
      </c>
      <c r="Q503" s="2">
        <v>41</v>
      </c>
      <c r="R503" s="3">
        <f t="shared" si="97"/>
        <v>7295</v>
      </c>
      <c r="S503" s="20">
        <f t="shared" si="95"/>
        <v>29858.187999999998</v>
      </c>
      <c r="T503" s="21">
        <v>6265556</v>
      </c>
      <c r="U503" s="20">
        <f t="shared" si="98"/>
        <v>6265.5559999999996</v>
      </c>
      <c r="V503" s="20">
        <f t="shared" si="99"/>
        <v>23592.631999999998</v>
      </c>
      <c r="W503" s="3">
        <f t="shared" si="93"/>
        <v>471853</v>
      </c>
      <c r="X503" s="3">
        <f t="shared" si="106"/>
        <v>701226</v>
      </c>
      <c r="Y503" s="22">
        <v>0</v>
      </c>
      <c r="Z503" s="17">
        <v>0</v>
      </c>
      <c r="AA503" s="3">
        <f t="shared" si="107"/>
        <v>701226</v>
      </c>
      <c r="AB503" s="22"/>
      <c r="AC503" s="23">
        <v>0</v>
      </c>
      <c r="AD503" s="23">
        <v>0</v>
      </c>
      <c r="AE503" s="24">
        <f>SUM(AA503-AB503+AC503-AD503)</f>
        <v>701226</v>
      </c>
      <c r="AF503" s="1" t="str">
        <f>IF(O503&gt;0," ",1)</f>
        <v xml:space="preserve"> </v>
      </c>
      <c r="AG503" s="1" t="str">
        <f>IF(W503&gt;0," ",1)</f>
        <v xml:space="preserve"> </v>
      </c>
    </row>
    <row r="504" spans="1:33" ht="15.95" customHeight="1">
      <c r="A504" s="14" t="s">
        <v>182</v>
      </c>
      <c r="B504" s="14" t="s">
        <v>842</v>
      </c>
      <c r="C504" s="14" t="s">
        <v>185</v>
      </c>
      <c r="D504" s="14" t="s">
        <v>850</v>
      </c>
      <c r="E504" s="15">
        <v>351.82</v>
      </c>
      <c r="F504" s="8">
        <f t="shared" si="94"/>
        <v>542506.43999999994</v>
      </c>
      <c r="G504" s="16">
        <v>141852.48000000001</v>
      </c>
      <c r="H504" s="18">
        <v>35633</v>
      </c>
      <c r="I504" s="8">
        <f t="shared" si="96"/>
        <v>26724.75</v>
      </c>
      <c r="J504" s="19">
        <v>27051</v>
      </c>
      <c r="K504" s="19">
        <v>129866</v>
      </c>
      <c r="L504" s="19">
        <v>72303</v>
      </c>
      <c r="M504" s="19">
        <v>41116</v>
      </c>
      <c r="N504" s="8">
        <f t="shared" si="104"/>
        <v>438913.23</v>
      </c>
      <c r="O504" s="3">
        <f t="shared" si="105"/>
        <v>103593</v>
      </c>
      <c r="P504" s="2">
        <v>154</v>
      </c>
      <c r="Q504" s="2">
        <v>74</v>
      </c>
      <c r="R504" s="3">
        <f t="shared" si="97"/>
        <v>15840</v>
      </c>
      <c r="S504" s="20">
        <f t="shared" si="95"/>
        <v>25239.566800000001</v>
      </c>
      <c r="T504" s="21">
        <v>9456832</v>
      </c>
      <c r="U504" s="20">
        <f t="shared" si="98"/>
        <v>9456.8320000000003</v>
      </c>
      <c r="V504" s="20">
        <f t="shared" si="99"/>
        <v>15782.7348</v>
      </c>
      <c r="W504" s="3">
        <f t="shared" si="93"/>
        <v>315655</v>
      </c>
      <c r="X504" s="3">
        <f t="shared" si="106"/>
        <v>435088</v>
      </c>
      <c r="Y504" s="22">
        <v>0</v>
      </c>
      <c r="Z504" s="17">
        <v>0</v>
      </c>
      <c r="AA504" s="3">
        <f t="shared" si="107"/>
        <v>435088</v>
      </c>
      <c r="AB504" s="22"/>
      <c r="AC504" s="23">
        <v>0</v>
      </c>
      <c r="AD504" s="23">
        <v>0</v>
      </c>
      <c r="AE504" s="24">
        <f>SUM(AA504-AB504+AC504-AD504)</f>
        <v>435088</v>
      </c>
      <c r="AF504" s="1" t="str">
        <f>IF(O504&gt;0," ",1)</f>
        <v xml:space="preserve"> </v>
      </c>
      <c r="AG504" s="1" t="str">
        <f>IF(W504&gt;0," ",1)</f>
        <v xml:space="preserve"> </v>
      </c>
    </row>
    <row r="505" spans="1:33" ht="15.95" customHeight="1">
      <c r="A505" s="14" t="s">
        <v>182</v>
      </c>
      <c r="B505" s="14" t="s">
        <v>842</v>
      </c>
      <c r="C505" s="14" t="s">
        <v>10</v>
      </c>
      <c r="D505" s="14" t="s">
        <v>851</v>
      </c>
      <c r="E505" s="15">
        <v>565.82000000000005</v>
      </c>
      <c r="F505" s="8">
        <f t="shared" si="94"/>
        <v>872494.44000000006</v>
      </c>
      <c r="G505" s="16">
        <v>173330.36</v>
      </c>
      <c r="H505" s="18">
        <v>45000</v>
      </c>
      <c r="I505" s="8">
        <f t="shared" si="96"/>
        <v>33750</v>
      </c>
      <c r="J505" s="19">
        <v>34142</v>
      </c>
      <c r="K505" s="19">
        <v>164125</v>
      </c>
      <c r="L505" s="19">
        <v>89155</v>
      </c>
      <c r="M505" s="19">
        <v>47584</v>
      </c>
      <c r="N505" s="8">
        <f t="shared" si="104"/>
        <v>542086.36</v>
      </c>
      <c r="O505" s="3">
        <f t="shared" si="105"/>
        <v>330408</v>
      </c>
      <c r="P505" s="2">
        <v>167</v>
      </c>
      <c r="Q505" s="2">
        <v>61</v>
      </c>
      <c r="R505" s="3">
        <f t="shared" si="97"/>
        <v>14160</v>
      </c>
      <c r="S505" s="20">
        <f t="shared" si="95"/>
        <v>40591.926800000001</v>
      </c>
      <c r="T505" s="21">
        <v>11555357</v>
      </c>
      <c r="U505" s="20">
        <f t="shared" si="98"/>
        <v>11555.357</v>
      </c>
      <c r="V505" s="20">
        <f t="shared" si="99"/>
        <v>29036.569800000001</v>
      </c>
      <c r="W505" s="3">
        <f t="shared" si="93"/>
        <v>580731</v>
      </c>
      <c r="X505" s="3">
        <f t="shared" si="106"/>
        <v>925299</v>
      </c>
      <c r="Y505" s="22">
        <v>0</v>
      </c>
      <c r="Z505" s="17">
        <v>0</v>
      </c>
      <c r="AA505" s="3">
        <f t="shared" si="107"/>
        <v>925299</v>
      </c>
      <c r="AB505" s="22"/>
      <c r="AC505" s="23">
        <v>0</v>
      </c>
      <c r="AD505" s="23">
        <v>0</v>
      </c>
      <c r="AE505" s="24">
        <f>SUM(AA505-AB505+AC505-AD505)</f>
        <v>925299</v>
      </c>
      <c r="AF505" s="1" t="str">
        <f>IF(O505&gt;0," ",1)</f>
        <v xml:space="preserve"> </v>
      </c>
      <c r="AG505" s="1" t="str">
        <f>IF(W505&gt;0," ",1)</f>
        <v xml:space="preserve"> </v>
      </c>
    </row>
    <row r="506" spans="1:33" ht="15.95" customHeight="1">
      <c r="A506" s="14" t="s">
        <v>147</v>
      </c>
      <c r="B506" s="14" t="s">
        <v>852</v>
      </c>
      <c r="C506" s="14" t="s">
        <v>29</v>
      </c>
      <c r="D506" s="14" t="s">
        <v>853</v>
      </c>
      <c r="E506" s="15">
        <v>664.62</v>
      </c>
      <c r="F506" s="8">
        <f t="shared" si="94"/>
        <v>1024844.04</v>
      </c>
      <c r="G506" s="16">
        <v>99226.1</v>
      </c>
      <c r="H506" s="18">
        <v>30175</v>
      </c>
      <c r="I506" s="8">
        <f t="shared" si="96"/>
        <v>22631.25</v>
      </c>
      <c r="J506" s="19">
        <v>42251</v>
      </c>
      <c r="K506" s="19">
        <v>10270</v>
      </c>
      <c r="L506" s="19">
        <v>136167</v>
      </c>
      <c r="M506" s="19">
        <v>48442</v>
      </c>
      <c r="N506" s="8">
        <f t="shared" si="104"/>
        <v>358987.35</v>
      </c>
      <c r="O506" s="3">
        <f t="shared" si="105"/>
        <v>665857</v>
      </c>
      <c r="P506" s="2">
        <v>130</v>
      </c>
      <c r="Q506" s="2">
        <v>100</v>
      </c>
      <c r="R506" s="3">
        <f t="shared" si="97"/>
        <v>18070</v>
      </c>
      <c r="S506" s="20">
        <f t="shared" si="95"/>
        <v>47679.838799999998</v>
      </c>
      <c r="T506" s="21">
        <v>5923946</v>
      </c>
      <c r="U506" s="20">
        <f t="shared" si="98"/>
        <v>5923.9459999999999</v>
      </c>
      <c r="V506" s="20">
        <f t="shared" si="99"/>
        <v>41755.892800000001</v>
      </c>
      <c r="W506" s="3">
        <f t="shared" si="93"/>
        <v>835118</v>
      </c>
      <c r="X506" s="3">
        <f t="shared" si="106"/>
        <v>1519045</v>
      </c>
      <c r="Y506" s="22">
        <v>0</v>
      </c>
      <c r="Z506" s="17">
        <v>0</v>
      </c>
      <c r="AA506" s="3">
        <f t="shared" si="107"/>
        <v>1519045</v>
      </c>
      <c r="AB506" s="22"/>
      <c r="AC506" s="23">
        <v>0</v>
      </c>
      <c r="AD506" s="23">
        <v>0</v>
      </c>
      <c r="AE506" s="24">
        <f>SUM(AA506-AB506+AC506-AD506)</f>
        <v>1519045</v>
      </c>
      <c r="AF506" s="1" t="str">
        <f>IF(O506&gt;0," ",1)</f>
        <v xml:space="preserve"> </v>
      </c>
      <c r="AG506" s="1" t="str">
        <f>IF(W506&gt;0," ",1)</f>
        <v xml:space="preserve"> </v>
      </c>
    </row>
    <row r="507" spans="1:33" ht="15.95" customHeight="1">
      <c r="A507" s="14" t="s">
        <v>147</v>
      </c>
      <c r="B507" s="14" t="s">
        <v>852</v>
      </c>
      <c r="C507" s="14" t="s">
        <v>94</v>
      </c>
      <c r="D507" s="14" t="s">
        <v>854</v>
      </c>
      <c r="E507" s="15">
        <v>223.73</v>
      </c>
      <c r="F507" s="8">
        <f t="shared" si="94"/>
        <v>344991.66</v>
      </c>
      <c r="G507" s="16">
        <v>66509.850000000006</v>
      </c>
      <c r="H507" s="18">
        <v>10689</v>
      </c>
      <c r="I507" s="8">
        <f t="shared" si="96"/>
        <v>8016.75</v>
      </c>
      <c r="J507" s="19">
        <v>14923</v>
      </c>
      <c r="K507" s="19">
        <v>3634</v>
      </c>
      <c r="L507" s="19">
        <v>57543</v>
      </c>
      <c r="M507" s="19">
        <v>25523</v>
      </c>
      <c r="N507" s="8">
        <f t="shared" si="104"/>
        <v>176149.6</v>
      </c>
      <c r="O507" s="3">
        <f t="shared" si="105"/>
        <v>168842</v>
      </c>
      <c r="P507" s="2">
        <v>150</v>
      </c>
      <c r="Q507" s="2">
        <v>56</v>
      </c>
      <c r="R507" s="3">
        <f t="shared" si="97"/>
        <v>11676</v>
      </c>
      <c r="S507" s="20">
        <f t="shared" si="95"/>
        <v>16050.3902</v>
      </c>
      <c r="T507" s="21">
        <v>4077857</v>
      </c>
      <c r="U507" s="20">
        <f t="shared" si="98"/>
        <v>4077.857</v>
      </c>
      <c r="V507" s="20">
        <f t="shared" si="99"/>
        <v>11972.5332</v>
      </c>
      <c r="W507" s="3">
        <f t="shared" si="93"/>
        <v>239451</v>
      </c>
      <c r="X507" s="3">
        <f t="shared" si="106"/>
        <v>419969</v>
      </c>
      <c r="Y507" s="22">
        <v>0</v>
      </c>
      <c r="Z507" s="17">
        <v>0</v>
      </c>
      <c r="AA507" s="3">
        <f t="shared" si="107"/>
        <v>419969</v>
      </c>
      <c r="AB507" s="22"/>
      <c r="AC507" s="23">
        <v>0</v>
      </c>
      <c r="AD507" s="23">
        <v>0</v>
      </c>
      <c r="AE507" s="24">
        <f>SUM(AA507-AB507+AC507-AD507)</f>
        <v>419969</v>
      </c>
      <c r="AF507" s="1" t="str">
        <f>IF(O507&gt;0," ",1)</f>
        <v xml:space="preserve"> </v>
      </c>
      <c r="AG507" s="1" t="str">
        <f>IF(W507&gt;0," ",1)</f>
        <v xml:space="preserve"> </v>
      </c>
    </row>
    <row r="508" spans="1:33" ht="15.95" customHeight="1">
      <c r="A508" s="14" t="s">
        <v>147</v>
      </c>
      <c r="B508" s="14" t="s">
        <v>852</v>
      </c>
      <c r="C508" s="14" t="s">
        <v>154</v>
      </c>
      <c r="D508" s="14" t="s">
        <v>855</v>
      </c>
      <c r="E508" s="15">
        <v>1483.61</v>
      </c>
      <c r="F508" s="8">
        <f t="shared" si="94"/>
        <v>2287726.6199999996</v>
      </c>
      <c r="G508" s="16">
        <v>286808.23</v>
      </c>
      <c r="H508" s="18">
        <v>81501</v>
      </c>
      <c r="I508" s="8">
        <f t="shared" si="96"/>
        <v>61125.75</v>
      </c>
      <c r="J508" s="19">
        <v>113752</v>
      </c>
      <c r="K508" s="19">
        <v>27695</v>
      </c>
      <c r="L508" s="19">
        <v>405089</v>
      </c>
      <c r="M508" s="19">
        <v>58142</v>
      </c>
      <c r="N508" s="8">
        <f t="shared" si="104"/>
        <v>952611.98</v>
      </c>
      <c r="O508" s="3">
        <f t="shared" si="105"/>
        <v>1335115</v>
      </c>
      <c r="P508" s="2">
        <v>158</v>
      </c>
      <c r="Q508" s="2">
        <v>75</v>
      </c>
      <c r="R508" s="3">
        <f t="shared" si="97"/>
        <v>16472</v>
      </c>
      <c r="S508" s="20">
        <f t="shared" si="95"/>
        <v>106434.1814</v>
      </c>
      <c r="T508" s="21">
        <v>17392858</v>
      </c>
      <c r="U508" s="20">
        <f t="shared" si="98"/>
        <v>17392.858</v>
      </c>
      <c r="V508" s="20">
        <f t="shared" si="99"/>
        <v>89041.323399999994</v>
      </c>
      <c r="W508" s="3">
        <f t="shared" si="93"/>
        <v>1780826</v>
      </c>
      <c r="X508" s="3">
        <f t="shared" si="106"/>
        <v>3132413</v>
      </c>
      <c r="Y508" s="22">
        <v>0</v>
      </c>
      <c r="Z508" s="17">
        <v>0</v>
      </c>
      <c r="AA508" s="3">
        <f t="shared" si="107"/>
        <v>3132413</v>
      </c>
      <c r="AB508" s="22"/>
      <c r="AC508" s="23">
        <v>0</v>
      </c>
      <c r="AD508" s="23">
        <v>0</v>
      </c>
      <c r="AE508" s="24">
        <f>SUM(AA508-AB508+AC508-AD508)</f>
        <v>3132413</v>
      </c>
      <c r="AF508" s="1" t="str">
        <f>IF(O508&gt;0," ",1)</f>
        <v xml:space="preserve"> </v>
      </c>
      <c r="AG508" s="1" t="str">
        <f>IF(W508&gt;0," ",1)</f>
        <v xml:space="preserve"> </v>
      </c>
    </row>
    <row r="509" spans="1:33" ht="15.95" customHeight="1">
      <c r="A509" s="14" t="s">
        <v>147</v>
      </c>
      <c r="B509" s="14" t="s">
        <v>852</v>
      </c>
      <c r="C509" s="14" t="s">
        <v>155</v>
      </c>
      <c r="D509" s="14" t="s">
        <v>856</v>
      </c>
      <c r="E509" s="15">
        <v>488.72</v>
      </c>
      <c r="F509" s="8">
        <f t="shared" si="94"/>
        <v>753606.24</v>
      </c>
      <c r="G509" s="16">
        <v>96094.27</v>
      </c>
      <c r="H509" s="18">
        <v>23909</v>
      </c>
      <c r="I509" s="8">
        <f t="shared" si="96"/>
        <v>17931.75</v>
      </c>
      <c r="J509" s="19">
        <v>33399</v>
      </c>
      <c r="K509" s="19">
        <v>8130</v>
      </c>
      <c r="L509" s="19">
        <v>105284</v>
      </c>
      <c r="M509" s="19">
        <v>35025</v>
      </c>
      <c r="N509" s="8">
        <f t="shared" si="104"/>
        <v>295864.02</v>
      </c>
      <c r="O509" s="3">
        <f t="shared" si="105"/>
        <v>457742</v>
      </c>
      <c r="P509" s="2">
        <v>165</v>
      </c>
      <c r="Q509" s="2">
        <v>57</v>
      </c>
      <c r="R509" s="3">
        <f t="shared" si="97"/>
        <v>13073</v>
      </c>
      <c r="S509" s="20">
        <f t="shared" si="95"/>
        <v>35060.772799999999</v>
      </c>
      <c r="T509" s="21">
        <v>5703641</v>
      </c>
      <c r="U509" s="20">
        <f t="shared" si="98"/>
        <v>5703.6409999999996</v>
      </c>
      <c r="V509" s="20">
        <f t="shared" si="99"/>
        <v>29357.131799999999</v>
      </c>
      <c r="W509" s="3">
        <f t="shared" si="93"/>
        <v>587143</v>
      </c>
      <c r="X509" s="3">
        <f t="shared" si="106"/>
        <v>1057958</v>
      </c>
      <c r="Y509" s="22">
        <v>0</v>
      </c>
      <c r="Z509" s="17">
        <v>0</v>
      </c>
      <c r="AA509" s="3">
        <f t="shared" si="107"/>
        <v>1057958</v>
      </c>
      <c r="AB509" s="22"/>
      <c r="AC509" s="23">
        <v>0</v>
      </c>
      <c r="AD509" s="23">
        <v>0</v>
      </c>
      <c r="AE509" s="24">
        <f>SUM(AA509-AB509+AC509-AD509)</f>
        <v>1057958</v>
      </c>
      <c r="AF509" s="1" t="str">
        <f>IF(O509&gt;0," ",1)</f>
        <v xml:space="preserve"> </v>
      </c>
      <c r="AG509" s="1" t="str">
        <f>IF(W509&gt;0," ",1)</f>
        <v xml:space="preserve"> </v>
      </c>
    </row>
    <row r="510" spans="1:33" ht="15.95" customHeight="1">
      <c r="A510" s="14" t="s">
        <v>186</v>
      </c>
      <c r="B510" s="14" t="s">
        <v>857</v>
      </c>
      <c r="C510" s="14" t="s">
        <v>220</v>
      </c>
      <c r="D510" s="14" t="s">
        <v>858</v>
      </c>
      <c r="E510" s="15">
        <v>622.99</v>
      </c>
      <c r="F510" s="8">
        <f t="shared" si="94"/>
        <v>960650.58</v>
      </c>
      <c r="G510" s="16">
        <v>197103.3</v>
      </c>
      <c r="H510" s="18">
        <v>80031</v>
      </c>
      <c r="I510" s="8">
        <f t="shared" si="96"/>
        <v>60023.25</v>
      </c>
      <c r="J510" s="19">
        <v>54842</v>
      </c>
      <c r="K510" s="19">
        <v>0</v>
      </c>
      <c r="L510" s="19">
        <v>0</v>
      </c>
      <c r="M510" s="19">
        <v>112259</v>
      </c>
      <c r="N510" s="8">
        <f t="shared" si="104"/>
        <v>424227.55</v>
      </c>
      <c r="O510" s="3">
        <f t="shared" si="105"/>
        <v>536423</v>
      </c>
      <c r="P510" s="2">
        <v>53</v>
      </c>
      <c r="Q510" s="2">
        <v>309</v>
      </c>
      <c r="R510" s="3">
        <f t="shared" si="97"/>
        <v>22764</v>
      </c>
      <c r="S510" s="20">
        <f t="shared" si="95"/>
        <v>44693.302600000003</v>
      </c>
      <c r="T510" s="21">
        <v>12259119</v>
      </c>
      <c r="U510" s="20">
        <f t="shared" si="98"/>
        <v>12259.119000000001</v>
      </c>
      <c r="V510" s="20">
        <f t="shared" si="99"/>
        <v>32434.183600000004</v>
      </c>
      <c r="W510" s="3">
        <f t="shared" si="93"/>
        <v>648684</v>
      </c>
      <c r="X510" s="3">
        <f t="shared" si="106"/>
        <v>1207871</v>
      </c>
      <c r="Y510" s="22">
        <v>0</v>
      </c>
      <c r="Z510" s="17">
        <v>0</v>
      </c>
      <c r="AA510" s="3">
        <f t="shared" si="107"/>
        <v>1207871</v>
      </c>
      <c r="AB510" s="22"/>
      <c r="AC510" s="23">
        <v>0</v>
      </c>
      <c r="AD510" s="23">
        <v>0</v>
      </c>
      <c r="AE510" s="24">
        <f>SUM(AA510-AB510+AC510-AD510)</f>
        <v>1207871</v>
      </c>
      <c r="AF510" s="1" t="str">
        <f>IF(O510&gt;0," ",1)</f>
        <v xml:space="preserve"> </v>
      </c>
      <c r="AG510" s="1" t="str">
        <f>IF(W510&gt;0," ",1)</f>
        <v xml:space="preserve"> </v>
      </c>
    </row>
    <row r="511" spans="1:33" ht="15.95" customHeight="1">
      <c r="A511" s="1" t="s">
        <v>186</v>
      </c>
      <c r="B511" s="1" t="s">
        <v>857</v>
      </c>
      <c r="C511" s="1" t="s">
        <v>252</v>
      </c>
      <c r="D511" s="1" t="s">
        <v>859</v>
      </c>
      <c r="E511" s="15">
        <v>411.76</v>
      </c>
      <c r="F511" s="8">
        <f t="shared" si="94"/>
        <v>634933.92000000004</v>
      </c>
      <c r="G511" s="16">
        <v>0</v>
      </c>
      <c r="H511" s="18">
        <v>0</v>
      </c>
      <c r="I511" s="8">
        <f t="shared" si="96"/>
        <v>0</v>
      </c>
      <c r="J511" s="19">
        <v>0</v>
      </c>
      <c r="K511" s="19">
        <v>0</v>
      </c>
      <c r="L511" s="19">
        <v>0</v>
      </c>
      <c r="M511" s="19">
        <v>0</v>
      </c>
      <c r="N511" s="8">
        <f t="shared" si="104"/>
        <v>0</v>
      </c>
      <c r="O511" s="3">
        <f t="shared" si="105"/>
        <v>634934</v>
      </c>
      <c r="P511" s="2">
        <v>0</v>
      </c>
      <c r="Q511" s="2">
        <v>0</v>
      </c>
      <c r="R511" s="3">
        <f t="shared" si="97"/>
        <v>0</v>
      </c>
      <c r="S511" s="20">
        <f t="shared" si="95"/>
        <v>29539.662400000001</v>
      </c>
      <c r="T511" s="21">
        <v>0</v>
      </c>
      <c r="U511" s="20">
        <f t="shared" si="98"/>
        <v>0</v>
      </c>
      <c r="V511" s="20">
        <f t="shared" si="99"/>
        <v>29539.662400000001</v>
      </c>
      <c r="W511" s="3">
        <f t="shared" si="93"/>
        <v>590793</v>
      </c>
      <c r="X511" s="3">
        <f t="shared" si="106"/>
        <v>1225727</v>
      </c>
      <c r="Y511" s="22">
        <v>0</v>
      </c>
      <c r="Z511" s="17">
        <v>0</v>
      </c>
      <c r="AA511" s="3">
        <f t="shared" si="107"/>
        <v>1225727</v>
      </c>
      <c r="AB511" s="22"/>
      <c r="AC511" s="23">
        <v>0</v>
      </c>
      <c r="AD511" s="23">
        <v>0</v>
      </c>
      <c r="AE511" s="24">
        <f>SUM(AA511-AB511+AC511-AD511)</f>
        <v>1225727</v>
      </c>
      <c r="AF511" s="1" t="str">
        <f>IF(O511&gt;0," ",1)</f>
        <v xml:space="preserve"> </v>
      </c>
      <c r="AG511" s="1" t="str">
        <f>IF(W511&gt;0," ",1)</f>
        <v xml:space="preserve"> </v>
      </c>
    </row>
    <row r="512" spans="1:33" ht="15.95" customHeight="1">
      <c r="A512" s="1" t="s">
        <v>186</v>
      </c>
      <c r="B512" s="1" t="s">
        <v>857</v>
      </c>
      <c r="C512" s="1" t="s">
        <v>287</v>
      </c>
      <c r="D512" s="1" t="s">
        <v>860</v>
      </c>
      <c r="E512" s="15">
        <v>320.22000000000003</v>
      </c>
      <c r="F512" s="8">
        <f t="shared" si="94"/>
        <v>493779.24000000005</v>
      </c>
      <c r="G512" s="16">
        <v>0</v>
      </c>
      <c r="H512" s="18">
        <v>0</v>
      </c>
      <c r="I512" s="8">
        <f t="shared" si="96"/>
        <v>0</v>
      </c>
      <c r="J512" s="19">
        <v>0</v>
      </c>
      <c r="K512" s="19">
        <v>0</v>
      </c>
      <c r="L512" s="19">
        <v>0</v>
      </c>
      <c r="M512" s="19">
        <v>0</v>
      </c>
      <c r="N512" s="8">
        <f t="shared" si="104"/>
        <v>0</v>
      </c>
      <c r="O512" s="3">
        <f t="shared" si="105"/>
        <v>493779</v>
      </c>
      <c r="P512" s="2">
        <v>0</v>
      </c>
      <c r="Q512" s="2">
        <v>0</v>
      </c>
      <c r="R512" s="3">
        <f t="shared" si="97"/>
        <v>0</v>
      </c>
      <c r="S512" s="20">
        <f t="shared" si="95"/>
        <v>22972.5828</v>
      </c>
      <c r="T512" s="21">
        <v>0</v>
      </c>
      <c r="U512" s="20">
        <f t="shared" si="98"/>
        <v>0</v>
      </c>
      <c r="V512" s="20">
        <f t="shared" si="99"/>
        <v>22972.5828</v>
      </c>
      <c r="W512" s="3">
        <f t="shared" si="93"/>
        <v>459452</v>
      </c>
      <c r="X512" s="3">
        <f t="shared" si="106"/>
        <v>953231</v>
      </c>
      <c r="Y512" s="22">
        <v>0</v>
      </c>
      <c r="Z512" s="17">
        <v>0</v>
      </c>
      <c r="AA512" s="3">
        <f t="shared" si="107"/>
        <v>953231</v>
      </c>
      <c r="AB512" s="22"/>
      <c r="AC512" s="23">
        <v>0</v>
      </c>
      <c r="AD512" s="23">
        <v>0</v>
      </c>
      <c r="AE512" s="24">
        <f>SUM(AA512-AB512+AC512-AD512)</f>
        <v>953231</v>
      </c>
      <c r="AF512" s="1" t="str">
        <f>IF(O512&gt;0," ",1)</f>
        <v xml:space="preserve"> </v>
      </c>
      <c r="AG512" s="1" t="str">
        <f>IF(W512&gt;0," ",1)</f>
        <v xml:space="preserve"> </v>
      </c>
    </row>
    <row r="513" spans="1:33" ht="15.95" customHeight="1">
      <c r="A513" s="1" t="s">
        <v>186</v>
      </c>
      <c r="B513" s="1" t="s">
        <v>857</v>
      </c>
      <c r="C513" s="1" t="s">
        <v>910</v>
      </c>
      <c r="D513" s="1" t="s">
        <v>912</v>
      </c>
      <c r="E513" s="15">
        <v>1210.56</v>
      </c>
      <c r="F513" s="8">
        <f t="shared" si="94"/>
        <v>1866683.52</v>
      </c>
      <c r="G513" s="16">
        <v>0</v>
      </c>
      <c r="H513" s="18">
        <v>0</v>
      </c>
      <c r="I513" s="8">
        <f t="shared" si="96"/>
        <v>0</v>
      </c>
      <c r="J513" s="19">
        <v>0</v>
      </c>
      <c r="K513" s="19">
        <v>0</v>
      </c>
      <c r="L513" s="19">
        <v>0</v>
      </c>
      <c r="M513" s="19">
        <v>0</v>
      </c>
      <c r="N513" s="8">
        <f t="shared" si="104"/>
        <v>0</v>
      </c>
      <c r="O513" s="3">
        <f t="shared" si="105"/>
        <v>1866684</v>
      </c>
      <c r="P513" s="2">
        <v>0</v>
      </c>
      <c r="Q513" s="2">
        <v>0</v>
      </c>
      <c r="R513" s="3">
        <f t="shared" si="97"/>
        <v>0</v>
      </c>
      <c r="S513" s="20">
        <f t="shared" si="95"/>
        <v>86845.574399999998</v>
      </c>
      <c r="T513" s="21">
        <v>0</v>
      </c>
      <c r="U513" s="20">
        <f t="shared" si="98"/>
        <v>0</v>
      </c>
      <c r="V513" s="20">
        <f t="shared" si="99"/>
        <v>86845.574399999998</v>
      </c>
      <c r="W513" s="3">
        <f t="shared" ref="W513:W545" si="108">IF(V513&gt;0,ROUND(SUM(V513*$W$2),0),0)</f>
        <v>1736911</v>
      </c>
      <c r="X513" s="3">
        <f t="shared" si="106"/>
        <v>3603595</v>
      </c>
      <c r="Y513" s="22">
        <v>0</v>
      </c>
      <c r="Z513" s="17">
        <v>0</v>
      </c>
      <c r="AA513" s="3">
        <f t="shared" si="107"/>
        <v>3603595</v>
      </c>
      <c r="AB513" s="22"/>
      <c r="AC513" s="23">
        <v>0</v>
      </c>
      <c r="AD513" s="23">
        <v>0</v>
      </c>
      <c r="AE513" s="24">
        <f>SUM(AA513-AB513+AC513-AD513)</f>
        <v>3603595</v>
      </c>
      <c r="AF513" s="1" t="str">
        <f>IF(O513&gt;0," ",1)</f>
        <v xml:space="preserve"> </v>
      </c>
      <c r="AG513" s="1" t="str">
        <f>IF(W513&gt;0," ",1)</f>
        <v xml:space="preserve"> </v>
      </c>
    </row>
    <row r="514" spans="1:33" ht="15.95" customHeight="1">
      <c r="A514" s="28" t="s">
        <v>186</v>
      </c>
      <c r="B514" s="28" t="s">
        <v>857</v>
      </c>
      <c r="C514" s="28" t="s">
        <v>52</v>
      </c>
      <c r="D514" s="28" t="s">
        <v>861</v>
      </c>
      <c r="E514" s="15">
        <v>67170.179999999993</v>
      </c>
      <c r="F514" s="8">
        <f t="shared" ref="F514:F545" si="109">SUM(E514*$F$3)</f>
        <v>103576417.55999999</v>
      </c>
      <c r="G514" s="16">
        <v>35202665.350000001</v>
      </c>
      <c r="H514" s="18">
        <v>7591521</v>
      </c>
      <c r="I514" s="8">
        <f t="shared" si="96"/>
        <v>5693640.75</v>
      </c>
      <c r="J514" s="19">
        <v>5203700</v>
      </c>
      <c r="K514" s="19">
        <v>49199</v>
      </c>
      <c r="L514" s="19">
        <v>17578787</v>
      </c>
      <c r="M514" s="19">
        <v>8921</v>
      </c>
      <c r="N514" s="8">
        <f t="shared" si="104"/>
        <v>63736913.100000001</v>
      </c>
      <c r="O514" s="3">
        <f t="shared" si="105"/>
        <v>39839504</v>
      </c>
      <c r="P514" s="2">
        <v>33</v>
      </c>
      <c r="Q514" s="2">
        <v>15257</v>
      </c>
      <c r="R514" s="3">
        <f t="shared" si="97"/>
        <v>699839</v>
      </c>
      <c r="S514" s="20">
        <f t="shared" ref="S514:S545" si="110">ROUND(SUM(E514*$S$3),4)</f>
        <v>4818788.7132000001</v>
      </c>
      <c r="T514" s="21">
        <v>2196502987</v>
      </c>
      <c r="U514" s="20">
        <f t="shared" si="98"/>
        <v>2196502.9870000002</v>
      </c>
      <c r="V514" s="20">
        <f t="shared" si="99"/>
        <v>2622285.7261999999</v>
      </c>
      <c r="W514" s="3">
        <f t="shared" si="108"/>
        <v>52445715</v>
      </c>
      <c r="X514" s="3">
        <f t="shared" si="106"/>
        <v>92985058</v>
      </c>
      <c r="Y514" s="22">
        <v>0</v>
      </c>
      <c r="Z514" s="17">
        <v>0</v>
      </c>
      <c r="AA514" s="3">
        <f t="shared" si="107"/>
        <v>92985058</v>
      </c>
      <c r="AB514" s="22"/>
      <c r="AC514" s="23">
        <v>0</v>
      </c>
      <c r="AD514" s="23">
        <v>0</v>
      </c>
      <c r="AE514" s="24">
        <f>SUM(AA514-AB514+AC514-AD514)</f>
        <v>92985058</v>
      </c>
      <c r="AF514" s="1" t="str">
        <f>IF(O514&gt;0," ",1)</f>
        <v xml:space="preserve"> </v>
      </c>
      <c r="AG514" s="1" t="str">
        <f>IF(W514&gt;0," ",1)</f>
        <v xml:space="preserve"> </v>
      </c>
    </row>
    <row r="515" spans="1:33" ht="15.95" customHeight="1">
      <c r="A515" s="14" t="s">
        <v>186</v>
      </c>
      <c r="B515" s="14" t="s">
        <v>857</v>
      </c>
      <c r="C515" s="14" t="s">
        <v>193</v>
      </c>
      <c r="D515" s="14" t="s">
        <v>862</v>
      </c>
      <c r="E515" s="15">
        <v>8114.65</v>
      </c>
      <c r="F515" s="8">
        <f t="shared" si="109"/>
        <v>12512790.299999999</v>
      </c>
      <c r="G515" s="16">
        <v>2317766.9</v>
      </c>
      <c r="H515" s="18">
        <v>1017716</v>
      </c>
      <c r="I515" s="8">
        <f t="shared" si="96"/>
        <v>763287</v>
      </c>
      <c r="J515" s="19">
        <v>697669</v>
      </c>
      <c r="K515" s="19">
        <v>6592</v>
      </c>
      <c r="L515" s="19">
        <v>2269451</v>
      </c>
      <c r="M515" s="19">
        <v>69929</v>
      </c>
      <c r="N515" s="8">
        <f t="shared" si="104"/>
        <v>6124694.9000000004</v>
      </c>
      <c r="O515" s="3">
        <f t="shared" si="105"/>
        <v>6388095</v>
      </c>
      <c r="P515" s="2">
        <v>33</v>
      </c>
      <c r="Q515" s="2">
        <v>3600</v>
      </c>
      <c r="R515" s="3">
        <f t="shared" si="97"/>
        <v>165132</v>
      </c>
      <c r="S515" s="20">
        <f t="shared" si="110"/>
        <v>582144.99100000004</v>
      </c>
      <c r="T515" s="21">
        <v>144862144</v>
      </c>
      <c r="U515" s="20">
        <f t="shared" si="98"/>
        <v>144862.144</v>
      </c>
      <c r="V515" s="20">
        <f t="shared" si="99"/>
        <v>437282.84700000007</v>
      </c>
      <c r="W515" s="3">
        <f t="shared" si="108"/>
        <v>8745657</v>
      </c>
      <c r="X515" s="3">
        <f t="shared" si="106"/>
        <v>15298884</v>
      </c>
      <c r="Y515" s="22">
        <v>0</v>
      </c>
      <c r="Z515" s="17">
        <v>0</v>
      </c>
      <c r="AA515" s="3">
        <f t="shared" si="107"/>
        <v>15298884</v>
      </c>
      <c r="AB515" s="22"/>
      <c r="AC515" s="23">
        <v>0</v>
      </c>
      <c r="AD515" s="23">
        <v>0</v>
      </c>
      <c r="AE515" s="24">
        <f>SUM(AA515-AB515+AC515-AD515)</f>
        <v>15298884</v>
      </c>
      <c r="AF515" s="1" t="str">
        <f>IF(O515&gt;0," ",1)</f>
        <v xml:space="preserve"> </v>
      </c>
      <c r="AG515" s="1" t="str">
        <f>IF(W515&gt;0," ",1)</f>
        <v xml:space="preserve"> </v>
      </c>
    </row>
    <row r="516" spans="1:33" ht="15.95" customHeight="1">
      <c r="A516" s="14" t="s">
        <v>186</v>
      </c>
      <c r="B516" s="14" t="s">
        <v>857</v>
      </c>
      <c r="C516" s="14" t="s">
        <v>97</v>
      </c>
      <c r="D516" s="14" t="s">
        <v>863</v>
      </c>
      <c r="E516" s="15">
        <v>24396.2</v>
      </c>
      <c r="F516" s="8">
        <f t="shared" si="109"/>
        <v>37618940.399999999</v>
      </c>
      <c r="G516" s="16">
        <v>11058405.15</v>
      </c>
      <c r="H516" s="18">
        <v>3066310</v>
      </c>
      <c r="I516" s="8">
        <f t="shared" ref="I516:I545" si="111">ROUND(H516*0.75,2)</f>
        <v>2299732.5</v>
      </c>
      <c r="J516" s="19">
        <v>2102004</v>
      </c>
      <c r="K516" s="19">
        <v>19863</v>
      </c>
      <c r="L516" s="19">
        <v>5484701</v>
      </c>
      <c r="M516" s="19">
        <v>4402</v>
      </c>
      <c r="N516" s="8">
        <f t="shared" si="104"/>
        <v>20969107.649999999</v>
      </c>
      <c r="O516" s="3">
        <f t="shared" si="105"/>
        <v>16649833</v>
      </c>
      <c r="P516" s="2">
        <v>33</v>
      </c>
      <c r="Q516" s="2">
        <v>10222</v>
      </c>
      <c r="R516" s="3">
        <f t="shared" ref="R516:R545" si="112">ROUND(SUM(P516*Q516*1.39),0)</f>
        <v>468883</v>
      </c>
      <c r="S516" s="20">
        <f t="shared" si="110"/>
        <v>1750183.388</v>
      </c>
      <c r="T516" s="21">
        <v>677737771</v>
      </c>
      <c r="U516" s="20">
        <f t="shared" ref="U516:U545" si="113">ROUND(T516/1000,4)</f>
        <v>677737.77099999995</v>
      </c>
      <c r="V516" s="20">
        <f t="shared" ref="V516:V545" si="114">IF(S516-U516&lt;0,0,S516-U516)</f>
        <v>1072445.6170000001</v>
      </c>
      <c r="W516" s="3">
        <f t="shared" si="108"/>
        <v>21448912</v>
      </c>
      <c r="X516" s="3">
        <f t="shared" si="106"/>
        <v>38567628</v>
      </c>
      <c r="Y516" s="22">
        <v>0</v>
      </c>
      <c r="Z516" s="17">
        <v>0</v>
      </c>
      <c r="AA516" s="3">
        <f t="shared" si="107"/>
        <v>38567628</v>
      </c>
      <c r="AB516" s="22"/>
      <c r="AC516" s="23">
        <v>0</v>
      </c>
      <c r="AD516" s="23">
        <v>0</v>
      </c>
      <c r="AE516" s="24">
        <f>SUM(AA516-AB516+AC516-AD516)</f>
        <v>38567628</v>
      </c>
      <c r="AF516" s="1" t="str">
        <f>IF(O516&gt;0," ",1)</f>
        <v xml:space="preserve"> </v>
      </c>
      <c r="AG516" s="1" t="str">
        <f>IF(W516&gt;0," ",1)</f>
        <v xml:space="preserve"> </v>
      </c>
    </row>
    <row r="517" spans="1:33" ht="15.95" customHeight="1">
      <c r="A517" s="14" t="s">
        <v>186</v>
      </c>
      <c r="B517" s="14" t="s">
        <v>857</v>
      </c>
      <c r="C517" s="14" t="s">
        <v>215</v>
      </c>
      <c r="D517" s="14" t="s">
        <v>864</v>
      </c>
      <c r="E517" s="15">
        <v>7148.21</v>
      </c>
      <c r="F517" s="8">
        <f t="shared" si="109"/>
        <v>11022539.82</v>
      </c>
      <c r="G517" s="16">
        <v>4854891.4000000004</v>
      </c>
      <c r="H517" s="18">
        <v>882264</v>
      </c>
      <c r="I517" s="8">
        <f t="shared" si="111"/>
        <v>661698</v>
      </c>
      <c r="J517" s="19">
        <v>604890</v>
      </c>
      <c r="K517" s="19">
        <v>5708</v>
      </c>
      <c r="L517" s="19">
        <v>1093619</v>
      </c>
      <c r="M517" s="19">
        <v>43988</v>
      </c>
      <c r="N517" s="8">
        <f t="shared" si="104"/>
        <v>7264794.4000000004</v>
      </c>
      <c r="O517" s="3">
        <f t="shared" si="105"/>
        <v>3757745</v>
      </c>
      <c r="P517" s="2">
        <v>33</v>
      </c>
      <c r="Q517" s="2">
        <v>3920</v>
      </c>
      <c r="R517" s="3">
        <f t="shared" si="112"/>
        <v>179810</v>
      </c>
      <c r="S517" s="20">
        <f t="shared" si="110"/>
        <v>512812.58539999998</v>
      </c>
      <c r="T517" s="21">
        <v>302473980</v>
      </c>
      <c r="U517" s="20">
        <f t="shared" si="113"/>
        <v>302473.98</v>
      </c>
      <c r="V517" s="20">
        <f t="shared" si="114"/>
        <v>210338.6054</v>
      </c>
      <c r="W517" s="3">
        <f t="shared" si="108"/>
        <v>4206772</v>
      </c>
      <c r="X517" s="3">
        <f t="shared" si="106"/>
        <v>8144327</v>
      </c>
      <c r="Y517" s="22">
        <v>0</v>
      </c>
      <c r="Z517" s="17">
        <v>0</v>
      </c>
      <c r="AA517" s="3">
        <f t="shared" si="107"/>
        <v>8144327</v>
      </c>
      <c r="AB517" s="22"/>
      <c r="AC517" s="23">
        <v>0</v>
      </c>
      <c r="AD517" s="23">
        <v>0</v>
      </c>
      <c r="AE517" s="24">
        <f>SUM(AA517-AB517+AC517-AD517)</f>
        <v>8144327</v>
      </c>
      <c r="AF517" s="1" t="str">
        <f>IF(O517&gt;0," ",1)</f>
        <v xml:space="preserve"> </v>
      </c>
      <c r="AG517" s="1" t="str">
        <f>IF(W517&gt;0," ",1)</f>
        <v xml:space="preserve"> </v>
      </c>
    </row>
    <row r="518" spans="1:33" ht="15.95" customHeight="1">
      <c r="A518" s="14" t="s">
        <v>186</v>
      </c>
      <c r="B518" s="14" t="s">
        <v>857</v>
      </c>
      <c r="C518" s="14" t="s">
        <v>231</v>
      </c>
      <c r="D518" s="14" t="s">
        <v>865</v>
      </c>
      <c r="E518" s="15">
        <v>14902.99</v>
      </c>
      <c r="F518" s="8">
        <f t="shared" si="109"/>
        <v>22980410.579999998</v>
      </c>
      <c r="G518" s="16">
        <v>10832252.75</v>
      </c>
      <c r="H518" s="18">
        <v>1912104</v>
      </c>
      <c r="I518" s="8">
        <f t="shared" si="111"/>
        <v>1434078</v>
      </c>
      <c r="J518" s="19">
        <v>1310774</v>
      </c>
      <c r="K518" s="19">
        <v>12386</v>
      </c>
      <c r="L518" s="19">
        <v>3061024</v>
      </c>
      <c r="M518" s="19">
        <v>5753</v>
      </c>
      <c r="N518" s="8">
        <f t="shared" ref="N518:N545" si="115">SUM(G518+I518+J518+K518+L518+M518)</f>
        <v>16656267.75</v>
      </c>
      <c r="O518" s="3">
        <f t="shared" ref="O518:O545" si="116">IF(F518&gt;N518,ROUND(SUM(F518-N518),0),0)</f>
        <v>6324143</v>
      </c>
      <c r="P518" s="2">
        <v>33</v>
      </c>
      <c r="Q518" s="2">
        <v>8622</v>
      </c>
      <c r="R518" s="3">
        <f t="shared" si="112"/>
        <v>395491</v>
      </c>
      <c r="S518" s="20">
        <f t="shared" si="110"/>
        <v>1069140.5026</v>
      </c>
      <c r="T518" s="21">
        <v>660334687</v>
      </c>
      <c r="U518" s="20">
        <f t="shared" si="113"/>
        <v>660334.68700000003</v>
      </c>
      <c r="V518" s="20">
        <f t="shared" si="114"/>
        <v>408805.81559999997</v>
      </c>
      <c r="W518" s="3">
        <f t="shared" si="108"/>
        <v>8176116</v>
      </c>
      <c r="X518" s="3">
        <f t="shared" ref="X518:X545" si="117">SUM(O518+R518+W518)</f>
        <v>14895750</v>
      </c>
      <c r="Y518" s="22">
        <v>0</v>
      </c>
      <c r="Z518" s="17">
        <v>0</v>
      </c>
      <c r="AA518" s="3">
        <f t="shared" ref="AA518:AA545" si="118">ROUND(X518+Z518,0)</f>
        <v>14895750</v>
      </c>
      <c r="AB518" s="22"/>
      <c r="AC518" s="23">
        <v>0</v>
      </c>
      <c r="AD518" s="23">
        <v>0</v>
      </c>
      <c r="AE518" s="24">
        <f>SUM(AA518-AB518+AC518-AD518)</f>
        <v>14895750</v>
      </c>
      <c r="AF518" s="1" t="str">
        <f>IF(O518&gt;0," ",1)</f>
        <v xml:space="preserve"> </v>
      </c>
      <c r="AG518" s="1" t="str">
        <f>IF(W518&gt;0," ",1)</f>
        <v xml:space="preserve"> </v>
      </c>
    </row>
    <row r="519" spans="1:33" ht="15.95" customHeight="1">
      <c r="A519" s="14" t="s">
        <v>186</v>
      </c>
      <c r="B519" s="14" t="s">
        <v>857</v>
      </c>
      <c r="C519" s="14" t="s">
        <v>194</v>
      </c>
      <c r="D519" s="14" t="s">
        <v>866</v>
      </c>
      <c r="E519" s="15">
        <v>3701.42</v>
      </c>
      <c r="F519" s="8">
        <f t="shared" si="109"/>
        <v>5707589.6399999997</v>
      </c>
      <c r="G519" s="16">
        <v>979548.54</v>
      </c>
      <c r="H519" s="18">
        <v>478725</v>
      </c>
      <c r="I519" s="8">
        <f t="shared" si="111"/>
        <v>359043.75</v>
      </c>
      <c r="J519" s="19">
        <v>328230</v>
      </c>
      <c r="K519" s="19">
        <v>3096</v>
      </c>
      <c r="L519" s="19">
        <v>699634</v>
      </c>
      <c r="M519" s="19">
        <v>111329</v>
      </c>
      <c r="N519" s="8">
        <f t="shared" si="115"/>
        <v>2480881.29</v>
      </c>
      <c r="O519" s="3">
        <f t="shared" si="116"/>
        <v>3226708</v>
      </c>
      <c r="P519" s="2">
        <v>33</v>
      </c>
      <c r="Q519" s="2">
        <v>2323</v>
      </c>
      <c r="R519" s="3">
        <f t="shared" si="112"/>
        <v>106556</v>
      </c>
      <c r="S519" s="20">
        <f t="shared" si="110"/>
        <v>265539.87079999998</v>
      </c>
      <c r="T519" s="21">
        <v>59685760</v>
      </c>
      <c r="U519" s="20">
        <f t="shared" si="113"/>
        <v>59685.760000000002</v>
      </c>
      <c r="V519" s="20">
        <f t="shared" si="114"/>
        <v>205854.11079999997</v>
      </c>
      <c r="W519" s="3">
        <f t="shared" si="108"/>
        <v>4117082</v>
      </c>
      <c r="X519" s="3">
        <f t="shared" si="117"/>
        <v>7450346</v>
      </c>
      <c r="Y519" s="22">
        <v>0</v>
      </c>
      <c r="Z519" s="17">
        <v>0</v>
      </c>
      <c r="AA519" s="3">
        <f t="shared" si="118"/>
        <v>7450346</v>
      </c>
      <c r="AB519" s="22"/>
      <c r="AC519" s="23">
        <v>0</v>
      </c>
      <c r="AD519" s="23">
        <v>0</v>
      </c>
      <c r="AE519" s="24">
        <f>SUM(AA519-AB519+AC519-AD519)</f>
        <v>7450346</v>
      </c>
      <c r="AF519" s="1" t="str">
        <f>IF(O519&gt;0," ",1)</f>
        <v xml:space="preserve"> </v>
      </c>
      <c r="AG519" s="1" t="str">
        <f>IF(W519&gt;0," ",1)</f>
        <v xml:space="preserve"> </v>
      </c>
    </row>
    <row r="520" spans="1:33" ht="15.95" customHeight="1">
      <c r="A520" s="14" t="s">
        <v>186</v>
      </c>
      <c r="B520" s="14" t="s">
        <v>857</v>
      </c>
      <c r="C520" s="14" t="s">
        <v>57</v>
      </c>
      <c r="D520" s="14" t="s">
        <v>867</v>
      </c>
      <c r="E520" s="15">
        <v>3721.04</v>
      </c>
      <c r="F520" s="8">
        <f t="shared" si="109"/>
        <v>5737843.6799999997</v>
      </c>
      <c r="G520" s="16">
        <v>1009737.9400000001</v>
      </c>
      <c r="H520" s="18">
        <v>471023</v>
      </c>
      <c r="I520" s="8">
        <f t="shared" si="111"/>
        <v>353267.25</v>
      </c>
      <c r="J520" s="19">
        <v>322869</v>
      </c>
      <c r="K520" s="19">
        <v>3053</v>
      </c>
      <c r="L520" s="19">
        <v>720492</v>
      </c>
      <c r="M520" s="19">
        <v>94955</v>
      </c>
      <c r="N520" s="8">
        <f t="shared" si="115"/>
        <v>2504374.19</v>
      </c>
      <c r="O520" s="3">
        <f t="shared" si="116"/>
        <v>3233469</v>
      </c>
      <c r="P520" s="2">
        <v>33</v>
      </c>
      <c r="Q520" s="2">
        <v>1400</v>
      </c>
      <c r="R520" s="3">
        <f t="shared" si="112"/>
        <v>64218</v>
      </c>
      <c r="S520" s="20">
        <f t="shared" si="110"/>
        <v>266947.40960000001</v>
      </c>
      <c r="T520" s="21">
        <v>66010214</v>
      </c>
      <c r="U520" s="20">
        <f t="shared" si="113"/>
        <v>66010.214000000007</v>
      </c>
      <c r="V520" s="20">
        <f t="shared" si="114"/>
        <v>200937.19560000001</v>
      </c>
      <c r="W520" s="3">
        <f t="shared" si="108"/>
        <v>4018744</v>
      </c>
      <c r="X520" s="3">
        <f t="shared" si="117"/>
        <v>7316431</v>
      </c>
      <c r="Y520" s="22">
        <v>0</v>
      </c>
      <c r="Z520" s="17">
        <v>0</v>
      </c>
      <c r="AA520" s="3">
        <f t="shared" si="118"/>
        <v>7316431</v>
      </c>
      <c r="AB520" s="22"/>
      <c r="AC520" s="23">
        <v>0</v>
      </c>
      <c r="AD520" s="23">
        <v>0</v>
      </c>
      <c r="AE520" s="24">
        <f>SUM(AA520-AB520+AC520-AD520)</f>
        <v>7316431</v>
      </c>
      <c r="AF520" s="1" t="str">
        <f>IF(O520&gt;0," ",1)</f>
        <v xml:space="preserve"> </v>
      </c>
      <c r="AG520" s="1" t="str">
        <f>IF(W520&gt;0," ",1)</f>
        <v xml:space="preserve"> </v>
      </c>
    </row>
    <row r="521" spans="1:33" ht="15.95" customHeight="1">
      <c r="A521" s="14" t="s">
        <v>186</v>
      </c>
      <c r="B521" s="14" t="s">
        <v>857</v>
      </c>
      <c r="C521" s="14" t="s">
        <v>29</v>
      </c>
      <c r="D521" s="14" t="s">
        <v>868</v>
      </c>
      <c r="E521" s="15">
        <v>1839.85</v>
      </c>
      <c r="F521" s="8">
        <f t="shared" si="109"/>
        <v>2837048.6999999997</v>
      </c>
      <c r="G521" s="16">
        <v>364262.97</v>
      </c>
      <c r="H521" s="18">
        <v>154242</v>
      </c>
      <c r="I521" s="8">
        <f t="shared" si="111"/>
        <v>115681.5</v>
      </c>
      <c r="J521" s="19">
        <v>166796</v>
      </c>
      <c r="K521" s="19">
        <v>487690</v>
      </c>
      <c r="L521" s="19">
        <v>452994</v>
      </c>
      <c r="M521" s="19">
        <v>38419</v>
      </c>
      <c r="N521" s="8">
        <f t="shared" si="115"/>
        <v>1625843.47</v>
      </c>
      <c r="O521" s="3">
        <f t="shared" si="116"/>
        <v>1211205</v>
      </c>
      <c r="P521" s="2">
        <v>33</v>
      </c>
      <c r="Q521" s="2">
        <v>808</v>
      </c>
      <c r="R521" s="3">
        <f t="shared" si="112"/>
        <v>37063</v>
      </c>
      <c r="S521" s="20">
        <f t="shared" si="110"/>
        <v>131990.83900000001</v>
      </c>
      <c r="T521" s="21">
        <v>23596274</v>
      </c>
      <c r="U521" s="20">
        <f t="shared" si="113"/>
        <v>23596.274000000001</v>
      </c>
      <c r="V521" s="20">
        <f t="shared" si="114"/>
        <v>108394.565</v>
      </c>
      <c r="W521" s="3">
        <f t="shared" si="108"/>
        <v>2167891</v>
      </c>
      <c r="X521" s="3">
        <f t="shared" si="117"/>
        <v>3416159</v>
      </c>
      <c r="Y521" s="22">
        <v>0</v>
      </c>
      <c r="Z521" s="17">
        <v>0</v>
      </c>
      <c r="AA521" s="3">
        <f t="shared" si="118"/>
        <v>3416159</v>
      </c>
      <c r="AB521" s="22"/>
      <c r="AC521" s="23">
        <v>0</v>
      </c>
      <c r="AD521" s="23">
        <v>0</v>
      </c>
      <c r="AE521" s="24">
        <f>SUM(AA521-AB521+AC521-AD521)</f>
        <v>3416159</v>
      </c>
      <c r="AF521" s="1" t="str">
        <f>IF(O521&gt;0," ",1)</f>
        <v xml:space="preserve"> </v>
      </c>
      <c r="AG521" s="1" t="str">
        <f>IF(W521&gt;0," ",1)</f>
        <v xml:space="preserve"> </v>
      </c>
    </row>
    <row r="522" spans="1:33" ht="15.95" customHeight="1">
      <c r="A522" s="14" t="s">
        <v>186</v>
      </c>
      <c r="B522" s="14" t="s">
        <v>857</v>
      </c>
      <c r="C522" s="14" t="s">
        <v>94</v>
      </c>
      <c r="D522" s="14" t="s">
        <v>869</v>
      </c>
      <c r="E522" s="15">
        <v>22911.11</v>
      </c>
      <c r="F522" s="8">
        <f t="shared" si="109"/>
        <v>35328931.619999997</v>
      </c>
      <c r="G522" s="16">
        <v>11403459.289999999</v>
      </c>
      <c r="H522" s="18">
        <v>2775415</v>
      </c>
      <c r="I522" s="8">
        <f t="shared" si="111"/>
        <v>2081561.25</v>
      </c>
      <c r="J522" s="19">
        <v>1902520</v>
      </c>
      <c r="K522" s="19">
        <v>17985</v>
      </c>
      <c r="L522" s="19">
        <v>3770475</v>
      </c>
      <c r="M522" s="19">
        <v>0</v>
      </c>
      <c r="N522" s="8">
        <f t="shared" si="115"/>
        <v>19176000.539999999</v>
      </c>
      <c r="O522" s="3">
        <f t="shared" si="116"/>
        <v>16152931</v>
      </c>
      <c r="P522" s="2">
        <v>33</v>
      </c>
      <c r="Q522" s="2">
        <v>10400</v>
      </c>
      <c r="R522" s="3">
        <f t="shared" si="112"/>
        <v>477048</v>
      </c>
      <c r="S522" s="20">
        <f t="shared" si="110"/>
        <v>1643643.0314</v>
      </c>
      <c r="T522" s="21">
        <v>710495906</v>
      </c>
      <c r="U522" s="20">
        <f t="shared" si="113"/>
        <v>710495.90599999996</v>
      </c>
      <c r="V522" s="20">
        <f t="shared" si="114"/>
        <v>933147.12540000002</v>
      </c>
      <c r="W522" s="3">
        <f t="shared" si="108"/>
        <v>18662943</v>
      </c>
      <c r="X522" s="3">
        <f t="shared" si="117"/>
        <v>35292922</v>
      </c>
      <c r="Y522" s="22">
        <v>0</v>
      </c>
      <c r="Z522" s="17">
        <v>0</v>
      </c>
      <c r="AA522" s="3">
        <f t="shared" si="118"/>
        <v>35292922</v>
      </c>
      <c r="AB522" s="22"/>
      <c r="AC522" s="23">
        <v>0</v>
      </c>
      <c r="AD522" s="23">
        <v>0</v>
      </c>
      <c r="AE522" s="24">
        <f>SUM(AA522-AB522+AC522-AD522)</f>
        <v>35292922</v>
      </c>
      <c r="AF522" s="1" t="str">
        <f>IF(O522&gt;0," ",1)</f>
        <v xml:space="preserve"> </v>
      </c>
      <c r="AG522" s="1" t="str">
        <f>IF(W522&gt;0," ",1)</f>
        <v xml:space="preserve"> </v>
      </c>
    </row>
    <row r="523" spans="1:33" ht="15.95" customHeight="1">
      <c r="A523" s="14" t="s">
        <v>186</v>
      </c>
      <c r="B523" s="14" t="s">
        <v>857</v>
      </c>
      <c r="C523" s="14" t="s">
        <v>115</v>
      </c>
      <c r="D523" s="14" t="s">
        <v>870</v>
      </c>
      <c r="E523" s="15">
        <v>1716.57</v>
      </c>
      <c r="F523" s="8">
        <f t="shared" si="109"/>
        <v>2646950.94</v>
      </c>
      <c r="G523" s="16">
        <v>454589.25</v>
      </c>
      <c r="H523" s="18">
        <v>235614</v>
      </c>
      <c r="I523" s="8">
        <f t="shared" si="111"/>
        <v>176710.5</v>
      </c>
      <c r="J523" s="19">
        <v>161501</v>
      </c>
      <c r="K523" s="19">
        <v>1528</v>
      </c>
      <c r="L523" s="19">
        <v>317209</v>
      </c>
      <c r="M523" s="19">
        <v>0</v>
      </c>
      <c r="N523" s="8">
        <f t="shared" si="115"/>
        <v>1111537.75</v>
      </c>
      <c r="O523" s="3">
        <f t="shared" si="116"/>
        <v>1535413</v>
      </c>
      <c r="P523" s="2">
        <v>33</v>
      </c>
      <c r="Q523" s="2">
        <v>1084</v>
      </c>
      <c r="R523" s="3">
        <f t="shared" si="112"/>
        <v>49723</v>
      </c>
      <c r="S523" s="20">
        <f t="shared" si="110"/>
        <v>123146.73179999999</v>
      </c>
      <c r="T523" s="21">
        <v>28323318</v>
      </c>
      <c r="U523" s="20">
        <f t="shared" si="113"/>
        <v>28323.317999999999</v>
      </c>
      <c r="V523" s="20">
        <f t="shared" si="114"/>
        <v>94823.413799999995</v>
      </c>
      <c r="W523" s="3">
        <f t="shared" si="108"/>
        <v>1896468</v>
      </c>
      <c r="X523" s="3">
        <f t="shared" si="117"/>
        <v>3481604</v>
      </c>
      <c r="Y523" s="22">
        <v>0</v>
      </c>
      <c r="Z523" s="17">
        <v>0</v>
      </c>
      <c r="AA523" s="3">
        <f t="shared" si="118"/>
        <v>3481604</v>
      </c>
      <c r="AB523" s="22"/>
      <c r="AC523" s="23">
        <v>0</v>
      </c>
      <c r="AD523" s="23">
        <v>0</v>
      </c>
      <c r="AE523" s="24">
        <f>SUM(AA523-AB523+AC523-AD523)</f>
        <v>3481604</v>
      </c>
      <c r="AF523" s="1" t="str">
        <f>IF(O523&gt;0," ",1)</f>
        <v xml:space="preserve"> </v>
      </c>
      <c r="AG523" s="1" t="str">
        <f>IF(W523&gt;0," ",1)</f>
        <v xml:space="preserve"> </v>
      </c>
    </row>
    <row r="524" spans="1:33" ht="15.95" customHeight="1">
      <c r="A524" s="14" t="s">
        <v>186</v>
      </c>
      <c r="B524" s="14" t="s">
        <v>857</v>
      </c>
      <c r="C524" s="14" t="s">
        <v>216</v>
      </c>
      <c r="D524" s="14" t="s">
        <v>871</v>
      </c>
      <c r="E524" s="15">
        <v>12684.31</v>
      </c>
      <c r="F524" s="8">
        <f t="shared" si="109"/>
        <v>19559206.02</v>
      </c>
      <c r="G524" s="16">
        <v>6409101.29</v>
      </c>
      <c r="H524" s="18">
        <v>1662919</v>
      </c>
      <c r="I524" s="8">
        <f t="shared" si="111"/>
        <v>1247189.25</v>
      </c>
      <c r="J524" s="19">
        <v>1139973</v>
      </c>
      <c r="K524" s="19">
        <v>10770</v>
      </c>
      <c r="L524" s="19">
        <v>2009173</v>
      </c>
      <c r="M524" s="19">
        <v>73510</v>
      </c>
      <c r="N524" s="8">
        <f t="shared" si="115"/>
        <v>10889716.539999999</v>
      </c>
      <c r="O524" s="3">
        <f t="shared" si="116"/>
        <v>8669489</v>
      </c>
      <c r="P524" s="2">
        <v>33</v>
      </c>
      <c r="Q524" s="2">
        <v>6170</v>
      </c>
      <c r="R524" s="3">
        <f t="shared" si="112"/>
        <v>283018</v>
      </c>
      <c r="S524" s="20">
        <f t="shared" si="110"/>
        <v>909972.39939999999</v>
      </c>
      <c r="T524" s="21">
        <v>394344498</v>
      </c>
      <c r="U524" s="20">
        <f t="shared" si="113"/>
        <v>394344.49800000002</v>
      </c>
      <c r="V524" s="20">
        <f t="shared" si="114"/>
        <v>515627.90139999997</v>
      </c>
      <c r="W524" s="3">
        <f t="shared" si="108"/>
        <v>10312558</v>
      </c>
      <c r="X524" s="3">
        <f t="shared" si="117"/>
        <v>19265065</v>
      </c>
      <c r="Y524" s="22">
        <v>0</v>
      </c>
      <c r="Z524" s="17">
        <v>0</v>
      </c>
      <c r="AA524" s="3">
        <f t="shared" si="118"/>
        <v>19265065</v>
      </c>
      <c r="AB524" s="22"/>
      <c r="AC524" s="23">
        <v>0</v>
      </c>
      <c r="AD524" s="23">
        <v>0</v>
      </c>
      <c r="AE524" s="24">
        <f>SUM(AA524-AB524+AC524-AD524)</f>
        <v>19265065</v>
      </c>
      <c r="AF524" s="1" t="str">
        <f>IF(O524&gt;0," ",1)</f>
        <v xml:space="preserve"> </v>
      </c>
      <c r="AG524" s="1" t="str">
        <f>IF(W524&gt;0," ",1)</f>
        <v xml:space="preserve"> </v>
      </c>
    </row>
    <row r="525" spans="1:33" ht="15.95" customHeight="1">
      <c r="A525" s="14" t="s">
        <v>186</v>
      </c>
      <c r="B525" s="14" t="s">
        <v>857</v>
      </c>
      <c r="C525" s="14" t="s">
        <v>200</v>
      </c>
      <c r="D525" s="14" t="s">
        <v>872</v>
      </c>
      <c r="E525" s="15">
        <v>3425.78</v>
      </c>
      <c r="F525" s="8">
        <f t="shared" si="109"/>
        <v>5282552.7600000007</v>
      </c>
      <c r="G525" s="16">
        <v>1001804.68</v>
      </c>
      <c r="H525" s="18">
        <v>446921</v>
      </c>
      <c r="I525" s="8">
        <f t="shared" si="111"/>
        <v>335190.75</v>
      </c>
      <c r="J525" s="19">
        <v>306361</v>
      </c>
      <c r="K525" s="19">
        <v>2896</v>
      </c>
      <c r="L525" s="19">
        <v>681595</v>
      </c>
      <c r="M525" s="19">
        <v>38755</v>
      </c>
      <c r="N525" s="8">
        <f t="shared" si="115"/>
        <v>2366602.4300000002</v>
      </c>
      <c r="O525" s="3">
        <f t="shared" si="116"/>
        <v>2915950</v>
      </c>
      <c r="P525" s="2">
        <v>33</v>
      </c>
      <c r="Q525" s="2">
        <v>1707</v>
      </c>
      <c r="R525" s="3">
        <f t="shared" si="112"/>
        <v>78300</v>
      </c>
      <c r="S525" s="20">
        <f t="shared" si="110"/>
        <v>245765.4572</v>
      </c>
      <c r="T525" s="21">
        <v>62417737</v>
      </c>
      <c r="U525" s="20">
        <f t="shared" si="113"/>
        <v>62417.737000000001</v>
      </c>
      <c r="V525" s="20">
        <f t="shared" si="114"/>
        <v>183347.72020000001</v>
      </c>
      <c r="W525" s="3">
        <f t="shared" si="108"/>
        <v>3666954</v>
      </c>
      <c r="X525" s="3">
        <f t="shared" si="117"/>
        <v>6661204</v>
      </c>
      <c r="Y525" s="22">
        <v>0</v>
      </c>
      <c r="Z525" s="17">
        <v>0</v>
      </c>
      <c r="AA525" s="3">
        <f t="shared" si="118"/>
        <v>6661204</v>
      </c>
      <c r="AB525" s="22"/>
      <c r="AC525" s="23">
        <v>0</v>
      </c>
      <c r="AD525" s="23">
        <v>0</v>
      </c>
      <c r="AE525" s="24">
        <f>SUM(AA525-AB525+AC525-AD525)</f>
        <v>6661204</v>
      </c>
      <c r="AF525" s="1" t="str">
        <f>IF(O525&gt;0," ",1)</f>
        <v xml:space="preserve"> </v>
      </c>
      <c r="AG525" s="1" t="str">
        <f>IF(W525&gt;0," ",1)</f>
        <v xml:space="preserve"> </v>
      </c>
    </row>
    <row r="526" spans="1:33" ht="15.95" customHeight="1">
      <c r="A526" s="14" t="s">
        <v>186</v>
      </c>
      <c r="B526" s="14" t="s">
        <v>857</v>
      </c>
      <c r="C526" s="14" t="s">
        <v>39</v>
      </c>
      <c r="D526" s="14" t="s">
        <v>821</v>
      </c>
      <c r="E526" s="15">
        <v>903.57</v>
      </c>
      <c r="F526" s="8">
        <f t="shared" si="109"/>
        <v>1393304.9400000002</v>
      </c>
      <c r="G526" s="16">
        <v>209557.92</v>
      </c>
      <c r="H526" s="18">
        <v>112176</v>
      </c>
      <c r="I526" s="8">
        <f t="shared" si="111"/>
        <v>84132</v>
      </c>
      <c r="J526" s="19">
        <v>76872</v>
      </c>
      <c r="K526" s="19">
        <v>729</v>
      </c>
      <c r="L526" s="19">
        <v>237927</v>
      </c>
      <c r="M526" s="19">
        <v>39923</v>
      </c>
      <c r="N526" s="8">
        <f t="shared" si="115"/>
        <v>649140.92000000004</v>
      </c>
      <c r="O526" s="3">
        <f t="shared" si="116"/>
        <v>744164</v>
      </c>
      <c r="P526" s="2">
        <v>35</v>
      </c>
      <c r="Q526" s="2">
        <v>517</v>
      </c>
      <c r="R526" s="3">
        <f t="shared" si="112"/>
        <v>25152</v>
      </c>
      <c r="S526" s="20">
        <f t="shared" si="110"/>
        <v>64822.111799999999</v>
      </c>
      <c r="T526" s="21">
        <v>12848912</v>
      </c>
      <c r="U526" s="20">
        <f t="shared" si="113"/>
        <v>12848.912</v>
      </c>
      <c r="V526" s="20">
        <f t="shared" si="114"/>
        <v>51973.199800000002</v>
      </c>
      <c r="W526" s="3">
        <f t="shared" si="108"/>
        <v>1039464</v>
      </c>
      <c r="X526" s="3">
        <f t="shared" si="117"/>
        <v>1808780</v>
      </c>
      <c r="Y526" s="22">
        <v>0</v>
      </c>
      <c r="Z526" s="17">
        <v>0</v>
      </c>
      <c r="AA526" s="3">
        <f t="shared" si="118"/>
        <v>1808780</v>
      </c>
      <c r="AB526" s="22"/>
      <c r="AC526" s="23">
        <v>0</v>
      </c>
      <c r="AD526" s="23">
        <v>0</v>
      </c>
      <c r="AE526" s="24">
        <f>SUM(AA526-AB526+AC526-AD526)</f>
        <v>1808780</v>
      </c>
      <c r="AF526" s="1" t="str">
        <f>IF(O526&gt;0," ",1)</f>
        <v xml:space="preserve"> </v>
      </c>
      <c r="AG526" s="1" t="str">
        <f>IF(W526&gt;0," ",1)</f>
        <v xml:space="preserve"> </v>
      </c>
    </row>
    <row r="527" spans="1:33" ht="15.95" customHeight="1">
      <c r="A527" s="14" t="s">
        <v>160</v>
      </c>
      <c r="B527" s="14" t="s">
        <v>873</v>
      </c>
      <c r="C527" s="14" t="s">
        <v>52</v>
      </c>
      <c r="D527" s="14" t="s">
        <v>874</v>
      </c>
      <c r="E527" s="15">
        <v>773.21</v>
      </c>
      <c r="F527" s="8">
        <f t="shared" si="109"/>
        <v>1192289.82</v>
      </c>
      <c r="G527" s="16">
        <v>172413.87</v>
      </c>
      <c r="H527" s="18">
        <v>47350</v>
      </c>
      <c r="I527" s="8">
        <f t="shared" si="111"/>
        <v>35512.5</v>
      </c>
      <c r="J527" s="19">
        <v>63557</v>
      </c>
      <c r="K527" s="19">
        <v>1614</v>
      </c>
      <c r="L527" s="19">
        <v>153857</v>
      </c>
      <c r="M527" s="19">
        <v>16279</v>
      </c>
      <c r="N527" s="8">
        <f t="shared" si="115"/>
        <v>443233.37</v>
      </c>
      <c r="O527" s="3">
        <f t="shared" si="116"/>
        <v>749056</v>
      </c>
      <c r="P527" s="2">
        <v>40</v>
      </c>
      <c r="Q527" s="2">
        <v>427</v>
      </c>
      <c r="R527" s="3">
        <f t="shared" si="112"/>
        <v>23741</v>
      </c>
      <c r="S527" s="20">
        <f t="shared" si="110"/>
        <v>55470.085400000004</v>
      </c>
      <c r="T527" s="21">
        <v>10662577</v>
      </c>
      <c r="U527" s="20">
        <f t="shared" si="113"/>
        <v>10662.576999999999</v>
      </c>
      <c r="V527" s="20">
        <f t="shared" si="114"/>
        <v>44807.508400000006</v>
      </c>
      <c r="W527" s="3">
        <f t="shared" si="108"/>
        <v>896150</v>
      </c>
      <c r="X527" s="3">
        <f t="shared" si="117"/>
        <v>1668947</v>
      </c>
      <c r="Y527" s="22">
        <v>0</v>
      </c>
      <c r="Z527" s="17">
        <v>0</v>
      </c>
      <c r="AA527" s="3">
        <f t="shared" si="118"/>
        <v>1668947</v>
      </c>
      <c r="AB527" s="22"/>
      <c r="AC527" s="23">
        <v>0</v>
      </c>
      <c r="AD527" s="23">
        <v>0</v>
      </c>
      <c r="AE527" s="24">
        <f>SUM(AA527-AB527+AC527-AD527)</f>
        <v>1668947</v>
      </c>
      <c r="AF527" s="1" t="str">
        <f>IF(O527&gt;0," ",1)</f>
        <v xml:space="preserve"> </v>
      </c>
      <c r="AG527" s="1" t="str">
        <f>IF(W527&gt;0," ",1)</f>
        <v xml:space="preserve"> </v>
      </c>
    </row>
    <row r="528" spans="1:33" ht="15.95" customHeight="1">
      <c r="A528" s="14" t="s">
        <v>160</v>
      </c>
      <c r="B528" s="14" t="s">
        <v>873</v>
      </c>
      <c r="C528" s="14" t="s">
        <v>246</v>
      </c>
      <c r="D528" s="14" t="s">
        <v>875</v>
      </c>
      <c r="E528" s="15">
        <v>4608.95</v>
      </c>
      <c r="F528" s="8">
        <f t="shared" si="109"/>
        <v>7107000.8999999994</v>
      </c>
      <c r="G528" s="16">
        <v>1336703.18</v>
      </c>
      <c r="H528" s="18">
        <v>317247</v>
      </c>
      <c r="I528" s="8">
        <f t="shared" si="111"/>
        <v>237935.25</v>
      </c>
      <c r="J528" s="19">
        <v>426197</v>
      </c>
      <c r="K528" s="19">
        <v>10811</v>
      </c>
      <c r="L528" s="19">
        <v>778526</v>
      </c>
      <c r="M528" s="19">
        <v>96274</v>
      </c>
      <c r="N528" s="8">
        <f t="shared" si="115"/>
        <v>2886446.4299999997</v>
      </c>
      <c r="O528" s="3">
        <f t="shared" si="116"/>
        <v>4220554</v>
      </c>
      <c r="P528" s="2">
        <v>33</v>
      </c>
      <c r="Q528" s="2">
        <v>2125</v>
      </c>
      <c r="R528" s="3">
        <f t="shared" si="112"/>
        <v>97474</v>
      </c>
      <c r="S528" s="20">
        <f t="shared" si="110"/>
        <v>330646.07299999997</v>
      </c>
      <c r="T528" s="21">
        <v>82563507</v>
      </c>
      <c r="U528" s="20">
        <f t="shared" si="113"/>
        <v>82563.506999999998</v>
      </c>
      <c r="V528" s="20">
        <f t="shared" si="114"/>
        <v>248082.56599999999</v>
      </c>
      <c r="W528" s="3">
        <f t="shared" si="108"/>
        <v>4961651</v>
      </c>
      <c r="X528" s="3">
        <f t="shared" si="117"/>
        <v>9279679</v>
      </c>
      <c r="Y528" s="22">
        <v>0</v>
      </c>
      <c r="Z528" s="17">
        <v>0</v>
      </c>
      <c r="AA528" s="3">
        <f t="shared" si="118"/>
        <v>9279679</v>
      </c>
      <c r="AB528" s="22"/>
      <c r="AC528" s="23">
        <v>0</v>
      </c>
      <c r="AD528" s="23">
        <v>0</v>
      </c>
      <c r="AE528" s="24">
        <f>SUM(AA528-AB528+AC528-AD528)</f>
        <v>9279679</v>
      </c>
      <c r="AF528" s="1" t="str">
        <f>IF(O528&gt;0," ",1)</f>
        <v xml:space="preserve"> </v>
      </c>
      <c r="AG528" s="1" t="str">
        <f>IF(W528&gt;0," ",1)</f>
        <v xml:space="preserve"> </v>
      </c>
    </row>
    <row r="529" spans="1:33" ht="15.95" customHeight="1">
      <c r="A529" s="14" t="s">
        <v>160</v>
      </c>
      <c r="B529" s="14" t="s">
        <v>873</v>
      </c>
      <c r="C529" s="14" t="s">
        <v>88</v>
      </c>
      <c r="D529" s="14" t="s">
        <v>876</v>
      </c>
      <c r="E529" s="15">
        <v>3880.63</v>
      </c>
      <c r="F529" s="8">
        <f t="shared" si="109"/>
        <v>5983931.46</v>
      </c>
      <c r="G529" s="16">
        <v>892131.18</v>
      </c>
      <c r="H529" s="18">
        <v>233036</v>
      </c>
      <c r="I529" s="8">
        <f t="shared" si="111"/>
        <v>174777</v>
      </c>
      <c r="J529" s="19">
        <v>312468</v>
      </c>
      <c r="K529" s="19">
        <v>7951</v>
      </c>
      <c r="L529" s="19">
        <v>739475</v>
      </c>
      <c r="M529" s="19">
        <v>98772</v>
      </c>
      <c r="N529" s="8">
        <f t="shared" si="115"/>
        <v>2225574.1800000002</v>
      </c>
      <c r="O529" s="3">
        <f t="shared" si="116"/>
        <v>3758357</v>
      </c>
      <c r="P529" s="2">
        <v>33</v>
      </c>
      <c r="Q529" s="2">
        <v>2432</v>
      </c>
      <c r="R529" s="3">
        <f t="shared" si="112"/>
        <v>111556</v>
      </c>
      <c r="S529" s="20">
        <f t="shared" si="110"/>
        <v>278396.39620000002</v>
      </c>
      <c r="T529" s="21">
        <v>56499758</v>
      </c>
      <c r="U529" s="20">
        <f t="shared" si="113"/>
        <v>56499.758000000002</v>
      </c>
      <c r="V529" s="20">
        <f t="shared" si="114"/>
        <v>221896.63820000002</v>
      </c>
      <c r="W529" s="3">
        <f t="shared" si="108"/>
        <v>4437933</v>
      </c>
      <c r="X529" s="3">
        <f t="shared" si="117"/>
        <v>8307846</v>
      </c>
      <c r="Y529" s="22">
        <v>0</v>
      </c>
      <c r="Z529" s="17">
        <v>0</v>
      </c>
      <c r="AA529" s="3">
        <f t="shared" si="118"/>
        <v>8307846</v>
      </c>
      <c r="AB529" s="22"/>
      <c r="AC529" s="23">
        <v>0</v>
      </c>
      <c r="AD529" s="23">
        <v>0</v>
      </c>
      <c r="AE529" s="24">
        <f>SUM(AA529-AB529+AC529-AD529)</f>
        <v>8307846</v>
      </c>
      <c r="AF529" s="1" t="str">
        <f>IF(O529&gt;0," ",1)</f>
        <v xml:space="preserve"> </v>
      </c>
      <c r="AG529" s="1" t="str">
        <f>IF(W529&gt;0," ",1)</f>
        <v xml:space="preserve"> </v>
      </c>
    </row>
    <row r="530" spans="1:33" ht="15.95" customHeight="1">
      <c r="A530" s="14" t="s">
        <v>160</v>
      </c>
      <c r="B530" s="14" t="s">
        <v>873</v>
      </c>
      <c r="C530" s="14" t="s">
        <v>190</v>
      </c>
      <c r="D530" s="14" t="s">
        <v>877</v>
      </c>
      <c r="E530" s="15">
        <v>860.44</v>
      </c>
      <c r="F530" s="8">
        <f t="shared" si="109"/>
        <v>1326798.48</v>
      </c>
      <c r="G530" s="16">
        <v>228312.93</v>
      </c>
      <c r="H530" s="18">
        <v>51164</v>
      </c>
      <c r="I530" s="8">
        <f t="shared" si="111"/>
        <v>38373</v>
      </c>
      <c r="J530" s="19">
        <v>68598</v>
      </c>
      <c r="K530" s="19">
        <v>1746</v>
      </c>
      <c r="L530" s="19">
        <v>184570</v>
      </c>
      <c r="M530" s="19">
        <v>58167</v>
      </c>
      <c r="N530" s="8">
        <f t="shared" si="115"/>
        <v>579766.92999999993</v>
      </c>
      <c r="O530" s="3">
        <f t="shared" si="116"/>
        <v>747032</v>
      </c>
      <c r="P530" s="2">
        <v>70</v>
      </c>
      <c r="Q530" s="2">
        <v>422</v>
      </c>
      <c r="R530" s="3">
        <f t="shared" si="112"/>
        <v>41061</v>
      </c>
      <c r="S530" s="20">
        <f t="shared" si="110"/>
        <v>61727.965600000003</v>
      </c>
      <c r="T530" s="21">
        <v>13614367</v>
      </c>
      <c r="U530" s="20">
        <f t="shared" si="113"/>
        <v>13614.367</v>
      </c>
      <c r="V530" s="20">
        <f t="shared" si="114"/>
        <v>48113.598600000005</v>
      </c>
      <c r="W530" s="3">
        <f t="shared" si="108"/>
        <v>962272</v>
      </c>
      <c r="X530" s="3">
        <f t="shared" si="117"/>
        <v>1750365</v>
      </c>
      <c r="Y530" s="22">
        <v>0</v>
      </c>
      <c r="Z530" s="17">
        <v>0</v>
      </c>
      <c r="AA530" s="3">
        <f t="shared" si="118"/>
        <v>1750365</v>
      </c>
      <c r="AB530" s="22"/>
      <c r="AC530" s="23">
        <v>0</v>
      </c>
      <c r="AD530" s="23">
        <v>0</v>
      </c>
      <c r="AE530" s="24">
        <f>SUM(AA530-AB530+AC530-AD530)</f>
        <v>1750365</v>
      </c>
      <c r="AF530" s="1" t="str">
        <f>IF(O530&gt;0," ",1)</f>
        <v xml:space="preserve"> </v>
      </c>
      <c r="AG530" s="1" t="str">
        <f>IF(W530&gt;0," ",1)</f>
        <v xml:space="preserve"> </v>
      </c>
    </row>
    <row r="531" spans="1:33" ht="15.95" customHeight="1">
      <c r="A531" s="14" t="s">
        <v>191</v>
      </c>
      <c r="B531" s="14" t="s">
        <v>878</v>
      </c>
      <c r="C531" s="14" t="s">
        <v>215</v>
      </c>
      <c r="D531" s="14" t="s">
        <v>879</v>
      </c>
      <c r="E531" s="15">
        <v>447.39</v>
      </c>
      <c r="F531" s="8">
        <f t="shared" si="109"/>
        <v>689875.38</v>
      </c>
      <c r="G531" s="16">
        <v>162358.70000000001</v>
      </c>
      <c r="H531" s="18">
        <v>41905</v>
      </c>
      <c r="I531" s="8">
        <f t="shared" si="111"/>
        <v>31428.75</v>
      </c>
      <c r="J531" s="19">
        <v>36978</v>
      </c>
      <c r="K531" s="19">
        <v>8056</v>
      </c>
      <c r="L531" s="19">
        <v>180512</v>
      </c>
      <c r="M531" s="19">
        <v>30007</v>
      </c>
      <c r="N531" s="8">
        <f t="shared" si="115"/>
        <v>449340.45</v>
      </c>
      <c r="O531" s="3">
        <f t="shared" si="116"/>
        <v>240535</v>
      </c>
      <c r="P531" s="2">
        <v>110</v>
      </c>
      <c r="Q531" s="2">
        <v>122</v>
      </c>
      <c r="R531" s="3">
        <f t="shared" si="112"/>
        <v>18654</v>
      </c>
      <c r="S531" s="20">
        <f t="shared" si="110"/>
        <v>32095.758600000001</v>
      </c>
      <c r="T531" s="21">
        <v>9680829</v>
      </c>
      <c r="U531" s="20">
        <f t="shared" si="113"/>
        <v>9680.8289999999997</v>
      </c>
      <c r="V531" s="20">
        <f t="shared" si="114"/>
        <v>22414.929600000003</v>
      </c>
      <c r="W531" s="3">
        <f t="shared" si="108"/>
        <v>448299</v>
      </c>
      <c r="X531" s="3">
        <f t="shared" si="117"/>
        <v>707488</v>
      </c>
      <c r="Y531" s="22">
        <v>0</v>
      </c>
      <c r="Z531" s="17">
        <v>0</v>
      </c>
      <c r="AA531" s="3">
        <f t="shared" si="118"/>
        <v>707488</v>
      </c>
      <c r="AB531" s="22"/>
      <c r="AC531" s="23">
        <v>0</v>
      </c>
      <c r="AD531" s="23">
        <v>0</v>
      </c>
      <c r="AE531" s="24">
        <f>SUM(AA531-AB531+AC531-AD531)</f>
        <v>707488</v>
      </c>
      <c r="AF531" s="1" t="str">
        <f>IF(O531&gt;0," ",1)</f>
        <v xml:space="preserve"> </v>
      </c>
      <c r="AG531" s="1" t="str">
        <f>IF(W531&gt;0," ",1)</f>
        <v xml:space="preserve"> </v>
      </c>
    </row>
    <row r="532" spans="1:33" ht="15.95" customHeight="1">
      <c r="A532" s="14" t="s">
        <v>191</v>
      </c>
      <c r="B532" s="14" t="s">
        <v>878</v>
      </c>
      <c r="C532" s="14" t="s">
        <v>57</v>
      </c>
      <c r="D532" s="14" t="s">
        <v>880</v>
      </c>
      <c r="E532" s="15">
        <v>1741.32</v>
      </c>
      <c r="F532" s="8">
        <f t="shared" si="109"/>
        <v>2685115.44</v>
      </c>
      <c r="G532" s="16">
        <v>348358.46</v>
      </c>
      <c r="H532" s="18">
        <v>175766</v>
      </c>
      <c r="I532" s="8">
        <f t="shared" si="111"/>
        <v>131824.5</v>
      </c>
      <c r="J532" s="19">
        <v>155370</v>
      </c>
      <c r="K532" s="19">
        <v>33680</v>
      </c>
      <c r="L532" s="19">
        <v>464565</v>
      </c>
      <c r="M532" s="19">
        <v>48013</v>
      </c>
      <c r="N532" s="8">
        <f t="shared" si="115"/>
        <v>1181810.96</v>
      </c>
      <c r="O532" s="3">
        <f t="shared" si="116"/>
        <v>1503304</v>
      </c>
      <c r="P532" s="2">
        <v>44</v>
      </c>
      <c r="Q532" s="2">
        <v>697</v>
      </c>
      <c r="R532" s="3">
        <f t="shared" si="112"/>
        <v>42629</v>
      </c>
      <c r="S532" s="20">
        <f t="shared" si="110"/>
        <v>124922.2968</v>
      </c>
      <c r="T532" s="21">
        <v>21312571</v>
      </c>
      <c r="U532" s="20">
        <f t="shared" si="113"/>
        <v>21312.571</v>
      </c>
      <c r="V532" s="20">
        <f t="shared" si="114"/>
        <v>103609.7258</v>
      </c>
      <c r="W532" s="3">
        <f t="shared" si="108"/>
        <v>2072195</v>
      </c>
      <c r="X532" s="3">
        <f t="shared" si="117"/>
        <v>3618128</v>
      </c>
      <c r="Y532" s="22">
        <v>0</v>
      </c>
      <c r="Z532" s="17">
        <v>0</v>
      </c>
      <c r="AA532" s="3">
        <f t="shared" si="118"/>
        <v>3618128</v>
      </c>
      <c r="AB532" s="22"/>
      <c r="AC532" s="23">
        <v>0</v>
      </c>
      <c r="AD532" s="23">
        <v>0</v>
      </c>
      <c r="AE532" s="24">
        <f>SUM(AA532-AB532+AC532-AD532)</f>
        <v>3618128</v>
      </c>
      <c r="AF532" s="1" t="str">
        <f>IF(O532&gt;0," ",1)</f>
        <v xml:space="preserve"> </v>
      </c>
      <c r="AG532" s="1" t="str">
        <f>IF(W532&gt;0," ",1)</f>
        <v xml:space="preserve"> </v>
      </c>
    </row>
    <row r="533" spans="1:33" ht="15.95" customHeight="1">
      <c r="A533" s="14" t="s">
        <v>191</v>
      </c>
      <c r="B533" s="14" t="s">
        <v>878</v>
      </c>
      <c r="C533" s="14" t="s">
        <v>40</v>
      </c>
      <c r="D533" s="14" t="s">
        <v>881</v>
      </c>
      <c r="E533" s="15">
        <v>1171.6300000000001</v>
      </c>
      <c r="F533" s="8">
        <f t="shared" si="109"/>
        <v>1806653.4600000002</v>
      </c>
      <c r="G533" s="16">
        <v>458769.34</v>
      </c>
      <c r="H533" s="18">
        <v>108609</v>
      </c>
      <c r="I533" s="8">
        <f t="shared" si="111"/>
        <v>81456.75</v>
      </c>
      <c r="J533" s="19">
        <v>95921</v>
      </c>
      <c r="K533" s="19">
        <v>20846</v>
      </c>
      <c r="L533" s="19">
        <v>318217</v>
      </c>
      <c r="M533" s="19">
        <v>160527</v>
      </c>
      <c r="N533" s="8">
        <f t="shared" si="115"/>
        <v>1135737.0900000001</v>
      </c>
      <c r="O533" s="3">
        <f t="shared" si="116"/>
        <v>670916</v>
      </c>
      <c r="P533" s="2">
        <v>70</v>
      </c>
      <c r="Q533" s="2">
        <v>651</v>
      </c>
      <c r="R533" s="3">
        <f t="shared" si="112"/>
        <v>63342</v>
      </c>
      <c r="S533" s="20">
        <f t="shared" si="110"/>
        <v>84052.736199999999</v>
      </c>
      <c r="T533" s="21">
        <v>27527216</v>
      </c>
      <c r="U533" s="20">
        <f t="shared" si="113"/>
        <v>27527.216</v>
      </c>
      <c r="V533" s="20">
        <f t="shared" si="114"/>
        <v>56525.520199999999</v>
      </c>
      <c r="W533" s="3">
        <f t="shared" si="108"/>
        <v>1130510</v>
      </c>
      <c r="X533" s="3">
        <f t="shared" si="117"/>
        <v>1864768</v>
      </c>
      <c r="Y533" s="22">
        <v>0</v>
      </c>
      <c r="Z533" s="17">
        <v>0</v>
      </c>
      <c r="AA533" s="3">
        <f t="shared" si="118"/>
        <v>1864768</v>
      </c>
      <c r="AB533" s="22"/>
      <c r="AC533" s="23">
        <v>0</v>
      </c>
      <c r="AD533" s="23">
        <v>0</v>
      </c>
      <c r="AE533" s="24">
        <f>SUM(AA533-AB533+AC533-AD533)</f>
        <v>1864768</v>
      </c>
      <c r="AF533" s="1" t="str">
        <f>IF(O533&gt;0," ",1)</f>
        <v xml:space="preserve"> </v>
      </c>
      <c r="AG533" s="1" t="str">
        <f>IF(W533&gt;0," ",1)</f>
        <v xml:space="preserve"> </v>
      </c>
    </row>
    <row r="534" spans="1:33" ht="15.95" customHeight="1">
      <c r="A534" s="14" t="s">
        <v>191</v>
      </c>
      <c r="B534" s="14" t="s">
        <v>878</v>
      </c>
      <c r="C534" s="14" t="s">
        <v>247</v>
      </c>
      <c r="D534" s="14" t="s">
        <v>882</v>
      </c>
      <c r="E534" s="15">
        <v>9355.5499999999993</v>
      </c>
      <c r="F534" s="8">
        <f t="shared" si="109"/>
        <v>14426258.1</v>
      </c>
      <c r="G534" s="16">
        <v>3579024.45</v>
      </c>
      <c r="H534" s="18">
        <v>872097</v>
      </c>
      <c r="I534" s="8">
        <f t="shared" si="111"/>
        <v>654072.75</v>
      </c>
      <c r="J534" s="19">
        <v>770589</v>
      </c>
      <c r="K534" s="19">
        <v>167193</v>
      </c>
      <c r="L534" s="19">
        <v>2655994</v>
      </c>
      <c r="M534" s="19">
        <v>38916</v>
      </c>
      <c r="N534" s="8">
        <f t="shared" si="115"/>
        <v>7865789.2000000002</v>
      </c>
      <c r="O534" s="3">
        <f t="shared" si="116"/>
        <v>6560469</v>
      </c>
      <c r="P534" s="2">
        <v>33</v>
      </c>
      <c r="Q534" s="2">
        <v>2850</v>
      </c>
      <c r="R534" s="3">
        <f t="shared" si="112"/>
        <v>130730</v>
      </c>
      <c r="S534" s="20">
        <f t="shared" si="110"/>
        <v>671167.15700000001</v>
      </c>
      <c r="T534" s="21">
        <v>217365606</v>
      </c>
      <c r="U534" s="20">
        <f t="shared" si="113"/>
        <v>217365.606</v>
      </c>
      <c r="V534" s="20">
        <f t="shared" si="114"/>
        <v>453801.55099999998</v>
      </c>
      <c r="W534" s="3">
        <f t="shared" si="108"/>
        <v>9076031</v>
      </c>
      <c r="X534" s="3">
        <f t="shared" si="117"/>
        <v>15767230</v>
      </c>
      <c r="Y534" s="22">
        <v>0</v>
      </c>
      <c r="Z534" s="17">
        <v>0</v>
      </c>
      <c r="AA534" s="3">
        <f t="shared" si="118"/>
        <v>15767230</v>
      </c>
      <c r="AB534" s="22"/>
      <c r="AC534" s="23">
        <v>0</v>
      </c>
      <c r="AD534" s="23">
        <v>0</v>
      </c>
      <c r="AE534" s="24">
        <f>SUM(AA534-AB534+AC534-AD534)</f>
        <v>15767230</v>
      </c>
      <c r="AF534" s="1" t="str">
        <f>IF(O534&gt;0," ",1)</f>
        <v xml:space="preserve"> </v>
      </c>
      <c r="AG534" s="1" t="str">
        <f>IF(W534&gt;0," ",1)</f>
        <v xml:space="preserve"> </v>
      </c>
    </row>
    <row r="535" spans="1:33" ht="15.95" customHeight="1">
      <c r="A535" s="14" t="s">
        <v>54</v>
      </c>
      <c r="B535" s="14" t="s">
        <v>883</v>
      </c>
      <c r="C535" s="14" t="s">
        <v>52</v>
      </c>
      <c r="D535" s="14" t="s">
        <v>884</v>
      </c>
      <c r="E535" s="15">
        <v>690.31</v>
      </c>
      <c r="F535" s="8">
        <f t="shared" si="109"/>
        <v>1064458.02</v>
      </c>
      <c r="G535" s="16">
        <v>255273.15</v>
      </c>
      <c r="H535" s="18">
        <v>54231</v>
      </c>
      <c r="I535" s="8">
        <f t="shared" si="111"/>
        <v>40673.25</v>
      </c>
      <c r="J535" s="19">
        <v>44502</v>
      </c>
      <c r="K535" s="19">
        <v>404070</v>
      </c>
      <c r="L535" s="19">
        <v>155196</v>
      </c>
      <c r="M535" s="19">
        <v>48187</v>
      </c>
      <c r="N535" s="8">
        <f t="shared" si="115"/>
        <v>947901.4</v>
      </c>
      <c r="O535" s="3">
        <f t="shared" si="116"/>
        <v>116557</v>
      </c>
      <c r="P535" s="2">
        <v>130</v>
      </c>
      <c r="Q535" s="2">
        <v>151</v>
      </c>
      <c r="R535" s="3">
        <f t="shared" si="112"/>
        <v>27286</v>
      </c>
      <c r="S535" s="20">
        <f t="shared" si="110"/>
        <v>49522.839399999997</v>
      </c>
      <c r="T535" s="21">
        <v>15597475</v>
      </c>
      <c r="U535" s="20">
        <f t="shared" si="113"/>
        <v>15597.475</v>
      </c>
      <c r="V535" s="20">
        <f t="shared" si="114"/>
        <v>33925.364399999999</v>
      </c>
      <c r="W535" s="3">
        <f t="shared" si="108"/>
        <v>678507</v>
      </c>
      <c r="X535" s="3">
        <f t="shared" si="117"/>
        <v>822350</v>
      </c>
      <c r="Y535" s="22">
        <v>0</v>
      </c>
      <c r="Z535" s="17">
        <v>0</v>
      </c>
      <c r="AA535" s="3">
        <f t="shared" si="118"/>
        <v>822350</v>
      </c>
      <c r="AB535" s="22"/>
      <c r="AC535" s="23">
        <v>0</v>
      </c>
      <c r="AD535" s="23">
        <v>0</v>
      </c>
      <c r="AE535" s="24">
        <f>SUM(AA535-AB535+AC535-AD535)</f>
        <v>822350</v>
      </c>
      <c r="AF535" s="1" t="str">
        <f>IF(O535&gt;0," ",1)</f>
        <v xml:space="preserve"> </v>
      </c>
      <c r="AG535" s="1" t="str">
        <f>IF(W535&gt;0," ",1)</f>
        <v xml:space="preserve"> </v>
      </c>
    </row>
    <row r="536" spans="1:33" ht="15.95" customHeight="1">
      <c r="A536" s="14" t="s">
        <v>54</v>
      </c>
      <c r="B536" s="14" t="s">
        <v>883</v>
      </c>
      <c r="C536" s="14" t="s">
        <v>115</v>
      </c>
      <c r="D536" s="14" t="s">
        <v>885</v>
      </c>
      <c r="E536" s="15">
        <v>1013.25</v>
      </c>
      <c r="F536" s="8">
        <f t="shared" si="109"/>
        <v>1562431.5</v>
      </c>
      <c r="G536" s="16">
        <v>238527.68</v>
      </c>
      <c r="H536" s="18">
        <v>105743</v>
      </c>
      <c r="I536" s="8">
        <f t="shared" si="111"/>
        <v>79307.25</v>
      </c>
      <c r="J536" s="19">
        <v>86765</v>
      </c>
      <c r="K536" s="19">
        <v>787977</v>
      </c>
      <c r="L536" s="19">
        <v>230447</v>
      </c>
      <c r="M536" s="19">
        <v>20847</v>
      </c>
      <c r="N536" s="8">
        <f t="shared" si="115"/>
        <v>1443870.93</v>
      </c>
      <c r="O536" s="3">
        <f t="shared" si="116"/>
        <v>118561</v>
      </c>
      <c r="P536" s="2">
        <v>79</v>
      </c>
      <c r="Q536" s="2">
        <v>332</v>
      </c>
      <c r="R536" s="3">
        <f t="shared" si="112"/>
        <v>36457</v>
      </c>
      <c r="S536" s="20">
        <f t="shared" si="110"/>
        <v>72690.554999999993</v>
      </c>
      <c r="T536" s="21">
        <v>14935985</v>
      </c>
      <c r="U536" s="20">
        <f t="shared" si="113"/>
        <v>14935.985000000001</v>
      </c>
      <c r="V536" s="20">
        <f t="shared" si="114"/>
        <v>57754.569999999992</v>
      </c>
      <c r="W536" s="3">
        <f t="shared" si="108"/>
        <v>1155091</v>
      </c>
      <c r="X536" s="3">
        <f t="shared" si="117"/>
        <v>1310109</v>
      </c>
      <c r="Y536" s="22">
        <v>0</v>
      </c>
      <c r="Z536" s="17">
        <v>0</v>
      </c>
      <c r="AA536" s="3">
        <f t="shared" si="118"/>
        <v>1310109</v>
      </c>
      <c r="AB536" s="22"/>
      <c r="AC536" s="23">
        <v>0</v>
      </c>
      <c r="AD536" s="23">
        <v>0</v>
      </c>
      <c r="AE536" s="24">
        <f>SUM(AA536-AB536+AC536-AD536)</f>
        <v>1310109</v>
      </c>
      <c r="AF536" s="1" t="str">
        <f>IF(O536&gt;0," ",1)</f>
        <v xml:space="preserve"> </v>
      </c>
      <c r="AG536" s="1" t="str">
        <f>IF(W536&gt;0," ",1)</f>
        <v xml:space="preserve"> </v>
      </c>
    </row>
    <row r="537" spans="1:33" ht="15.95" customHeight="1">
      <c r="A537" s="14" t="s">
        <v>54</v>
      </c>
      <c r="B537" s="14" t="s">
        <v>883</v>
      </c>
      <c r="C537" s="14" t="s">
        <v>216</v>
      </c>
      <c r="D537" s="14" t="s">
        <v>886</v>
      </c>
      <c r="E537" s="15">
        <v>679.3</v>
      </c>
      <c r="F537" s="8">
        <f t="shared" si="109"/>
        <v>1047480.6</v>
      </c>
      <c r="G537" s="16">
        <v>291348.55</v>
      </c>
      <c r="H537" s="18">
        <v>59921</v>
      </c>
      <c r="I537" s="8">
        <f t="shared" si="111"/>
        <v>44940.75</v>
      </c>
      <c r="J537" s="19">
        <v>49277</v>
      </c>
      <c r="K537" s="19">
        <v>444815</v>
      </c>
      <c r="L537" s="19">
        <v>118040</v>
      </c>
      <c r="M537" s="19">
        <v>31802</v>
      </c>
      <c r="N537" s="8">
        <f t="shared" si="115"/>
        <v>980223.3</v>
      </c>
      <c r="O537" s="3">
        <f t="shared" si="116"/>
        <v>67257</v>
      </c>
      <c r="P537" s="2">
        <v>90</v>
      </c>
      <c r="Q537" s="2">
        <v>210</v>
      </c>
      <c r="R537" s="3">
        <f t="shared" si="112"/>
        <v>26271</v>
      </c>
      <c r="S537" s="20">
        <f t="shared" si="110"/>
        <v>48732.982000000004</v>
      </c>
      <c r="T537" s="21">
        <v>18463486</v>
      </c>
      <c r="U537" s="20">
        <f t="shared" si="113"/>
        <v>18463.486000000001</v>
      </c>
      <c r="V537" s="20">
        <f t="shared" si="114"/>
        <v>30269.496000000003</v>
      </c>
      <c r="W537" s="3">
        <f t="shared" si="108"/>
        <v>605390</v>
      </c>
      <c r="X537" s="3">
        <f t="shared" si="117"/>
        <v>698918</v>
      </c>
      <c r="Y537" s="22">
        <v>0</v>
      </c>
      <c r="Z537" s="17">
        <v>0</v>
      </c>
      <c r="AA537" s="3">
        <f t="shared" si="118"/>
        <v>698918</v>
      </c>
      <c r="AB537" s="22"/>
      <c r="AC537" s="23">
        <v>0</v>
      </c>
      <c r="AD537" s="23">
        <v>0</v>
      </c>
      <c r="AE537" s="24">
        <f>SUM(AA537-AB537+AC537-AD537)</f>
        <v>698918</v>
      </c>
      <c r="AF537" s="1" t="str">
        <f>IF(O537&gt;0," ",1)</f>
        <v xml:space="preserve"> </v>
      </c>
      <c r="AG537" s="1" t="str">
        <f>IF(W537&gt;0," ",1)</f>
        <v xml:space="preserve"> </v>
      </c>
    </row>
    <row r="538" spans="1:33" ht="15.95" customHeight="1">
      <c r="A538" s="14" t="s">
        <v>54</v>
      </c>
      <c r="B538" s="14" t="s">
        <v>883</v>
      </c>
      <c r="C538" s="14" t="s">
        <v>85</v>
      </c>
      <c r="D538" s="14" t="s">
        <v>887</v>
      </c>
      <c r="E538" s="15">
        <v>1340.07</v>
      </c>
      <c r="F538" s="8">
        <f t="shared" si="109"/>
        <v>2066387.94</v>
      </c>
      <c r="G538" s="16">
        <v>542487.43000000005</v>
      </c>
      <c r="H538" s="18">
        <v>134643</v>
      </c>
      <c r="I538" s="8">
        <f t="shared" si="111"/>
        <v>100982.25</v>
      </c>
      <c r="J538" s="19">
        <v>110395</v>
      </c>
      <c r="K538" s="19">
        <v>1004603</v>
      </c>
      <c r="L538" s="19">
        <v>315492</v>
      </c>
      <c r="M538" s="19">
        <v>94408</v>
      </c>
      <c r="N538" s="8">
        <f t="shared" si="115"/>
        <v>2168367.6800000002</v>
      </c>
      <c r="O538" s="3">
        <f t="shared" si="116"/>
        <v>0</v>
      </c>
      <c r="P538" s="2">
        <v>90</v>
      </c>
      <c r="Q538" s="2">
        <v>523</v>
      </c>
      <c r="R538" s="3">
        <f t="shared" si="112"/>
        <v>65427</v>
      </c>
      <c r="S538" s="20">
        <f t="shared" si="110"/>
        <v>96136.621799999994</v>
      </c>
      <c r="T538" s="21">
        <v>32838656</v>
      </c>
      <c r="U538" s="20">
        <f t="shared" si="113"/>
        <v>32838.656000000003</v>
      </c>
      <c r="V538" s="20">
        <f t="shared" si="114"/>
        <v>63297.965799999991</v>
      </c>
      <c r="W538" s="3">
        <f t="shared" si="108"/>
        <v>1265959</v>
      </c>
      <c r="X538" s="3">
        <f t="shared" si="117"/>
        <v>1331386</v>
      </c>
      <c r="Y538" s="22">
        <v>0</v>
      </c>
      <c r="Z538" s="17">
        <v>0</v>
      </c>
      <c r="AA538" s="3">
        <f t="shared" si="118"/>
        <v>1331386</v>
      </c>
      <c r="AB538" s="22"/>
      <c r="AC538" s="23">
        <v>0</v>
      </c>
      <c r="AD538" s="23">
        <v>0</v>
      </c>
      <c r="AE538" s="24">
        <f>SUM(AA538-AB538+AC538-AD538)</f>
        <v>1331386</v>
      </c>
      <c r="AF538" s="1">
        <f>IF(O538&gt;0," ",1)</f>
        <v>1</v>
      </c>
      <c r="AG538" s="1" t="str">
        <f>IF(W538&gt;0," ",1)</f>
        <v xml:space="preserve"> </v>
      </c>
    </row>
    <row r="539" spans="1:33" ht="15.95" customHeight="1">
      <c r="A539" s="14" t="s">
        <v>86</v>
      </c>
      <c r="B539" s="14" t="s">
        <v>888</v>
      </c>
      <c r="C539" s="14" t="s">
        <v>52</v>
      </c>
      <c r="D539" s="14" t="s">
        <v>889</v>
      </c>
      <c r="E539" s="15">
        <v>1525.23</v>
      </c>
      <c r="F539" s="8">
        <f t="shared" si="109"/>
        <v>2351904.66</v>
      </c>
      <c r="G539" s="16">
        <v>1288813.9100000001</v>
      </c>
      <c r="H539" s="18">
        <v>338359</v>
      </c>
      <c r="I539" s="8">
        <f t="shared" si="111"/>
        <v>253769.25</v>
      </c>
      <c r="J539" s="19">
        <v>116539</v>
      </c>
      <c r="K539" s="19">
        <v>1128780</v>
      </c>
      <c r="L539" s="19">
        <v>481330</v>
      </c>
      <c r="M539" s="19">
        <v>140298</v>
      </c>
      <c r="N539" s="8">
        <f t="shared" si="115"/>
        <v>3409530.16</v>
      </c>
      <c r="O539" s="3">
        <f t="shared" si="116"/>
        <v>0</v>
      </c>
      <c r="P539" s="2">
        <v>141</v>
      </c>
      <c r="Q539" s="2">
        <v>314</v>
      </c>
      <c r="R539" s="3">
        <f t="shared" si="112"/>
        <v>61541</v>
      </c>
      <c r="S539" s="20">
        <f t="shared" si="110"/>
        <v>109420.00019999999</v>
      </c>
      <c r="T539" s="21">
        <v>78168852</v>
      </c>
      <c r="U539" s="20">
        <f t="shared" si="113"/>
        <v>78168.851999999999</v>
      </c>
      <c r="V539" s="20">
        <f t="shared" si="114"/>
        <v>31251.148199999996</v>
      </c>
      <c r="W539" s="3">
        <f t="shared" si="108"/>
        <v>625023</v>
      </c>
      <c r="X539" s="3">
        <f t="shared" si="117"/>
        <v>686564</v>
      </c>
      <c r="Y539" s="22">
        <v>0</v>
      </c>
      <c r="Z539" s="17">
        <v>0</v>
      </c>
      <c r="AA539" s="3">
        <f t="shared" si="118"/>
        <v>686564</v>
      </c>
      <c r="AB539" s="22"/>
      <c r="AC539" s="23">
        <v>0</v>
      </c>
      <c r="AD539" s="23">
        <v>0</v>
      </c>
      <c r="AE539" s="24">
        <f>SUM(AA539-AB539+AC539-AD539)</f>
        <v>686564</v>
      </c>
      <c r="AF539" s="1">
        <f>IF(O539&gt;0," ",1)</f>
        <v>1</v>
      </c>
      <c r="AG539" s="1" t="str">
        <f>IF(W539&gt;0," ",1)</f>
        <v xml:space="preserve"> </v>
      </c>
    </row>
    <row r="540" spans="1:33" ht="15.95" customHeight="1">
      <c r="A540" s="14" t="s">
        <v>86</v>
      </c>
      <c r="B540" s="14" t="s">
        <v>888</v>
      </c>
      <c r="C540" s="14" t="s">
        <v>97</v>
      </c>
      <c r="D540" s="14" t="s">
        <v>890</v>
      </c>
      <c r="E540" s="15">
        <v>474.66</v>
      </c>
      <c r="F540" s="8">
        <f t="shared" si="109"/>
        <v>731925.72000000009</v>
      </c>
      <c r="G540" s="16">
        <v>583227.33000000007</v>
      </c>
      <c r="H540" s="18">
        <v>88378</v>
      </c>
      <c r="I540" s="8">
        <f t="shared" si="111"/>
        <v>66283.5</v>
      </c>
      <c r="J540" s="19">
        <v>30427</v>
      </c>
      <c r="K540" s="19">
        <v>295093</v>
      </c>
      <c r="L540" s="19">
        <v>119862</v>
      </c>
      <c r="M540" s="19">
        <v>75476</v>
      </c>
      <c r="N540" s="8">
        <f t="shared" si="115"/>
        <v>1170368.83</v>
      </c>
      <c r="O540" s="3">
        <f t="shared" si="116"/>
        <v>0</v>
      </c>
      <c r="P540" s="2">
        <v>167</v>
      </c>
      <c r="Q540" s="2">
        <v>76</v>
      </c>
      <c r="R540" s="3">
        <f t="shared" si="112"/>
        <v>17642</v>
      </c>
      <c r="S540" s="20">
        <f t="shared" si="110"/>
        <v>34052.108399999997</v>
      </c>
      <c r="T540" s="21">
        <v>33684562</v>
      </c>
      <c r="U540" s="20">
        <f t="shared" si="113"/>
        <v>33684.561999999998</v>
      </c>
      <c r="V540" s="20">
        <f t="shared" si="114"/>
        <v>367.54639999999927</v>
      </c>
      <c r="W540" s="3">
        <f t="shared" si="108"/>
        <v>7351</v>
      </c>
      <c r="X540" s="3">
        <f t="shared" si="117"/>
        <v>24993</v>
      </c>
      <c r="Y540" s="22">
        <v>0</v>
      </c>
      <c r="Z540" s="17">
        <v>0</v>
      </c>
      <c r="AA540" s="3">
        <f t="shared" si="118"/>
        <v>24993</v>
      </c>
      <c r="AB540" s="22"/>
      <c r="AC540" s="23">
        <v>9655</v>
      </c>
      <c r="AD540" s="23">
        <v>0</v>
      </c>
      <c r="AE540" s="24">
        <f>SUM(AA540-AB540+AC540-AD540)</f>
        <v>34648</v>
      </c>
      <c r="AF540" s="1">
        <f>IF(O540&gt;0," ",1)</f>
        <v>1</v>
      </c>
      <c r="AG540" s="1" t="str">
        <f>IF(W540&gt;0," ",1)</f>
        <v xml:space="preserve"> </v>
      </c>
    </row>
    <row r="541" spans="1:33" ht="15.95" customHeight="1">
      <c r="A541" s="14" t="s">
        <v>86</v>
      </c>
      <c r="B541" s="14" t="s">
        <v>888</v>
      </c>
      <c r="C541" s="14" t="s">
        <v>194</v>
      </c>
      <c r="D541" s="14" t="s">
        <v>891</v>
      </c>
      <c r="E541" s="15">
        <v>355.44</v>
      </c>
      <c r="F541" s="8">
        <f t="shared" si="109"/>
        <v>548088.48</v>
      </c>
      <c r="G541" s="16">
        <v>283690.11</v>
      </c>
      <c r="H541" s="18">
        <v>49680</v>
      </c>
      <c r="I541" s="8">
        <f t="shared" si="111"/>
        <v>37260</v>
      </c>
      <c r="J541" s="19">
        <v>17180</v>
      </c>
      <c r="K541" s="19">
        <v>163932</v>
      </c>
      <c r="L541" s="19">
        <v>51536</v>
      </c>
      <c r="M541" s="19">
        <v>73900</v>
      </c>
      <c r="N541" s="8">
        <f t="shared" si="115"/>
        <v>627498.11</v>
      </c>
      <c r="O541" s="3">
        <f t="shared" si="116"/>
        <v>0</v>
      </c>
      <c r="P541" s="2">
        <v>167</v>
      </c>
      <c r="Q541" s="2">
        <v>25</v>
      </c>
      <c r="R541" s="3">
        <f t="shared" si="112"/>
        <v>5803</v>
      </c>
      <c r="S541" s="20">
        <f t="shared" si="110"/>
        <v>25499.265599999999</v>
      </c>
      <c r="T541" s="21">
        <v>15551273</v>
      </c>
      <c r="U541" s="20">
        <f t="shared" si="113"/>
        <v>15551.272999999999</v>
      </c>
      <c r="V541" s="20">
        <f t="shared" si="114"/>
        <v>9947.9925999999996</v>
      </c>
      <c r="W541" s="3">
        <f t="shared" si="108"/>
        <v>198960</v>
      </c>
      <c r="X541" s="3">
        <f t="shared" si="117"/>
        <v>204763</v>
      </c>
      <c r="Y541" s="22">
        <v>0</v>
      </c>
      <c r="Z541" s="17">
        <v>0</v>
      </c>
      <c r="AA541" s="3">
        <f t="shared" si="118"/>
        <v>204763</v>
      </c>
      <c r="AB541" s="22"/>
      <c r="AC541" s="23">
        <v>0</v>
      </c>
      <c r="AD541" s="23">
        <v>0</v>
      </c>
      <c r="AE541" s="24">
        <f>SUM(AA541-AB541+AC541-AD541)</f>
        <v>204763</v>
      </c>
      <c r="AF541" s="1">
        <f>IF(O541&gt;0," ",1)</f>
        <v>1</v>
      </c>
      <c r="AG541" s="1" t="str">
        <f>IF(W541&gt;0," ",1)</f>
        <v xml:space="preserve"> </v>
      </c>
    </row>
    <row r="542" spans="1:33" ht="15.95" customHeight="1">
      <c r="A542" s="14" t="s">
        <v>124</v>
      </c>
      <c r="B542" s="14" t="s">
        <v>892</v>
      </c>
      <c r="C542" s="14" t="s">
        <v>52</v>
      </c>
      <c r="D542" s="14" t="s">
        <v>893</v>
      </c>
      <c r="E542" s="15">
        <v>4095.14</v>
      </c>
      <c r="F542" s="8">
        <f t="shared" si="109"/>
        <v>6314705.8799999999</v>
      </c>
      <c r="G542" s="16">
        <v>1869626.0799999998</v>
      </c>
      <c r="H542" s="18">
        <v>599019</v>
      </c>
      <c r="I542" s="8">
        <f t="shared" si="111"/>
        <v>449264.25</v>
      </c>
      <c r="J542" s="19">
        <v>351844</v>
      </c>
      <c r="K542" s="19">
        <v>735077</v>
      </c>
      <c r="L542" s="19">
        <v>1138850</v>
      </c>
      <c r="M542" s="19">
        <v>113621</v>
      </c>
      <c r="N542" s="8">
        <f t="shared" si="115"/>
        <v>4658282.33</v>
      </c>
      <c r="O542" s="3">
        <f t="shared" si="116"/>
        <v>1656424</v>
      </c>
      <c r="P542" s="2">
        <v>42</v>
      </c>
      <c r="Q542" s="2">
        <v>1809</v>
      </c>
      <c r="R542" s="3">
        <f t="shared" si="112"/>
        <v>105609</v>
      </c>
      <c r="S542" s="20">
        <f t="shared" si="110"/>
        <v>293785.34360000002</v>
      </c>
      <c r="T542" s="21">
        <v>115569631</v>
      </c>
      <c r="U542" s="20">
        <f t="shared" si="113"/>
        <v>115569.63099999999</v>
      </c>
      <c r="V542" s="20">
        <f t="shared" si="114"/>
        <v>178215.71260000003</v>
      </c>
      <c r="W542" s="3">
        <f t="shared" si="108"/>
        <v>3564314</v>
      </c>
      <c r="X542" s="3">
        <f t="shared" si="117"/>
        <v>5326347</v>
      </c>
      <c r="Y542" s="22">
        <v>0</v>
      </c>
      <c r="Z542" s="17">
        <v>0</v>
      </c>
      <c r="AA542" s="3">
        <f t="shared" si="118"/>
        <v>5326347</v>
      </c>
      <c r="AB542" s="22"/>
      <c r="AC542" s="23">
        <v>0</v>
      </c>
      <c r="AD542" s="23">
        <v>0</v>
      </c>
      <c r="AE542" s="24">
        <f>SUM(AA542-AB542+AC542-AD542)</f>
        <v>5326347</v>
      </c>
      <c r="AF542" s="1" t="str">
        <f>IF(O542&gt;0," ",1)</f>
        <v xml:space="preserve"> </v>
      </c>
      <c r="AG542" s="1" t="str">
        <f>IF(W542&gt;0," ",1)</f>
        <v xml:space="preserve"> </v>
      </c>
    </row>
    <row r="543" spans="1:33" ht="15.95" customHeight="1">
      <c r="A543" s="14" t="s">
        <v>124</v>
      </c>
      <c r="B543" s="14" t="s">
        <v>892</v>
      </c>
      <c r="C543" s="14" t="s">
        <v>193</v>
      </c>
      <c r="D543" s="14" t="s">
        <v>894</v>
      </c>
      <c r="E543" s="15">
        <v>997.45</v>
      </c>
      <c r="F543" s="8">
        <f t="shared" si="109"/>
        <v>1538067.9000000001</v>
      </c>
      <c r="G543" s="16">
        <v>616983.39999999991</v>
      </c>
      <c r="H543" s="18">
        <v>114069</v>
      </c>
      <c r="I543" s="8">
        <f t="shared" si="111"/>
        <v>85551.75</v>
      </c>
      <c r="J543" s="19">
        <v>67184</v>
      </c>
      <c r="K543" s="19">
        <v>140070</v>
      </c>
      <c r="L543" s="19">
        <v>168834</v>
      </c>
      <c r="M543" s="19">
        <v>190066</v>
      </c>
      <c r="N543" s="8">
        <f t="shared" si="115"/>
        <v>1268689.1499999999</v>
      </c>
      <c r="O543" s="3">
        <f t="shared" si="116"/>
        <v>269379</v>
      </c>
      <c r="P543" s="2">
        <v>125</v>
      </c>
      <c r="Q543" s="2">
        <v>252</v>
      </c>
      <c r="R543" s="3">
        <f t="shared" si="112"/>
        <v>43785</v>
      </c>
      <c r="S543" s="20">
        <f t="shared" si="110"/>
        <v>71557.062999999995</v>
      </c>
      <c r="T543" s="21">
        <v>35830136</v>
      </c>
      <c r="U543" s="20">
        <f t="shared" si="113"/>
        <v>35830.135999999999</v>
      </c>
      <c r="V543" s="20">
        <f t="shared" si="114"/>
        <v>35726.926999999996</v>
      </c>
      <c r="W543" s="3">
        <f t="shared" si="108"/>
        <v>714539</v>
      </c>
      <c r="X543" s="3">
        <f t="shared" si="117"/>
        <v>1027703</v>
      </c>
      <c r="Y543" s="22">
        <v>0</v>
      </c>
      <c r="Z543" s="17">
        <v>0</v>
      </c>
      <c r="AA543" s="3">
        <f t="shared" si="118"/>
        <v>1027703</v>
      </c>
      <c r="AB543" s="22"/>
      <c r="AC543" s="23">
        <v>0</v>
      </c>
      <c r="AD543" s="23">
        <v>0</v>
      </c>
      <c r="AE543" s="24">
        <f>SUM(AA543-AB543+AC543-AD543)</f>
        <v>1027703</v>
      </c>
      <c r="AF543" s="1" t="str">
        <f>IF(O543&gt;0," ",1)</f>
        <v xml:space="preserve"> </v>
      </c>
      <c r="AG543" s="1" t="str">
        <f>IF(W543&gt;0," ",1)</f>
        <v xml:space="preserve"> </v>
      </c>
    </row>
    <row r="544" spans="1:33" ht="15.95" customHeight="1">
      <c r="A544" s="14" t="s">
        <v>124</v>
      </c>
      <c r="B544" s="14" t="s">
        <v>892</v>
      </c>
      <c r="C544" s="14" t="s">
        <v>97</v>
      </c>
      <c r="D544" s="14" t="s">
        <v>895</v>
      </c>
      <c r="E544" s="15">
        <v>556.96</v>
      </c>
      <c r="F544" s="8">
        <f t="shared" si="109"/>
        <v>858832.32000000007</v>
      </c>
      <c r="G544" s="16">
        <v>286915.39</v>
      </c>
      <c r="H544" s="18">
        <v>64890</v>
      </c>
      <c r="I544" s="8">
        <f t="shared" si="111"/>
        <v>48667.5</v>
      </c>
      <c r="J544" s="19">
        <v>38153</v>
      </c>
      <c r="K544" s="19">
        <v>79711</v>
      </c>
      <c r="L544" s="19">
        <v>104325</v>
      </c>
      <c r="M544" s="19">
        <v>80825</v>
      </c>
      <c r="N544" s="8">
        <f t="shared" si="115"/>
        <v>638596.89</v>
      </c>
      <c r="O544" s="3">
        <f t="shared" si="116"/>
        <v>220235</v>
      </c>
      <c r="P544" s="2">
        <v>101</v>
      </c>
      <c r="Q544" s="2">
        <v>254</v>
      </c>
      <c r="R544" s="3">
        <f t="shared" si="112"/>
        <v>35659</v>
      </c>
      <c r="S544" s="20">
        <f t="shared" si="110"/>
        <v>39956.310400000002</v>
      </c>
      <c r="T544" s="21">
        <v>16403662</v>
      </c>
      <c r="U544" s="20">
        <f t="shared" si="113"/>
        <v>16403.662</v>
      </c>
      <c r="V544" s="20">
        <f t="shared" si="114"/>
        <v>23552.648400000002</v>
      </c>
      <c r="W544" s="3">
        <f t="shared" si="108"/>
        <v>471053</v>
      </c>
      <c r="X544" s="3">
        <f t="shared" si="117"/>
        <v>726947</v>
      </c>
      <c r="Y544" s="22">
        <v>0</v>
      </c>
      <c r="Z544" s="17">
        <v>0</v>
      </c>
      <c r="AA544" s="3">
        <f t="shared" si="118"/>
        <v>726947</v>
      </c>
      <c r="AB544" s="22"/>
      <c r="AC544" s="23">
        <v>0</v>
      </c>
      <c r="AD544" s="23">
        <v>210171</v>
      </c>
      <c r="AE544" s="24">
        <f>SUM(AA544-AB544+AC544-AD544)</f>
        <v>516776</v>
      </c>
      <c r="AF544" s="1" t="str">
        <f>IF(O544&gt;0," ",1)</f>
        <v xml:space="preserve"> </v>
      </c>
      <c r="AG544" s="1" t="str">
        <f>IF(W544&gt;0," ",1)</f>
        <v xml:space="preserve"> </v>
      </c>
    </row>
    <row r="545" spans="1:33" ht="15.95" customHeight="1">
      <c r="A545" s="14" t="s">
        <v>124</v>
      </c>
      <c r="B545" s="14" t="s">
        <v>892</v>
      </c>
      <c r="C545" s="14" t="s">
        <v>231</v>
      </c>
      <c r="D545" s="14" t="s">
        <v>896</v>
      </c>
      <c r="E545" s="15">
        <v>327.27999999999997</v>
      </c>
      <c r="F545" s="8">
        <f t="shared" si="109"/>
        <v>504665.75999999995</v>
      </c>
      <c r="G545" s="5">
        <v>564687.22</v>
      </c>
      <c r="H545" s="18">
        <v>32931</v>
      </c>
      <c r="I545" s="8">
        <f t="shared" si="111"/>
        <v>24698.25</v>
      </c>
      <c r="J545" s="19">
        <v>19424</v>
      </c>
      <c r="K545" s="19">
        <v>40427</v>
      </c>
      <c r="L545" s="19">
        <v>60944</v>
      </c>
      <c r="M545" s="19">
        <v>82932</v>
      </c>
      <c r="N545" s="8">
        <f t="shared" si="115"/>
        <v>793112.47</v>
      </c>
      <c r="O545" s="3">
        <f t="shared" si="116"/>
        <v>0</v>
      </c>
      <c r="P545" s="2">
        <v>167</v>
      </c>
      <c r="Q545" s="2">
        <v>48</v>
      </c>
      <c r="R545" s="3">
        <f t="shared" si="112"/>
        <v>11142</v>
      </c>
      <c r="S545" s="20">
        <f t="shared" si="110"/>
        <v>23479.067200000001</v>
      </c>
      <c r="T545" s="4">
        <v>37122041</v>
      </c>
      <c r="U545" s="20">
        <f t="shared" si="113"/>
        <v>37122.040999999997</v>
      </c>
      <c r="V545" s="20">
        <f t="shared" si="114"/>
        <v>0</v>
      </c>
      <c r="W545" s="3">
        <f t="shared" si="108"/>
        <v>0</v>
      </c>
      <c r="X545" s="3">
        <f t="shared" si="117"/>
        <v>11142</v>
      </c>
      <c r="Y545" s="22">
        <v>0</v>
      </c>
      <c r="Z545" s="17">
        <v>0</v>
      </c>
      <c r="AA545" s="3">
        <f t="shared" si="118"/>
        <v>11142</v>
      </c>
      <c r="AB545" s="22"/>
      <c r="AC545" s="23">
        <v>0</v>
      </c>
      <c r="AD545" s="23">
        <v>0</v>
      </c>
      <c r="AE545" s="24">
        <f>SUM(AA545-AB545+AC545-AD545)</f>
        <v>11142</v>
      </c>
      <c r="AF545" s="1">
        <f>IF(O545&gt;0," ",1)</f>
        <v>1</v>
      </c>
      <c r="AG545" s="1">
        <f>IF(W545&gt;0," ",1)</f>
        <v>1</v>
      </c>
    </row>
    <row r="546" spans="1:33" ht="14.1" customHeight="1">
      <c r="AC546" s="3"/>
    </row>
    <row r="547" spans="1:33" s="26" customFormat="1" ht="107.25" customHeight="1">
      <c r="A547" s="29">
        <f>COUNTA(A4:A546)</f>
        <v>542</v>
      </c>
      <c r="B547" s="41" t="s">
        <v>914</v>
      </c>
      <c r="C547" s="41"/>
      <c r="E547" s="31">
        <f>SUM(E4:E545)</f>
        <v>1036975.9099999996</v>
      </c>
      <c r="F547" s="32">
        <f>SUM(F4:F545)</f>
        <v>1599016853.2200005</v>
      </c>
      <c r="G547" s="32">
        <f>SUM(G4:G545)</f>
        <v>403608053.51999998</v>
      </c>
      <c r="H547" s="33">
        <f>SUM(H4:H545)</f>
        <v>100620495</v>
      </c>
      <c r="I547" s="32">
        <f>SUM(I4:I545)</f>
        <v>75465371.25</v>
      </c>
      <c r="J547" s="33">
        <f>SUM(J4:J545)</f>
        <v>83212992</v>
      </c>
      <c r="K547" s="33">
        <f>SUM(K4:K545)</f>
        <v>57919963</v>
      </c>
      <c r="L547" s="33">
        <f>SUM(L4:L545)</f>
        <v>219312126</v>
      </c>
      <c r="M547" s="33">
        <f>SUM(M4:M545)</f>
        <v>28930479</v>
      </c>
      <c r="N547" s="32">
        <f>SUM(N4:N545)</f>
        <v>868448984.76999938</v>
      </c>
      <c r="O547" s="33">
        <f>SUM(O4:O545)</f>
        <v>741603186</v>
      </c>
      <c r="P547" s="34">
        <f>SUM(P4:P546)</f>
        <v>41872</v>
      </c>
      <c r="Q547" s="34">
        <f>SUM(Q4:Q545)</f>
        <v>386002</v>
      </c>
      <c r="R547" s="33">
        <f>SUM(R4:R545)</f>
        <v>25122484</v>
      </c>
      <c r="S547" s="35">
        <f>SUM(S4:S545)</f>
        <v>74392651.783399984</v>
      </c>
      <c r="T547" s="33">
        <f>SUM(T4:T545)</f>
        <v>25072390847</v>
      </c>
      <c r="U547" s="35">
        <f>SUM(U4:U545)</f>
        <v>25072390.846999984</v>
      </c>
      <c r="V547" s="35">
        <f>SUM(V4:V545)</f>
        <v>49468303.897400044</v>
      </c>
      <c r="W547" s="33">
        <f>SUM(W4:W545)</f>
        <v>989366085</v>
      </c>
      <c r="X547" s="33">
        <f>SUM(X4:X545)</f>
        <v>1756091755</v>
      </c>
      <c r="Y547" s="33">
        <f>SUM(Y4:Y545)</f>
        <v>47163</v>
      </c>
      <c r="Z547" s="33">
        <f>SUM(Z4:Z545)</f>
        <v>47163</v>
      </c>
      <c r="AA547" s="36">
        <f>SUM(AA4:AA545)</f>
        <v>1756138918</v>
      </c>
      <c r="AB547" s="33">
        <f>SUM(AB4:AB545)</f>
        <v>3018</v>
      </c>
      <c r="AC547" s="34">
        <f>SUM(AC4:AC545)</f>
        <v>144827</v>
      </c>
      <c r="AD547" s="33">
        <f>SUM(AD4:AD545)</f>
        <v>537062</v>
      </c>
      <c r="AE547" s="37">
        <f>SUM(AE4:AE545)</f>
        <v>1755743665</v>
      </c>
      <c r="AF547" s="30">
        <f>SUM(AF4:AF545)</f>
        <v>44</v>
      </c>
      <c r="AG547" s="30">
        <f>SUM(AG4:AG545)</f>
        <v>15</v>
      </c>
    </row>
    <row r="548" spans="1:33" ht="14.1" customHeight="1">
      <c r="A548" s="14"/>
      <c r="B548" s="14"/>
      <c r="C548" s="14"/>
      <c r="D548" s="14"/>
    </row>
    <row r="549" spans="1:33" ht="14.1" customHeight="1">
      <c r="A549" s="14"/>
      <c r="B549" s="14"/>
      <c r="C549" s="14"/>
      <c r="D549" s="14"/>
    </row>
    <row r="550" spans="1:33" ht="14.1" customHeight="1">
      <c r="A550" s="14"/>
      <c r="B550" s="14"/>
      <c r="C550" s="14"/>
      <c r="D550" s="14"/>
    </row>
    <row r="551" spans="1:33" ht="14.1" customHeight="1">
      <c r="A551" s="14"/>
      <c r="B551" s="14"/>
      <c r="C551" s="14"/>
      <c r="D551" s="14"/>
    </row>
    <row r="552" spans="1:33" ht="14.1" customHeight="1">
      <c r="A552" s="14"/>
      <c r="B552" s="14"/>
      <c r="C552" s="14"/>
      <c r="D552" s="14"/>
    </row>
    <row r="553" spans="1:33" ht="14.1" customHeight="1">
      <c r="A553" s="14"/>
      <c r="B553" s="14"/>
      <c r="C553" s="14"/>
      <c r="D553" s="14"/>
    </row>
    <row r="554" spans="1:33" ht="14.1" customHeight="1">
      <c r="A554" s="14"/>
      <c r="B554" s="14"/>
      <c r="C554" s="14"/>
      <c r="D554" s="14"/>
    </row>
    <row r="555" spans="1:33" ht="14.1" customHeight="1">
      <c r="A555" s="14"/>
      <c r="B555" s="14"/>
      <c r="C555" s="14"/>
      <c r="D555" s="14"/>
    </row>
    <row r="556" spans="1:33" ht="14.1" customHeight="1">
      <c r="A556" s="14"/>
      <c r="B556" s="14"/>
      <c r="C556" s="14"/>
      <c r="D556" s="14"/>
    </row>
    <row r="557" spans="1:33" ht="14.1" customHeight="1">
      <c r="A557" s="14"/>
      <c r="B557" s="14"/>
      <c r="C557" s="14"/>
      <c r="D557" s="14"/>
    </row>
    <row r="558" spans="1:33" ht="14.1" customHeight="1">
      <c r="A558" s="14"/>
      <c r="B558" s="14"/>
      <c r="C558" s="14"/>
      <c r="D558" s="14"/>
    </row>
    <row r="559" spans="1:33" ht="14.1" customHeight="1">
      <c r="A559" s="14"/>
      <c r="B559" s="14"/>
      <c r="C559" s="14"/>
      <c r="D559" s="14"/>
    </row>
    <row r="560" spans="1:33" ht="14.1" customHeight="1">
      <c r="A560" s="14"/>
      <c r="B560" s="14"/>
      <c r="C560" s="14"/>
      <c r="D560" s="14"/>
    </row>
    <row r="561" spans="1:4" ht="14.1" customHeight="1">
      <c r="A561" s="14"/>
      <c r="B561" s="14"/>
      <c r="C561" s="14"/>
      <c r="D561" s="14"/>
    </row>
    <row r="562" spans="1:4" ht="14.1" customHeight="1">
      <c r="A562" s="14"/>
      <c r="B562" s="14"/>
      <c r="C562" s="14"/>
      <c r="D562" s="14"/>
    </row>
  </sheetData>
  <sortState ref="A4:AS545">
    <sortCondition ref="A4:A545"/>
    <sortCondition ref="C4:C545"/>
  </sortState>
  <mergeCells count="5">
    <mergeCell ref="AF1:AF3"/>
    <mergeCell ref="AG1:AG3"/>
    <mergeCell ref="AD1:AD3"/>
    <mergeCell ref="AC1:AC3"/>
    <mergeCell ref="AB1:AB3"/>
  </mergeCells>
  <phoneticPr fontId="0" type="noConversion"/>
  <printOptions horizontalCentered="1"/>
  <pageMargins left="0.1" right="0.1" top="0.51" bottom="0.51" header="0.38" footer="0.38"/>
  <pageSetup paperSize="5" scale="56" pageOrder="overThenDown" orientation="landscape" horizontalDpi="1200" verticalDpi="1200" r:id="rId1"/>
  <headerFooter alignWithMargins="0">
    <oddHeader xml:space="preserve">&amp;C&amp;"Times,Regular"&amp;F&amp;R&amp;"Times,Regular"06/13/11
</oddHeader>
    <oddFooter>&amp;C&amp;"Times,Regular"Page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FY11 Final 061311</vt:lpstr>
      <vt:lpstr>'FY11 Final 061311'!Print_Area</vt:lpstr>
      <vt:lpstr>'FY11 Final 061311'!Print_Titles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Kimberly Ivester</cp:lastModifiedBy>
  <cp:lastPrinted>2016-04-18T16:16:42Z</cp:lastPrinted>
  <dcterms:created xsi:type="dcterms:W3CDTF">2004-06-14T13:04:16Z</dcterms:created>
  <dcterms:modified xsi:type="dcterms:W3CDTF">2019-03-25T19:02:52Z</dcterms:modified>
</cp:coreProperties>
</file>