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0182\Desktop\Docs for Web\"/>
    </mc:Choice>
  </mc:AlternateContent>
  <bookViews>
    <workbookView xWindow="0" yWindow="0" windowWidth="16500" windowHeight="11745" tabRatio="1000"/>
  </bookViews>
  <sheets>
    <sheet name="FY20 Adj. 03162020" sheetId="44" r:id="rId1"/>
  </sheets>
  <definedNames>
    <definedName name="_xlnm.Print_Area" localSheetId="0">'FY20 Adj. 03162020'!$A$4:$AP$547</definedName>
    <definedName name="_xlnm.Print_Titles" localSheetId="0">'FY20 Adj. 03162020'!$1:$3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44" i="44" l="1"/>
  <c r="S543" i="44"/>
  <c r="S542" i="44"/>
  <c r="S541" i="44"/>
  <c r="S540" i="44"/>
  <c r="S539" i="44"/>
  <c r="S538" i="44"/>
  <c r="S537" i="44"/>
  <c r="S536" i="44"/>
  <c r="S535" i="44"/>
  <c r="S534" i="44"/>
  <c r="S533" i="44"/>
  <c r="S532" i="44"/>
  <c r="S531" i="44"/>
  <c r="S530" i="44"/>
  <c r="S529" i="44"/>
  <c r="S528" i="44"/>
  <c r="S527" i="44"/>
  <c r="S526" i="44"/>
  <c r="S525" i="44"/>
  <c r="S524" i="44"/>
  <c r="S523" i="44"/>
  <c r="S522" i="44"/>
  <c r="S521" i="44"/>
  <c r="S520" i="44"/>
  <c r="S519" i="44"/>
  <c r="S518" i="44"/>
  <c r="S517" i="44"/>
  <c r="S516" i="44"/>
  <c r="S515" i="44"/>
  <c r="S514" i="44"/>
  <c r="S513" i="44"/>
  <c r="S512" i="44"/>
  <c r="S511" i="44"/>
  <c r="S510" i="44"/>
  <c r="S509" i="44"/>
  <c r="S508" i="44"/>
  <c r="S507" i="44"/>
  <c r="S506" i="44"/>
  <c r="S505" i="44"/>
  <c r="S504" i="44"/>
  <c r="S503" i="44"/>
  <c r="S502" i="44"/>
  <c r="S501" i="44"/>
  <c r="S500" i="44"/>
  <c r="S499" i="44"/>
  <c r="S498" i="44"/>
  <c r="S497" i="44"/>
  <c r="S496" i="44"/>
  <c r="S495" i="44"/>
  <c r="S494" i="44"/>
  <c r="S493" i="44"/>
  <c r="S492" i="44"/>
  <c r="S491" i="44"/>
  <c r="S490" i="44"/>
  <c r="S489" i="44"/>
  <c r="S488" i="44"/>
  <c r="S487" i="44"/>
  <c r="S486" i="44"/>
  <c r="S485" i="44"/>
  <c r="S484" i="44"/>
  <c r="S483" i="44"/>
  <c r="S482" i="44"/>
  <c r="S481" i="44"/>
  <c r="S480" i="44"/>
  <c r="S479" i="44"/>
  <c r="S478" i="44"/>
  <c r="S477" i="44"/>
  <c r="S476" i="44"/>
  <c r="S475" i="44"/>
  <c r="S474" i="44"/>
  <c r="S473" i="44"/>
  <c r="S472" i="44"/>
  <c r="S471" i="44"/>
  <c r="S470" i="44"/>
  <c r="S469" i="44"/>
  <c r="S468" i="44"/>
  <c r="S467" i="44"/>
  <c r="S466" i="44"/>
  <c r="S465" i="44"/>
  <c r="S464" i="44"/>
  <c r="S463" i="44"/>
  <c r="S462" i="44"/>
  <c r="S461" i="44"/>
  <c r="S460" i="44"/>
  <c r="S459" i="44"/>
  <c r="S458" i="44"/>
  <c r="S457" i="44"/>
  <c r="S456" i="44"/>
  <c r="S455" i="44"/>
  <c r="S454" i="44"/>
  <c r="S453" i="44"/>
  <c r="S452" i="44"/>
  <c r="S451" i="44"/>
  <c r="S450" i="44"/>
  <c r="S449" i="44"/>
  <c r="S448" i="44"/>
  <c r="S447" i="44"/>
  <c r="S446" i="44"/>
  <c r="S445" i="44"/>
  <c r="S444" i="44"/>
  <c r="S443" i="44"/>
  <c r="S442" i="44"/>
  <c r="S441" i="44"/>
  <c r="S440" i="44"/>
  <c r="S439" i="44"/>
  <c r="S438" i="44"/>
  <c r="S437" i="44"/>
  <c r="S436" i="44"/>
  <c r="S435" i="44"/>
  <c r="S434" i="44"/>
  <c r="S433" i="44"/>
  <c r="S432" i="44"/>
  <c r="S431" i="44"/>
  <c r="S430" i="44"/>
  <c r="S429" i="44"/>
  <c r="S428" i="44"/>
  <c r="S427" i="44"/>
  <c r="S426" i="44"/>
  <c r="S425" i="44"/>
  <c r="S424" i="44"/>
  <c r="S423" i="44"/>
  <c r="S422" i="44"/>
  <c r="S421" i="44"/>
  <c r="S420" i="44"/>
  <c r="S419" i="44"/>
  <c r="S418" i="44"/>
  <c r="S417" i="44"/>
  <c r="S416" i="44"/>
  <c r="S415" i="44"/>
  <c r="S414" i="44"/>
  <c r="S413" i="44"/>
  <c r="S412" i="44"/>
  <c r="S411" i="44"/>
  <c r="S410" i="44"/>
  <c r="S409" i="44"/>
  <c r="S408" i="44"/>
  <c r="S407" i="44"/>
  <c r="S406" i="44"/>
  <c r="S405" i="44"/>
  <c r="S404" i="44"/>
  <c r="S403" i="44"/>
  <c r="S402" i="44"/>
  <c r="S401" i="44"/>
  <c r="S400" i="44"/>
  <c r="S399" i="44"/>
  <c r="S398" i="44"/>
  <c r="S397" i="44"/>
  <c r="S396" i="44"/>
  <c r="S395" i="44"/>
  <c r="S394" i="44"/>
  <c r="S393" i="44"/>
  <c r="S392" i="44"/>
  <c r="S391" i="44"/>
  <c r="S390" i="44"/>
  <c r="S389" i="44"/>
  <c r="S388" i="44"/>
  <c r="S387" i="44"/>
  <c r="S386" i="44"/>
  <c r="S385" i="44"/>
  <c r="S384" i="44"/>
  <c r="S383" i="44"/>
  <c r="S382" i="44"/>
  <c r="S381" i="44"/>
  <c r="S380" i="44"/>
  <c r="S379" i="44"/>
  <c r="S378" i="44"/>
  <c r="S377" i="44"/>
  <c r="S376" i="44"/>
  <c r="S375" i="44"/>
  <c r="S374" i="44"/>
  <c r="S373" i="44"/>
  <c r="S372" i="44"/>
  <c r="S371" i="44"/>
  <c r="S370" i="44"/>
  <c r="S369" i="44"/>
  <c r="S368" i="44"/>
  <c r="S367" i="44"/>
  <c r="S366" i="44"/>
  <c r="S365" i="44"/>
  <c r="S364" i="44"/>
  <c r="S363" i="44"/>
  <c r="S362" i="44"/>
  <c r="S361" i="44"/>
  <c r="S360" i="44"/>
  <c r="S359" i="44"/>
  <c r="S358" i="44"/>
  <c r="S357" i="44"/>
  <c r="S356" i="44"/>
  <c r="S355" i="44"/>
  <c r="S354" i="44"/>
  <c r="S353" i="44"/>
  <c r="S352" i="44"/>
  <c r="S351" i="44"/>
  <c r="S350" i="44"/>
  <c r="S349" i="44"/>
  <c r="S348" i="44"/>
  <c r="S347" i="44"/>
  <c r="S346" i="44"/>
  <c r="S345" i="44"/>
  <c r="S344" i="44"/>
  <c r="S343" i="44"/>
  <c r="S342" i="44"/>
  <c r="S341" i="44"/>
  <c r="S340" i="44"/>
  <c r="S339" i="44"/>
  <c r="S338" i="44"/>
  <c r="S337" i="44"/>
  <c r="S336" i="44"/>
  <c r="S335" i="44"/>
  <c r="S334" i="44"/>
  <c r="S333" i="44"/>
  <c r="S332" i="44"/>
  <c r="S331" i="44"/>
  <c r="S330" i="44"/>
  <c r="S329" i="44"/>
  <c r="S328" i="44"/>
  <c r="S327" i="44"/>
  <c r="S326" i="44"/>
  <c r="S325" i="44"/>
  <c r="S324" i="44"/>
  <c r="S323" i="44"/>
  <c r="S322" i="44"/>
  <c r="S321" i="44"/>
  <c r="S320" i="44"/>
  <c r="S319" i="44"/>
  <c r="S318" i="44"/>
  <c r="S317" i="44"/>
  <c r="S316" i="44"/>
  <c r="S315" i="44"/>
  <c r="S314" i="44"/>
  <c r="S313" i="44"/>
  <c r="S312" i="44"/>
  <c r="S311" i="44"/>
  <c r="S310" i="44"/>
  <c r="S309" i="44"/>
  <c r="S308" i="44"/>
  <c r="S307" i="44"/>
  <c r="S306" i="44"/>
  <c r="S305" i="44"/>
  <c r="S304" i="44"/>
  <c r="S303" i="44"/>
  <c r="S302" i="44"/>
  <c r="S301" i="44"/>
  <c r="S300" i="44"/>
  <c r="S299" i="44"/>
  <c r="S298" i="44"/>
  <c r="S297" i="44"/>
  <c r="S296" i="44"/>
  <c r="S295" i="44"/>
  <c r="S294" i="44"/>
  <c r="S293" i="44"/>
  <c r="S292" i="44"/>
  <c r="S291" i="44"/>
  <c r="S290" i="44"/>
  <c r="S289" i="44"/>
  <c r="S288" i="44"/>
  <c r="S287" i="44"/>
  <c r="S286" i="44"/>
  <c r="S285" i="44"/>
  <c r="S284" i="44"/>
  <c r="S283" i="44"/>
  <c r="S282" i="44"/>
  <c r="S281" i="44"/>
  <c r="S280" i="44"/>
  <c r="S279" i="44"/>
  <c r="S278" i="44"/>
  <c r="S277" i="44"/>
  <c r="S276" i="44"/>
  <c r="S275" i="44"/>
  <c r="S274" i="44"/>
  <c r="S273" i="44"/>
  <c r="S272" i="44"/>
  <c r="S271" i="44"/>
  <c r="S270" i="44"/>
  <c r="S269" i="44"/>
  <c r="S268" i="44"/>
  <c r="S267" i="44"/>
  <c r="S266" i="44"/>
  <c r="S265" i="44"/>
  <c r="S264" i="44"/>
  <c r="S263" i="44"/>
  <c r="S262" i="44"/>
  <c r="S261" i="44"/>
  <c r="S260" i="44"/>
  <c r="S259" i="44"/>
  <c r="S258" i="44"/>
  <c r="S257" i="44"/>
  <c r="S256" i="44"/>
  <c r="S255" i="44"/>
  <c r="S254" i="44"/>
  <c r="S253" i="44"/>
  <c r="S252" i="44"/>
  <c r="S251" i="44"/>
  <c r="S250" i="44"/>
  <c r="S249" i="44"/>
  <c r="S248" i="44"/>
  <c r="S247" i="44"/>
  <c r="S246" i="44"/>
  <c r="S245" i="44"/>
  <c r="S244" i="44"/>
  <c r="S243" i="44"/>
  <c r="S242" i="44"/>
  <c r="S241" i="44"/>
  <c r="S240" i="44"/>
  <c r="S239" i="44"/>
  <c r="S238" i="44"/>
  <c r="S237" i="44"/>
  <c r="S236" i="44"/>
  <c r="S235" i="44"/>
  <c r="S234" i="44"/>
  <c r="S233" i="44"/>
  <c r="S232" i="44"/>
  <c r="S231" i="44"/>
  <c r="S230" i="44"/>
  <c r="S229" i="44"/>
  <c r="S228" i="44"/>
  <c r="S227" i="44"/>
  <c r="S226" i="44"/>
  <c r="S225" i="44"/>
  <c r="S224" i="44"/>
  <c r="S223" i="44"/>
  <c r="S222" i="44"/>
  <c r="S221" i="44"/>
  <c r="S220" i="44"/>
  <c r="S219" i="44"/>
  <c r="S218" i="44"/>
  <c r="S217" i="44"/>
  <c r="S216" i="44"/>
  <c r="S215" i="44"/>
  <c r="S214" i="44"/>
  <c r="S213" i="44"/>
  <c r="S212" i="44"/>
  <c r="S211" i="44"/>
  <c r="S210" i="44"/>
  <c r="S209" i="44"/>
  <c r="S208" i="44"/>
  <c r="S207" i="44"/>
  <c r="S206" i="44"/>
  <c r="S205" i="44"/>
  <c r="S204" i="44"/>
  <c r="S203" i="44"/>
  <c r="S202" i="44"/>
  <c r="S201" i="44"/>
  <c r="S200" i="44"/>
  <c r="S199" i="44"/>
  <c r="S198" i="44"/>
  <c r="S197" i="44"/>
  <c r="S196" i="44"/>
  <c r="S195" i="44"/>
  <c r="S194" i="44"/>
  <c r="S193" i="44"/>
  <c r="S192" i="44"/>
  <c r="S191" i="44"/>
  <c r="S190" i="44"/>
  <c r="S189" i="44"/>
  <c r="S188" i="44"/>
  <c r="S187" i="44"/>
  <c r="S186" i="44"/>
  <c r="S185" i="44"/>
  <c r="S184" i="44"/>
  <c r="S183" i="44"/>
  <c r="S182" i="44"/>
  <c r="S181" i="44"/>
  <c r="S180" i="44"/>
  <c r="S179" i="44"/>
  <c r="S178" i="44"/>
  <c r="S177" i="44"/>
  <c r="S176" i="44"/>
  <c r="S175" i="44"/>
  <c r="S174" i="44"/>
  <c r="S173" i="44"/>
  <c r="S172" i="44"/>
  <c r="S171" i="44"/>
  <c r="S170" i="44"/>
  <c r="S169" i="44"/>
  <c r="S168" i="44"/>
  <c r="S167" i="44"/>
  <c r="S166" i="44"/>
  <c r="S165" i="44"/>
  <c r="S164" i="44"/>
  <c r="S163" i="44"/>
  <c r="S162" i="44"/>
  <c r="S161" i="44"/>
  <c r="S160" i="44"/>
  <c r="S159" i="44"/>
  <c r="S158" i="44"/>
  <c r="S157" i="44"/>
  <c r="S156" i="44"/>
  <c r="S155" i="44"/>
  <c r="S154" i="44"/>
  <c r="S153" i="44"/>
  <c r="S152" i="44"/>
  <c r="S151" i="44"/>
  <c r="S150" i="44"/>
  <c r="S149" i="44"/>
  <c r="S148" i="44"/>
  <c r="S147" i="44"/>
  <c r="S146" i="44"/>
  <c r="S145" i="44"/>
  <c r="S144" i="44"/>
  <c r="S143" i="44"/>
  <c r="S142" i="44"/>
  <c r="S141" i="44"/>
  <c r="S140" i="44"/>
  <c r="S139" i="44"/>
  <c r="S138" i="44"/>
  <c r="S137" i="44"/>
  <c r="S136" i="44"/>
  <c r="S135" i="44"/>
  <c r="S134" i="44"/>
  <c r="S133" i="44"/>
  <c r="S132" i="44"/>
  <c r="S131" i="44"/>
  <c r="S130" i="44"/>
  <c r="S129" i="44"/>
  <c r="S128" i="44"/>
  <c r="S127" i="44"/>
  <c r="S126" i="44"/>
  <c r="S125" i="44"/>
  <c r="S124" i="44"/>
  <c r="S123" i="44"/>
  <c r="S122" i="44"/>
  <c r="S121" i="44"/>
  <c r="S120" i="44"/>
  <c r="S119" i="44"/>
  <c r="S118" i="44"/>
  <c r="S117" i="44"/>
  <c r="S116" i="44"/>
  <c r="S115" i="44"/>
  <c r="S114" i="44"/>
  <c r="S113" i="44"/>
  <c r="S112" i="44"/>
  <c r="S111" i="44"/>
  <c r="S110" i="44"/>
  <c r="S109" i="44"/>
  <c r="S108" i="44"/>
  <c r="S107" i="44"/>
  <c r="S106" i="44"/>
  <c r="S105" i="44"/>
  <c r="S104" i="44"/>
  <c r="S103" i="44"/>
  <c r="S102" i="44"/>
  <c r="S101" i="44"/>
  <c r="S100" i="44"/>
  <c r="S99" i="44"/>
  <c r="S98" i="44"/>
  <c r="S97" i="44"/>
  <c r="S96" i="44"/>
  <c r="S95" i="44"/>
  <c r="S94" i="44"/>
  <c r="S93" i="44"/>
  <c r="S92" i="44"/>
  <c r="S91" i="44"/>
  <c r="S90" i="44"/>
  <c r="S89" i="44"/>
  <c r="S88" i="44"/>
  <c r="S87" i="44"/>
  <c r="S86" i="44"/>
  <c r="S85" i="44"/>
  <c r="S84" i="44"/>
  <c r="S83" i="44"/>
  <c r="S82" i="44"/>
  <c r="S81" i="44"/>
  <c r="S80" i="44"/>
  <c r="S79" i="44"/>
  <c r="S78" i="44"/>
  <c r="S77" i="44"/>
  <c r="S76" i="44"/>
  <c r="S75" i="44"/>
  <c r="S74" i="44"/>
  <c r="S73" i="44"/>
  <c r="S72" i="44"/>
  <c r="S71" i="44"/>
  <c r="S70" i="44"/>
  <c r="S69" i="44"/>
  <c r="S68" i="44"/>
  <c r="S67" i="44"/>
  <c r="S66" i="44"/>
  <c r="S65" i="44"/>
  <c r="S64" i="44"/>
  <c r="S63" i="44"/>
  <c r="S62" i="44"/>
  <c r="S61" i="44"/>
  <c r="S60" i="44"/>
  <c r="S59" i="44"/>
  <c r="S58" i="44"/>
  <c r="S57" i="44"/>
  <c r="S56" i="44"/>
  <c r="S55" i="44"/>
  <c r="S54" i="44"/>
  <c r="S53" i="44"/>
  <c r="S52" i="44"/>
  <c r="S51" i="44"/>
  <c r="S50" i="44"/>
  <c r="S49" i="44"/>
  <c r="S48" i="44"/>
  <c r="S47" i="44"/>
  <c r="S46" i="44"/>
  <c r="S45" i="44"/>
  <c r="S44" i="44"/>
  <c r="S43" i="44"/>
  <c r="S42" i="44"/>
  <c r="S41" i="44"/>
  <c r="S40" i="44"/>
  <c r="S39" i="44"/>
  <c r="S38" i="44"/>
  <c r="S37" i="44"/>
  <c r="S36" i="44"/>
  <c r="S35" i="44"/>
  <c r="S34" i="44"/>
  <c r="S33" i="44"/>
  <c r="S32" i="44"/>
  <c r="S31" i="44"/>
  <c r="S30" i="44"/>
  <c r="S29" i="44"/>
  <c r="S28" i="44"/>
  <c r="S27" i="44"/>
  <c r="S26" i="44"/>
  <c r="S25" i="44"/>
  <c r="S24" i="44"/>
  <c r="S23" i="44"/>
  <c r="S22" i="44"/>
  <c r="S21" i="44"/>
  <c r="S20" i="44"/>
  <c r="S19" i="44"/>
  <c r="S18" i="44"/>
  <c r="S17" i="44"/>
  <c r="S16" i="44"/>
  <c r="S15" i="44"/>
  <c r="S14" i="44"/>
  <c r="S13" i="44"/>
  <c r="S12" i="44"/>
  <c r="S11" i="44"/>
  <c r="S10" i="44"/>
  <c r="S9" i="44"/>
  <c r="S8" i="44"/>
  <c r="S7" i="44"/>
  <c r="S6" i="44"/>
  <c r="S5" i="44"/>
  <c r="S4" i="44"/>
  <c r="F544" i="44"/>
  <c r="F543" i="44"/>
  <c r="F542" i="44"/>
  <c r="F541" i="44"/>
  <c r="F538" i="44"/>
  <c r="F537" i="44"/>
  <c r="F536" i="44"/>
  <c r="F535" i="44"/>
  <c r="F533" i="44"/>
  <c r="F531" i="44"/>
  <c r="F530" i="44"/>
  <c r="F529" i="44"/>
  <c r="F527" i="44"/>
  <c r="F526" i="44"/>
  <c r="F524" i="44"/>
  <c r="F523" i="44"/>
  <c r="F521" i="44"/>
  <c r="F520" i="44"/>
  <c r="F519" i="44"/>
  <c r="F517" i="44"/>
  <c r="F515" i="44"/>
  <c r="F514" i="44"/>
  <c r="F513" i="44"/>
  <c r="F512" i="44"/>
  <c r="F509" i="44"/>
  <c r="F508" i="44"/>
  <c r="F507" i="44"/>
  <c r="F506" i="44"/>
  <c r="F505" i="44"/>
  <c r="F502" i="44"/>
  <c r="F501" i="44"/>
  <c r="F500" i="44"/>
  <c r="F499" i="44"/>
  <c r="F497" i="44"/>
  <c r="F495" i="44"/>
  <c r="F494" i="44"/>
  <c r="F493" i="44"/>
  <c r="F491" i="44"/>
  <c r="F490" i="44"/>
  <c r="F488" i="44"/>
  <c r="F487" i="44"/>
  <c r="F485" i="44"/>
  <c r="F484" i="44"/>
  <c r="F483" i="44"/>
  <c r="F481" i="44"/>
  <c r="F479" i="44"/>
  <c r="F478" i="44"/>
  <c r="F477" i="44"/>
  <c r="F476" i="44"/>
  <c r="F473" i="44"/>
  <c r="F472" i="44"/>
  <c r="F471" i="44"/>
  <c r="F470" i="44"/>
  <c r="F469" i="44"/>
  <c r="F466" i="44"/>
  <c r="F465" i="44"/>
  <c r="F464" i="44"/>
  <c r="F463" i="44"/>
  <c r="F461" i="44"/>
  <c r="F459" i="44"/>
  <c r="F458" i="44"/>
  <c r="F457" i="44"/>
  <c r="F455" i="44"/>
  <c r="F454" i="44"/>
  <c r="F452" i="44"/>
  <c r="F451" i="44"/>
  <c r="F449" i="44"/>
  <c r="F448" i="44"/>
  <c r="F447" i="44"/>
  <c r="F445" i="44"/>
  <c r="F443" i="44"/>
  <c r="F442" i="44"/>
  <c r="F441" i="44"/>
  <c r="F440" i="44"/>
  <c r="F437" i="44"/>
  <c r="F436" i="44"/>
  <c r="F435" i="44"/>
  <c r="F434" i="44"/>
  <c r="F433" i="44"/>
  <c r="F430" i="44"/>
  <c r="F429" i="44"/>
  <c r="F428" i="44"/>
  <c r="F427" i="44"/>
  <c r="F425" i="44"/>
  <c r="F423" i="44"/>
  <c r="F422" i="44"/>
  <c r="F421" i="44"/>
  <c r="F419" i="44"/>
  <c r="F418" i="44"/>
  <c r="F416" i="44"/>
  <c r="F415" i="44"/>
  <c r="F413" i="44"/>
  <c r="F412" i="44"/>
  <c r="F411" i="44"/>
  <c r="F409" i="44"/>
  <c r="F407" i="44"/>
  <c r="F406" i="44"/>
  <c r="F405" i="44"/>
  <c r="F404" i="44"/>
  <c r="F401" i="44"/>
  <c r="F400" i="44"/>
  <c r="F399" i="44"/>
  <c r="F398" i="44"/>
  <c r="F397" i="44"/>
  <c r="F394" i="44"/>
  <c r="F393" i="44"/>
  <c r="F392" i="44"/>
  <c r="F391" i="44"/>
  <c r="F389" i="44"/>
  <c r="F387" i="44"/>
  <c r="F386" i="44"/>
  <c r="F385" i="44"/>
  <c r="F383" i="44"/>
  <c r="F382" i="44"/>
  <c r="F380" i="44"/>
  <c r="F379" i="44"/>
  <c r="F377" i="44"/>
  <c r="F376" i="44"/>
  <c r="F375" i="44"/>
  <c r="F373" i="44"/>
  <c r="F371" i="44"/>
  <c r="F370" i="44"/>
  <c r="F369" i="44"/>
  <c r="F368" i="44"/>
  <c r="F365" i="44"/>
  <c r="F364" i="44"/>
  <c r="F363" i="44"/>
  <c r="F362" i="44"/>
  <c r="F361" i="44"/>
  <c r="F358" i="44"/>
  <c r="F357" i="44"/>
  <c r="F356" i="44"/>
  <c r="F355" i="44"/>
  <c r="F353" i="44"/>
  <c r="F351" i="44"/>
  <c r="F350" i="44"/>
  <c r="F349" i="44"/>
  <c r="F347" i="44"/>
  <c r="F346" i="44"/>
  <c r="F344" i="44"/>
  <c r="F343" i="44"/>
  <c r="F341" i="44"/>
  <c r="F340" i="44"/>
  <c r="F339" i="44"/>
  <c r="F337" i="44"/>
  <c r="F335" i="44"/>
  <c r="F334" i="44"/>
  <c r="F333" i="44"/>
  <c r="F332" i="44"/>
  <c r="F329" i="44"/>
  <c r="F328" i="44"/>
  <c r="F327" i="44"/>
  <c r="F326" i="44"/>
  <c r="F325" i="44"/>
  <c r="F322" i="44"/>
  <c r="F321" i="44"/>
  <c r="F320" i="44"/>
  <c r="F319" i="44"/>
  <c r="F317" i="44"/>
  <c r="F315" i="44"/>
  <c r="F314" i="44"/>
  <c r="F313" i="44"/>
  <c r="F311" i="44"/>
  <c r="F310" i="44"/>
  <c r="F308" i="44"/>
  <c r="F307" i="44"/>
  <c r="F305" i="44"/>
  <c r="F304" i="44"/>
  <c r="F303" i="44"/>
  <c r="F301" i="44"/>
  <c r="F299" i="44"/>
  <c r="F298" i="44"/>
  <c r="F297" i="44"/>
  <c r="F296" i="44"/>
  <c r="F293" i="44"/>
  <c r="F292" i="44"/>
  <c r="F291" i="44"/>
  <c r="F290" i="44"/>
  <c r="F289" i="44"/>
  <c r="F286" i="44"/>
  <c r="F285" i="44"/>
  <c r="F284" i="44"/>
  <c r="F283" i="44"/>
  <c r="F281" i="44"/>
  <c r="F279" i="44"/>
  <c r="F278" i="44"/>
  <c r="F277" i="44"/>
  <c r="F275" i="44"/>
  <c r="F274" i="44"/>
  <c r="F272" i="44"/>
  <c r="F271" i="44"/>
  <c r="F269" i="44"/>
  <c r="F268" i="44"/>
  <c r="F267" i="44"/>
  <c r="F265" i="44"/>
  <c r="F263" i="44"/>
  <c r="F262" i="44"/>
  <c r="F261" i="44"/>
  <c r="F260" i="44"/>
  <c r="F257" i="44"/>
  <c r="F256" i="44"/>
  <c r="F255" i="44"/>
  <c r="F254" i="44"/>
  <c r="F253" i="44"/>
  <c r="F250" i="44"/>
  <c r="F249" i="44"/>
  <c r="F248" i="44"/>
  <c r="F247" i="44"/>
  <c r="F245" i="44"/>
  <c r="F243" i="44"/>
  <c r="F242" i="44"/>
  <c r="F241" i="44"/>
  <c r="F239" i="44"/>
  <c r="F238" i="44"/>
  <c r="F236" i="44"/>
  <c r="F235" i="44"/>
  <c r="F233" i="44"/>
  <c r="F232" i="44"/>
  <c r="F231" i="44"/>
  <c r="F229" i="44"/>
  <c r="F227" i="44"/>
  <c r="F226" i="44"/>
  <c r="F225" i="44"/>
  <c r="F224" i="44"/>
  <c r="F221" i="44"/>
  <c r="F220" i="44"/>
  <c r="F219" i="44"/>
  <c r="F218" i="44"/>
  <c r="F217" i="44"/>
  <c r="F214" i="44"/>
  <c r="F213" i="44"/>
  <c r="F212" i="44"/>
  <c r="F211" i="44"/>
  <c r="F209" i="44"/>
  <c r="F207" i="44"/>
  <c r="F206" i="44"/>
  <c r="F205" i="44"/>
  <c r="F203" i="44"/>
  <c r="F202" i="44"/>
  <c r="F200" i="44"/>
  <c r="F199" i="44"/>
  <c r="F197" i="44"/>
  <c r="F196" i="44"/>
  <c r="F195" i="44"/>
  <c r="F193" i="44"/>
  <c r="F191" i="44"/>
  <c r="F190" i="44"/>
  <c r="F189" i="44"/>
  <c r="F188" i="44"/>
  <c r="F185" i="44"/>
  <c r="F184" i="44"/>
  <c r="F183" i="44"/>
  <c r="F182" i="44"/>
  <c r="F181" i="44"/>
  <c r="F178" i="44"/>
  <c r="F177" i="44"/>
  <c r="F176" i="44"/>
  <c r="F175" i="44"/>
  <c r="F173" i="44"/>
  <c r="F171" i="44"/>
  <c r="F170" i="44"/>
  <c r="F169" i="44"/>
  <c r="F167" i="44"/>
  <c r="F166" i="44"/>
  <c r="F164" i="44"/>
  <c r="F163" i="44"/>
  <c r="F161" i="44"/>
  <c r="F160" i="44"/>
  <c r="F159" i="44"/>
  <c r="F157" i="44"/>
  <c r="F155" i="44"/>
  <c r="F154" i="44"/>
  <c r="F153" i="44"/>
  <c r="F152" i="44"/>
  <c r="F149" i="44"/>
  <c r="F148" i="44"/>
  <c r="F147" i="44"/>
  <c r="F146" i="44"/>
  <c r="F145" i="44"/>
  <c r="F142" i="44"/>
  <c r="F141" i="44"/>
  <c r="F140" i="44"/>
  <c r="F139" i="44"/>
  <c r="F137" i="44"/>
  <c r="F135" i="44"/>
  <c r="F134" i="44"/>
  <c r="F133" i="44"/>
  <c r="F131" i="44"/>
  <c r="F130" i="44"/>
  <c r="F128" i="44"/>
  <c r="F127" i="44"/>
  <c r="F125" i="44"/>
  <c r="F124" i="44"/>
  <c r="F123" i="44"/>
  <c r="F121" i="44"/>
  <c r="F119" i="44"/>
  <c r="F118" i="44"/>
  <c r="F117" i="44"/>
  <c r="F116" i="44"/>
  <c r="F113" i="44"/>
  <c r="F112" i="44"/>
  <c r="F111" i="44"/>
  <c r="F110" i="44"/>
  <c r="F109" i="44"/>
  <c r="F106" i="44"/>
  <c r="F105" i="44"/>
  <c r="F104" i="44"/>
  <c r="F103" i="44"/>
  <c r="F101" i="44"/>
  <c r="F99" i="44"/>
  <c r="F98" i="44"/>
  <c r="F97" i="44"/>
  <c r="F95" i="44"/>
  <c r="F94" i="44"/>
  <c r="F92" i="44"/>
  <c r="F91" i="44"/>
  <c r="F89" i="44"/>
  <c r="F88" i="44"/>
  <c r="F87" i="44"/>
  <c r="F85" i="44"/>
  <c r="F83" i="44"/>
  <c r="F82" i="44"/>
  <c r="F81" i="44"/>
  <c r="F80" i="44"/>
  <c r="F77" i="44"/>
  <c r="F76" i="44"/>
  <c r="F75" i="44"/>
  <c r="F74" i="44"/>
  <c r="F73" i="44"/>
  <c r="F70" i="44"/>
  <c r="F69" i="44"/>
  <c r="F68" i="44"/>
  <c r="F67" i="44"/>
  <c r="F65" i="44"/>
  <c r="F63" i="44"/>
  <c r="F62" i="44"/>
  <c r="F61" i="44"/>
  <c r="F59" i="44"/>
  <c r="F58" i="44"/>
  <c r="F56" i="44"/>
  <c r="F55" i="44"/>
  <c r="F53" i="44"/>
  <c r="F52" i="44"/>
  <c r="F51" i="44"/>
  <c r="F49" i="44"/>
  <c r="F47" i="44"/>
  <c r="F46" i="44"/>
  <c r="F45" i="44"/>
  <c r="F44" i="44"/>
  <c r="F41" i="44"/>
  <c r="F40" i="44"/>
  <c r="F39" i="44"/>
  <c r="F38" i="44"/>
  <c r="F37" i="44"/>
  <c r="F34" i="44"/>
  <c r="F33" i="44"/>
  <c r="F32" i="44"/>
  <c r="F31" i="44"/>
  <c r="F30" i="44"/>
  <c r="F28" i="44"/>
  <c r="F27" i="44"/>
  <c r="F26" i="44"/>
  <c r="F25" i="44"/>
  <c r="F24" i="44"/>
  <c r="F22" i="44"/>
  <c r="F21" i="44"/>
  <c r="F20" i="44"/>
  <c r="F19" i="44"/>
  <c r="F18" i="44"/>
  <c r="F16" i="44"/>
  <c r="F15" i="44"/>
  <c r="F14" i="44"/>
  <c r="F13" i="44"/>
  <c r="F12" i="44"/>
  <c r="F10" i="44"/>
  <c r="F9" i="44"/>
  <c r="F8" i="44"/>
  <c r="F7" i="44"/>
  <c r="F6" i="44"/>
  <c r="F4" i="44"/>
  <c r="F540" i="44" l="1"/>
  <c r="F534" i="44"/>
  <c r="F528" i="44"/>
  <c r="F522" i="44"/>
  <c r="F516" i="44"/>
  <c r="F510" i="44"/>
  <c r="F504" i="44"/>
  <c r="F498" i="44"/>
  <c r="F492" i="44"/>
  <c r="F486" i="44"/>
  <c r="F480" i="44"/>
  <c r="F474" i="44"/>
  <c r="F468" i="44"/>
  <c r="F462" i="44"/>
  <c r="F456" i="44"/>
  <c r="F450" i="44"/>
  <c r="F444" i="44"/>
  <c r="F438" i="44"/>
  <c r="F432" i="44"/>
  <c r="F426" i="44"/>
  <c r="F420" i="44"/>
  <c r="F414" i="44"/>
  <c r="F408" i="44"/>
  <c r="F402" i="44"/>
  <c r="F396" i="44"/>
  <c r="F390" i="44"/>
  <c r="F384" i="44"/>
  <c r="F378" i="44"/>
  <c r="F372" i="44"/>
  <c r="F366" i="44"/>
  <c r="F360" i="44"/>
  <c r="F354" i="44"/>
  <c r="F348" i="44"/>
  <c r="F342" i="44"/>
  <c r="F336" i="44"/>
  <c r="F330" i="44"/>
  <c r="F324" i="44"/>
  <c r="F318" i="44"/>
  <c r="F312" i="44"/>
  <c r="F306" i="44"/>
  <c r="F300" i="44"/>
  <c r="F294" i="44"/>
  <c r="F288" i="44"/>
  <c r="F282" i="44"/>
  <c r="F276" i="44"/>
  <c r="F270" i="44"/>
  <c r="F264" i="44"/>
  <c r="F258" i="44"/>
  <c r="F252" i="44"/>
  <c r="F246" i="44"/>
  <c r="F240" i="44"/>
  <c r="F234" i="44"/>
  <c r="F228" i="44"/>
  <c r="F222" i="44"/>
  <c r="F216" i="44"/>
  <c r="F210" i="44"/>
  <c r="F204" i="44"/>
  <c r="F198" i="44"/>
  <c r="F192" i="44"/>
  <c r="F186" i="44"/>
  <c r="F180" i="44"/>
  <c r="F174" i="44"/>
  <c r="F168" i="44"/>
  <c r="F162" i="44"/>
  <c r="F156" i="44"/>
  <c r="F150" i="44"/>
  <c r="F144" i="44"/>
  <c r="F138" i="44"/>
  <c r="F132" i="44"/>
  <c r="F126" i="44"/>
  <c r="F120" i="44"/>
  <c r="F114" i="44"/>
  <c r="F108" i="44"/>
  <c r="F102" i="44"/>
  <c r="F96" i="44"/>
  <c r="F90" i="44"/>
  <c r="F84" i="44"/>
  <c r="F78" i="44"/>
  <c r="F72" i="44"/>
  <c r="F66" i="44"/>
  <c r="F60" i="44"/>
  <c r="F54" i="44"/>
  <c r="F48" i="44"/>
  <c r="F42" i="44"/>
  <c r="F36" i="44"/>
  <c r="F5" i="44"/>
  <c r="F11" i="44"/>
  <c r="F17" i="44"/>
  <c r="F23" i="44"/>
  <c r="F29" i="44"/>
  <c r="F35" i="44"/>
  <c r="F43" i="44"/>
  <c r="F50" i="44"/>
  <c r="F57" i="44"/>
  <c r="F64" i="44"/>
  <c r="F71" i="44"/>
  <c r="F79" i="44"/>
  <c r="F86" i="44"/>
  <c r="F93" i="44"/>
  <c r="F100" i="44"/>
  <c r="F107" i="44"/>
  <c r="F115" i="44"/>
  <c r="F122" i="44"/>
  <c r="F129" i="44"/>
  <c r="F136" i="44"/>
  <c r="F143" i="44"/>
  <c r="F151" i="44"/>
  <c r="F158" i="44"/>
  <c r="F165" i="44"/>
  <c r="F172" i="44"/>
  <c r="F179" i="44"/>
  <c r="F187" i="44"/>
  <c r="F194" i="44"/>
  <c r="F201" i="44"/>
  <c r="F208" i="44"/>
  <c r="F215" i="44"/>
  <c r="F223" i="44"/>
  <c r="F230" i="44"/>
  <c r="F237" i="44"/>
  <c r="F244" i="44"/>
  <c r="F251" i="44"/>
  <c r="F259" i="44"/>
  <c r="F266" i="44"/>
  <c r="F273" i="44"/>
  <c r="F280" i="44"/>
  <c r="F287" i="44"/>
  <c r="F295" i="44"/>
  <c r="F302" i="44"/>
  <c r="F309" i="44"/>
  <c r="F316" i="44"/>
  <c r="F323" i="44"/>
  <c r="F331" i="44"/>
  <c r="F338" i="44"/>
  <c r="F345" i="44"/>
  <c r="F352" i="44"/>
  <c r="F359" i="44"/>
  <c r="F367" i="44"/>
  <c r="F374" i="44"/>
  <c r="F381" i="44"/>
  <c r="F388" i="44"/>
  <c r="F395" i="44"/>
  <c r="F403" i="44"/>
  <c r="F410" i="44"/>
  <c r="F417" i="44"/>
  <c r="F424" i="44"/>
  <c r="F431" i="44"/>
  <c r="F439" i="44"/>
  <c r="F446" i="44"/>
  <c r="F453" i="44"/>
  <c r="F460" i="44"/>
  <c r="F467" i="44"/>
  <c r="F475" i="44"/>
  <c r="F482" i="44"/>
  <c r="F489" i="44"/>
  <c r="F496" i="44"/>
  <c r="F503" i="44"/>
  <c r="F511" i="44"/>
  <c r="F518" i="44"/>
  <c r="F525" i="44"/>
  <c r="F532" i="44"/>
  <c r="F539" i="44"/>
  <c r="AE171" i="44" l="1"/>
  <c r="AK547" i="44" l="1"/>
  <c r="AJ547" i="44"/>
  <c r="AH547" i="44"/>
  <c r="AG547" i="44"/>
  <c r="AF547" i="44"/>
  <c r="AE547" i="44"/>
  <c r="AD547" i="44"/>
  <c r="AC547" i="44"/>
  <c r="AB547" i="44"/>
  <c r="C547" i="44"/>
  <c r="AM546" i="44"/>
  <c r="AK546" i="44"/>
  <c r="AJ546" i="44"/>
  <c r="AH546" i="44"/>
  <c r="AG546" i="44"/>
  <c r="AF546" i="44"/>
  <c r="AE546" i="44"/>
  <c r="AD546" i="44"/>
  <c r="AC546" i="44"/>
  <c r="AB546" i="44"/>
  <c r="Z546" i="44"/>
  <c r="Y546" i="44"/>
  <c r="T546" i="44"/>
  <c r="Q546" i="44"/>
  <c r="P546" i="44"/>
  <c r="M546" i="44"/>
  <c r="L546" i="44"/>
  <c r="K546" i="44"/>
  <c r="J546" i="44"/>
  <c r="H546" i="44"/>
  <c r="G546" i="44"/>
  <c r="E546" i="44"/>
  <c r="U544" i="44"/>
  <c r="R544" i="44"/>
  <c r="I544" i="44"/>
  <c r="N544" i="44" s="1"/>
  <c r="O544" i="44" s="1"/>
  <c r="AO544" i="44" s="1"/>
  <c r="U543" i="44"/>
  <c r="V543" i="44"/>
  <c r="W543" i="44" s="1"/>
  <c r="AP543" i="44" s="1"/>
  <c r="R543" i="44"/>
  <c r="I543" i="44"/>
  <c r="N543" i="44" s="1"/>
  <c r="O543" i="44" s="1"/>
  <c r="AO543" i="44" s="1"/>
  <c r="U542" i="44"/>
  <c r="R542" i="44"/>
  <c r="I542" i="44"/>
  <c r="N542" i="44" s="1"/>
  <c r="O542" i="44" s="1"/>
  <c r="AO542" i="44" s="1"/>
  <c r="U541" i="44"/>
  <c r="R541" i="44"/>
  <c r="I541" i="44"/>
  <c r="N541" i="44" s="1"/>
  <c r="U540" i="44"/>
  <c r="V540" i="44" s="1"/>
  <c r="W540" i="44" s="1"/>
  <c r="AP540" i="44" s="1"/>
  <c r="R540" i="44"/>
  <c r="I540" i="44"/>
  <c r="N540" i="44" s="1"/>
  <c r="O540" i="44" s="1"/>
  <c r="AO540" i="44" s="1"/>
  <c r="U539" i="44"/>
  <c r="R539" i="44"/>
  <c r="I539" i="44"/>
  <c r="N539" i="44" s="1"/>
  <c r="O539" i="44" s="1"/>
  <c r="AO539" i="44" s="1"/>
  <c r="U538" i="44"/>
  <c r="R538" i="44"/>
  <c r="I538" i="44"/>
  <c r="N538" i="44" s="1"/>
  <c r="O538" i="44" s="1"/>
  <c r="AO538" i="44" s="1"/>
  <c r="U537" i="44"/>
  <c r="R537" i="44"/>
  <c r="I537" i="44"/>
  <c r="N537" i="44" s="1"/>
  <c r="U536" i="44"/>
  <c r="R536" i="44"/>
  <c r="I536" i="44"/>
  <c r="N536" i="44" s="1"/>
  <c r="U535" i="44"/>
  <c r="R535" i="44"/>
  <c r="I535" i="44"/>
  <c r="N535" i="44" s="1"/>
  <c r="O535" i="44" s="1"/>
  <c r="AO535" i="44" s="1"/>
  <c r="U534" i="44"/>
  <c r="R534" i="44"/>
  <c r="I534" i="44"/>
  <c r="N534" i="44" s="1"/>
  <c r="U533" i="44"/>
  <c r="R533" i="44"/>
  <c r="I533" i="44"/>
  <c r="N533" i="44" s="1"/>
  <c r="U532" i="44"/>
  <c r="R532" i="44"/>
  <c r="I532" i="44"/>
  <c r="N532" i="44" s="1"/>
  <c r="O532" i="44" s="1"/>
  <c r="AO532" i="44" s="1"/>
  <c r="U531" i="44"/>
  <c r="V531" i="44" s="1"/>
  <c r="W531" i="44" s="1"/>
  <c r="AP531" i="44" s="1"/>
  <c r="R531" i="44"/>
  <c r="I531" i="44"/>
  <c r="N531" i="44" s="1"/>
  <c r="O531" i="44" s="1"/>
  <c r="AO531" i="44" s="1"/>
  <c r="U530" i="44"/>
  <c r="V530" i="44"/>
  <c r="W530" i="44" s="1"/>
  <c r="AP530" i="44" s="1"/>
  <c r="R530" i="44"/>
  <c r="I530" i="44"/>
  <c r="N530" i="44" s="1"/>
  <c r="U529" i="44"/>
  <c r="R529" i="44"/>
  <c r="I529" i="44"/>
  <c r="N529" i="44" s="1"/>
  <c r="O529" i="44" s="1"/>
  <c r="AO529" i="44" s="1"/>
  <c r="U528" i="44"/>
  <c r="R528" i="44"/>
  <c r="I528" i="44"/>
  <c r="N528" i="44" s="1"/>
  <c r="U527" i="44"/>
  <c r="R527" i="44"/>
  <c r="I527" i="44"/>
  <c r="N527" i="44" s="1"/>
  <c r="O527" i="44" s="1"/>
  <c r="AO527" i="44" s="1"/>
  <c r="U526" i="44"/>
  <c r="R526" i="44"/>
  <c r="I526" i="44"/>
  <c r="N526" i="44" s="1"/>
  <c r="O526" i="44" s="1"/>
  <c r="AO526" i="44" s="1"/>
  <c r="U525" i="44"/>
  <c r="R525" i="44"/>
  <c r="I525" i="44"/>
  <c r="N525" i="44" s="1"/>
  <c r="O525" i="44" s="1"/>
  <c r="AO525" i="44" s="1"/>
  <c r="U524" i="44"/>
  <c r="R524" i="44"/>
  <c r="I524" i="44"/>
  <c r="N524" i="44" s="1"/>
  <c r="U523" i="44"/>
  <c r="R523" i="44"/>
  <c r="I523" i="44"/>
  <c r="N523" i="44" s="1"/>
  <c r="U522" i="44"/>
  <c r="R522" i="44"/>
  <c r="I522" i="44"/>
  <c r="N522" i="44" s="1"/>
  <c r="U521" i="44"/>
  <c r="R521" i="44"/>
  <c r="I521" i="44"/>
  <c r="N521" i="44" s="1"/>
  <c r="O521" i="44" s="1"/>
  <c r="AO521" i="44" s="1"/>
  <c r="U520" i="44"/>
  <c r="R520" i="44"/>
  <c r="I520" i="44"/>
  <c r="N520" i="44" s="1"/>
  <c r="O520" i="44" s="1"/>
  <c r="AO520" i="44" s="1"/>
  <c r="U519" i="44"/>
  <c r="R519" i="44"/>
  <c r="I519" i="44"/>
  <c r="N519" i="44" s="1"/>
  <c r="U518" i="44"/>
  <c r="R518" i="44"/>
  <c r="I518" i="44"/>
  <c r="N518" i="44" s="1"/>
  <c r="O518" i="44" s="1"/>
  <c r="AO518" i="44" s="1"/>
  <c r="U517" i="44"/>
  <c r="R517" i="44"/>
  <c r="I517" i="44"/>
  <c r="N517" i="44" s="1"/>
  <c r="U516" i="44"/>
  <c r="R516" i="44"/>
  <c r="I516" i="44"/>
  <c r="N516" i="44" s="1"/>
  <c r="U515" i="44"/>
  <c r="R515" i="44"/>
  <c r="I515" i="44"/>
  <c r="N515" i="44" s="1"/>
  <c r="U514" i="44"/>
  <c r="R514" i="44"/>
  <c r="I514" i="44"/>
  <c r="N514" i="44" s="1"/>
  <c r="O514" i="44" s="1"/>
  <c r="AO514" i="44" s="1"/>
  <c r="U513" i="44"/>
  <c r="R513" i="44"/>
  <c r="I513" i="44"/>
  <c r="N513" i="44" s="1"/>
  <c r="U512" i="44"/>
  <c r="R512" i="44"/>
  <c r="I512" i="44"/>
  <c r="N512" i="44" s="1"/>
  <c r="O512" i="44" s="1"/>
  <c r="AO512" i="44" s="1"/>
  <c r="U511" i="44"/>
  <c r="R511" i="44"/>
  <c r="I511" i="44"/>
  <c r="N511" i="44" s="1"/>
  <c r="O511" i="44" s="1"/>
  <c r="AO511" i="44" s="1"/>
  <c r="U510" i="44"/>
  <c r="R510" i="44"/>
  <c r="I510" i="44"/>
  <c r="N510" i="44" s="1"/>
  <c r="O510" i="44" s="1"/>
  <c r="AO510" i="44" s="1"/>
  <c r="U509" i="44"/>
  <c r="R509" i="44"/>
  <c r="I509" i="44"/>
  <c r="N509" i="44" s="1"/>
  <c r="U508" i="44"/>
  <c r="R508" i="44"/>
  <c r="I508" i="44"/>
  <c r="N508" i="44" s="1"/>
  <c r="U507" i="44"/>
  <c r="R507" i="44"/>
  <c r="I507" i="44"/>
  <c r="N507" i="44" s="1"/>
  <c r="O507" i="44" s="1"/>
  <c r="AO507" i="44" s="1"/>
  <c r="U506" i="44"/>
  <c r="R506" i="44"/>
  <c r="I506" i="44"/>
  <c r="N506" i="44" s="1"/>
  <c r="O506" i="44" s="1"/>
  <c r="AO506" i="44" s="1"/>
  <c r="U505" i="44"/>
  <c r="R505" i="44"/>
  <c r="I505" i="44"/>
  <c r="N505" i="44" s="1"/>
  <c r="U504" i="44"/>
  <c r="R504" i="44"/>
  <c r="I504" i="44"/>
  <c r="N504" i="44" s="1"/>
  <c r="O504" i="44" s="1"/>
  <c r="AO504" i="44" s="1"/>
  <c r="U503" i="44"/>
  <c r="R503" i="44"/>
  <c r="I503" i="44"/>
  <c r="N503" i="44" s="1"/>
  <c r="U502" i="44"/>
  <c r="R502" i="44"/>
  <c r="I502" i="44"/>
  <c r="N502" i="44" s="1"/>
  <c r="O502" i="44" s="1"/>
  <c r="AO502" i="44" s="1"/>
  <c r="U501" i="44"/>
  <c r="R501" i="44"/>
  <c r="I501" i="44"/>
  <c r="N501" i="44" s="1"/>
  <c r="U500" i="44"/>
  <c r="R500" i="44"/>
  <c r="I500" i="44"/>
  <c r="N500" i="44" s="1"/>
  <c r="U499" i="44"/>
  <c r="R499" i="44"/>
  <c r="I499" i="44"/>
  <c r="N499" i="44" s="1"/>
  <c r="U498" i="44"/>
  <c r="R498" i="44"/>
  <c r="I498" i="44"/>
  <c r="N498" i="44" s="1"/>
  <c r="O498" i="44" s="1"/>
  <c r="AO498" i="44" s="1"/>
  <c r="U497" i="44"/>
  <c r="R497" i="44"/>
  <c r="I497" i="44"/>
  <c r="N497" i="44" s="1"/>
  <c r="U496" i="44"/>
  <c r="R496" i="44"/>
  <c r="I496" i="44"/>
  <c r="N496" i="44" s="1"/>
  <c r="O496" i="44" s="1"/>
  <c r="AO496" i="44" s="1"/>
  <c r="U495" i="44"/>
  <c r="R495" i="44"/>
  <c r="I495" i="44"/>
  <c r="N495" i="44" s="1"/>
  <c r="U494" i="44"/>
  <c r="R494" i="44"/>
  <c r="I494" i="44"/>
  <c r="N494" i="44" s="1"/>
  <c r="O494" i="44" s="1"/>
  <c r="AO494" i="44" s="1"/>
  <c r="U493" i="44"/>
  <c r="R493" i="44"/>
  <c r="I493" i="44"/>
  <c r="N493" i="44" s="1"/>
  <c r="U492" i="44"/>
  <c r="R492" i="44"/>
  <c r="I492" i="44"/>
  <c r="N492" i="44" s="1"/>
  <c r="O492" i="44" s="1"/>
  <c r="AO492" i="44" s="1"/>
  <c r="U491" i="44"/>
  <c r="R491" i="44"/>
  <c r="I491" i="44"/>
  <c r="N491" i="44" s="1"/>
  <c r="O491" i="44" s="1"/>
  <c r="AO491" i="44" s="1"/>
  <c r="U490" i="44"/>
  <c r="R490" i="44"/>
  <c r="I490" i="44"/>
  <c r="N490" i="44" s="1"/>
  <c r="U489" i="44"/>
  <c r="R489" i="44"/>
  <c r="I489" i="44"/>
  <c r="N489" i="44" s="1"/>
  <c r="O489" i="44" s="1"/>
  <c r="AO489" i="44" s="1"/>
  <c r="U488" i="44"/>
  <c r="R488" i="44"/>
  <c r="I488" i="44"/>
  <c r="N488" i="44" s="1"/>
  <c r="U487" i="44"/>
  <c r="R487" i="44"/>
  <c r="I487" i="44"/>
  <c r="N487" i="44" s="1"/>
  <c r="U486" i="44"/>
  <c r="R486" i="44"/>
  <c r="I486" i="44"/>
  <c r="N486" i="44" s="1"/>
  <c r="O486" i="44" s="1"/>
  <c r="AO486" i="44" s="1"/>
  <c r="U485" i="44"/>
  <c r="R485" i="44"/>
  <c r="I485" i="44"/>
  <c r="N485" i="44" s="1"/>
  <c r="U484" i="44"/>
  <c r="R484" i="44"/>
  <c r="I484" i="44"/>
  <c r="N484" i="44" s="1"/>
  <c r="O484" i="44" s="1"/>
  <c r="AO484" i="44" s="1"/>
  <c r="U483" i="44"/>
  <c r="R483" i="44"/>
  <c r="I483" i="44"/>
  <c r="N483" i="44" s="1"/>
  <c r="O483" i="44" s="1"/>
  <c r="AO483" i="44" s="1"/>
  <c r="U482" i="44"/>
  <c r="R482" i="44"/>
  <c r="I482" i="44"/>
  <c r="N482" i="44" s="1"/>
  <c r="U481" i="44"/>
  <c r="R481" i="44"/>
  <c r="I481" i="44"/>
  <c r="N481" i="44" s="1"/>
  <c r="U480" i="44"/>
  <c r="R480" i="44"/>
  <c r="I480" i="44"/>
  <c r="N480" i="44" s="1"/>
  <c r="O480" i="44" s="1"/>
  <c r="AO480" i="44" s="1"/>
  <c r="U479" i="44"/>
  <c r="R479" i="44"/>
  <c r="I479" i="44"/>
  <c r="N479" i="44" s="1"/>
  <c r="O479" i="44" s="1"/>
  <c r="AO479" i="44" s="1"/>
  <c r="U478" i="44"/>
  <c r="R478" i="44"/>
  <c r="I478" i="44"/>
  <c r="N478" i="44" s="1"/>
  <c r="O478" i="44" s="1"/>
  <c r="AO478" i="44" s="1"/>
  <c r="U477" i="44"/>
  <c r="R477" i="44"/>
  <c r="I477" i="44"/>
  <c r="N477" i="44" s="1"/>
  <c r="O477" i="44" s="1"/>
  <c r="AO477" i="44" s="1"/>
  <c r="U476" i="44"/>
  <c r="R476" i="44"/>
  <c r="I476" i="44"/>
  <c r="N476" i="44" s="1"/>
  <c r="O476" i="44" s="1"/>
  <c r="AO476" i="44" s="1"/>
  <c r="U475" i="44"/>
  <c r="R475" i="44"/>
  <c r="I475" i="44"/>
  <c r="N475" i="44" s="1"/>
  <c r="U474" i="44"/>
  <c r="R474" i="44"/>
  <c r="I474" i="44"/>
  <c r="N474" i="44" s="1"/>
  <c r="U473" i="44"/>
  <c r="R473" i="44"/>
  <c r="I473" i="44"/>
  <c r="N473" i="44" s="1"/>
  <c r="O473" i="44" s="1"/>
  <c r="AO473" i="44" s="1"/>
  <c r="U472" i="44"/>
  <c r="R472" i="44"/>
  <c r="I472" i="44"/>
  <c r="N472" i="44" s="1"/>
  <c r="U471" i="44"/>
  <c r="R471" i="44"/>
  <c r="I471" i="44"/>
  <c r="N471" i="44" s="1"/>
  <c r="O471" i="44" s="1"/>
  <c r="AO471" i="44" s="1"/>
  <c r="U470" i="44"/>
  <c r="R470" i="44"/>
  <c r="I470" i="44"/>
  <c r="N470" i="44" s="1"/>
  <c r="O470" i="44" s="1"/>
  <c r="AO470" i="44" s="1"/>
  <c r="U469" i="44"/>
  <c r="R469" i="44"/>
  <c r="I469" i="44"/>
  <c r="N469" i="44" s="1"/>
  <c r="O469" i="44" s="1"/>
  <c r="AO469" i="44" s="1"/>
  <c r="U468" i="44"/>
  <c r="R468" i="44"/>
  <c r="I468" i="44"/>
  <c r="N468" i="44" s="1"/>
  <c r="U467" i="44"/>
  <c r="R467" i="44"/>
  <c r="I467" i="44"/>
  <c r="N467" i="44" s="1"/>
  <c r="O467" i="44" s="1"/>
  <c r="AO467" i="44" s="1"/>
  <c r="U466" i="44"/>
  <c r="R466" i="44"/>
  <c r="I466" i="44"/>
  <c r="N466" i="44" s="1"/>
  <c r="O466" i="44" s="1"/>
  <c r="AO466" i="44" s="1"/>
  <c r="U465" i="44"/>
  <c r="R465" i="44"/>
  <c r="I465" i="44"/>
  <c r="N465" i="44" s="1"/>
  <c r="U464" i="44"/>
  <c r="R464" i="44"/>
  <c r="I464" i="44"/>
  <c r="N464" i="44" s="1"/>
  <c r="U463" i="44"/>
  <c r="R463" i="44"/>
  <c r="I463" i="44"/>
  <c r="N463" i="44" s="1"/>
  <c r="U462" i="44"/>
  <c r="R462" i="44"/>
  <c r="I462" i="44"/>
  <c r="N462" i="44" s="1"/>
  <c r="O462" i="44" s="1"/>
  <c r="AO462" i="44" s="1"/>
  <c r="U461" i="44"/>
  <c r="R461" i="44"/>
  <c r="I461" i="44"/>
  <c r="N461" i="44" s="1"/>
  <c r="O461" i="44" s="1"/>
  <c r="AO461" i="44" s="1"/>
  <c r="U460" i="44"/>
  <c r="R460" i="44"/>
  <c r="I460" i="44"/>
  <c r="N460" i="44" s="1"/>
  <c r="O460" i="44" s="1"/>
  <c r="AO460" i="44" s="1"/>
  <c r="U459" i="44"/>
  <c r="R459" i="44"/>
  <c r="I459" i="44"/>
  <c r="N459" i="44" s="1"/>
  <c r="U458" i="44"/>
  <c r="R458" i="44"/>
  <c r="I458" i="44"/>
  <c r="N458" i="44" s="1"/>
  <c r="U457" i="44"/>
  <c r="R457" i="44"/>
  <c r="I457" i="44"/>
  <c r="N457" i="44" s="1"/>
  <c r="U456" i="44"/>
  <c r="R456" i="44"/>
  <c r="I456" i="44"/>
  <c r="N456" i="44" s="1"/>
  <c r="O456" i="44" s="1"/>
  <c r="AO456" i="44" s="1"/>
  <c r="U455" i="44"/>
  <c r="R455" i="44"/>
  <c r="I455" i="44"/>
  <c r="N455" i="44" s="1"/>
  <c r="U454" i="44"/>
  <c r="R454" i="44"/>
  <c r="I454" i="44"/>
  <c r="N454" i="44" s="1"/>
  <c r="U453" i="44"/>
  <c r="R453" i="44"/>
  <c r="I453" i="44"/>
  <c r="N453" i="44" s="1"/>
  <c r="O453" i="44" s="1"/>
  <c r="AO453" i="44" s="1"/>
  <c r="U452" i="44"/>
  <c r="R452" i="44"/>
  <c r="I452" i="44"/>
  <c r="N452" i="44" s="1"/>
  <c r="U451" i="44"/>
  <c r="R451" i="44"/>
  <c r="I451" i="44"/>
  <c r="N451" i="44" s="1"/>
  <c r="O451" i="44" s="1"/>
  <c r="AO451" i="44" s="1"/>
  <c r="U450" i="44"/>
  <c r="R450" i="44"/>
  <c r="I450" i="44"/>
  <c r="N450" i="44" s="1"/>
  <c r="O450" i="44" s="1"/>
  <c r="AO450" i="44" s="1"/>
  <c r="U449" i="44"/>
  <c r="R449" i="44"/>
  <c r="I449" i="44"/>
  <c r="N449" i="44" s="1"/>
  <c r="O449" i="44" s="1"/>
  <c r="AO449" i="44" s="1"/>
  <c r="U448" i="44"/>
  <c r="R448" i="44"/>
  <c r="I448" i="44"/>
  <c r="N448" i="44" s="1"/>
  <c r="O448" i="44" s="1"/>
  <c r="AO448" i="44" s="1"/>
  <c r="U447" i="44"/>
  <c r="R447" i="44"/>
  <c r="I447" i="44"/>
  <c r="N447" i="44" s="1"/>
  <c r="O447" i="44" s="1"/>
  <c r="AO447" i="44" s="1"/>
  <c r="U446" i="44"/>
  <c r="R446" i="44"/>
  <c r="I446" i="44"/>
  <c r="N446" i="44" s="1"/>
  <c r="O446" i="44" s="1"/>
  <c r="AO446" i="44" s="1"/>
  <c r="U445" i="44"/>
  <c r="R445" i="44"/>
  <c r="I445" i="44"/>
  <c r="N445" i="44" s="1"/>
  <c r="O445" i="44" s="1"/>
  <c r="AO445" i="44" s="1"/>
  <c r="U444" i="44"/>
  <c r="R444" i="44"/>
  <c r="I444" i="44"/>
  <c r="N444" i="44" s="1"/>
  <c r="O444" i="44" s="1"/>
  <c r="AO444" i="44" s="1"/>
  <c r="U443" i="44"/>
  <c r="R443" i="44"/>
  <c r="I443" i="44"/>
  <c r="N443" i="44" s="1"/>
  <c r="O443" i="44" s="1"/>
  <c r="AO443" i="44" s="1"/>
  <c r="U442" i="44"/>
  <c r="R442" i="44"/>
  <c r="I442" i="44"/>
  <c r="N442" i="44" s="1"/>
  <c r="O442" i="44" s="1"/>
  <c r="AO442" i="44" s="1"/>
  <c r="U441" i="44"/>
  <c r="R441" i="44"/>
  <c r="I441" i="44"/>
  <c r="N441" i="44" s="1"/>
  <c r="O441" i="44" s="1"/>
  <c r="AO441" i="44" s="1"/>
  <c r="U440" i="44"/>
  <c r="R440" i="44"/>
  <c r="I440" i="44"/>
  <c r="N440" i="44" s="1"/>
  <c r="O440" i="44" s="1"/>
  <c r="AO440" i="44" s="1"/>
  <c r="U439" i="44"/>
  <c r="R439" i="44"/>
  <c r="I439" i="44"/>
  <c r="N439" i="44" s="1"/>
  <c r="O439" i="44" s="1"/>
  <c r="AO439" i="44" s="1"/>
  <c r="U438" i="44"/>
  <c r="R438" i="44"/>
  <c r="I438" i="44"/>
  <c r="N438" i="44" s="1"/>
  <c r="O438" i="44" s="1"/>
  <c r="AO438" i="44" s="1"/>
  <c r="U437" i="44"/>
  <c r="R437" i="44"/>
  <c r="I437" i="44"/>
  <c r="N437" i="44" s="1"/>
  <c r="U436" i="44"/>
  <c r="R436" i="44"/>
  <c r="I436" i="44"/>
  <c r="N436" i="44" s="1"/>
  <c r="O436" i="44" s="1"/>
  <c r="AO436" i="44" s="1"/>
  <c r="U435" i="44"/>
  <c r="R435" i="44"/>
  <c r="I435" i="44"/>
  <c r="N435" i="44" s="1"/>
  <c r="U434" i="44"/>
  <c r="R434" i="44"/>
  <c r="I434" i="44"/>
  <c r="N434" i="44" s="1"/>
  <c r="O434" i="44" s="1"/>
  <c r="AO434" i="44" s="1"/>
  <c r="U433" i="44"/>
  <c r="R433" i="44"/>
  <c r="I433" i="44"/>
  <c r="N433" i="44" s="1"/>
  <c r="O433" i="44" s="1"/>
  <c r="AO433" i="44" s="1"/>
  <c r="U432" i="44"/>
  <c r="R432" i="44"/>
  <c r="I432" i="44"/>
  <c r="N432" i="44" s="1"/>
  <c r="O432" i="44" s="1"/>
  <c r="AO432" i="44" s="1"/>
  <c r="U431" i="44"/>
  <c r="V431" i="44" s="1"/>
  <c r="W431" i="44" s="1"/>
  <c r="AP431" i="44" s="1"/>
  <c r="R431" i="44"/>
  <c r="I431" i="44"/>
  <c r="N431" i="44" s="1"/>
  <c r="O431" i="44" s="1"/>
  <c r="AO431" i="44" s="1"/>
  <c r="U430" i="44"/>
  <c r="R430" i="44"/>
  <c r="I430" i="44"/>
  <c r="N430" i="44" s="1"/>
  <c r="O430" i="44" s="1"/>
  <c r="AO430" i="44" s="1"/>
  <c r="U429" i="44"/>
  <c r="R429" i="44"/>
  <c r="I429" i="44"/>
  <c r="N429" i="44" s="1"/>
  <c r="U428" i="44"/>
  <c r="R428" i="44"/>
  <c r="I428" i="44"/>
  <c r="N428" i="44" s="1"/>
  <c r="O428" i="44" s="1"/>
  <c r="AO428" i="44" s="1"/>
  <c r="U427" i="44"/>
  <c r="R427" i="44"/>
  <c r="I427" i="44"/>
  <c r="N427" i="44" s="1"/>
  <c r="U426" i="44"/>
  <c r="R426" i="44"/>
  <c r="I426" i="44"/>
  <c r="N426" i="44" s="1"/>
  <c r="U425" i="44"/>
  <c r="R425" i="44"/>
  <c r="I425" i="44"/>
  <c r="N425" i="44" s="1"/>
  <c r="U424" i="44"/>
  <c r="R424" i="44"/>
  <c r="I424" i="44"/>
  <c r="N424" i="44" s="1"/>
  <c r="U423" i="44"/>
  <c r="R423" i="44"/>
  <c r="I423" i="44"/>
  <c r="N423" i="44" s="1"/>
  <c r="U422" i="44"/>
  <c r="R422" i="44"/>
  <c r="I422" i="44"/>
  <c r="N422" i="44" s="1"/>
  <c r="O422" i="44" s="1"/>
  <c r="AO422" i="44" s="1"/>
  <c r="U421" i="44"/>
  <c r="V421" i="44"/>
  <c r="W421" i="44" s="1"/>
  <c r="AP421" i="44" s="1"/>
  <c r="R421" i="44"/>
  <c r="I421" i="44"/>
  <c r="N421" i="44" s="1"/>
  <c r="O421" i="44" s="1"/>
  <c r="AO421" i="44" s="1"/>
  <c r="U420" i="44"/>
  <c r="R420" i="44"/>
  <c r="I420" i="44"/>
  <c r="N420" i="44" s="1"/>
  <c r="U419" i="44"/>
  <c r="R419" i="44"/>
  <c r="I419" i="44"/>
  <c r="N419" i="44" s="1"/>
  <c r="U418" i="44"/>
  <c r="R418" i="44"/>
  <c r="I418" i="44"/>
  <c r="N418" i="44" s="1"/>
  <c r="O418" i="44" s="1"/>
  <c r="AO418" i="44" s="1"/>
  <c r="U417" i="44"/>
  <c r="R417" i="44"/>
  <c r="I417" i="44"/>
  <c r="N417" i="44" s="1"/>
  <c r="U416" i="44"/>
  <c r="R416" i="44"/>
  <c r="I416" i="44"/>
  <c r="N416" i="44" s="1"/>
  <c r="O416" i="44" s="1"/>
  <c r="AO416" i="44" s="1"/>
  <c r="U415" i="44"/>
  <c r="R415" i="44"/>
  <c r="I415" i="44"/>
  <c r="N415" i="44" s="1"/>
  <c r="O415" i="44" s="1"/>
  <c r="AO415" i="44" s="1"/>
  <c r="U414" i="44"/>
  <c r="R414" i="44"/>
  <c r="I414" i="44"/>
  <c r="N414" i="44" s="1"/>
  <c r="U413" i="44"/>
  <c r="R413" i="44"/>
  <c r="I413" i="44"/>
  <c r="N413" i="44" s="1"/>
  <c r="U412" i="44"/>
  <c r="R412" i="44"/>
  <c r="I412" i="44"/>
  <c r="N412" i="44" s="1"/>
  <c r="U411" i="44"/>
  <c r="R411" i="44"/>
  <c r="I411" i="44"/>
  <c r="N411" i="44" s="1"/>
  <c r="U410" i="44"/>
  <c r="R410" i="44"/>
  <c r="I410" i="44"/>
  <c r="N410" i="44" s="1"/>
  <c r="O410" i="44" s="1"/>
  <c r="AO410" i="44" s="1"/>
  <c r="U409" i="44"/>
  <c r="R409" i="44"/>
  <c r="I409" i="44"/>
  <c r="N409" i="44" s="1"/>
  <c r="U408" i="44"/>
  <c r="R408" i="44"/>
  <c r="I408" i="44"/>
  <c r="N408" i="44" s="1"/>
  <c r="O408" i="44" s="1"/>
  <c r="AO408" i="44" s="1"/>
  <c r="U407" i="44"/>
  <c r="R407" i="44"/>
  <c r="I407" i="44"/>
  <c r="N407" i="44" s="1"/>
  <c r="O407" i="44" s="1"/>
  <c r="AO407" i="44" s="1"/>
  <c r="U406" i="44"/>
  <c r="R406" i="44"/>
  <c r="I406" i="44"/>
  <c r="N406" i="44" s="1"/>
  <c r="U405" i="44"/>
  <c r="R405" i="44"/>
  <c r="I405" i="44"/>
  <c r="N405" i="44" s="1"/>
  <c r="O405" i="44" s="1"/>
  <c r="AO405" i="44" s="1"/>
  <c r="U404" i="44"/>
  <c r="R404" i="44"/>
  <c r="I404" i="44"/>
  <c r="N404" i="44" s="1"/>
  <c r="O404" i="44" s="1"/>
  <c r="AO404" i="44" s="1"/>
  <c r="U403" i="44"/>
  <c r="R403" i="44"/>
  <c r="I403" i="44"/>
  <c r="N403" i="44" s="1"/>
  <c r="U402" i="44"/>
  <c r="R402" i="44"/>
  <c r="I402" i="44"/>
  <c r="N402" i="44" s="1"/>
  <c r="U401" i="44"/>
  <c r="R401" i="44"/>
  <c r="I401" i="44"/>
  <c r="N401" i="44" s="1"/>
  <c r="O401" i="44" s="1"/>
  <c r="AO401" i="44" s="1"/>
  <c r="U400" i="44"/>
  <c r="R400" i="44"/>
  <c r="I400" i="44"/>
  <c r="N400" i="44" s="1"/>
  <c r="O400" i="44" s="1"/>
  <c r="AO400" i="44" s="1"/>
  <c r="U399" i="44"/>
  <c r="R399" i="44"/>
  <c r="I399" i="44"/>
  <c r="N399" i="44" s="1"/>
  <c r="O399" i="44" s="1"/>
  <c r="AO399" i="44" s="1"/>
  <c r="U398" i="44"/>
  <c r="R398" i="44"/>
  <c r="I398" i="44"/>
  <c r="N398" i="44" s="1"/>
  <c r="O398" i="44" s="1"/>
  <c r="AO398" i="44" s="1"/>
  <c r="U397" i="44"/>
  <c r="R397" i="44"/>
  <c r="I397" i="44"/>
  <c r="N397" i="44" s="1"/>
  <c r="U396" i="44"/>
  <c r="R396" i="44"/>
  <c r="I396" i="44"/>
  <c r="N396" i="44" s="1"/>
  <c r="O396" i="44" s="1"/>
  <c r="AO396" i="44" s="1"/>
  <c r="U395" i="44"/>
  <c r="R395" i="44"/>
  <c r="I395" i="44"/>
  <c r="N395" i="44" s="1"/>
  <c r="U394" i="44"/>
  <c r="R394" i="44"/>
  <c r="I394" i="44"/>
  <c r="N394" i="44" s="1"/>
  <c r="U393" i="44"/>
  <c r="R393" i="44"/>
  <c r="I393" i="44"/>
  <c r="N393" i="44" s="1"/>
  <c r="U392" i="44"/>
  <c r="R392" i="44"/>
  <c r="I392" i="44"/>
  <c r="N392" i="44" s="1"/>
  <c r="U391" i="44"/>
  <c r="R391" i="44"/>
  <c r="I391" i="44"/>
  <c r="N391" i="44" s="1"/>
  <c r="O391" i="44" s="1"/>
  <c r="AO391" i="44" s="1"/>
  <c r="U390" i="44"/>
  <c r="R390" i="44"/>
  <c r="I390" i="44"/>
  <c r="N390" i="44" s="1"/>
  <c r="O390" i="44" s="1"/>
  <c r="AO390" i="44" s="1"/>
  <c r="U389" i="44"/>
  <c r="R389" i="44"/>
  <c r="I389" i="44"/>
  <c r="N389" i="44" s="1"/>
  <c r="O389" i="44" s="1"/>
  <c r="AO389" i="44" s="1"/>
  <c r="U388" i="44"/>
  <c r="R388" i="44"/>
  <c r="I388" i="44"/>
  <c r="N388" i="44" s="1"/>
  <c r="U387" i="44"/>
  <c r="R387" i="44"/>
  <c r="I387" i="44"/>
  <c r="N387" i="44" s="1"/>
  <c r="O387" i="44" s="1"/>
  <c r="AO387" i="44" s="1"/>
  <c r="U386" i="44"/>
  <c r="R386" i="44"/>
  <c r="I386" i="44"/>
  <c r="N386" i="44" s="1"/>
  <c r="O386" i="44" s="1"/>
  <c r="AO386" i="44" s="1"/>
  <c r="U385" i="44"/>
  <c r="R385" i="44"/>
  <c r="I385" i="44"/>
  <c r="N385" i="44" s="1"/>
  <c r="U384" i="44"/>
  <c r="R384" i="44"/>
  <c r="I384" i="44"/>
  <c r="N384" i="44" s="1"/>
  <c r="U383" i="44"/>
  <c r="R383" i="44"/>
  <c r="I383" i="44"/>
  <c r="N383" i="44" s="1"/>
  <c r="O383" i="44" s="1"/>
  <c r="AO383" i="44" s="1"/>
  <c r="U382" i="44"/>
  <c r="R382" i="44"/>
  <c r="I382" i="44"/>
  <c r="N382" i="44" s="1"/>
  <c r="U381" i="44"/>
  <c r="R381" i="44"/>
  <c r="I381" i="44"/>
  <c r="N381" i="44" s="1"/>
  <c r="O381" i="44" s="1"/>
  <c r="AO381" i="44" s="1"/>
  <c r="U380" i="44"/>
  <c r="R380" i="44"/>
  <c r="I380" i="44"/>
  <c r="N380" i="44" s="1"/>
  <c r="O380" i="44" s="1"/>
  <c r="AO380" i="44" s="1"/>
  <c r="U379" i="44"/>
  <c r="R379" i="44"/>
  <c r="I379" i="44"/>
  <c r="N379" i="44" s="1"/>
  <c r="O379" i="44" s="1"/>
  <c r="AO379" i="44" s="1"/>
  <c r="U378" i="44"/>
  <c r="R378" i="44"/>
  <c r="I378" i="44"/>
  <c r="N378" i="44" s="1"/>
  <c r="O378" i="44" s="1"/>
  <c r="AO378" i="44" s="1"/>
  <c r="U377" i="44"/>
  <c r="R377" i="44"/>
  <c r="I377" i="44"/>
  <c r="N377" i="44" s="1"/>
  <c r="O377" i="44" s="1"/>
  <c r="AO377" i="44" s="1"/>
  <c r="U376" i="44"/>
  <c r="R376" i="44"/>
  <c r="I376" i="44"/>
  <c r="N376" i="44" s="1"/>
  <c r="O376" i="44" s="1"/>
  <c r="AO376" i="44" s="1"/>
  <c r="U375" i="44"/>
  <c r="R375" i="44"/>
  <c r="I375" i="44"/>
  <c r="N375" i="44" s="1"/>
  <c r="U374" i="44"/>
  <c r="R374" i="44"/>
  <c r="I374" i="44"/>
  <c r="N374" i="44" s="1"/>
  <c r="U373" i="44"/>
  <c r="R373" i="44"/>
  <c r="I373" i="44"/>
  <c r="N373" i="44" s="1"/>
  <c r="U372" i="44"/>
  <c r="R372" i="44"/>
  <c r="I372" i="44"/>
  <c r="N372" i="44" s="1"/>
  <c r="O372" i="44" s="1"/>
  <c r="AO372" i="44" s="1"/>
  <c r="U371" i="44"/>
  <c r="R371" i="44"/>
  <c r="I371" i="44"/>
  <c r="N371" i="44" s="1"/>
  <c r="O371" i="44" s="1"/>
  <c r="AO371" i="44" s="1"/>
  <c r="U370" i="44"/>
  <c r="R370" i="44"/>
  <c r="I370" i="44"/>
  <c r="N370" i="44" s="1"/>
  <c r="U369" i="44"/>
  <c r="R369" i="44"/>
  <c r="I369" i="44"/>
  <c r="N369" i="44" s="1"/>
  <c r="O369" i="44" s="1"/>
  <c r="AO369" i="44" s="1"/>
  <c r="U368" i="44"/>
  <c r="R368" i="44"/>
  <c r="I368" i="44"/>
  <c r="N368" i="44" s="1"/>
  <c r="O368" i="44" s="1"/>
  <c r="AO368" i="44" s="1"/>
  <c r="U367" i="44"/>
  <c r="R367" i="44"/>
  <c r="I367" i="44"/>
  <c r="N367" i="44" s="1"/>
  <c r="U366" i="44"/>
  <c r="R366" i="44"/>
  <c r="I366" i="44"/>
  <c r="N366" i="44" s="1"/>
  <c r="O366" i="44" s="1"/>
  <c r="AO366" i="44" s="1"/>
  <c r="U365" i="44"/>
  <c r="R365" i="44"/>
  <c r="I365" i="44"/>
  <c r="N365" i="44" s="1"/>
  <c r="O365" i="44" s="1"/>
  <c r="AO365" i="44" s="1"/>
  <c r="U364" i="44"/>
  <c r="R364" i="44"/>
  <c r="I364" i="44"/>
  <c r="N364" i="44" s="1"/>
  <c r="U363" i="44"/>
  <c r="R363" i="44"/>
  <c r="I363" i="44"/>
  <c r="N363" i="44" s="1"/>
  <c r="O363" i="44" s="1"/>
  <c r="AO363" i="44" s="1"/>
  <c r="U362" i="44"/>
  <c r="R362" i="44"/>
  <c r="I362" i="44"/>
  <c r="N362" i="44" s="1"/>
  <c r="O362" i="44" s="1"/>
  <c r="AO362" i="44" s="1"/>
  <c r="U361" i="44"/>
  <c r="R361" i="44"/>
  <c r="I361" i="44"/>
  <c r="N361" i="44" s="1"/>
  <c r="U360" i="44"/>
  <c r="R360" i="44"/>
  <c r="I360" i="44"/>
  <c r="N360" i="44" s="1"/>
  <c r="O360" i="44" s="1"/>
  <c r="AO360" i="44" s="1"/>
  <c r="U359" i="44"/>
  <c r="R359" i="44"/>
  <c r="I359" i="44"/>
  <c r="N359" i="44" s="1"/>
  <c r="U358" i="44"/>
  <c r="R358" i="44"/>
  <c r="I358" i="44"/>
  <c r="N358" i="44" s="1"/>
  <c r="U357" i="44"/>
  <c r="R357" i="44"/>
  <c r="I357" i="44"/>
  <c r="N357" i="44" s="1"/>
  <c r="U356" i="44"/>
  <c r="R356" i="44"/>
  <c r="I356" i="44"/>
  <c r="N356" i="44" s="1"/>
  <c r="U355" i="44"/>
  <c r="R355" i="44"/>
  <c r="I355" i="44"/>
  <c r="N355" i="44" s="1"/>
  <c r="O355" i="44" s="1"/>
  <c r="AO355" i="44" s="1"/>
  <c r="U354" i="44"/>
  <c r="R354" i="44"/>
  <c r="I354" i="44"/>
  <c r="N354" i="44" s="1"/>
  <c r="O354" i="44" s="1"/>
  <c r="AO354" i="44" s="1"/>
  <c r="U353" i="44"/>
  <c r="R353" i="44"/>
  <c r="I353" i="44"/>
  <c r="N353" i="44" s="1"/>
  <c r="O353" i="44" s="1"/>
  <c r="AO353" i="44" s="1"/>
  <c r="U352" i="44"/>
  <c r="R352" i="44"/>
  <c r="I352" i="44"/>
  <c r="N352" i="44" s="1"/>
  <c r="U351" i="44"/>
  <c r="R351" i="44"/>
  <c r="I351" i="44"/>
  <c r="N351" i="44" s="1"/>
  <c r="O351" i="44" s="1"/>
  <c r="AO351" i="44" s="1"/>
  <c r="U350" i="44"/>
  <c r="R350" i="44"/>
  <c r="I350" i="44"/>
  <c r="N350" i="44" s="1"/>
  <c r="O350" i="44" s="1"/>
  <c r="AO350" i="44" s="1"/>
  <c r="U349" i="44"/>
  <c r="R349" i="44"/>
  <c r="I349" i="44"/>
  <c r="N349" i="44" s="1"/>
  <c r="U348" i="44"/>
  <c r="R348" i="44"/>
  <c r="I348" i="44"/>
  <c r="N348" i="44" s="1"/>
  <c r="U347" i="44"/>
  <c r="R347" i="44"/>
  <c r="I347" i="44"/>
  <c r="N347" i="44" s="1"/>
  <c r="O347" i="44" s="1"/>
  <c r="AO347" i="44" s="1"/>
  <c r="U346" i="44"/>
  <c r="R346" i="44"/>
  <c r="I346" i="44"/>
  <c r="N346" i="44" s="1"/>
  <c r="O346" i="44" s="1"/>
  <c r="AO346" i="44" s="1"/>
  <c r="U345" i="44"/>
  <c r="R345" i="44"/>
  <c r="I345" i="44"/>
  <c r="N345" i="44" s="1"/>
  <c r="U344" i="44"/>
  <c r="R344" i="44"/>
  <c r="I344" i="44"/>
  <c r="N344" i="44" s="1"/>
  <c r="U343" i="44"/>
  <c r="R343" i="44"/>
  <c r="I343" i="44"/>
  <c r="N343" i="44" s="1"/>
  <c r="U342" i="44"/>
  <c r="R342" i="44"/>
  <c r="I342" i="44"/>
  <c r="N342" i="44" s="1"/>
  <c r="O342" i="44" s="1"/>
  <c r="AO342" i="44" s="1"/>
  <c r="U341" i="44"/>
  <c r="R341" i="44"/>
  <c r="I341" i="44"/>
  <c r="N341" i="44" s="1"/>
  <c r="O341" i="44" s="1"/>
  <c r="AO341" i="44" s="1"/>
  <c r="U340" i="44"/>
  <c r="R340" i="44"/>
  <c r="I340" i="44"/>
  <c r="N340" i="44" s="1"/>
  <c r="U339" i="44"/>
  <c r="R339" i="44"/>
  <c r="I339" i="44"/>
  <c r="N339" i="44" s="1"/>
  <c r="U338" i="44"/>
  <c r="R338" i="44"/>
  <c r="I338" i="44"/>
  <c r="N338" i="44" s="1"/>
  <c r="U337" i="44"/>
  <c r="R337" i="44"/>
  <c r="I337" i="44"/>
  <c r="N337" i="44" s="1"/>
  <c r="U336" i="44"/>
  <c r="R336" i="44"/>
  <c r="I336" i="44"/>
  <c r="N336" i="44" s="1"/>
  <c r="O336" i="44" s="1"/>
  <c r="AO336" i="44" s="1"/>
  <c r="U335" i="44"/>
  <c r="V335" i="44" s="1"/>
  <c r="W335" i="44" s="1"/>
  <c r="AP335" i="44" s="1"/>
  <c r="R335" i="44"/>
  <c r="I335" i="44"/>
  <c r="N335" i="44" s="1"/>
  <c r="U334" i="44"/>
  <c r="R334" i="44"/>
  <c r="I334" i="44"/>
  <c r="N334" i="44" s="1"/>
  <c r="U333" i="44"/>
  <c r="R333" i="44"/>
  <c r="I333" i="44"/>
  <c r="N333" i="44" s="1"/>
  <c r="U332" i="44"/>
  <c r="R332" i="44"/>
  <c r="I332" i="44"/>
  <c r="N332" i="44" s="1"/>
  <c r="U331" i="44"/>
  <c r="R331" i="44"/>
  <c r="I331" i="44"/>
  <c r="N331" i="44" s="1"/>
  <c r="U330" i="44"/>
  <c r="R330" i="44"/>
  <c r="I330" i="44"/>
  <c r="N330" i="44" s="1"/>
  <c r="U329" i="44"/>
  <c r="R329" i="44"/>
  <c r="I329" i="44"/>
  <c r="N329" i="44" s="1"/>
  <c r="O329" i="44" s="1"/>
  <c r="AO329" i="44" s="1"/>
  <c r="U328" i="44"/>
  <c r="R328" i="44"/>
  <c r="I328" i="44"/>
  <c r="N328" i="44" s="1"/>
  <c r="U327" i="44"/>
  <c r="R327" i="44"/>
  <c r="I327" i="44"/>
  <c r="N327" i="44" s="1"/>
  <c r="U326" i="44"/>
  <c r="R326" i="44"/>
  <c r="I326" i="44"/>
  <c r="N326" i="44" s="1"/>
  <c r="O326" i="44" s="1"/>
  <c r="AO326" i="44" s="1"/>
  <c r="U325" i="44"/>
  <c r="R325" i="44"/>
  <c r="I325" i="44"/>
  <c r="N325" i="44" s="1"/>
  <c r="U324" i="44"/>
  <c r="R324" i="44"/>
  <c r="I324" i="44"/>
  <c r="N324" i="44" s="1"/>
  <c r="O324" i="44" s="1"/>
  <c r="AO324" i="44" s="1"/>
  <c r="U323" i="44"/>
  <c r="R323" i="44"/>
  <c r="I323" i="44"/>
  <c r="N323" i="44" s="1"/>
  <c r="U322" i="44"/>
  <c r="R322" i="44"/>
  <c r="I322" i="44"/>
  <c r="N322" i="44" s="1"/>
  <c r="U321" i="44"/>
  <c r="R321" i="44"/>
  <c r="I321" i="44"/>
  <c r="N321" i="44" s="1"/>
  <c r="O321" i="44" s="1"/>
  <c r="AO321" i="44" s="1"/>
  <c r="U320" i="44"/>
  <c r="R320" i="44"/>
  <c r="I320" i="44"/>
  <c r="N320" i="44" s="1"/>
  <c r="U319" i="44"/>
  <c r="V319" i="44"/>
  <c r="W319" i="44" s="1"/>
  <c r="AP319" i="44" s="1"/>
  <c r="R319" i="44"/>
  <c r="I319" i="44"/>
  <c r="N319" i="44" s="1"/>
  <c r="U318" i="44"/>
  <c r="R318" i="44"/>
  <c r="I318" i="44"/>
  <c r="N318" i="44" s="1"/>
  <c r="U317" i="44"/>
  <c r="R317" i="44"/>
  <c r="I317" i="44"/>
  <c r="N317" i="44" s="1"/>
  <c r="U316" i="44"/>
  <c r="R316" i="44"/>
  <c r="I316" i="44"/>
  <c r="N316" i="44" s="1"/>
  <c r="O316" i="44" s="1"/>
  <c r="AO316" i="44" s="1"/>
  <c r="U315" i="44"/>
  <c r="R315" i="44"/>
  <c r="I315" i="44"/>
  <c r="N315" i="44" s="1"/>
  <c r="O315" i="44" s="1"/>
  <c r="AO315" i="44" s="1"/>
  <c r="U314" i="44"/>
  <c r="R314" i="44"/>
  <c r="I314" i="44"/>
  <c r="N314" i="44" s="1"/>
  <c r="U313" i="44"/>
  <c r="R313" i="44"/>
  <c r="I313" i="44"/>
  <c r="N313" i="44" s="1"/>
  <c r="U312" i="44"/>
  <c r="V312" i="44" s="1"/>
  <c r="W312" i="44" s="1"/>
  <c r="AP312" i="44" s="1"/>
  <c r="R312" i="44"/>
  <c r="I312" i="44"/>
  <c r="N312" i="44" s="1"/>
  <c r="U311" i="44"/>
  <c r="R311" i="44"/>
  <c r="I311" i="44"/>
  <c r="N311" i="44" s="1"/>
  <c r="U310" i="44"/>
  <c r="R310" i="44"/>
  <c r="I310" i="44"/>
  <c r="N310" i="44" s="1"/>
  <c r="O310" i="44" s="1"/>
  <c r="AO310" i="44" s="1"/>
  <c r="U309" i="44"/>
  <c r="V309" i="44" s="1"/>
  <c r="W309" i="44" s="1"/>
  <c r="AP309" i="44" s="1"/>
  <c r="R309" i="44"/>
  <c r="I309" i="44"/>
  <c r="N309" i="44" s="1"/>
  <c r="O309" i="44" s="1"/>
  <c r="AO309" i="44" s="1"/>
  <c r="U308" i="44"/>
  <c r="R308" i="44"/>
  <c r="I308" i="44"/>
  <c r="N308" i="44" s="1"/>
  <c r="U307" i="44"/>
  <c r="R307" i="44"/>
  <c r="I307" i="44"/>
  <c r="N307" i="44" s="1"/>
  <c r="U306" i="44"/>
  <c r="R306" i="44"/>
  <c r="I306" i="44"/>
  <c r="N306" i="44" s="1"/>
  <c r="U305" i="44"/>
  <c r="R305" i="44"/>
  <c r="I305" i="44"/>
  <c r="N305" i="44" s="1"/>
  <c r="O305" i="44" s="1"/>
  <c r="AO305" i="44" s="1"/>
  <c r="U304" i="44"/>
  <c r="R304" i="44"/>
  <c r="I304" i="44"/>
  <c r="N304" i="44" s="1"/>
  <c r="U303" i="44"/>
  <c r="R303" i="44"/>
  <c r="I303" i="44"/>
  <c r="N303" i="44" s="1"/>
  <c r="O303" i="44" s="1"/>
  <c r="AO303" i="44" s="1"/>
  <c r="U302" i="44"/>
  <c r="R302" i="44"/>
  <c r="I302" i="44"/>
  <c r="N302" i="44" s="1"/>
  <c r="O302" i="44" s="1"/>
  <c r="AO302" i="44" s="1"/>
  <c r="U301" i="44"/>
  <c r="R301" i="44"/>
  <c r="I301" i="44"/>
  <c r="N301" i="44" s="1"/>
  <c r="O301" i="44" s="1"/>
  <c r="AO301" i="44" s="1"/>
  <c r="U300" i="44"/>
  <c r="R300" i="44"/>
  <c r="I300" i="44"/>
  <c r="N300" i="44" s="1"/>
  <c r="O300" i="44" s="1"/>
  <c r="AO300" i="44" s="1"/>
  <c r="U299" i="44"/>
  <c r="R299" i="44"/>
  <c r="I299" i="44"/>
  <c r="N299" i="44" s="1"/>
  <c r="U298" i="44"/>
  <c r="R298" i="44"/>
  <c r="I298" i="44"/>
  <c r="N298" i="44" s="1"/>
  <c r="O298" i="44" s="1"/>
  <c r="AO298" i="44" s="1"/>
  <c r="U297" i="44"/>
  <c r="R297" i="44"/>
  <c r="I297" i="44"/>
  <c r="N297" i="44" s="1"/>
  <c r="U296" i="44"/>
  <c r="R296" i="44"/>
  <c r="I296" i="44"/>
  <c r="N296" i="44" s="1"/>
  <c r="O296" i="44" s="1"/>
  <c r="AO296" i="44" s="1"/>
  <c r="U295" i="44"/>
  <c r="R295" i="44"/>
  <c r="I295" i="44"/>
  <c r="N295" i="44" s="1"/>
  <c r="O295" i="44" s="1"/>
  <c r="AO295" i="44" s="1"/>
  <c r="U294" i="44"/>
  <c r="R294" i="44"/>
  <c r="I294" i="44"/>
  <c r="N294" i="44" s="1"/>
  <c r="O294" i="44" s="1"/>
  <c r="AO294" i="44" s="1"/>
  <c r="U293" i="44"/>
  <c r="R293" i="44"/>
  <c r="I293" i="44"/>
  <c r="N293" i="44" s="1"/>
  <c r="U292" i="44"/>
  <c r="R292" i="44"/>
  <c r="I292" i="44"/>
  <c r="N292" i="44" s="1"/>
  <c r="O292" i="44" s="1"/>
  <c r="AO292" i="44" s="1"/>
  <c r="U291" i="44"/>
  <c r="R291" i="44"/>
  <c r="I291" i="44"/>
  <c r="N291" i="44" s="1"/>
  <c r="O291" i="44" s="1"/>
  <c r="AO291" i="44" s="1"/>
  <c r="U290" i="44"/>
  <c r="R290" i="44"/>
  <c r="I290" i="44"/>
  <c r="N290" i="44" s="1"/>
  <c r="U289" i="44"/>
  <c r="V289" i="44"/>
  <c r="W289" i="44" s="1"/>
  <c r="AP289" i="44" s="1"/>
  <c r="R289" i="44"/>
  <c r="I289" i="44"/>
  <c r="N289" i="44" s="1"/>
  <c r="O289" i="44" s="1"/>
  <c r="AO289" i="44" s="1"/>
  <c r="U288" i="44"/>
  <c r="R288" i="44"/>
  <c r="I288" i="44"/>
  <c r="N288" i="44" s="1"/>
  <c r="U287" i="44"/>
  <c r="V287" i="44" s="1"/>
  <c r="W287" i="44" s="1"/>
  <c r="AP287" i="44" s="1"/>
  <c r="R287" i="44"/>
  <c r="I287" i="44"/>
  <c r="N287" i="44" s="1"/>
  <c r="O287" i="44" s="1"/>
  <c r="AO287" i="44" s="1"/>
  <c r="U286" i="44"/>
  <c r="V286" i="44" s="1"/>
  <c r="W286" i="44" s="1"/>
  <c r="AP286" i="44" s="1"/>
  <c r="R286" i="44"/>
  <c r="I286" i="44"/>
  <c r="N286" i="44" s="1"/>
  <c r="U285" i="44"/>
  <c r="R285" i="44"/>
  <c r="I285" i="44"/>
  <c r="N285" i="44" s="1"/>
  <c r="O285" i="44" s="1"/>
  <c r="AO285" i="44" s="1"/>
  <c r="U284" i="44"/>
  <c r="R284" i="44"/>
  <c r="I284" i="44"/>
  <c r="N284" i="44" s="1"/>
  <c r="U283" i="44"/>
  <c r="R283" i="44"/>
  <c r="I283" i="44"/>
  <c r="N283" i="44" s="1"/>
  <c r="O283" i="44" s="1"/>
  <c r="AO283" i="44" s="1"/>
  <c r="U282" i="44"/>
  <c r="R282" i="44"/>
  <c r="I282" i="44"/>
  <c r="N282" i="44" s="1"/>
  <c r="O282" i="44" s="1"/>
  <c r="AO282" i="44" s="1"/>
  <c r="U281" i="44"/>
  <c r="R281" i="44"/>
  <c r="I281" i="44"/>
  <c r="N281" i="44" s="1"/>
  <c r="U280" i="44"/>
  <c r="R280" i="44"/>
  <c r="I280" i="44"/>
  <c r="N280" i="44" s="1"/>
  <c r="O280" i="44" s="1"/>
  <c r="AO280" i="44" s="1"/>
  <c r="U279" i="44"/>
  <c r="R279" i="44"/>
  <c r="I279" i="44"/>
  <c r="N279" i="44" s="1"/>
  <c r="O279" i="44" s="1"/>
  <c r="AO279" i="44" s="1"/>
  <c r="U278" i="44"/>
  <c r="R278" i="44"/>
  <c r="I278" i="44"/>
  <c r="N278" i="44" s="1"/>
  <c r="U277" i="44"/>
  <c r="R277" i="44"/>
  <c r="I277" i="44"/>
  <c r="N277" i="44" s="1"/>
  <c r="U276" i="44"/>
  <c r="R276" i="44"/>
  <c r="I276" i="44"/>
  <c r="N276" i="44" s="1"/>
  <c r="U275" i="44"/>
  <c r="V275" i="44" s="1"/>
  <c r="W275" i="44" s="1"/>
  <c r="AP275" i="44" s="1"/>
  <c r="R275" i="44"/>
  <c r="I275" i="44"/>
  <c r="N275" i="44" s="1"/>
  <c r="O275" i="44" s="1"/>
  <c r="AO275" i="44" s="1"/>
  <c r="U274" i="44"/>
  <c r="R274" i="44"/>
  <c r="I274" i="44"/>
  <c r="N274" i="44" s="1"/>
  <c r="O274" i="44" s="1"/>
  <c r="AO274" i="44" s="1"/>
  <c r="U273" i="44"/>
  <c r="R273" i="44"/>
  <c r="I273" i="44"/>
  <c r="N273" i="44" s="1"/>
  <c r="O273" i="44" s="1"/>
  <c r="AO273" i="44" s="1"/>
  <c r="U272" i="44"/>
  <c r="R272" i="44"/>
  <c r="I272" i="44"/>
  <c r="N272" i="44" s="1"/>
  <c r="U271" i="44"/>
  <c r="R271" i="44"/>
  <c r="I271" i="44"/>
  <c r="N271" i="44" s="1"/>
  <c r="O271" i="44" s="1"/>
  <c r="AO271" i="44" s="1"/>
  <c r="U270" i="44"/>
  <c r="R270" i="44"/>
  <c r="I270" i="44"/>
  <c r="N270" i="44" s="1"/>
  <c r="O270" i="44" s="1"/>
  <c r="AO270" i="44" s="1"/>
  <c r="U269" i="44"/>
  <c r="R269" i="44"/>
  <c r="I269" i="44"/>
  <c r="N269" i="44" s="1"/>
  <c r="U268" i="44"/>
  <c r="R268" i="44"/>
  <c r="I268" i="44"/>
  <c r="N268" i="44" s="1"/>
  <c r="U267" i="44"/>
  <c r="R267" i="44"/>
  <c r="I267" i="44"/>
  <c r="N267" i="44" s="1"/>
  <c r="O267" i="44" s="1"/>
  <c r="AO267" i="44" s="1"/>
  <c r="U266" i="44"/>
  <c r="R266" i="44"/>
  <c r="I266" i="44"/>
  <c r="N266" i="44" s="1"/>
  <c r="O266" i="44" s="1"/>
  <c r="AO266" i="44" s="1"/>
  <c r="U265" i="44"/>
  <c r="R265" i="44"/>
  <c r="I265" i="44"/>
  <c r="N265" i="44" s="1"/>
  <c r="U264" i="44"/>
  <c r="R264" i="44"/>
  <c r="I264" i="44"/>
  <c r="N264" i="44" s="1"/>
  <c r="O264" i="44" s="1"/>
  <c r="AO264" i="44" s="1"/>
  <c r="U263" i="44"/>
  <c r="R263" i="44"/>
  <c r="I263" i="44"/>
  <c r="N263" i="44" s="1"/>
  <c r="U262" i="44"/>
  <c r="R262" i="44"/>
  <c r="I262" i="44"/>
  <c r="N262" i="44" s="1"/>
  <c r="O262" i="44" s="1"/>
  <c r="AO262" i="44" s="1"/>
  <c r="U261" i="44"/>
  <c r="R261" i="44"/>
  <c r="I261" i="44"/>
  <c r="N261" i="44" s="1"/>
  <c r="U260" i="44"/>
  <c r="R260" i="44"/>
  <c r="I260" i="44"/>
  <c r="N260" i="44" s="1"/>
  <c r="O260" i="44" s="1"/>
  <c r="AO260" i="44" s="1"/>
  <c r="U259" i="44"/>
  <c r="R259" i="44"/>
  <c r="I259" i="44"/>
  <c r="N259" i="44" s="1"/>
  <c r="U258" i="44"/>
  <c r="R258" i="44"/>
  <c r="I258" i="44"/>
  <c r="N258" i="44" s="1"/>
  <c r="O258" i="44" s="1"/>
  <c r="AO258" i="44" s="1"/>
  <c r="U257" i="44"/>
  <c r="R257" i="44"/>
  <c r="I257" i="44"/>
  <c r="N257" i="44" s="1"/>
  <c r="U256" i="44"/>
  <c r="V256" i="44" s="1"/>
  <c r="W256" i="44" s="1"/>
  <c r="AP256" i="44" s="1"/>
  <c r="R256" i="44"/>
  <c r="I256" i="44"/>
  <c r="N256" i="44" s="1"/>
  <c r="O256" i="44" s="1"/>
  <c r="AO256" i="44" s="1"/>
  <c r="U255" i="44"/>
  <c r="R255" i="44"/>
  <c r="I255" i="44"/>
  <c r="N255" i="44" s="1"/>
  <c r="O255" i="44" s="1"/>
  <c r="AO255" i="44" s="1"/>
  <c r="U254" i="44"/>
  <c r="R254" i="44"/>
  <c r="I254" i="44"/>
  <c r="N254" i="44" s="1"/>
  <c r="O254" i="44" s="1"/>
  <c r="AO254" i="44" s="1"/>
  <c r="U253" i="44"/>
  <c r="R253" i="44"/>
  <c r="I253" i="44"/>
  <c r="N253" i="44" s="1"/>
  <c r="O253" i="44" s="1"/>
  <c r="AO253" i="44" s="1"/>
  <c r="U252" i="44"/>
  <c r="R252" i="44"/>
  <c r="I252" i="44"/>
  <c r="N252" i="44" s="1"/>
  <c r="U251" i="44"/>
  <c r="R251" i="44"/>
  <c r="I251" i="44"/>
  <c r="N251" i="44" s="1"/>
  <c r="U250" i="44"/>
  <c r="R250" i="44"/>
  <c r="I250" i="44"/>
  <c r="N250" i="44" s="1"/>
  <c r="U249" i="44"/>
  <c r="V249" i="44" s="1"/>
  <c r="W249" i="44" s="1"/>
  <c r="AP249" i="44" s="1"/>
  <c r="R249" i="44"/>
  <c r="I249" i="44"/>
  <c r="N249" i="44" s="1"/>
  <c r="O249" i="44" s="1"/>
  <c r="AO249" i="44" s="1"/>
  <c r="U248" i="44"/>
  <c r="R248" i="44"/>
  <c r="I248" i="44"/>
  <c r="N248" i="44" s="1"/>
  <c r="U247" i="44"/>
  <c r="R247" i="44"/>
  <c r="I247" i="44"/>
  <c r="N247" i="44" s="1"/>
  <c r="O247" i="44" s="1"/>
  <c r="AO247" i="44" s="1"/>
  <c r="U246" i="44"/>
  <c r="R246" i="44"/>
  <c r="I246" i="44"/>
  <c r="N246" i="44" s="1"/>
  <c r="U245" i="44"/>
  <c r="R245" i="44"/>
  <c r="I245" i="44"/>
  <c r="N245" i="44" s="1"/>
  <c r="U244" i="44"/>
  <c r="R244" i="44"/>
  <c r="I244" i="44"/>
  <c r="N244" i="44" s="1"/>
  <c r="O244" i="44" s="1"/>
  <c r="AO244" i="44" s="1"/>
  <c r="U243" i="44"/>
  <c r="R243" i="44"/>
  <c r="I243" i="44"/>
  <c r="N243" i="44" s="1"/>
  <c r="U242" i="44"/>
  <c r="R242" i="44"/>
  <c r="I242" i="44"/>
  <c r="N242" i="44" s="1"/>
  <c r="U241" i="44"/>
  <c r="R241" i="44"/>
  <c r="I241" i="44"/>
  <c r="N241" i="44" s="1"/>
  <c r="U240" i="44"/>
  <c r="R240" i="44"/>
  <c r="I240" i="44"/>
  <c r="N240" i="44" s="1"/>
  <c r="U239" i="44"/>
  <c r="R239" i="44"/>
  <c r="I239" i="44"/>
  <c r="N239" i="44" s="1"/>
  <c r="U238" i="44"/>
  <c r="R238" i="44"/>
  <c r="I238" i="44"/>
  <c r="N238" i="44" s="1"/>
  <c r="U237" i="44"/>
  <c r="R237" i="44"/>
  <c r="I237" i="44"/>
  <c r="N237" i="44" s="1"/>
  <c r="U236" i="44"/>
  <c r="R236" i="44"/>
  <c r="I236" i="44"/>
  <c r="N236" i="44" s="1"/>
  <c r="O236" i="44" s="1"/>
  <c r="AO236" i="44" s="1"/>
  <c r="U235" i="44"/>
  <c r="R235" i="44"/>
  <c r="I235" i="44"/>
  <c r="N235" i="44" s="1"/>
  <c r="O235" i="44" s="1"/>
  <c r="AO235" i="44" s="1"/>
  <c r="U234" i="44"/>
  <c r="R234" i="44"/>
  <c r="I234" i="44"/>
  <c r="N234" i="44" s="1"/>
  <c r="U233" i="44"/>
  <c r="R233" i="44"/>
  <c r="I233" i="44"/>
  <c r="N233" i="44" s="1"/>
  <c r="O233" i="44" s="1"/>
  <c r="AO233" i="44" s="1"/>
  <c r="U232" i="44"/>
  <c r="R232" i="44"/>
  <c r="I232" i="44"/>
  <c r="N232" i="44" s="1"/>
  <c r="U231" i="44"/>
  <c r="V231" i="44" s="1"/>
  <c r="W231" i="44" s="1"/>
  <c r="AP231" i="44" s="1"/>
  <c r="R231" i="44"/>
  <c r="I231" i="44"/>
  <c r="N231" i="44" s="1"/>
  <c r="U230" i="44"/>
  <c r="R230" i="44"/>
  <c r="I230" i="44"/>
  <c r="N230" i="44" s="1"/>
  <c r="O230" i="44" s="1"/>
  <c r="AO230" i="44" s="1"/>
  <c r="U229" i="44"/>
  <c r="R229" i="44"/>
  <c r="I229" i="44"/>
  <c r="N229" i="44" s="1"/>
  <c r="O229" i="44" s="1"/>
  <c r="AO229" i="44" s="1"/>
  <c r="U228" i="44"/>
  <c r="R228" i="44"/>
  <c r="I228" i="44"/>
  <c r="N228" i="44" s="1"/>
  <c r="U227" i="44"/>
  <c r="R227" i="44"/>
  <c r="I227" i="44"/>
  <c r="N227" i="44" s="1"/>
  <c r="U226" i="44"/>
  <c r="R226" i="44"/>
  <c r="I226" i="44"/>
  <c r="N226" i="44" s="1"/>
  <c r="U225" i="44"/>
  <c r="V225" i="44" s="1"/>
  <c r="W225" i="44" s="1"/>
  <c r="AP225" i="44" s="1"/>
  <c r="R225" i="44"/>
  <c r="I225" i="44"/>
  <c r="N225" i="44" s="1"/>
  <c r="U224" i="44"/>
  <c r="R224" i="44"/>
  <c r="I224" i="44"/>
  <c r="N224" i="44" s="1"/>
  <c r="O224" i="44" s="1"/>
  <c r="AO224" i="44" s="1"/>
  <c r="U223" i="44"/>
  <c r="R223" i="44"/>
  <c r="I223" i="44"/>
  <c r="N223" i="44" s="1"/>
  <c r="O223" i="44" s="1"/>
  <c r="AO223" i="44" s="1"/>
  <c r="U222" i="44"/>
  <c r="R222" i="44"/>
  <c r="I222" i="44"/>
  <c r="N222" i="44" s="1"/>
  <c r="U221" i="44"/>
  <c r="R221" i="44"/>
  <c r="I221" i="44"/>
  <c r="N221" i="44" s="1"/>
  <c r="O221" i="44" s="1"/>
  <c r="AO221" i="44" s="1"/>
  <c r="U220" i="44"/>
  <c r="R220" i="44"/>
  <c r="I220" i="44"/>
  <c r="N220" i="44" s="1"/>
  <c r="O220" i="44" s="1"/>
  <c r="AO220" i="44" s="1"/>
  <c r="U219" i="44"/>
  <c r="R219" i="44"/>
  <c r="I219" i="44"/>
  <c r="N219" i="44" s="1"/>
  <c r="U218" i="44"/>
  <c r="R218" i="44"/>
  <c r="I218" i="44"/>
  <c r="N218" i="44" s="1"/>
  <c r="U217" i="44"/>
  <c r="R217" i="44"/>
  <c r="I217" i="44"/>
  <c r="N217" i="44" s="1"/>
  <c r="O217" i="44" s="1"/>
  <c r="AO217" i="44" s="1"/>
  <c r="U216" i="44"/>
  <c r="R216" i="44"/>
  <c r="I216" i="44"/>
  <c r="N216" i="44" s="1"/>
  <c r="U215" i="44"/>
  <c r="V215" i="44" s="1"/>
  <c r="W215" i="44" s="1"/>
  <c r="AP215" i="44" s="1"/>
  <c r="R215" i="44"/>
  <c r="I215" i="44"/>
  <c r="N215" i="44" s="1"/>
  <c r="O215" i="44" s="1"/>
  <c r="AO215" i="44" s="1"/>
  <c r="U214" i="44"/>
  <c r="R214" i="44"/>
  <c r="I214" i="44"/>
  <c r="N214" i="44" s="1"/>
  <c r="O214" i="44" s="1"/>
  <c r="AO214" i="44" s="1"/>
  <c r="U213" i="44"/>
  <c r="V213" i="44" s="1"/>
  <c r="W213" i="44" s="1"/>
  <c r="AP213" i="44" s="1"/>
  <c r="R213" i="44"/>
  <c r="I213" i="44"/>
  <c r="N213" i="44" s="1"/>
  <c r="U212" i="44"/>
  <c r="R212" i="44"/>
  <c r="I212" i="44"/>
  <c r="N212" i="44" s="1"/>
  <c r="U211" i="44"/>
  <c r="R211" i="44"/>
  <c r="I211" i="44"/>
  <c r="N211" i="44" s="1"/>
  <c r="O211" i="44" s="1"/>
  <c r="AO211" i="44" s="1"/>
  <c r="U210" i="44"/>
  <c r="R210" i="44"/>
  <c r="I210" i="44"/>
  <c r="N210" i="44" s="1"/>
  <c r="O210" i="44" s="1"/>
  <c r="AO210" i="44" s="1"/>
  <c r="U209" i="44"/>
  <c r="R209" i="44"/>
  <c r="I209" i="44"/>
  <c r="N209" i="44" s="1"/>
  <c r="U208" i="44"/>
  <c r="R208" i="44"/>
  <c r="I208" i="44"/>
  <c r="N208" i="44" s="1"/>
  <c r="U207" i="44"/>
  <c r="V207" i="44" s="1"/>
  <c r="W207" i="44" s="1"/>
  <c r="AP207" i="44" s="1"/>
  <c r="R207" i="44"/>
  <c r="I207" i="44"/>
  <c r="N207" i="44" s="1"/>
  <c r="U206" i="44"/>
  <c r="R206" i="44"/>
  <c r="I206" i="44"/>
  <c r="N206" i="44" s="1"/>
  <c r="O206" i="44" s="1"/>
  <c r="AO206" i="44" s="1"/>
  <c r="U205" i="44"/>
  <c r="R205" i="44"/>
  <c r="I205" i="44"/>
  <c r="N205" i="44" s="1"/>
  <c r="U204" i="44"/>
  <c r="R204" i="44"/>
  <c r="I204" i="44"/>
  <c r="N204" i="44" s="1"/>
  <c r="O204" i="44" s="1"/>
  <c r="AO204" i="44" s="1"/>
  <c r="U203" i="44"/>
  <c r="R203" i="44"/>
  <c r="I203" i="44"/>
  <c r="N203" i="44" s="1"/>
  <c r="U202" i="44"/>
  <c r="R202" i="44"/>
  <c r="I202" i="44"/>
  <c r="N202" i="44" s="1"/>
  <c r="U201" i="44"/>
  <c r="R201" i="44"/>
  <c r="I201" i="44"/>
  <c r="N201" i="44" s="1"/>
  <c r="U200" i="44"/>
  <c r="R200" i="44"/>
  <c r="I200" i="44"/>
  <c r="N200" i="44" s="1"/>
  <c r="U199" i="44"/>
  <c r="R199" i="44"/>
  <c r="I199" i="44"/>
  <c r="N199" i="44" s="1"/>
  <c r="O199" i="44" s="1"/>
  <c r="AO199" i="44" s="1"/>
  <c r="U198" i="44"/>
  <c r="R198" i="44"/>
  <c r="I198" i="44"/>
  <c r="N198" i="44" s="1"/>
  <c r="U197" i="44"/>
  <c r="V197" i="44" s="1"/>
  <c r="W197" i="44" s="1"/>
  <c r="AP197" i="44" s="1"/>
  <c r="R197" i="44"/>
  <c r="I197" i="44"/>
  <c r="N197" i="44" s="1"/>
  <c r="O197" i="44" s="1"/>
  <c r="AO197" i="44" s="1"/>
  <c r="U196" i="44"/>
  <c r="R196" i="44"/>
  <c r="I196" i="44"/>
  <c r="N196" i="44" s="1"/>
  <c r="O196" i="44" s="1"/>
  <c r="AO196" i="44" s="1"/>
  <c r="U195" i="44"/>
  <c r="R195" i="44"/>
  <c r="I195" i="44"/>
  <c r="N195" i="44" s="1"/>
  <c r="U194" i="44"/>
  <c r="R194" i="44"/>
  <c r="I194" i="44"/>
  <c r="N194" i="44" s="1"/>
  <c r="O194" i="44" s="1"/>
  <c r="AO194" i="44" s="1"/>
  <c r="U193" i="44"/>
  <c r="R193" i="44"/>
  <c r="I193" i="44"/>
  <c r="N193" i="44" s="1"/>
  <c r="O193" i="44" s="1"/>
  <c r="AO193" i="44" s="1"/>
  <c r="U192" i="44"/>
  <c r="R192" i="44"/>
  <c r="I192" i="44"/>
  <c r="N192" i="44" s="1"/>
  <c r="U191" i="44"/>
  <c r="R191" i="44"/>
  <c r="I191" i="44"/>
  <c r="N191" i="44" s="1"/>
  <c r="O191" i="44" s="1"/>
  <c r="AO191" i="44" s="1"/>
  <c r="U190" i="44"/>
  <c r="R190" i="44"/>
  <c r="I190" i="44"/>
  <c r="N190" i="44" s="1"/>
  <c r="U189" i="44"/>
  <c r="R189" i="44"/>
  <c r="I189" i="44"/>
  <c r="N189" i="44" s="1"/>
  <c r="O189" i="44" s="1"/>
  <c r="AO189" i="44" s="1"/>
  <c r="U188" i="44"/>
  <c r="R188" i="44"/>
  <c r="I188" i="44"/>
  <c r="N188" i="44" s="1"/>
  <c r="O188" i="44" s="1"/>
  <c r="AO188" i="44" s="1"/>
  <c r="U187" i="44"/>
  <c r="R187" i="44"/>
  <c r="I187" i="44"/>
  <c r="N187" i="44" s="1"/>
  <c r="O187" i="44" s="1"/>
  <c r="AO187" i="44" s="1"/>
  <c r="U186" i="44"/>
  <c r="R186" i="44"/>
  <c r="I186" i="44"/>
  <c r="N186" i="44" s="1"/>
  <c r="U185" i="44"/>
  <c r="R185" i="44"/>
  <c r="I185" i="44"/>
  <c r="N185" i="44" s="1"/>
  <c r="U184" i="44"/>
  <c r="R184" i="44"/>
  <c r="I184" i="44"/>
  <c r="N184" i="44" s="1"/>
  <c r="O184" i="44" s="1"/>
  <c r="AO184" i="44" s="1"/>
  <c r="U183" i="44"/>
  <c r="R183" i="44"/>
  <c r="I183" i="44"/>
  <c r="N183" i="44" s="1"/>
  <c r="U182" i="44"/>
  <c r="R182" i="44"/>
  <c r="I182" i="44"/>
  <c r="N182" i="44" s="1"/>
  <c r="U181" i="44"/>
  <c r="R181" i="44"/>
  <c r="I181" i="44"/>
  <c r="N181" i="44" s="1"/>
  <c r="U180" i="44"/>
  <c r="R180" i="44"/>
  <c r="I180" i="44"/>
  <c r="N180" i="44" s="1"/>
  <c r="U179" i="44"/>
  <c r="R179" i="44"/>
  <c r="I179" i="44"/>
  <c r="N179" i="44" s="1"/>
  <c r="U178" i="44"/>
  <c r="R178" i="44"/>
  <c r="I178" i="44"/>
  <c r="N178" i="44" s="1"/>
  <c r="O178" i="44" s="1"/>
  <c r="AO178" i="44" s="1"/>
  <c r="U177" i="44"/>
  <c r="R177" i="44"/>
  <c r="I177" i="44"/>
  <c r="N177" i="44" s="1"/>
  <c r="U176" i="44"/>
  <c r="R176" i="44"/>
  <c r="I176" i="44"/>
  <c r="N176" i="44" s="1"/>
  <c r="U175" i="44"/>
  <c r="R175" i="44"/>
  <c r="I175" i="44"/>
  <c r="N175" i="44" s="1"/>
  <c r="U174" i="44"/>
  <c r="R174" i="44"/>
  <c r="I174" i="44"/>
  <c r="N174" i="44" s="1"/>
  <c r="U173" i="44"/>
  <c r="R173" i="44"/>
  <c r="I173" i="44"/>
  <c r="N173" i="44" s="1"/>
  <c r="O173" i="44" s="1"/>
  <c r="AO173" i="44" s="1"/>
  <c r="U172" i="44"/>
  <c r="R172" i="44"/>
  <c r="I172" i="44"/>
  <c r="N172" i="44" s="1"/>
  <c r="O172" i="44" s="1"/>
  <c r="AO172" i="44" s="1"/>
  <c r="U171" i="44"/>
  <c r="V171" i="44" s="1"/>
  <c r="W171" i="44" s="1"/>
  <c r="AP171" i="44" s="1"/>
  <c r="R171" i="44"/>
  <c r="I171" i="44"/>
  <c r="N171" i="44" s="1"/>
  <c r="U170" i="44"/>
  <c r="R170" i="44"/>
  <c r="I170" i="44"/>
  <c r="N170" i="44" s="1"/>
  <c r="U169" i="44"/>
  <c r="R169" i="44"/>
  <c r="I169" i="44"/>
  <c r="N169" i="44" s="1"/>
  <c r="U168" i="44"/>
  <c r="R168" i="44"/>
  <c r="I168" i="44"/>
  <c r="N168" i="44" s="1"/>
  <c r="U167" i="44"/>
  <c r="R167" i="44"/>
  <c r="I167" i="44"/>
  <c r="N167" i="44" s="1"/>
  <c r="O167" i="44" s="1"/>
  <c r="AO167" i="44" s="1"/>
  <c r="U166" i="44"/>
  <c r="R166" i="44"/>
  <c r="I166" i="44"/>
  <c r="N166" i="44" s="1"/>
  <c r="O166" i="44" s="1"/>
  <c r="AO166" i="44" s="1"/>
  <c r="U165" i="44"/>
  <c r="R165" i="44"/>
  <c r="I165" i="44"/>
  <c r="N165" i="44" s="1"/>
  <c r="U164" i="44"/>
  <c r="R164" i="44"/>
  <c r="I164" i="44"/>
  <c r="N164" i="44" s="1"/>
  <c r="U163" i="44"/>
  <c r="R163" i="44"/>
  <c r="I163" i="44"/>
  <c r="N163" i="44" s="1"/>
  <c r="O163" i="44" s="1"/>
  <c r="AO163" i="44" s="1"/>
  <c r="U162" i="44"/>
  <c r="R162" i="44"/>
  <c r="I162" i="44"/>
  <c r="N162" i="44" s="1"/>
  <c r="U161" i="44"/>
  <c r="V161" i="44" s="1"/>
  <c r="W161" i="44" s="1"/>
  <c r="AP161" i="44" s="1"/>
  <c r="R161" i="44"/>
  <c r="I161" i="44"/>
  <c r="N161" i="44" s="1"/>
  <c r="O161" i="44" s="1"/>
  <c r="AO161" i="44" s="1"/>
  <c r="U160" i="44"/>
  <c r="R160" i="44"/>
  <c r="I160" i="44"/>
  <c r="N160" i="44" s="1"/>
  <c r="O160" i="44" s="1"/>
  <c r="AO160" i="44" s="1"/>
  <c r="U159" i="44"/>
  <c r="R159" i="44"/>
  <c r="I159" i="44"/>
  <c r="N159" i="44" s="1"/>
  <c r="U158" i="44"/>
  <c r="R158" i="44"/>
  <c r="I158" i="44"/>
  <c r="N158" i="44" s="1"/>
  <c r="O158" i="44" s="1"/>
  <c r="AO158" i="44" s="1"/>
  <c r="U157" i="44"/>
  <c r="R157" i="44"/>
  <c r="I157" i="44"/>
  <c r="N157" i="44" s="1"/>
  <c r="O157" i="44" s="1"/>
  <c r="AO157" i="44" s="1"/>
  <c r="U156" i="44"/>
  <c r="R156" i="44"/>
  <c r="I156" i="44"/>
  <c r="N156" i="44" s="1"/>
  <c r="U155" i="44"/>
  <c r="R155" i="44"/>
  <c r="I155" i="44"/>
  <c r="N155" i="44" s="1"/>
  <c r="O155" i="44" s="1"/>
  <c r="AO155" i="44" s="1"/>
  <c r="U154" i="44"/>
  <c r="R154" i="44"/>
  <c r="I154" i="44"/>
  <c r="N154" i="44" s="1"/>
  <c r="U153" i="44"/>
  <c r="R153" i="44"/>
  <c r="I153" i="44"/>
  <c r="N153" i="44" s="1"/>
  <c r="O153" i="44" s="1"/>
  <c r="AO153" i="44" s="1"/>
  <c r="U152" i="44"/>
  <c r="R152" i="44"/>
  <c r="I152" i="44"/>
  <c r="N152" i="44" s="1"/>
  <c r="O152" i="44" s="1"/>
  <c r="AO152" i="44" s="1"/>
  <c r="U151" i="44"/>
  <c r="R151" i="44"/>
  <c r="I151" i="44"/>
  <c r="N151" i="44" s="1"/>
  <c r="O151" i="44" s="1"/>
  <c r="AO151" i="44" s="1"/>
  <c r="U150" i="44"/>
  <c r="R150" i="44"/>
  <c r="I150" i="44"/>
  <c r="N150" i="44" s="1"/>
  <c r="U149" i="44"/>
  <c r="R149" i="44"/>
  <c r="I149" i="44"/>
  <c r="N149" i="44" s="1"/>
  <c r="O149" i="44" s="1"/>
  <c r="AO149" i="44" s="1"/>
  <c r="U148" i="44"/>
  <c r="R148" i="44"/>
  <c r="I148" i="44"/>
  <c r="N148" i="44" s="1"/>
  <c r="U147" i="44"/>
  <c r="R147" i="44"/>
  <c r="I147" i="44"/>
  <c r="N147" i="44" s="1"/>
  <c r="U146" i="44"/>
  <c r="R146" i="44"/>
  <c r="I146" i="44"/>
  <c r="N146" i="44" s="1"/>
  <c r="U145" i="44"/>
  <c r="R145" i="44"/>
  <c r="I145" i="44"/>
  <c r="N145" i="44" s="1"/>
  <c r="O145" i="44" s="1"/>
  <c r="AO145" i="44" s="1"/>
  <c r="U144" i="44"/>
  <c r="R144" i="44"/>
  <c r="I144" i="44"/>
  <c r="N144" i="44" s="1"/>
  <c r="U143" i="44"/>
  <c r="R143" i="44"/>
  <c r="I143" i="44"/>
  <c r="N143" i="44" s="1"/>
  <c r="U142" i="44"/>
  <c r="R142" i="44"/>
  <c r="I142" i="44"/>
  <c r="N142" i="44" s="1"/>
  <c r="O142" i="44" s="1"/>
  <c r="AO142" i="44" s="1"/>
  <c r="U141" i="44"/>
  <c r="R141" i="44"/>
  <c r="I141" i="44"/>
  <c r="N141" i="44" s="1"/>
  <c r="U140" i="44"/>
  <c r="R140" i="44"/>
  <c r="I140" i="44"/>
  <c r="N140" i="44" s="1"/>
  <c r="U139" i="44"/>
  <c r="R139" i="44"/>
  <c r="I139" i="44"/>
  <c r="N139" i="44" s="1"/>
  <c r="O139" i="44" s="1"/>
  <c r="AO139" i="44" s="1"/>
  <c r="U138" i="44"/>
  <c r="R138" i="44"/>
  <c r="I138" i="44"/>
  <c r="N138" i="44" s="1"/>
  <c r="U137" i="44"/>
  <c r="R137" i="44"/>
  <c r="I137" i="44"/>
  <c r="N137" i="44" s="1"/>
  <c r="O137" i="44" s="1"/>
  <c r="AO137" i="44" s="1"/>
  <c r="U136" i="44"/>
  <c r="R136" i="44"/>
  <c r="I136" i="44"/>
  <c r="N136" i="44" s="1"/>
  <c r="U135" i="44"/>
  <c r="R135" i="44"/>
  <c r="I135" i="44"/>
  <c r="N135" i="44" s="1"/>
  <c r="U134" i="44"/>
  <c r="R134" i="44"/>
  <c r="I134" i="44"/>
  <c r="N134" i="44" s="1"/>
  <c r="U133" i="44"/>
  <c r="R133" i="44"/>
  <c r="I133" i="44"/>
  <c r="N133" i="44" s="1"/>
  <c r="U132" i="44"/>
  <c r="R132" i="44"/>
  <c r="I132" i="44"/>
  <c r="N132" i="44" s="1"/>
  <c r="U131" i="44"/>
  <c r="R131" i="44"/>
  <c r="I131" i="44"/>
  <c r="N131" i="44" s="1"/>
  <c r="O131" i="44" s="1"/>
  <c r="AO131" i="44" s="1"/>
  <c r="U130" i="44"/>
  <c r="R130" i="44"/>
  <c r="I130" i="44"/>
  <c r="N130" i="44" s="1"/>
  <c r="O130" i="44" s="1"/>
  <c r="AO130" i="44" s="1"/>
  <c r="U129" i="44"/>
  <c r="R129" i="44"/>
  <c r="I129" i="44"/>
  <c r="N129" i="44" s="1"/>
  <c r="U128" i="44"/>
  <c r="R128" i="44"/>
  <c r="I128" i="44"/>
  <c r="N128" i="44" s="1"/>
  <c r="O128" i="44" s="1"/>
  <c r="AO128" i="44" s="1"/>
  <c r="U127" i="44"/>
  <c r="R127" i="44"/>
  <c r="I127" i="44"/>
  <c r="N127" i="44" s="1"/>
  <c r="O127" i="44" s="1"/>
  <c r="AO127" i="44" s="1"/>
  <c r="U126" i="44"/>
  <c r="R126" i="44"/>
  <c r="I126" i="44"/>
  <c r="N126" i="44" s="1"/>
  <c r="U125" i="44"/>
  <c r="R125" i="44"/>
  <c r="I125" i="44"/>
  <c r="N125" i="44" s="1"/>
  <c r="O125" i="44" s="1"/>
  <c r="AO125" i="44" s="1"/>
  <c r="U124" i="44"/>
  <c r="R124" i="44"/>
  <c r="I124" i="44"/>
  <c r="N124" i="44" s="1"/>
  <c r="O124" i="44" s="1"/>
  <c r="AO124" i="44" s="1"/>
  <c r="U123" i="44"/>
  <c r="R123" i="44"/>
  <c r="I123" i="44"/>
  <c r="N123" i="44" s="1"/>
  <c r="U122" i="44"/>
  <c r="R122" i="44"/>
  <c r="I122" i="44"/>
  <c r="N122" i="44" s="1"/>
  <c r="O122" i="44" s="1"/>
  <c r="AO122" i="44" s="1"/>
  <c r="U121" i="44"/>
  <c r="R121" i="44"/>
  <c r="I121" i="44"/>
  <c r="N121" i="44" s="1"/>
  <c r="U120" i="44"/>
  <c r="R120" i="44"/>
  <c r="I120" i="44"/>
  <c r="N120" i="44" s="1"/>
  <c r="U119" i="44"/>
  <c r="R119" i="44"/>
  <c r="I119" i="44"/>
  <c r="N119" i="44" s="1"/>
  <c r="O119" i="44" s="1"/>
  <c r="AO119" i="44" s="1"/>
  <c r="U118" i="44"/>
  <c r="R118" i="44"/>
  <c r="I118" i="44"/>
  <c r="N118" i="44" s="1"/>
  <c r="O118" i="44" s="1"/>
  <c r="AO118" i="44" s="1"/>
  <c r="U117" i="44"/>
  <c r="R117" i="44"/>
  <c r="I117" i="44"/>
  <c r="N117" i="44" s="1"/>
  <c r="O117" i="44" s="1"/>
  <c r="AO117" i="44" s="1"/>
  <c r="U116" i="44"/>
  <c r="V116" i="44" s="1"/>
  <c r="W116" i="44" s="1"/>
  <c r="AP116" i="44" s="1"/>
  <c r="R116" i="44"/>
  <c r="I116" i="44"/>
  <c r="N116" i="44" s="1"/>
  <c r="U115" i="44"/>
  <c r="R115" i="44"/>
  <c r="I115" i="44"/>
  <c r="N115" i="44" s="1"/>
  <c r="O115" i="44" s="1"/>
  <c r="AO115" i="44" s="1"/>
  <c r="U114" i="44"/>
  <c r="R114" i="44"/>
  <c r="I114" i="44"/>
  <c r="N114" i="44" s="1"/>
  <c r="U113" i="44"/>
  <c r="R113" i="44"/>
  <c r="I113" i="44"/>
  <c r="N113" i="44" s="1"/>
  <c r="U112" i="44"/>
  <c r="R112" i="44"/>
  <c r="I112" i="44"/>
  <c r="N112" i="44" s="1"/>
  <c r="O112" i="44" s="1"/>
  <c r="AO112" i="44" s="1"/>
  <c r="U111" i="44"/>
  <c r="R111" i="44"/>
  <c r="I111" i="44"/>
  <c r="N111" i="44" s="1"/>
  <c r="U110" i="44"/>
  <c r="R110" i="44"/>
  <c r="I110" i="44"/>
  <c r="N110" i="44" s="1"/>
  <c r="U109" i="44"/>
  <c r="R109" i="44"/>
  <c r="I109" i="44"/>
  <c r="N109" i="44" s="1"/>
  <c r="O109" i="44" s="1"/>
  <c r="AO109" i="44" s="1"/>
  <c r="U108" i="44"/>
  <c r="R108" i="44"/>
  <c r="I108" i="44"/>
  <c r="N108" i="44" s="1"/>
  <c r="U107" i="44"/>
  <c r="R107" i="44"/>
  <c r="I107" i="44"/>
  <c r="N107" i="44" s="1"/>
  <c r="U106" i="44"/>
  <c r="R106" i="44"/>
  <c r="I106" i="44"/>
  <c r="N106" i="44" s="1"/>
  <c r="U105" i="44"/>
  <c r="V105" i="44"/>
  <c r="W105" i="44" s="1"/>
  <c r="AP105" i="44" s="1"/>
  <c r="R105" i="44"/>
  <c r="I105" i="44"/>
  <c r="N105" i="44" s="1"/>
  <c r="O105" i="44" s="1"/>
  <c r="AO105" i="44" s="1"/>
  <c r="U104" i="44"/>
  <c r="R104" i="44"/>
  <c r="I104" i="44"/>
  <c r="N104" i="44" s="1"/>
  <c r="U103" i="44"/>
  <c r="R103" i="44"/>
  <c r="I103" i="44"/>
  <c r="N103" i="44" s="1"/>
  <c r="U102" i="44"/>
  <c r="R102" i="44"/>
  <c r="I102" i="44"/>
  <c r="N102" i="44" s="1"/>
  <c r="U101" i="44"/>
  <c r="R101" i="44"/>
  <c r="I101" i="44"/>
  <c r="N101" i="44" s="1"/>
  <c r="O101" i="44" s="1"/>
  <c r="AO101" i="44" s="1"/>
  <c r="U100" i="44"/>
  <c r="R100" i="44"/>
  <c r="I100" i="44"/>
  <c r="N100" i="44" s="1"/>
  <c r="O100" i="44" s="1"/>
  <c r="AO100" i="44" s="1"/>
  <c r="U99" i="44"/>
  <c r="R99" i="44"/>
  <c r="I99" i="44"/>
  <c r="N99" i="44" s="1"/>
  <c r="O99" i="44" s="1"/>
  <c r="AO99" i="44" s="1"/>
  <c r="U98" i="44"/>
  <c r="R98" i="44"/>
  <c r="I98" i="44"/>
  <c r="N98" i="44" s="1"/>
  <c r="U97" i="44"/>
  <c r="R97" i="44"/>
  <c r="I97" i="44"/>
  <c r="N97" i="44" s="1"/>
  <c r="O97" i="44" s="1"/>
  <c r="AO97" i="44" s="1"/>
  <c r="U96" i="44"/>
  <c r="V96" i="44" s="1"/>
  <c r="W96" i="44" s="1"/>
  <c r="AP96" i="44" s="1"/>
  <c r="R96" i="44"/>
  <c r="I96" i="44"/>
  <c r="N96" i="44" s="1"/>
  <c r="U95" i="44"/>
  <c r="R95" i="44"/>
  <c r="I95" i="44"/>
  <c r="N95" i="44" s="1"/>
  <c r="U94" i="44"/>
  <c r="R94" i="44"/>
  <c r="I94" i="44"/>
  <c r="N94" i="44" s="1"/>
  <c r="O94" i="44" s="1"/>
  <c r="AO94" i="44" s="1"/>
  <c r="U93" i="44"/>
  <c r="R93" i="44"/>
  <c r="I93" i="44"/>
  <c r="N93" i="44" s="1"/>
  <c r="U92" i="44"/>
  <c r="R92" i="44"/>
  <c r="I92" i="44"/>
  <c r="N92" i="44" s="1"/>
  <c r="U91" i="44"/>
  <c r="R91" i="44"/>
  <c r="I91" i="44"/>
  <c r="N91" i="44" s="1"/>
  <c r="O91" i="44" s="1"/>
  <c r="AO91" i="44" s="1"/>
  <c r="U90" i="44"/>
  <c r="R90" i="44"/>
  <c r="I90" i="44"/>
  <c r="N90" i="44" s="1"/>
  <c r="U89" i="44"/>
  <c r="R89" i="44"/>
  <c r="I89" i="44"/>
  <c r="N89" i="44" s="1"/>
  <c r="U88" i="44"/>
  <c r="R88" i="44"/>
  <c r="I88" i="44"/>
  <c r="N88" i="44" s="1"/>
  <c r="U87" i="44"/>
  <c r="R87" i="44"/>
  <c r="I87" i="44"/>
  <c r="N87" i="44" s="1"/>
  <c r="O87" i="44" s="1"/>
  <c r="AO87" i="44" s="1"/>
  <c r="U86" i="44"/>
  <c r="R86" i="44"/>
  <c r="I86" i="44"/>
  <c r="N86" i="44" s="1"/>
  <c r="U85" i="44"/>
  <c r="R85" i="44"/>
  <c r="I85" i="44"/>
  <c r="N85" i="44" s="1"/>
  <c r="U84" i="44"/>
  <c r="R84" i="44"/>
  <c r="I84" i="44"/>
  <c r="N84" i="44" s="1"/>
  <c r="O84" i="44" s="1"/>
  <c r="AO84" i="44" s="1"/>
  <c r="U83" i="44"/>
  <c r="R83" i="44"/>
  <c r="I83" i="44"/>
  <c r="N83" i="44" s="1"/>
  <c r="O83" i="44" s="1"/>
  <c r="AO83" i="44" s="1"/>
  <c r="U82" i="44"/>
  <c r="R82" i="44"/>
  <c r="I82" i="44"/>
  <c r="N82" i="44" s="1"/>
  <c r="O82" i="44" s="1"/>
  <c r="AO82" i="44" s="1"/>
  <c r="U81" i="44"/>
  <c r="R81" i="44"/>
  <c r="I81" i="44"/>
  <c r="N81" i="44" s="1"/>
  <c r="O81" i="44" s="1"/>
  <c r="AO81" i="44" s="1"/>
  <c r="U80" i="44"/>
  <c r="R80" i="44"/>
  <c r="I80" i="44"/>
  <c r="N80" i="44" s="1"/>
  <c r="U79" i="44"/>
  <c r="R79" i="44"/>
  <c r="I79" i="44"/>
  <c r="N79" i="44" s="1"/>
  <c r="U78" i="44"/>
  <c r="R78" i="44"/>
  <c r="I78" i="44"/>
  <c r="N78" i="44" s="1"/>
  <c r="U77" i="44"/>
  <c r="R77" i="44"/>
  <c r="I77" i="44"/>
  <c r="N77" i="44" s="1"/>
  <c r="O77" i="44" s="1"/>
  <c r="AO77" i="44" s="1"/>
  <c r="U76" i="44"/>
  <c r="R76" i="44"/>
  <c r="I76" i="44"/>
  <c r="N76" i="44" s="1"/>
  <c r="O76" i="44" s="1"/>
  <c r="AO76" i="44" s="1"/>
  <c r="U75" i="44"/>
  <c r="R75" i="44"/>
  <c r="I75" i="44"/>
  <c r="N75" i="44" s="1"/>
  <c r="U74" i="44"/>
  <c r="R74" i="44"/>
  <c r="I74" i="44"/>
  <c r="N74" i="44" s="1"/>
  <c r="O74" i="44" s="1"/>
  <c r="AO74" i="44" s="1"/>
  <c r="U73" i="44"/>
  <c r="R73" i="44"/>
  <c r="I73" i="44"/>
  <c r="N73" i="44" s="1"/>
  <c r="O73" i="44" s="1"/>
  <c r="AO73" i="44" s="1"/>
  <c r="U72" i="44"/>
  <c r="R72" i="44"/>
  <c r="I72" i="44"/>
  <c r="N72" i="44" s="1"/>
  <c r="U71" i="44"/>
  <c r="R71" i="44"/>
  <c r="I71" i="44"/>
  <c r="N71" i="44" s="1"/>
  <c r="O71" i="44" s="1"/>
  <c r="AO71" i="44" s="1"/>
  <c r="U70" i="44"/>
  <c r="R70" i="44"/>
  <c r="I70" i="44"/>
  <c r="N70" i="44" s="1"/>
  <c r="O70" i="44" s="1"/>
  <c r="AO70" i="44" s="1"/>
  <c r="U69" i="44"/>
  <c r="R69" i="44"/>
  <c r="I69" i="44"/>
  <c r="N69" i="44" s="1"/>
  <c r="O69" i="44" s="1"/>
  <c r="AO69" i="44" s="1"/>
  <c r="U68" i="44"/>
  <c r="V68" i="44" s="1"/>
  <c r="W68" i="44" s="1"/>
  <c r="AP68" i="44" s="1"/>
  <c r="R68" i="44"/>
  <c r="I68" i="44"/>
  <c r="N68" i="44" s="1"/>
  <c r="O68" i="44" s="1"/>
  <c r="AO68" i="44" s="1"/>
  <c r="U67" i="44"/>
  <c r="R67" i="44"/>
  <c r="I67" i="44"/>
  <c r="N67" i="44" s="1"/>
  <c r="O67" i="44" s="1"/>
  <c r="AO67" i="44" s="1"/>
  <c r="U66" i="44"/>
  <c r="R66" i="44"/>
  <c r="I66" i="44"/>
  <c r="N66" i="44" s="1"/>
  <c r="U65" i="44"/>
  <c r="R65" i="44"/>
  <c r="I65" i="44"/>
  <c r="N65" i="44" s="1"/>
  <c r="O65" i="44" s="1"/>
  <c r="AO65" i="44" s="1"/>
  <c r="U64" i="44"/>
  <c r="R64" i="44"/>
  <c r="I64" i="44"/>
  <c r="N64" i="44" s="1"/>
  <c r="U63" i="44"/>
  <c r="R63" i="44"/>
  <c r="I63" i="44"/>
  <c r="N63" i="44" s="1"/>
  <c r="U62" i="44"/>
  <c r="R62" i="44"/>
  <c r="I62" i="44"/>
  <c r="N62" i="44" s="1"/>
  <c r="U61" i="44"/>
  <c r="R61" i="44"/>
  <c r="I61" i="44"/>
  <c r="N61" i="44" s="1"/>
  <c r="O61" i="44" s="1"/>
  <c r="AO61" i="44" s="1"/>
  <c r="U60" i="44"/>
  <c r="R60" i="44"/>
  <c r="I60" i="44"/>
  <c r="N60" i="44" s="1"/>
  <c r="O60" i="44" s="1"/>
  <c r="AO60" i="44" s="1"/>
  <c r="U59" i="44"/>
  <c r="R59" i="44"/>
  <c r="I59" i="44"/>
  <c r="N59" i="44" s="1"/>
  <c r="U58" i="44"/>
  <c r="R58" i="44"/>
  <c r="I58" i="44"/>
  <c r="N58" i="44" s="1"/>
  <c r="O58" i="44" s="1"/>
  <c r="AO58" i="44" s="1"/>
  <c r="U57" i="44"/>
  <c r="V57" i="44" s="1"/>
  <c r="W57" i="44" s="1"/>
  <c r="AP57" i="44" s="1"/>
  <c r="R57" i="44"/>
  <c r="I57" i="44"/>
  <c r="N57" i="44" s="1"/>
  <c r="U56" i="44"/>
  <c r="R56" i="44"/>
  <c r="I56" i="44"/>
  <c r="N56" i="44" s="1"/>
  <c r="U55" i="44"/>
  <c r="R55" i="44"/>
  <c r="I55" i="44"/>
  <c r="N55" i="44" s="1"/>
  <c r="U54" i="44"/>
  <c r="R54" i="44"/>
  <c r="I54" i="44"/>
  <c r="N54" i="44" s="1"/>
  <c r="U53" i="44"/>
  <c r="R53" i="44"/>
  <c r="I53" i="44"/>
  <c r="N53" i="44" s="1"/>
  <c r="U52" i="44"/>
  <c r="R52" i="44"/>
  <c r="I52" i="44"/>
  <c r="N52" i="44" s="1"/>
  <c r="O52" i="44" s="1"/>
  <c r="AO52" i="44" s="1"/>
  <c r="U51" i="44"/>
  <c r="R51" i="44"/>
  <c r="I51" i="44"/>
  <c r="N51" i="44" s="1"/>
  <c r="U50" i="44"/>
  <c r="R50" i="44"/>
  <c r="I50" i="44"/>
  <c r="N50" i="44" s="1"/>
  <c r="U49" i="44"/>
  <c r="R49" i="44"/>
  <c r="I49" i="44"/>
  <c r="N49" i="44" s="1"/>
  <c r="U48" i="44"/>
  <c r="V48" i="44" s="1"/>
  <c r="W48" i="44" s="1"/>
  <c r="AP48" i="44" s="1"/>
  <c r="R48" i="44"/>
  <c r="I48" i="44"/>
  <c r="N48" i="44" s="1"/>
  <c r="U47" i="44"/>
  <c r="R47" i="44"/>
  <c r="I47" i="44"/>
  <c r="N47" i="44" s="1"/>
  <c r="O47" i="44" s="1"/>
  <c r="AO47" i="44" s="1"/>
  <c r="U46" i="44"/>
  <c r="R46" i="44"/>
  <c r="I46" i="44"/>
  <c r="N46" i="44" s="1"/>
  <c r="O46" i="44" s="1"/>
  <c r="AO46" i="44" s="1"/>
  <c r="U45" i="44"/>
  <c r="R45" i="44"/>
  <c r="I45" i="44"/>
  <c r="N45" i="44" s="1"/>
  <c r="U44" i="44"/>
  <c r="R44" i="44"/>
  <c r="I44" i="44"/>
  <c r="N44" i="44" s="1"/>
  <c r="U43" i="44"/>
  <c r="V43" i="44" s="1"/>
  <c r="W43" i="44" s="1"/>
  <c r="AP43" i="44" s="1"/>
  <c r="R43" i="44"/>
  <c r="I43" i="44"/>
  <c r="N43" i="44" s="1"/>
  <c r="U42" i="44"/>
  <c r="R42" i="44"/>
  <c r="I42" i="44"/>
  <c r="N42" i="44" s="1"/>
  <c r="U41" i="44"/>
  <c r="R41" i="44"/>
  <c r="I41" i="44"/>
  <c r="N41" i="44" s="1"/>
  <c r="O41" i="44" s="1"/>
  <c r="AO41" i="44" s="1"/>
  <c r="U40" i="44"/>
  <c r="R40" i="44"/>
  <c r="I40" i="44"/>
  <c r="N40" i="44" s="1"/>
  <c r="O40" i="44" s="1"/>
  <c r="AO40" i="44" s="1"/>
  <c r="U39" i="44"/>
  <c r="R39" i="44"/>
  <c r="I39" i="44"/>
  <c r="N39" i="44" s="1"/>
  <c r="U38" i="44"/>
  <c r="R38" i="44"/>
  <c r="I38" i="44"/>
  <c r="N38" i="44" s="1"/>
  <c r="O38" i="44" s="1"/>
  <c r="AO38" i="44" s="1"/>
  <c r="U37" i="44"/>
  <c r="R37" i="44"/>
  <c r="I37" i="44"/>
  <c r="N37" i="44" s="1"/>
  <c r="O37" i="44" s="1"/>
  <c r="AO37" i="44" s="1"/>
  <c r="U36" i="44"/>
  <c r="R36" i="44"/>
  <c r="I36" i="44"/>
  <c r="N36" i="44" s="1"/>
  <c r="U35" i="44"/>
  <c r="R35" i="44"/>
  <c r="I35" i="44"/>
  <c r="N35" i="44" s="1"/>
  <c r="O35" i="44" s="1"/>
  <c r="AO35" i="44" s="1"/>
  <c r="U34" i="44"/>
  <c r="R34" i="44"/>
  <c r="I34" i="44"/>
  <c r="N34" i="44" s="1"/>
  <c r="O34" i="44" s="1"/>
  <c r="AO34" i="44" s="1"/>
  <c r="U33" i="44"/>
  <c r="R33" i="44"/>
  <c r="I33" i="44"/>
  <c r="N33" i="44" s="1"/>
  <c r="O33" i="44" s="1"/>
  <c r="AO33" i="44" s="1"/>
  <c r="U32" i="44"/>
  <c r="R32" i="44"/>
  <c r="I32" i="44"/>
  <c r="N32" i="44" s="1"/>
  <c r="U31" i="44"/>
  <c r="R31" i="44"/>
  <c r="I31" i="44"/>
  <c r="N31" i="44" s="1"/>
  <c r="U30" i="44"/>
  <c r="R30" i="44"/>
  <c r="I30" i="44"/>
  <c r="N30" i="44" s="1"/>
  <c r="U29" i="44"/>
  <c r="V29" i="44"/>
  <c r="W29" i="44" s="1"/>
  <c r="AP29" i="44" s="1"/>
  <c r="R29" i="44"/>
  <c r="I29" i="44"/>
  <c r="N29" i="44" s="1"/>
  <c r="O29" i="44" s="1"/>
  <c r="AO29" i="44" s="1"/>
  <c r="U28" i="44"/>
  <c r="R28" i="44"/>
  <c r="I28" i="44"/>
  <c r="N28" i="44" s="1"/>
  <c r="U27" i="44"/>
  <c r="R27" i="44"/>
  <c r="I27" i="44"/>
  <c r="N27" i="44" s="1"/>
  <c r="O27" i="44" s="1"/>
  <c r="AO27" i="44" s="1"/>
  <c r="U26" i="44"/>
  <c r="V26" i="44" s="1"/>
  <c r="W26" i="44" s="1"/>
  <c r="AP26" i="44" s="1"/>
  <c r="R26" i="44"/>
  <c r="I26" i="44"/>
  <c r="N26" i="44" s="1"/>
  <c r="O26" i="44" s="1"/>
  <c r="AO26" i="44" s="1"/>
  <c r="U25" i="44"/>
  <c r="R25" i="44"/>
  <c r="I25" i="44"/>
  <c r="N25" i="44" s="1"/>
  <c r="O25" i="44" s="1"/>
  <c r="AO25" i="44" s="1"/>
  <c r="U24" i="44"/>
  <c r="R24" i="44"/>
  <c r="I24" i="44"/>
  <c r="N24" i="44" s="1"/>
  <c r="U23" i="44"/>
  <c r="R23" i="44"/>
  <c r="I23" i="44"/>
  <c r="N23" i="44" s="1"/>
  <c r="O23" i="44" s="1"/>
  <c r="AO23" i="44" s="1"/>
  <c r="U22" i="44"/>
  <c r="R22" i="44"/>
  <c r="I22" i="44"/>
  <c r="N22" i="44" s="1"/>
  <c r="U21" i="44"/>
  <c r="R21" i="44"/>
  <c r="I21" i="44"/>
  <c r="N21" i="44" s="1"/>
  <c r="U20" i="44"/>
  <c r="R20" i="44"/>
  <c r="I20" i="44"/>
  <c r="N20" i="44" s="1"/>
  <c r="U19" i="44"/>
  <c r="R19" i="44"/>
  <c r="I19" i="44"/>
  <c r="N19" i="44" s="1"/>
  <c r="O19" i="44" s="1"/>
  <c r="AO19" i="44" s="1"/>
  <c r="U18" i="44"/>
  <c r="R18" i="44"/>
  <c r="I18" i="44"/>
  <c r="N18" i="44" s="1"/>
  <c r="U17" i="44"/>
  <c r="R17" i="44"/>
  <c r="I17" i="44"/>
  <c r="N17" i="44" s="1"/>
  <c r="U16" i="44"/>
  <c r="R16" i="44"/>
  <c r="I16" i="44"/>
  <c r="N16" i="44" s="1"/>
  <c r="O16" i="44" s="1"/>
  <c r="AO16" i="44" s="1"/>
  <c r="U15" i="44"/>
  <c r="R15" i="44"/>
  <c r="I15" i="44"/>
  <c r="N15" i="44" s="1"/>
  <c r="U14" i="44"/>
  <c r="R14" i="44"/>
  <c r="I14" i="44"/>
  <c r="N14" i="44" s="1"/>
  <c r="O14" i="44" s="1"/>
  <c r="AO14" i="44" s="1"/>
  <c r="U13" i="44"/>
  <c r="R13" i="44"/>
  <c r="I13" i="44"/>
  <c r="N13" i="44" s="1"/>
  <c r="O13" i="44" s="1"/>
  <c r="AO13" i="44" s="1"/>
  <c r="U12" i="44"/>
  <c r="R12" i="44"/>
  <c r="I12" i="44"/>
  <c r="N12" i="44" s="1"/>
  <c r="U11" i="44"/>
  <c r="R11" i="44"/>
  <c r="I11" i="44"/>
  <c r="N11" i="44" s="1"/>
  <c r="O11" i="44" s="1"/>
  <c r="AO11" i="44" s="1"/>
  <c r="U10" i="44"/>
  <c r="R10" i="44"/>
  <c r="I10" i="44"/>
  <c r="N10" i="44" s="1"/>
  <c r="O10" i="44" s="1"/>
  <c r="AO10" i="44" s="1"/>
  <c r="U9" i="44"/>
  <c r="R9" i="44"/>
  <c r="I9" i="44"/>
  <c r="N9" i="44" s="1"/>
  <c r="U8" i="44"/>
  <c r="R8" i="44"/>
  <c r="I8" i="44"/>
  <c r="N8" i="44" s="1"/>
  <c r="U7" i="44"/>
  <c r="R7" i="44"/>
  <c r="I7" i="44"/>
  <c r="N7" i="44" s="1"/>
  <c r="U6" i="44"/>
  <c r="R6" i="44"/>
  <c r="I6" i="44"/>
  <c r="N6" i="44" s="1"/>
  <c r="U5" i="44"/>
  <c r="R5" i="44"/>
  <c r="I5" i="44"/>
  <c r="N5" i="44" s="1"/>
  <c r="O5" i="44" s="1"/>
  <c r="U4" i="44"/>
  <c r="R4" i="44"/>
  <c r="I4" i="44"/>
  <c r="V58" i="44" l="1"/>
  <c r="W58" i="44" s="1"/>
  <c r="AP58" i="44" s="1"/>
  <c r="V76" i="44"/>
  <c r="W76" i="44" s="1"/>
  <c r="AP76" i="44" s="1"/>
  <c r="V101" i="44"/>
  <c r="W101" i="44" s="1"/>
  <c r="AP101" i="44" s="1"/>
  <c r="V185" i="44"/>
  <c r="W185" i="44" s="1"/>
  <c r="AP185" i="44" s="1"/>
  <c r="V192" i="44"/>
  <c r="W192" i="44" s="1"/>
  <c r="AP192" i="44" s="1"/>
  <c r="V195" i="44"/>
  <c r="W195" i="44" s="1"/>
  <c r="AP195" i="44" s="1"/>
  <c r="V245" i="44"/>
  <c r="W245" i="44" s="1"/>
  <c r="AP245" i="44" s="1"/>
  <c r="V251" i="44"/>
  <c r="W251" i="44" s="1"/>
  <c r="AP251" i="44" s="1"/>
  <c r="V313" i="44"/>
  <c r="W313" i="44" s="1"/>
  <c r="AP313" i="44" s="1"/>
  <c r="V358" i="44"/>
  <c r="W358" i="44" s="1"/>
  <c r="AP358" i="44" s="1"/>
  <c r="V420" i="44"/>
  <c r="W420" i="44" s="1"/>
  <c r="AP420" i="44" s="1"/>
  <c r="V532" i="44"/>
  <c r="W532" i="44" s="1"/>
  <c r="AP532" i="44" s="1"/>
  <c r="V50" i="44"/>
  <c r="W50" i="44" s="1"/>
  <c r="AP50" i="44" s="1"/>
  <c r="V81" i="44"/>
  <c r="W81" i="44" s="1"/>
  <c r="AP81" i="44" s="1"/>
  <c r="V152" i="44"/>
  <c r="W152" i="44" s="1"/>
  <c r="AP152" i="44" s="1"/>
  <c r="V209" i="44"/>
  <c r="W209" i="44" s="1"/>
  <c r="AP209" i="44" s="1"/>
  <c r="V299" i="44"/>
  <c r="W299" i="44" s="1"/>
  <c r="AP299" i="44" s="1"/>
  <c r="V83" i="44"/>
  <c r="W83" i="44" s="1"/>
  <c r="AP83" i="44" s="1"/>
  <c r="V117" i="44"/>
  <c r="W117" i="44" s="1"/>
  <c r="AP117" i="44" s="1"/>
  <c r="V151" i="44"/>
  <c r="W151" i="44" s="1"/>
  <c r="AP151" i="44" s="1"/>
  <c r="V75" i="44"/>
  <c r="W75" i="44" s="1"/>
  <c r="AP75" i="44" s="1"/>
  <c r="V95" i="44"/>
  <c r="W95" i="44" s="1"/>
  <c r="AP95" i="44" s="1"/>
  <c r="V194" i="44"/>
  <c r="W194" i="44" s="1"/>
  <c r="AP194" i="44" s="1"/>
  <c r="V201" i="44"/>
  <c r="W201" i="44" s="1"/>
  <c r="AP201" i="44" s="1"/>
  <c r="V224" i="44"/>
  <c r="W224" i="44" s="1"/>
  <c r="AP224" i="44" s="1"/>
  <c r="V241" i="44"/>
  <c r="W241" i="44" s="1"/>
  <c r="AP241" i="44" s="1"/>
  <c r="V294" i="44"/>
  <c r="W294" i="44" s="1"/>
  <c r="AP294" i="44" s="1"/>
  <c r="V339" i="44"/>
  <c r="W339" i="44" s="1"/>
  <c r="AP339" i="44" s="1"/>
  <c r="V363" i="44"/>
  <c r="W363" i="44" s="1"/>
  <c r="AP363" i="44" s="1"/>
  <c r="V391" i="44"/>
  <c r="W391" i="44" s="1"/>
  <c r="AP391" i="44" s="1"/>
  <c r="V418" i="44"/>
  <c r="W418" i="44" s="1"/>
  <c r="AP418" i="44" s="1"/>
  <c r="V450" i="44"/>
  <c r="W450" i="44" s="1"/>
  <c r="AP450" i="44" s="1"/>
  <c r="V498" i="44"/>
  <c r="W498" i="44" s="1"/>
  <c r="AP498" i="44" s="1"/>
  <c r="V534" i="44"/>
  <c r="W534" i="44" s="1"/>
  <c r="AP534" i="44" s="1"/>
  <c r="V133" i="44"/>
  <c r="W133" i="44" s="1"/>
  <c r="AP133" i="44" s="1"/>
  <c r="V203" i="44"/>
  <c r="W203" i="44" s="1"/>
  <c r="AP203" i="44" s="1"/>
  <c r="V247" i="44"/>
  <c r="W247" i="44" s="1"/>
  <c r="AP247" i="44" s="1"/>
  <c r="V257" i="44"/>
  <c r="W257" i="44" s="1"/>
  <c r="AP257" i="44" s="1"/>
  <c r="V317" i="44"/>
  <c r="W317" i="44" s="1"/>
  <c r="AP317" i="44" s="1"/>
  <c r="V331" i="44"/>
  <c r="W331" i="44" s="1"/>
  <c r="AP331" i="44" s="1"/>
  <c r="V355" i="44"/>
  <c r="W355" i="44" s="1"/>
  <c r="AP355" i="44" s="1"/>
  <c r="V417" i="44"/>
  <c r="W417" i="44" s="1"/>
  <c r="AP417" i="44" s="1"/>
  <c r="V522" i="44"/>
  <c r="W522" i="44" s="1"/>
  <c r="AP522" i="44" s="1"/>
  <c r="V14" i="44"/>
  <c r="W14" i="44" s="1"/>
  <c r="AP14" i="44" s="1"/>
  <c r="V69" i="44"/>
  <c r="W69" i="44" s="1"/>
  <c r="AP69" i="44" s="1"/>
  <c r="V89" i="44"/>
  <c r="W89" i="44" s="1"/>
  <c r="AP89" i="44" s="1"/>
  <c r="V6" i="44"/>
  <c r="W6" i="44" s="1"/>
  <c r="AP6" i="44" s="1"/>
  <c r="V10" i="44"/>
  <c r="W10" i="44" s="1"/>
  <c r="AP10" i="44" s="1"/>
  <c r="V22" i="44"/>
  <c r="W22" i="44" s="1"/>
  <c r="AP22" i="44" s="1"/>
  <c r="V45" i="44"/>
  <c r="W45" i="44" s="1"/>
  <c r="AP45" i="44" s="1"/>
  <c r="V60" i="44"/>
  <c r="W60" i="44" s="1"/>
  <c r="AP60" i="44" s="1"/>
  <c r="V78" i="44"/>
  <c r="W78" i="44" s="1"/>
  <c r="AP78" i="44" s="1"/>
  <c r="V90" i="44"/>
  <c r="W90" i="44" s="1"/>
  <c r="AP90" i="44" s="1"/>
  <c r="V104" i="44"/>
  <c r="W104" i="44" s="1"/>
  <c r="AP104" i="44" s="1"/>
  <c r="V124" i="44"/>
  <c r="W124" i="44" s="1"/>
  <c r="AP124" i="44" s="1"/>
  <c r="V162" i="44"/>
  <c r="W162" i="44" s="1"/>
  <c r="AP162" i="44" s="1"/>
  <c r="V169" i="44"/>
  <c r="W169" i="44" s="1"/>
  <c r="AP169" i="44" s="1"/>
  <c r="V184" i="44"/>
  <c r="W184" i="44" s="1"/>
  <c r="AP184" i="44" s="1"/>
  <c r="V205" i="44"/>
  <c r="W205" i="44" s="1"/>
  <c r="AP205" i="44" s="1"/>
  <c r="V223" i="44"/>
  <c r="W223" i="44" s="1"/>
  <c r="AP223" i="44" s="1"/>
  <c r="V242" i="44"/>
  <c r="W242" i="44" s="1"/>
  <c r="AP242" i="44" s="1"/>
  <c r="V250" i="44"/>
  <c r="W250" i="44" s="1"/>
  <c r="AP250" i="44" s="1"/>
  <c r="V258" i="44"/>
  <c r="W258" i="44" s="1"/>
  <c r="AP258" i="44" s="1"/>
  <c r="V284" i="44"/>
  <c r="W284" i="44" s="1"/>
  <c r="AP284" i="44" s="1"/>
  <c r="V337" i="44"/>
  <c r="W337" i="44" s="1"/>
  <c r="AP337" i="44" s="1"/>
  <c r="V346" i="44"/>
  <c r="W346" i="44" s="1"/>
  <c r="AP346" i="44" s="1"/>
  <c r="V350" i="44"/>
  <c r="W350" i="44" s="1"/>
  <c r="AP350" i="44" s="1"/>
  <c r="V430" i="44"/>
  <c r="W430" i="44" s="1"/>
  <c r="AP430" i="44" s="1"/>
  <c r="V440" i="44"/>
  <c r="W440" i="44" s="1"/>
  <c r="AP440" i="44" s="1"/>
  <c r="V449" i="44"/>
  <c r="W449" i="44" s="1"/>
  <c r="AP449" i="44" s="1"/>
  <c r="V44" i="44"/>
  <c r="W44" i="44" s="1"/>
  <c r="AP44" i="44" s="1"/>
  <c r="V59" i="44"/>
  <c r="W59" i="44" s="1"/>
  <c r="AP59" i="44" s="1"/>
  <c r="V62" i="44"/>
  <c r="W62" i="44" s="1"/>
  <c r="AP62" i="44" s="1"/>
  <c r="V77" i="44"/>
  <c r="W77" i="44" s="1"/>
  <c r="AP77" i="44" s="1"/>
  <c r="V88" i="44"/>
  <c r="W88" i="44" s="1"/>
  <c r="AP88" i="44" s="1"/>
  <c r="V114" i="44"/>
  <c r="W114" i="44" s="1"/>
  <c r="AP114" i="44" s="1"/>
  <c r="V130" i="44"/>
  <c r="W130" i="44" s="1"/>
  <c r="AP130" i="44" s="1"/>
  <c r="V154" i="44"/>
  <c r="W154" i="44" s="1"/>
  <c r="AP154" i="44" s="1"/>
  <c r="V168" i="44"/>
  <c r="W168" i="44" s="1"/>
  <c r="AP168" i="44" s="1"/>
  <c r="V176" i="44"/>
  <c r="W176" i="44" s="1"/>
  <c r="AP176" i="44" s="1"/>
  <c r="V204" i="44"/>
  <c r="W204" i="44" s="1"/>
  <c r="AP204" i="44" s="1"/>
  <c r="V212" i="44"/>
  <c r="W212" i="44" s="1"/>
  <c r="AP212" i="44" s="1"/>
  <c r="V222" i="44"/>
  <c r="W222" i="44" s="1"/>
  <c r="AP222" i="44" s="1"/>
  <c r="V240" i="44"/>
  <c r="W240" i="44" s="1"/>
  <c r="AP240" i="44" s="1"/>
  <c r="V274" i="44"/>
  <c r="W274" i="44" s="1"/>
  <c r="AP274" i="44" s="1"/>
  <c r="V295" i="44"/>
  <c r="W295" i="44" s="1"/>
  <c r="AP295" i="44" s="1"/>
  <c r="V311" i="44"/>
  <c r="W311" i="44" s="1"/>
  <c r="AP311" i="44" s="1"/>
  <c r="V332" i="44"/>
  <c r="W332" i="44" s="1"/>
  <c r="AP332" i="44" s="1"/>
  <c r="V340" i="44"/>
  <c r="W340" i="44" s="1"/>
  <c r="AP340" i="44" s="1"/>
  <c r="V352" i="44"/>
  <c r="W352" i="44" s="1"/>
  <c r="AP352" i="44" s="1"/>
  <c r="V356" i="44"/>
  <c r="W356" i="44" s="1"/>
  <c r="AP356" i="44" s="1"/>
  <c r="V360" i="44"/>
  <c r="W360" i="44" s="1"/>
  <c r="AP360" i="44" s="1"/>
  <c r="V364" i="44"/>
  <c r="W364" i="44" s="1"/>
  <c r="AP364" i="44" s="1"/>
  <c r="V386" i="44"/>
  <c r="W386" i="44" s="1"/>
  <c r="AP386" i="44" s="1"/>
  <c r="V410" i="44"/>
  <c r="W410" i="44" s="1"/>
  <c r="AP410" i="44" s="1"/>
  <c r="V419" i="44"/>
  <c r="W419" i="44" s="1"/>
  <c r="AP419" i="44" s="1"/>
  <c r="V492" i="44"/>
  <c r="W492" i="44" s="1"/>
  <c r="AP492" i="44" s="1"/>
  <c r="V528" i="44"/>
  <c r="W528" i="44" s="1"/>
  <c r="AP528" i="44" s="1"/>
  <c r="V533" i="44"/>
  <c r="W533" i="44" s="1"/>
  <c r="AP533" i="44" s="1"/>
  <c r="V12" i="44"/>
  <c r="W12" i="44" s="1"/>
  <c r="AP12" i="44" s="1"/>
  <c r="V20" i="44"/>
  <c r="W20" i="44" s="1"/>
  <c r="AP20" i="44" s="1"/>
  <c r="V24" i="44"/>
  <c r="W24" i="44" s="1"/>
  <c r="AP24" i="44" s="1"/>
  <c r="V46" i="44"/>
  <c r="W46" i="44" s="1"/>
  <c r="AP46" i="44" s="1"/>
  <c r="V94" i="44"/>
  <c r="W94" i="44" s="1"/>
  <c r="AP94" i="44" s="1"/>
  <c r="V98" i="44"/>
  <c r="W98" i="44" s="1"/>
  <c r="AP98" i="44" s="1"/>
  <c r="V129" i="44"/>
  <c r="W129" i="44" s="1"/>
  <c r="AP129" i="44" s="1"/>
  <c r="V158" i="44"/>
  <c r="W158" i="44" s="1"/>
  <c r="AP158" i="44" s="1"/>
  <c r="V166" i="44"/>
  <c r="W166" i="44" s="1"/>
  <c r="AP166" i="44" s="1"/>
  <c r="V170" i="44"/>
  <c r="W170" i="44" s="1"/>
  <c r="AP170" i="44" s="1"/>
  <c r="V174" i="44"/>
  <c r="W174" i="44" s="1"/>
  <c r="AP174" i="44" s="1"/>
  <c r="V182" i="44"/>
  <c r="W182" i="44" s="1"/>
  <c r="AP182" i="44" s="1"/>
  <c r="V190" i="44"/>
  <c r="W190" i="44" s="1"/>
  <c r="AP190" i="44" s="1"/>
  <c r="V228" i="44"/>
  <c r="W228" i="44" s="1"/>
  <c r="AP228" i="44" s="1"/>
  <c r="V243" i="44"/>
  <c r="W243" i="44" s="1"/>
  <c r="AP243" i="44" s="1"/>
  <c r="V255" i="44"/>
  <c r="W255" i="44" s="1"/>
  <c r="AP255" i="44" s="1"/>
  <c r="V285" i="44"/>
  <c r="W285" i="44" s="1"/>
  <c r="AP285" i="44" s="1"/>
  <c r="V310" i="44"/>
  <c r="W310" i="44" s="1"/>
  <c r="AP310" i="44" s="1"/>
  <c r="V314" i="44"/>
  <c r="W314" i="44" s="1"/>
  <c r="AP314" i="44" s="1"/>
  <c r="V338" i="44"/>
  <c r="W338" i="44" s="1"/>
  <c r="AP338" i="44" s="1"/>
  <c r="V351" i="44"/>
  <c r="W351" i="44" s="1"/>
  <c r="AP351" i="44" s="1"/>
  <c r="V451" i="44"/>
  <c r="W451" i="44" s="1"/>
  <c r="AP451" i="44" s="1"/>
  <c r="V539" i="44"/>
  <c r="W539" i="44" s="1"/>
  <c r="AP539" i="44" s="1"/>
  <c r="V40" i="44"/>
  <c r="W40" i="44" s="1"/>
  <c r="AP40" i="44" s="1"/>
  <c r="V39" i="44"/>
  <c r="W39" i="44" s="1"/>
  <c r="AP39" i="44" s="1"/>
  <c r="V7" i="44"/>
  <c r="W7" i="44" s="1"/>
  <c r="AP7" i="44" s="1"/>
  <c r="V8" i="44"/>
  <c r="W8" i="44" s="1"/>
  <c r="AP8" i="44" s="1"/>
  <c r="V9" i="44"/>
  <c r="W9" i="44" s="1"/>
  <c r="AP9" i="44" s="1"/>
  <c r="V21" i="44"/>
  <c r="W21" i="44" s="1"/>
  <c r="AP21" i="44" s="1"/>
  <c r="V23" i="44"/>
  <c r="W23" i="44" s="1"/>
  <c r="AP23" i="44" s="1"/>
  <c r="V42" i="44"/>
  <c r="W42" i="44" s="1"/>
  <c r="AP42" i="44" s="1"/>
  <c r="V70" i="44"/>
  <c r="W70" i="44" s="1"/>
  <c r="AP70" i="44" s="1"/>
  <c r="V71" i="44"/>
  <c r="W71" i="44" s="1"/>
  <c r="AP71" i="44" s="1"/>
  <c r="V72" i="44"/>
  <c r="W72" i="44" s="1"/>
  <c r="AP72" i="44" s="1"/>
  <c r="V79" i="44"/>
  <c r="W79" i="44" s="1"/>
  <c r="AP79" i="44" s="1"/>
  <c r="V80" i="44"/>
  <c r="W80" i="44" s="1"/>
  <c r="AP80" i="44" s="1"/>
  <c r="V91" i="44"/>
  <c r="W91" i="44" s="1"/>
  <c r="AP91" i="44" s="1"/>
  <c r="V99" i="44"/>
  <c r="W99" i="44" s="1"/>
  <c r="AP99" i="44" s="1"/>
  <c r="V110" i="44"/>
  <c r="W110" i="44" s="1"/>
  <c r="AP110" i="44" s="1"/>
  <c r="V123" i="44"/>
  <c r="W123" i="44" s="1"/>
  <c r="AP123" i="44" s="1"/>
  <c r="V132" i="44"/>
  <c r="W132" i="44" s="1"/>
  <c r="AP132" i="44" s="1"/>
  <c r="V146" i="44"/>
  <c r="W146" i="44" s="1"/>
  <c r="AP146" i="44" s="1"/>
  <c r="V156" i="44"/>
  <c r="W156" i="44" s="1"/>
  <c r="AP156" i="44" s="1"/>
  <c r="V172" i="44"/>
  <c r="W172" i="44" s="1"/>
  <c r="AP172" i="44" s="1"/>
  <c r="V183" i="44"/>
  <c r="W183" i="44" s="1"/>
  <c r="AP183" i="44" s="1"/>
  <c r="V196" i="44"/>
  <c r="W196" i="44" s="1"/>
  <c r="AP196" i="44" s="1"/>
  <c r="V199" i="44"/>
  <c r="W199" i="44" s="1"/>
  <c r="AP199" i="44" s="1"/>
  <c r="V200" i="44"/>
  <c r="W200" i="44" s="1"/>
  <c r="AP200" i="44" s="1"/>
  <c r="V210" i="44"/>
  <c r="W210" i="44" s="1"/>
  <c r="AP210" i="44" s="1"/>
  <c r="V219" i="44"/>
  <c r="W219" i="44" s="1"/>
  <c r="AP219" i="44" s="1"/>
  <c r="V227" i="44"/>
  <c r="W227" i="44" s="1"/>
  <c r="AP227" i="44" s="1"/>
  <c r="V236" i="44"/>
  <c r="W236" i="44" s="1"/>
  <c r="AP236" i="44" s="1"/>
  <c r="V237" i="44"/>
  <c r="W237" i="44" s="1"/>
  <c r="AP237" i="44" s="1"/>
  <c r="V248" i="44"/>
  <c r="W248" i="44" s="1"/>
  <c r="AP248" i="44" s="1"/>
  <c r="V259" i="44"/>
  <c r="W259" i="44" s="1"/>
  <c r="AP259" i="44" s="1"/>
  <c r="V262" i="44"/>
  <c r="W262" i="44" s="1"/>
  <c r="AP262" i="44" s="1"/>
  <c r="V263" i="44"/>
  <c r="W263" i="44" s="1"/>
  <c r="AP263" i="44" s="1"/>
  <c r="V265" i="44"/>
  <c r="W265" i="44" s="1"/>
  <c r="AP265" i="44" s="1"/>
  <c r="V266" i="44"/>
  <c r="W266" i="44" s="1"/>
  <c r="AP266" i="44" s="1"/>
  <c r="V267" i="44"/>
  <c r="W267" i="44" s="1"/>
  <c r="AP267" i="44" s="1"/>
  <c r="V269" i="44"/>
  <c r="W269" i="44" s="1"/>
  <c r="AP269" i="44" s="1"/>
  <c r="V270" i="44"/>
  <c r="W270" i="44" s="1"/>
  <c r="AP270" i="44" s="1"/>
  <c r="V272" i="44"/>
  <c r="W272" i="44" s="1"/>
  <c r="AP272" i="44" s="1"/>
  <c r="V273" i="44"/>
  <c r="W273" i="44" s="1"/>
  <c r="AP273" i="44" s="1"/>
  <c r="V276" i="44"/>
  <c r="W276" i="44" s="1"/>
  <c r="AP276" i="44" s="1"/>
  <c r="V341" i="44"/>
  <c r="W341" i="44" s="1"/>
  <c r="AP341" i="44" s="1"/>
  <c r="V343" i="44"/>
  <c r="W343" i="44" s="1"/>
  <c r="AP343" i="44" s="1"/>
  <c r="V353" i="44"/>
  <c r="W353" i="44" s="1"/>
  <c r="AP353" i="44" s="1"/>
  <c r="V354" i="44"/>
  <c r="W354" i="44" s="1"/>
  <c r="AP354" i="44" s="1"/>
  <c r="V365" i="44"/>
  <c r="W365" i="44" s="1"/>
  <c r="AP365" i="44" s="1"/>
  <c r="V366" i="44"/>
  <c r="W366" i="44" s="1"/>
  <c r="AP366" i="44" s="1"/>
  <c r="V384" i="44"/>
  <c r="W384" i="44" s="1"/>
  <c r="AP384" i="44" s="1"/>
  <c r="V385" i="44"/>
  <c r="W385" i="44" s="1"/>
  <c r="AP385" i="44" s="1"/>
  <c r="V423" i="44"/>
  <c r="W423" i="44" s="1"/>
  <c r="AP423" i="44" s="1"/>
  <c r="V424" i="44"/>
  <c r="W424" i="44" s="1"/>
  <c r="AP424" i="44" s="1"/>
  <c r="V425" i="44"/>
  <c r="W425" i="44" s="1"/>
  <c r="AP425" i="44" s="1"/>
  <c r="V426" i="44"/>
  <c r="W426" i="44" s="1"/>
  <c r="AP426" i="44" s="1"/>
  <c r="V519" i="44"/>
  <c r="W519" i="44" s="1"/>
  <c r="AP519" i="44" s="1"/>
  <c r="V520" i="44"/>
  <c r="W520" i="44" s="1"/>
  <c r="AP520" i="44" s="1"/>
  <c r="V84" i="44"/>
  <c r="W84" i="44" s="1"/>
  <c r="AP84" i="44" s="1"/>
  <c r="V102" i="44"/>
  <c r="W102" i="44" s="1"/>
  <c r="AP102" i="44" s="1"/>
  <c r="V134" i="44"/>
  <c r="W134" i="44" s="1"/>
  <c r="AP134" i="44" s="1"/>
  <c r="V135" i="44"/>
  <c r="W135" i="44" s="1"/>
  <c r="AP135" i="44" s="1"/>
  <c r="V140" i="44"/>
  <c r="W140" i="44" s="1"/>
  <c r="AP140" i="44" s="1"/>
  <c r="V150" i="44"/>
  <c r="W150" i="44" s="1"/>
  <c r="AP150" i="44" s="1"/>
  <c r="V165" i="44"/>
  <c r="W165" i="44" s="1"/>
  <c r="AP165" i="44" s="1"/>
  <c r="V186" i="44"/>
  <c r="W186" i="44" s="1"/>
  <c r="AP186" i="44" s="1"/>
  <c r="V187" i="44"/>
  <c r="W187" i="44" s="1"/>
  <c r="AP187" i="44" s="1"/>
  <c r="V188" i="44"/>
  <c r="W188" i="44" s="1"/>
  <c r="AP188" i="44" s="1"/>
  <c r="V202" i="44"/>
  <c r="W202" i="44" s="1"/>
  <c r="AP202" i="44" s="1"/>
  <c r="V221" i="44"/>
  <c r="W221" i="44" s="1"/>
  <c r="AP221" i="44" s="1"/>
  <c r="V239" i="44"/>
  <c r="W239" i="44" s="1"/>
  <c r="AP239" i="44" s="1"/>
  <c r="V308" i="44"/>
  <c r="W308" i="44" s="1"/>
  <c r="AP308" i="44" s="1"/>
  <c r="V320" i="44"/>
  <c r="W320" i="44" s="1"/>
  <c r="AP320" i="44" s="1"/>
  <c r="V321" i="44"/>
  <c r="W321" i="44" s="1"/>
  <c r="AP321" i="44" s="1"/>
  <c r="V334" i="44"/>
  <c r="W334" i="44" s="1"/>
  <c r="AP334" i="44" s="1"/>
  <c r="V348" i="44"/>
  <c r="W348" i="44" s="1"/>
  <c r="AP348" i="44" s="1"/>
  <c r="V349" i="44"/>
  <c r="W349" i="44" s="1"/>
  <c r="AP349" i="44" s="1"/>
  <c r="V387" i="44"/>
  <c r="W387" i="44" s="1"/>
  <c r="AP387" i="44" s="1"/>
  <c r="V367" i="44"/>
  <c r="W367" i="44" s="1"/>
  <c r="AP367" i="44" s="1"/>
  <c r="V35" i="44"/>
  <c r="W35" i="44" s="1"/>
  <c r="AP35" i="44" s="1"/>
  <c r="V148" i="44"/>
  <c r="W148" i="44" s="1"/>
  <c r="AP148" i="44" s="1"/>
  <c r="V28" i="44"/>
  <c r="W28" i="44" s="1"/>
  <c r="AP28" i="44" s="1"/>
  <c r="V30" i="44"/>
  <c r="W30" i="44" s="1"/>
  <c r="AP30" i="44" s="1"/>
  <c r="V51" i="44"/>
  <c r="W51" i="44" s="1"/>
  <c r="AP51" i="44" s="1"/>
  <c r="V53" i="44"/>
  <c r="W53" i="44" s="1"/>
  <c r="AP53" i="44" s="1"/>
  <c r="V54" i="44"/>
  <c r="W54" i="44" s="1"/>
  <c r="AP54" i="44" s="1"/>
  <c r="V64" i="44"/>
  <c r="W64" i="44" s="1"/>
  <c r="AP64" i="44" s="1"/>
  <c r="V66" i="44"/>
  <c r="W66" i="44" s="1"/>
  <c r="AP66" i="44" s="1"/>
  <c r="V86" i="44"/>
  <c r="W86" i="44" s="1"/>
  <c r="AP86" i="44" s="1"/>
  <c r="V87" i="44"/>
  <c r="W87" i="44" s="1"/>
  <c r="AP87" i="44" s="1"/>
  <c r="V106" i="44"/>
  <c r="W106" i="44" s="1"/>
  <c r="AP106" i="44" s="1"/>
  <c r="V107" i="44"/>
  <c r="W107" i="44" s="1"/>
  <c r="AP107" i="44" s="1"/>
  <c r="V108" i="44"/>
  <c r="W108" i="44" s="1"/>
  <c r="AP108" i="44" s="1"/>
  <c r="V109" i="44"/>
  <c r="W109" i="44" s="1"/>
  <c r="AP109" i="44" s="1"/>
  <c r="V138" i="44"/>
  <c r="W138" i="44" s="1"/>
  <c r="AP138" i="44" s="1"/>
  <c r="V141" i="44"/>
  <c r="W141" i="44" s="1"/>
  <c r="AP141" i="44" s="1"/>
  <c r="V143" i="44"/>
  <c r="W143" i="44" s="1"/>
  <c r="AP143" i="44" s="1"/>
  <c r="V144" i="44"/>
  <c r="W144" i="44" s="1"/>
  <c r="AP144" i="44" s="1"/>
  <c r="V177" i="44"/>
  <c r="W177" i="44" s="1"/>
  <c r="AP177" i="44" s="1"/>
  <c r="V179" i="44"/>
  <c r="W179" i="44" s="1"/>
  <c r="AP179" i="44" s="1"/>
  <c r="V180" i="44"/>
  <c r="W180" i="44" s="1"/>
  <c r="AP180" i="44" s="1"/>
  <c r="V217" i="44"/>
  <c r="W217" i="44" s="1"/>
  <c r="AP217" i="44" s="1"/>
  <c r="V218" i="44"/>
  <c r="W218" i="44" s="1"/>
  <c r="AP218" i="44" s="1"/>
  <c r="V234" i="44"/>
  <c r="W234" i="44" s="1"/>
  <c r="AP234" i="44" s="1"/>
  <c r="V235" i="44"/>
  <c r="W235" i="44" s="1"/>
  <c r="AP235" i="44" s="1"/>
  <c r="V238" i="44"/>
  <c r="W238" i="44" s="1"/>
  <c r="AP238" i="44" s="1"/>
  <c r="V261" i="44"/>
  <c r="W261" i="44" s="1"/>
  <c r="AP261" i="44" s="1"/>
  <c r="V277" i="44"/>
  <c r="W277" i="44" s="1"/>
  <c r="AP277" i="44" s="1"/>
  <c r="V279" i="44"/>
  <c r="W279" i="44" s="1"/>
  <c r="AP279" i="44" s="1"/>
  <c r="V281" i="44"/>
  <c r="W281" i="44" s="1"/>
  <c r="AP281" i="44" s="1"/>
  <c r="V291" i="44"/>
  <c r="W291" i="44" s="1"/>
  <c r="AP291" i="44" s="1"/>
  <c r="V293" i="44"/>
  <c r="W293" i="44" s="1"/>
  <c r="AP293" i="44" s="1"/>
  <c r="V305" i="44"/>
  <c r="W305" i="44" s="1"/>
  <c r="AP305" i="44" s="1"/>
  <c r="V322" i="44"/>
  <c r="W322" i="44" s="1"/>
  <c r="AP322" i="44" s="1"/>
  <c r="V324" i="44"/>
  <c r="W324" i="44" s="1"/>
  <c r="AP324" i="44" s="1"/>
  <c r="V325" i="44"/>
  <c r="W325" i="44" s="1"/>
  <c r="AP325" i="44" s="1"/>
  <c r="V327" i="44"/>
  <c r="W327" i="44" s="1"/>
  <c r="AP327" i="44" s="1"/>
  <c r="V361" i="44"/>
  <c r="W361" i="44" s="1"/>
  <c r="AP361" i="44" s="1"/>
  <c r="V379" i="44"/>
  <c r="W379" i="44" s="1"/>
  <c r="AP379" i="44" s="1"/>
  <c r="V388" i="44"/>
  <c r="W388" i="44" s="1"/>
  <c r="AP388" i="44" s="1"/>
  <c r="V389" i="44"/>
  <c r="W389" i="44" s="1"/>
  <c r="AP389" i="44" s="1"/>
  <c r="V392" i="44"/>
  <c r="W392" i="44" s="1"/>
  <c r="AP392" i="44" s="1"/>
  <c r="V400" i="44"/>
  <c r="W400" i="44" s="1"/>
  <c r="AP400" i="44" s="1"/>
  <c r="V401" i="44"/>
  <c r="W401" i="44" s="1"/>
  <c r="AP401" i="44" s="1"/>
  <c r="V402" i="44"/>
  <c r="W402" i="44" s="1"/>
  <c r="AP402" i="44" s="1"/>
  <c r="V403" i="44"/>
  <c r="W403" i="44" s="1"/>
  <c r="AP403" i="44" s="1"/>
  <c r="V406" i="44"/>
  <c r="W406" i="44" s="1"/>
  <c r="AP406" i="44" s="1"/>
  <c r="V407" i="44"/>
  <c r="W407" i="44" s="1"/>
  <c r="AP407" i="44" s="1"/>
  <c r="V409" i="44"/>
  <c r="W409" i="44" s="1"/>
  <c r="AP409" i="44" s="1"/>
  <c r="V411" i="44"/>
  <c r="W411" i="44" s="1"/>
  <c r="AP411" i="44" s="1"/>
  <c r="V412" i="44"/>
  <c r="W412" i="44" s="1"/>
  <c r="AP412" i="44" s="1"/>
  <c r="V413" i="44"/>
  <c r="W413" i="44" s="1"/>
  <c r="AP413" i="44" s="1"/>
  <c r="V429" i="44"/>
  <c r="W429" i="44" s="1"/>
  <c r="AP429" i="44" s="1"/>
  <c r="V439" i="44"/>
  <c r="W439" i="44" s="1"/>
  <c r="AP439" i="44" s="1"/>
  <c r="V448" i="44"/>
  <c r="W448" i="44" s="1"/>
  <c r="AP448" i="44" s="1"/>
  <c r="V452" i="44"/>
  <c r="W452" i="44" s="1"/>
  <c r="AP452" i="44" s="1"/>
  <c r="V453" i="44"/>
  <c r="W453" i="44" s="1"/>
  <c r="AP453" i="44" s="1"/>
  <c r="V456" i="44"/>
  <c r="W456" i="44" s="1"/>
  <c r="AP456" i="44" s="1"/>
  <c r="V460" i="44"/>
  <c r="W460" i="44" s="1"/>
  <c r="AP460" i="44" s="1"/>
  <c r="V461" i="44"/>
  <c r="W461" i="44" s="1"/>
  <c r="AP461" i="44" s="1"/>
  <c r="V480" i="44"/>
  <c r="W480" i="44" s="1"/>
  <c r="AP480" i="44" s="1"/>
  <c r="V484" i="44"/>
  <c r="W484" i="44" s="1"/>
  <c r="AP484" i="44" s="1"/>
  <c r="V485" i="44"/>
  <c r="W485" i="44" s="1"/>
  <c r="AP485" i="44" s="1"/>
  <c r="V486" i="44"/>
  <c r="W486" i="44" s="1"/>
  <c r="AP486" i="44" s="1"/>
  <c r="V494" i="44"/>
  <c r="W494" i="44" s="1"/>
  <c r="AP494" i="44" s="1"/>
  <c r="V496" i="44"/>
  <c r="W496" i="44" s="1"/>
  <c r="AP496" i="44" s="1"/>
  <c r="V502" i="44"/>
  <c r="W502" i="44" s="1"/>
  <c r="AP502" i="44" s="1"/>
  <c r="V504" i="44"/>
  <c r="W504" i="44" s="1"/>
  <c r="AP504" i="44" s="1"/>
  <c r="V506" i="44"/>
  <c r="W506" i="44" s="1"/>
  <c r="AP506" i="44" s="1"/>
  <c r="V512" i="44"/>
  <c r="W512" i="44" s="1"/>
  <c r="AP512" i="44" s="1"/>
  <c r="V513" i="44"/>
  <c r="W513" i="44" s="1"/>
  <c r="AP513" i="44" s="1"/>
  <c r="V514" i="44"/>
  <c r="W514" i="44" s="1"/>
  <c r="AP514" i="44" s="1"/>
  <c r="V516" i="44"/>
  <c r="W516" i="44" s="1"/>
  <c r="AP516" i="44" s="1"/>
  <c r="V523" i="44"/>
  <c r="W523" i="44" s="1"/>
  <c r="AP523" i="44" s="1"/>
  <c r="V525" i="44"/>
  <c r="W525" i="44" s="1"/>
  <c r="AP525" i="44" s="1"/>
  <c r="V526" i="44"/>
  <c r="W526" i="44" s="1"/>
  <c r="AP526" i="44" s="1"/>
  <c r="V537" i="44"/>
  <c r="W537" i="44" s="1"/>
  <c r="AP537" i="44" s="1"/>
  <c r="V541" i="44"/>
  <c r="W541" i="44" s="1"/>
  <c r="AP541" i="44" s="1"/>
  <c r="V370" i="44"/>
  <c r="W370" i="44" s="1"/>
  <c r="AP370" i="44" s="1"/>
  <c r="V373" i="44"/>
  <c r="W373" i="44" s="1"/>
  <c r="AP373" i="44" s="1"/>
  <c r="V374" i="44"/>
  <c r="W374" i="44" s="1"/>
  <c r="AP374" i="44" s="1"/>
  <c r="V375" i="44"/>
  <c r="W375" i="44" s="1"/>
  <c r="AP375" i="44" s="1"/>
  <c r="V432" i="44"/>
  <c r="W432" i="44" s="1"/>
  <c r="AP432" i="44" s="1"/>
  <c r="V433" i="44"/>
  <c r="W433" i="44" s="1"/>
  <c r="AP433" i="44" s="1"/>
  <c r="V435" i="44"/>
  <c r="W435" i="44" s="1"/>
  <c r="AP435" i="44" s="1"/>
  <c r="V443" i="44"/>
  <c r="W443" i="44" s="1"/>
  <c r="AP443" i="44" s="1"/>
  <c r="V5" i="44"/>
  <c r="W5" i="44" s="1"/>
  <c r="AP5" i="44" s="1"/>
  <c r="V15" i="44"/>
  <c r="W15" i="44" s="1"/>
  <c r="AP15" i="44" s="1"/>
  <c r="V17" i="44"/>
  <c r="W17" i="44" s="1"/>
  <c r="AP17" i="44" s="1"/>
  <c r="V18" i="44"/>
  <c r="W18" i="44" s="1"/>
  <c r="AP18" i="44" s="1"/>
  <c r="V33" i="44"/>
  <c r="W33" i="44" s="1"/>
  <c r="AP33" i="44" s="1"/>
  <c r="V34" i="44"/>
  <c r="W34" i="44" s="1"/>
  <c r="AP34" i="44" s="1"/>
  <c r="V36" i="44"/>
  <c r="W36" i="44" s="1"/>
  <c r="AP36" i="44" s="1"/>
  <c r="V41" i="44"/>
  <c r="W41" i="44" s="1"/>
  <c r="AP41" i="44" s="1"/>
  <c r="V56" i="44"/>
  <c r="W56" i="44" s="1"/>
  <c r="AP56" i="44" s="1"/>
  <c r="V92" i="44"/>
  <c r="W92" i="44" s="1"/>
  <c r="AP92" i="44" s="1"/>
  <c r="V112" i="44"/>
  <c r="W112" i="44" s="1"/>
  <c r="AP112" i="44" s="1"/>
  <c r="V113" i="44"/>
  <c r="W113" i="44" s="1"/>
  <c r="AP113" i="44" s="1"/>
  <c r="V119" i="44"/>
  <c r="W119" i="44" s="1"/>
  <c r="AP119" i="44" s="1"/>
  <c r="V120" i="44"/>
  <c r="W120" i="44" s="1"/>
  <c r="AP120" i="44" s="1"/>
  <c r="V122" i="44"/>
  <c r="W122" i="44" s="1"/>
  <c r="AP122" i="44" s="1"/>
  <c r="V125" i="44"/>
  <c r="W125" i="44" s="1"/>
  <c r="AP125" i="44" s="1"/>
  <c r="V126" i="44"/>
  <c r="W126" i="44" s="1"/>
  <c r="AP126" i="44" s="1"/>
  <c r="V127" i="44"/>
  <c r="W127" i="44" s="1"/>
  <c r="AP127" i="44" s="1"/>
  <c r="V128" i="44"/>
  <c r="W128" i="44" s="1"/>
  <c r="AP128" i="44" s="1"/>
  <c r="V131" i="44"/>
  <c r="W131" i="44" s="1"/>
  <c r="AP131" i="44" s="1"/>
  <c r="V147" i="44"/>
  <c r="W147" i="44" s="1"/>
  <c r="AP147" i="44" s="1"/>
  <c r="V149" i="44"/>
  <c r="W149" i="44" s="1"/>
  <c r="AP149" i="44" s="1"/>
  <c r="V159" i="44"/>
  <c r="W159" i="44" s="1"/>
  <c r="AP159" i="44" s="1"/>
  <c r="V160" i="44"/>
  <c r="W160" i="44" s="1"/>
  <c r="AP160" i="44" s="1"/>
  <c r="V167" i="44"/>
  <c r="W167" i="44" s="1"/>
  <c r="AP167" i="44" s="1"/>
  <c r="V377" i="44"/>
  <c r="W377" i="44" s="1"/>
  <c r="AP377" i="44" s="1"/>
  <c r="V395" i="44"/>
  <c r="W395" i="44" s="1"/>
  <c r="AP395" i="44" s="1"/>
  <c r="V397" i="44"/>
  <c r="W397" i="44" s="1"/>
  <c r="AP397" i="44" s="1"/>
  <c r="V436" i="44"/>
  <c r="W436" i="44" s="1"/>
  <c r="AP436" i="44" s="1"/>
  <c r="V437" i="44"/>
  <c r="W437" i="44" s="1"/>
  <c r="AP437" i="44" s="1"/>
  <c r="V464" i="44"/>
  <c r="W464" i="44" s="1"/>
  <c r="AP464" i="44" s="1"/>
  <c r="V466" i="44"/>
  <c r="W466" i="44" s="1"/>
  <c r="AP466" i="44" s="1"/>
  <c r="V467" i="44"/>
  <c r="W467" i="44" s="1"/>
  <c r="AP467" i="44" s="1"/>
  <c r="V468" i="44"/>
  <c r="W468" i="44" s="1"/>
  <c r="AP468" i="44" s="1"/>
  <c r="V469" i="44"/>
  <c r="W469" i="44" s="1"/>
  <c r="AP469" i="44" s="1"/>
  <c r="V470" i="44"/>
  <c r="W470" i="44" s="1"/>
  <c r="AP470" i="44" s="1"/>
  <c r="V472" i="44"/>
  <c r="W472" i="44" s="1"/>
  <c r="AP472" i="44" s="1"/>
  <c r="V475" i="44"/>
  <c r="W475" i="44" s="1"/>
  <c r="AP475" i="44" s="1"/>
  <c r="V476" i="44"/>
  <c r="W476" i="44" s="1"/>
  <c r="AP476" i="44" s="1"/>
  <c r="V482" i="44"/>
  <c r="W482" i="44" s="1"/>
  <c r="AP482" i="44" s="1"/>
  <c r="V301" i="44"/>
  <c r="W301" i="44" s="1"/>
  <c r="AP301" i="44" s="1"/>
  <c r="V302" i="44"/>
  <c r="W302" i="44" s="1"/>
  <c r="AP302" i="44" s="1"/>
  <c r="V303" i="44"/>
  <c r="W303" i="44" s="1"/>
  <c r="AP303" i="44" s="1"/>
  <c r="V304" i="44"/>
  <c r="W304" i="44" s="1"/>
  <c r="AP304" i="44" s="1"/>
  <c r="V306" i="44"/>
  <c r="W306" i="44" s="1"/>
  <c r="AP306" i="44" s="1"/>
  <c r="V323" i="44"/>
  <c r="W323" i="44" s="1"/>
  <c r="AP323" i="44" s="1"/>
  <c r="V328" i="44"/>
  <c r="W328" i="44" s="1"/>
  <c r="AP328" i="44" s="1"/>
  <c r="V329" i="44"/>
  <c r="W329" i="44" s="1"/>
  <c r="AP329" i="44" s="1"/>
  <c r="V330" i="44"/>
  <c r="W330" i="44" s="1"/>
  <c r="AP330" i="44" s="1"/>
  <c r="V393" i="44"/>
  <c r="W393" i="44" s="1"/>
  <c r="AP393" i="44" s="1"/>
  <c r="V394" i="44"/>
  <c r="W394" i="44" s="1"/>
  <c r="AP394" i="44" s="1"/>
  <c r="V396" i="44"/>
  <c r="W396" i="44" s="1"/>
  <c r="AP396" i="44" s="1"/>
  <c r="V399" i="44"/>
  <c r="W399" i="44" s="1"/>
  <c r="AP399" i="44" s="1"/>
  <c r="V438" i="44"/>
  <c r="W438" i="44" s="1"/>
  <c r="AP438" i="44" s="1"/>
  <c r="V446" i="44"/>
  <c r="W446" i="44" s="1"/>
  <c r="AP446" i="44" s="1"/>
  <c r="V447" i="44"/>
  <c r="W447" i="44" s="1"/>
  <c r="AP447" i="44" s="1"/>
  <c r="V455" i="44"/>
  <c r="W455" i="44" s="1"/>
  <c r="AP455" i="44" s="1"/>
  <c r="V473" i="44"/>
  <c r="W473" i="44" s="1"/>
  <c r="AP473" i="44" s="1"/>
  <c r="V477" i="44"/>
  <c r="W477" i="44" s="1"/>
  <c r="AP477" i="44" s="1"/>
  <c r="V478" i="44"/>
  <c r="W478" i="44" s="1"/>
  <c r="AP478" i="44" s="1"/>
  <c r="V481" i="44"/>
  <c r="W481" i="44" s="1"/>
  <c r="AP481" i="44" s="1"/>
  <c r="V490" i="44"/>
  <c r="W490" i="44" s="1"/>
  <c r="AP490" i="44" s="1"/>
  <c r="V503" i="44"/>
  <c r="W503" i="44" s="1"/>
  <c r="AP503" i="44" s="1"/>
  <c r="V505" i="44"/>
  <c r="W505" i="44" s="1"/>
  <c r="AP505" i="44" s="1"/>
  <c r="V509" i="44"/>
  <c r="W509" i="44" s="1"/>
  <c r="AP509" i="44" s="1"/>
  <c r="V524" i="44"/>
  <c r="W524" i="44" s="1"/>
  <c r="AP524" i="44" s="1"/>
  <c r="V67" i="44"/>
  <c r="W67" i="44" s="1"/>
  <c r="AP67" i="44" s="1"/>
  <c r="O162" i="44"/>
  <c r="O107" i="44"/>
  <c r="AO107" i="44" s="1"/>
  <c r="O20" i="44"/>
  <c r="O121" i="44"/>
  <c r="AO121" i="44" s="1"/>
  <c r="O154" i="44"/>
  <c r="AO154" i="44" s="1"/>
  <c r="O522" i="44"/>
  <c r="AO522" i="44" s="1"/>
  <c r="O523" i="44"/>
  <c r="AO523" i="44" s="1"/>
  <c r="O524" i="44"/>
  <c r="O120" i="44"/>
  <c r="AO120" i="44" s="1"/>
  <c r="O175" i="44"/>
  <c r="AO175" i="44" s="1"/>
  <c r="O192" i="44"/>
  <c r="O455" i="44"/>
  <c r="AO455" i="44" s="1"/>
  <c r="O30" i="44"/>
  <c r="O50" i="44"/>
  <c r="AO50" i="44" s="1"/>
  <c r="O95" i="44"/>
  <c r="AO95" i="44" s="1"/>
  <c r="O181" i="44"/>
  <c r="AO181" i="44" s="1"/>
  <c r="O182" i="44"/>
  <c r="AO182" i="44" s="1"/>
  <c r="O459" i="44"/>
  <c r="AO459" i="44" s="1"/>
  <c r="O349" i="44"/>
  <c r="O174" i="44"/>
  <c r="O200" i="44"/>
  <c r="O213" i="44"/>
  <c r="O325" i="44"/>
  <c r="AO325" i="44" s="1"/>
  <c r="O348" i="44"/>
  <c r="AO348" i="44" s="1"/>
  <c r="O114" i="44"/>
  <c r="AO114" i="44" s="1"/>
  <c r="O143" i="44"/>
  <c r="AO143" i="44" s="1"/>
  <c r="O269" i="44"/>
  <c r="O503" i="44"/>
  <c r="AO503" i="44" s="1"/>
  <c r="O17" i="44"/>
  <c r="AO17" i="44" s="1"/>
  <c r="O36" i="44"/>
  <c r="AO36" i="44" s="1"/>
  <c r="O48" i="44"/>
  <c r="O212" i="44"/>
  <c r="AO212" i="44" s="1"/>
  <c r="O246" i="44"/>
  <c r="AO246" i="44" s="1"/>
  <c r="O337" i="44"/>
  <c r="O338" i="44"/>
  <c r="O437" i="44"/>
  <c r="O395" i="44"/>
  <c r="AO395" i="44" s="1"/>
  <c r="O202" i="44"/>
  <c r="O18" i="44"/>
  <c r="O108" i="44"/>
  <c r="O138" i="44"/>
  <c r="O144" i="44"/>
  <c r="AO144" i="44" s="1"/>
  <c r="O169" i="44"/>
  <c r="O170" i="44"/>
  <c r="O205" i="44"/>
  <c r="O218" i="44"/>
  <c r="AO218" i="44" s="1"/>
  <c r="O219" i="44"/>
  <c r="O263" i="44"/>
  <c r="O374" i="44"/>
  <c r="O530" i="44"/>
  <c r="AO530" i="44" s="1"/>
  <c r="O156" i="44"/>
  <c r="O203" i="44"/>
  <c r="O59" i="44"/>
  <c r="AO59" i="44" s="1"/>
  <c r="O85" i="44"/>
  <c r="AO85" i="44" s="1"/>
  <c r="O113" i="44"/>
  <c r="O180" i="44"/>
  <c r="O237" i="44"/>
  <c r="AO237" i="44" s="1"/>
  <c r="O250" i="44"/>
  <c r="O288" i="44"/>
  <c r="AO288" i="44" s="1"/>
  <c r="O384" i="44"/>
  <c r="AO384" i="44" s="1"/>
  <c r="O533" i="44"/>
  <c r="AO533" i="44" s="1"/>
  <c r="O96" i="44"/>
  <c r="O201" i="44"/>
  <c r="O49" i="44"/>
  <c r="AO49" i="44" s="1"/>
  <c r="O72" i="44"/>
  <c r="O281" i="44"/>
  <c r="AO281" i="44" s="1"/>
  <c r="O299" i="44"/>
  <c r="O146" i="44"/>
  <c r="O238" i="44"/>
  <c r="O240" i="44"/>
  <c r="O317" i="44"/>
  <c r="AO317" i="44" s="1"/>
  <c r="O331" i="44"/>
  <c r="AO331" i="44" s="1"/>
  <c r="O12" i="44"/>
  <c r="O64" i="44"/>
  <c r="AO64" i="44" s="1"/>
  <c r="O185" i="44"/>
  <c r="O186" i="44"/>
  <c r="AO186" i="44" s="1"/>
  <c r="O231" i="44"/>
  <c r="O232" i="44"/>
  <c r="AO232" i="44" s="1"/>
  <c r="O339" i="44"/>
  <c r="O345" i="44"/>
  <c r="AO345" i="44" s="1"/>
  <c r="O375" i="44"/>
  <c r="O385" i="44"/>
  <c r="O397" i="44"/>
  <c r="AO397" i="44" s="1"/>
  <c r="O403" i="44"/>
  <c r="O419" i="44"/>
  <c r="O464" i="44"/>
  <c r="O472" i="44"/>
  <c r="O505" i="44"/>
  <c r="AO505" i="44" s="1"/>
  <c r="O516" i="44"/>
  <c r="AO516" i="44" s="1"/>
  <c r="O6" i="44"/>
  <c r="O88" i="44"/>
  <c r="O207" i="44"/>
  <c r="O293" i="44"/>
  <c r="O24" i="44"/>
  <c r="O28" i="44"/>
  <c r="O42" i="44"/>
  <c r="AO42" i="44" s="1"/>
  <c r="O43" i="44"/>
  <c r="AO43" i="44" s="1"/>
  <c r="O44" i="44"/>
  <c r="O53" i="44"/>
  <c r="AO53" i="44" s="1"/>
  <c r="O79" i="44"/>
  <c r="O89" i="44"/>
  <c r="AO89" i="44" s="1"/>
  <c r="O103" i="44"/>
  <c r="AO103" i="44" s="1"/>
  <c r="O126" i="44"/>
  <c r="O168" i="44"/>
  <c r="AO168" i="44" s="1"/>
  <c r="O176" i="44"/>
  <c r="AO176" i="44" s="1"/>
  <c r="O208" i="44"/>
  <c r="AO208" i="44" s="1"/>
  <c r="O225" i="44"/>
  <c r="AO225" i="44" s="1"/>
  <c r="O241" i="44"/>
  <c r="O251" i="44"/>
  <c r="O252" i="44"/>
  <c r="AO252" i="44" s="1"/>
  <c r="O311" i="44"/>
  <c r="O318" i="44"/>
  <c r="AO318" i="44" s="1"/>
  <c r="O359" i="44"/>
  <c r="AO359" i="44" s="1"/>
  <c r="O367" i="44"/>
  <c r="O373" i="44"/>
  <c r="AO373" i="44" s="1"/>
  <c r="O409" i="44"/>
  <c r="AO409" i="44" s="1"/>
  <c r="O423" i="44"/>
  <c r="O429" i="44"/>
  <c r="AO429" i="44" s="1"/>
  <c r="O490" i="44"/>
  <c r="O509" i="44"/>
  <c r="AO509" i="44" s="1"/>
  <c r="O534" i="44"/>
  <c r="AO534" i="44" s="1"/>
  <c r="X540" i="44"/>
  <c r="AA540" i="44" s="1"/>
  <c r="O7" i="44"/>
  <c r="AO7" i="44" s="1"/>
  <c r="O66" i="44"/>
  <c r="O78" i="44"/>
  <c r="O102" i="44"/>
  <c r="O190" i="44"/>
  <c r="AO190" i="44" s="1"/>
  <c r="O239" i="44"/>
  <c r="AO239" i="44" s="1"/>
  <c r="O265" i="44"/>
  <c r="AO265" i="44" s="1"/>
  <c r="O54" i="44"/>
  <c r="AO54" i="44" s="1"/>
  <c r="O55" i="44"/>
  <c r="AO55" i="44" s="1"/>
  <c r="O56" i="44"/>
  <c r="O90" i="44"/>
  <c r="AO90" i="44" s="1"/>
  <c r="O106" i="44"/>
  <c r="AO106" i="44" s="1"/>
  <c r="O132" i="44"/>
  <c r="O133" i="44"/>
  <c r="O134" i="44"/>
  <c r="O140" i="44"/>
  <c r="O150" i="44"/>
  <c r="O179" i="44"/>
  <c r="AO179" i="44" s="1"/>
  <c r="O209" i="44"/>
  <c r="AO209" i="44" s="1"/>
  <c r="O243" i="44"/>
  <c r="O276" i="44"/>
  <c r="O277" i="44"/>
  <c r="O312" i="44"/>
  <c r="O313" i="44"/>
  <c r="O319" i="44"/>
  <c r="AO319" i="44" s="1"/>
  <c r="O323" i="44"/>
  <c r="AO323" i="44" s="1"/>
  <c r="O343" i="44"/>
  <c r="O424" i="44"/>
  <c r="O474" i="44"/>
  <c r="AO474" i="44" s="1"/>
  <c r="O536" i="44"/>
  <c r="AO536" i="44" s="1"/>
  <c r="O8" i="44"/>
  <c r="O245" i="44"/>
  <c r="O257" i="44"/>
  <c r="O261" i="44"/>
  <c r="O286" i="44"/>
  <c r="AO286" i="44" s="1"/>
  <c r="O297" i="44"/>
  <c r="AO297" i="44" s="1"/>
  <c r="O361" i="44"/>
  <c r="O411" i="44"/>
  <c r="O417" i="44"/>
  <c r="O425" i="44"/>
  <c r="O485" i="44"/>
  <c r="O528" i="44"/>
  <c r="V164" i="44"/>
  <c r="W164" i="44" s="1"/>
  <c r="AP164" i="44" s="1"/>
  <c r="V380" i="44"/>
  <c r="W380" i="44" s="1"/>
  <c r="AP380" i="44" s="1"/>
  <c r="V404" i="44"/>
  <c r="W404" i="44" s="1"/>
  <c r="AP404" i="44" s="1"/>
  <c r="V61" i="44"/>
  <c r="W61" i="44" s="1"/>
  <c r="AP61" i="44" s="1"/>
  <c r="V538" i="44"/>
  <c r="W538" i="44" s="1"/>
  <c r="V278" i="44"/>
  <c r="W278" i="44" s="1"/>
  <c r="AP278" i="44" s="1"/>
  <c r="V52" i="44"/>
  <c r="W52" i="44" s="1"/>
  <c r="AP52" i="44" s="1"/>
  <c r="V63" i="44"/>
  <c r="W63" i="44" s="1"/>
  <c r="AP63" i="44" s="1"/>
  <c r="X350" i="44"/>
  <c r="AA350" i="44" s="1"/>
  <c r="X450" i="44"/>
  <c r="AA450" i="44" s="1"/>
  <c r="X29" i="44"/>
  <c r="AA29" i="44" s="1"/>
  <c r="X105" i="44"/>
  <c r="AA105" i="44" s="1"/>
  <c r="X449" i="44"/>
  <c r="AA449" i="44" s="1"/>
  <c r="X498" i="44"/>
  <c r="AA498" i="44" s="1"/>
  <c r="X34" i="44"/>
  <c r="AA34" i="44" s="1"/>
  <c r="X199" i="44"/>
  <c r="AA199" i="44" s="1"/>
  <c r="X76" i="44"/>
  <c r="AA76" i="44" s="1"/>
  <c r="X187" i="44"/>
  <c r="AA187" i="44" s="1"/>
  <c r="X249" i="44"/>
  <c r="AA249" i="44" s="1"/>
  <c r="X26" i="44"/>
  <c r="AA26" i="44" s="1"/>
  <c r="V16" i="44"/>
  <c r="W16" i="44" s="1"/>
  <c r="AP16" i="44" s="1"/>
  <c r="X46" i="44"/>
  <c r="AA46" i="44" s="1"/>
  <c r="X101" i="44"/>
  <c r="AA101" i="44" s="1"/>
  <c r="X117" i="44"/>
  <c r="AA117" i="44" s="1"/>
  <c r="X124" i="44"/>
  <c r="AA124" i="44" s="1"/>
  <c r="X196" i="44"/>
  <c r="AA196" i="44" s="1"/>
  <c r="V211" i="44"/>
  <c r="W211" i="44" s="1"/>
  <c r="AP211" i="44" s="1"/>
  <c r="V264" i="44"/>
  <c r="W264" i="44" s="1"/>
  <c r="AP264" i="44" s="1"/>
  <c r="X287" i="44"/>
  <c r="AA287" i="44" s="1"/>
  <c r="X289" i="44"/>
  <c r="AA289" i="44" s="1"/>
  <c r="V369" i="44"/>
  <c r="W369" i="44" s="1"/>
  <c r="AP369" i="44" s="1"/>
  <c r="X456" i="44"/>
  <c r="AA456" i="44" s="1"/>
  <c r="X466" i="44"/>
  <c r="AA466" i="44" s="1"/>
  <c r="V497" i="44"/>
  <c r="W497" i="44" s="1"/>
  <c r="AP497" i="44" s="1"/>
  <c r="V510" i="44"/>
  <c r="W510" i="44" s="1"/>
  <c r="AP510" i="44" s="1"/>
  <c r="X81" i="44"/>
  <c r="AA81" i="44" s="1"/>
  <c r="X543" i="44"/>
  <c r="AA543" i="44" s="1"/>
  <c r="X58" i="44"/>
  <c r="AA58" i="44" s="1"/>
  <c r="X275" i="44"/>
  <c r="AA275" i="44" s="1"/>
  <c r="X294" i="44"/>
  <c r="AA294" i="44" s="1"/>
  <c r="X309" i="44"/>
  <c r="AA309" i="44" s="1"/>
  <c r="V344" i="44"/>
  <c r="W344" i="44" s="1"/>
  <c r="AP344" i="44" s="1"/>
  <c r="X377" i="44"/>
  <c r="AA377" i="44" s="1"/>
  <c r="X421" i="44"/>
  <c r="AA421" i="44" s="1"/>
  <c r="V427" i="44"/>
  <c r="W427" i="44" s="1"/>
  <c r="AP427" i="44" s="1"/>
  <c r="X431" i="44"/>
  <c r="AA431" i="44" s="1"/>
  <c r="X447" i="44"/>
  <c r="AA447" i="44" s="1"/>
  <c r="V457" i="44"/>
  <c r="W457" i="44" s="1"/>
  <c r="AP457" i="44" s="1"/>
  <c r="X512" i="44"/>
  <c r="AA512" i="44" s="1"/>
  <c r="X531" i="44"/>
  <c r="AA531" i="44" s="1"/>
  <c r="X532" i="44"/>
  <c r="AA532" i="44" s="1"/>
  <c r="X161" i="44"/>
  <c r="AA161" i="44" s="1"/>
  <c r="X197" i="44"/>
  <c r="AA197" i="44" s="1"/>
  <c r="X215" i="44"/>
  <c r="AA215" i="44" s="1"/>
  <c r="X255" i="44"/>
  <c r="AA255" i="44" s="1"/>
  <c r="X274" i="44"/>
  <c r="AA274" i="44" s="1"/>
  <c r="X365" i="44"/>
  <c r="AA365" i="44" s="1"/>
  <c r="X256" i="44"/>
  <c r="AA256" i="44" s="1"/>
  <c r="X83" i="44"/>
  <c r="AA83" i="44" s="1"/>
  <c r="V181" i="44"/>
  <c r="W181" i="44" s="1"/>
  <c r="AP181" i="44" s="1"/>
  <c r="V220" i="44"/>
  <c r="W220" i="44" s="1"/>
  <c r="AP220" i="44" s="1"/>
  <c r="X236" i="44"/>
  <c r="AA236" i="44" s="1"/>
  <c r="V260" i="44"/>
  <c r="W260" i="44" s="1"/>
  <c r="AP260" i="44" s="1"/>
  <c r="X285" i="44"/>
  <c r="AA285" i="44" s="1"/>
  <c r="X295" i="44"/>
  <c r="AA295" i="44" s="1"/>
  <c r="V326" i="44"/>
  <c r="W326" i="44" s="1"/>
  <c r="AP326" i="44" s="1"/>
  <c r="X391" i="44"/>
  <c r="AA391" i="44" s="1"/>
  <c r="V398" i="44"/>
  <c r="W398" i="44" s="1"/>
  <c r="AP398" i="44" s="1"/>
  <c r="X451" i="44"/>
  <c r="AA451" i="44" s="1"/>
  <c r="V414" i="44"/>
  <c r="W414" i="44" s="1"/>
  <c r="AP414" i="44" s="1"/>
  <c r="X486" i="44"/>
  <c r="AA486" i="44" s="1"/>
  <c r="X526" i="44"/>
  <c r="AA526" i="44" s="1"/>
  <c r="X68" i="44"/>
  <c r="AA68" i="44" s="1"/>
  <c r="X217" i="44"/>
  <c r="AA217" i="44" s="1"/>
  <c r="X266" i="44"/>
  <c r="AA266" i="44" s="1"/>
  <c r="X131" i="44"/>
  <c r="AA131" i="44" s="1"/>
  <c r="X14" i="44"/>
  <c r="AA14" i="44" s="1"/>
  <c r="X41" i="44"/>
  <c r="AA41" i="44" s="1"/>
  <c r="X77" i="44"/>
  <c r="AA77" i="44" s="1"/>
  <c r="X87" i="44"/>
  <c r="AA87" i="44" s="1"/>
  <c r="V121" i="44"/>
  <c r="W121" i="44" s="1"/>
  <c r="AP121" i="44" s="1"/>
  <c r="X151" i="44"/>
  <c r="AA151" i="44" s="1"/>
  <c r="X152" i="44"/>
  <c r="AA152" i="44" s="1"/>
  <c r="X273" i="44"/>
  <c r="AA273" i="44" s="1"/>
  <c r="V318" i="44"/>
  <c r="W318" i="44" s="1"/>
  <c r="AP318" i="44" s="1"/>
  <c r="X448" i="44"/>
  <c r="AA448" i="44" s="1"/>
  <c r="X492" i="44"/>
  <c r="AA492" i="44" s="1"/>
  <c r="V518" i="44"/>
  <c r="W518" i="44" s="1"/>
  <c r="AP518" i="44" s="1"/>
  <c r="V49" i="44"/>
  <c r="W49" i="44" s="1"/>
  <c r="AP49" i="44" s="1"/>
  <c r="V153" i="44"/>
  <c r="W153" i="44" s="1"/>
  <c r="AP153" i="44" s="1"/>
  <c r="V362" i="44"/>
  <c r="W362" i="44" s="1"/>
  <c r="AP362" i="44" s="1"/>
  <c r="V405" i="44"/>
  <c r="W405" i="44" s="1"/>
  <c r="AP405" i="44" s="1"/>
  <c r="V462" i="44"/>
  <c r="W462" i="44" s="1"/>
  <c r="AP462" i="44" s="1"/>
  <c r="V529" i="44"/>
  <c r="W529" i="44" s="1"/>
  <c r="AP529" i="44" s="1"/>
  <c r="V535" i="44"/>
  <c r="W535" i="44" s="1"/>
  <c r="AP535" i="44" s="1"/>
  <c r="V97" i="44"/>
  <c r="W97" i="44" s="1"/>
  <c r="AP97" i="44" s="1"/>
  <c r="V145" i="44"/>
  <c r="W145" i="44" s="1"/>
  <c r="AP145" i="44" s="1"/>
  <c r="V178" i="44"/>
  <c r="W178" i="44" s="1"/>
  <c r="AP178" i="44" s="1"/>
  <c r="V189" i="44"/>
  <c r="W189" i="44" s="1"/>
  <c r="AP189" i="44" s="1"/>
  <c r="V208" i="44"/>
  <c r="W208" i="44" s="1"/>
  <c r="AP208" i="44" s="1"/>
  <c r="V226" i="44"/>
  <c r="W226" i="44" s="1"/>
  <c r="AP226" i="44" s="1"/>
  <c r="V307" i="44"/>
  <c r="W307" i="44" s="1"/>
  <c r="AP307" i="44" s="1"/>
  <c r="V347" i="44"/>
  <c r="W347" i="44" s="1"/>
  <c r="AP347" i="44" s="1"/>
  <c r="V383" i="44"/>
  <c r="W383" i="44" s="1"/>
  <c r="AP383" i="44" s="1"/>
  <c r="V544" i="44"/>
  <c r="W544" i="44" s="1"/>
  <c r="AP544" i="44" s="1"/>
  <c r="V85" i="44"/>
  <c r="W85" i="44" s="1"/>
  <c r="AP85" i="44" s="1"/>
  <c r="V157" i="44"/>
  <c r="W157" i="44" s="1"/>
  <c r="AP157" i="44" s="1"/>
  <c r="V163" i="44"/>
  <c r="W163" i="44" s="1"/>
  <c r="AP163" i="44" s="1"/>
  <c r="V252" i="44"/>
  <c r="W252" i="44" s="1"/>
  <c r="AP252" i="44" s="1"/>
  <c r="V253" i="44"/>
  <c r="W253" i="44" s="1"/>
  <c r="AP253" i="44" s="1"/>
  <c r="V282" i="44"/>
  <c r="W282" i="44" s="1"/>
  <c r="AP282" i="44" s="1"/>
  <c r="V288" i="44"/>
  <c r="W288" i="44" s="1"/>
  <c r="AP288" i="44" s="1"/>
  <c r="V333" i="44"/>
  <c r="W333" i="44" s="1"/>
  <c r="AP333" i="44" s="1"/>
  <c r="V371" i="44"/>
  <c r="W371" i="44" s="1"/>
  <c r="AP371" i="44" s="1"/>
  <c r="V458" i="44"/>
  <c r="W458" i="44" s="1"/>
  <c r="AP458" i="44" s="1"/>
  <c r="V487" i="44"/>
  <c r="W487" i="44" s="1"/>
  <c r="AP487" i="44" s="1"/>
  <c r="V13" i="44"/>
  <c r="W13" i="44" s="1"/>
  <c r="AP13" i="44" s="1"/>
  <c r="V31" i="44"/>
  <c r="W31" i="44" s="1"/>
  <c r="AP31" i="44" s="1"/>
  <c r="V103" i="44"/>
  <c r="W103" i="44" s="1"/>
  <c r="AP103" i="44" s="1"/>
  <c r="V142" i="44"/>
  <c r="W142" i="44" s="1"/>
  <c r="AP142" i="44" s="1"/>
  <c r="V175" i="44"/>
  <c r="W175" i="44" s="1"/>
  <c r="AP175" i="44" s="1"/>
  <c r="V246" i="44"/>
  <c r="W246" i="44" s="1"/>
  <c r="AP246" i="44" s="1"/>
  <c r="V296" i="44"/>
  <c r="W296" i="44" s="1"/>
  <c r="AP296" i="44" s="1"/>
  <c r="V357" i="44"/>
  <c r="W357" i="44" s="1"/>
  <c r="AP357" i="44" s="1"/>
  <c r="V444" i="44"/>
  <c r="W444" i="44" s="1"/>
  <c r="AP444" i="44" s="1"/>
  <c r="V474" i="44"/>
  <c r="W474" i="44" s="1"/>
  <c r="AP474" i="44" s="1"/>
  <c r="V479" i="44"/>
  <c r="W479" i="44" s="1"/>
  <c r="AP479" i="44" s="1"/>
  <c r="V19" i="44"/>
  <c r="W19" i="44" s="1"/>
  <c r="AP19" i="44" s="1"/>
  <c r="V55" i="44"/>
  <c r="W55" i="44" s="1"/>
  <c r="AP55" i="44" s="1"/>
  <c r="V73" i="44"/>
  <c r="W73" i="44" s="1"/>
  <c r="AP73" i="44" s="1"/>
  <c r="V74" i="44"/>
  <c r="W74" i="44" s="1"/>
  <c r="AP74" i="44" s="1"/>
  <c r="V111" i="44"/>
  <c r="W111" i="44" s="1"/>
  <c r="AP111" i="44" s="1"/>
  <c r="V193" i="44"/>
  <c r="W193" i="44" s="1"/>
  <c r="AP193" i="44" s="1"/>
  <c r="V214" i="44"/>
  <c r="W214" i="44" s="1"/>
  <c r="AP214" i="44" s="1"/>
  <c r="V216" i="44"/>
  <c r="W216" i="44" s="1"/>
  <c r="AP216" i="44" s="1"/>
  <c r="V232" i="44"/>
  <c r="W232" i="44" s="1"/>
  <c r="AP232" i="44" s="1"/>
  <c r="V233" i="44"/>
  <c r="W233" i="44" s="1"/>
  <c r="AP233" i="44" s="1"/>
  <c r="V499" i="44"/>
  <c r="W499" i="44" s="1"/>
  <c r="AP499" i="44" s="1"/>
  <c r="V517" i="44"/>
  <c r="W517" i="44" s="1"/>
  <c r="AP517" i="44" s="1"/>
  <c r="V25" i="44"/>
  <c r="W25" i="44" s="1"/>
  <c r="AP25" i="44" s="1"/>
  <c r="V27" i="44"/>
  <c r="W27" i="44" s="1"/>
  <c r="AP27" i="44" s="1"/>
  <c r="V37" i="44"/>
  <c r="W37" i="44" s="1"/>
  <c r="AP37" i="44" s="1"/>
  <c r="V38" i="44"/>
  <c r="W38" i="44" s="1"/>
  <c r="AP38" i="44" s="1"/>
  <c r="V93" i="44"/>
  <c r="W93" i="44" s="1"/>
  <c r="AP93" i="44" s="1"/>
  <c r="V115" i="44"/>
  <c r="W115" i="44" s="1"/>
  <c r="AP115" i="44" s="1"/>
  <c r="V139" i="44"/>
  <c r="W139" i="44" s="1"/>
  <c r="AP139" i="44" s="1"/>
  <c r="V271" i="44"/>
  <c r="W271" i="44" s="1"/>
  <c r="AP271" i="44" s="1"/>
  <c r="V300" i="44"/>
  <c r="W300" i="44" s="1"/>
  <c r="AP300" i="44" s="1"/>
  <c r="V368" i="44"/>
  <c r="W368" i="44" s="1"/>
  <c r="AP368" i="44" s="1"/>
  <c r="V488" i="44"/>
  <c r="W488" i="44" s="1"/>
  <c r="AP488" i="44" s="1"/>
  <c r="V491" i="44"/>
  <c r="W491" i="44" s="1"/>
  <c r="AP491" i="44" s="1"/>
  <c r="O22" i="44"/>
  <c r="O32" i="44"/>
  <c r="AO32" i="44" s="1"/>
  <c r="S546" i="44"/>
  <c r="V4" i="44"/>
  <c r="AO5" i="44"/>
  <c r="O31" i="44"/>
  <c r="AO31" i="44" s="1"/>
  <c r="V32" i="44"/>
  <c r="W32" i="44" s="1"/>
  <c r="AP32" i="44" s="1"/>
  <c r="O62" i="44"/>
  <c r="R546" i="44"/>
  <c r="O21" i="44"/>
  <c r="O15" i="44"/>
  <c r="O51" i="44"/>
  <c r="V11" i="44"/>
  <c r="W11" i="44" s="1"/>
  <c r="AP11" i="44" s="1"/>
  <c r="O39" i="44"/>
  <c r="V47" i="44"/>
  <c r="W47" i="44" s="1"/>
  <c r="AP47" i="44" s="1"/>
  <c r="O75" i="44"/>
  <c r="V82" i="44"/>
  <c r="W82" i="44" s="1"/>
  <c r="AP82" i="44" s="1"/>
  <c r="V100" i="44"/>
  <c r="W100" i="44" s="1"/>
  <c r="AP100" i="44" s="1"/>
  <c r="V118" i="44"/>
  <c r="W118" i="44" s="1"/>
  <c r="AP118" i="44" s="1"/>
  <c r="O123" i="44"/>
  <c r="O136" i="44"/>
  <c r="AO136" i="44" s="1"/>
  <c r="O92" i="44"/>
  <c r="AO92" i="44" s="1"/>
  <c r="O110" i="44"/>
  <c r="O63" i="44"/>
  <c r="O57" i="44"/>
  <c r="V65" i="44"/>
  <c r="W65" i="44" s="1"/>
  <c r="AP65" i="44" s="1"/>
  <c r="O86" i="44"/>
  <c r="O93" i="44"/>
  <c r="AO93" i="44" s="1"/>
  <c r="O104" i="44"/>
  <c r="O111" i="44"/>
  <c r="AO111" i="44" s="1"/>
  <c r="V136" i="44"/>
  <c r="W136" i="44" s="1"/>
  <c r="AP136" i="44" s="1"/>
  <c r="O148" i="44"/>
  <c r="O159" i="44"/>
  <c r="O164" i="44"/>
  <c r="AO164" i="44" s="1"/>
  <c r="U546" i="44"/>
  <c r="F546" i="44"/>
  <c r="I546" i="44"/>
  <c r="N4" i="44"/>
  <c r="N546" i="44" s="1"/>
  <c r="O9" i="44"/>
  <c r="O45" i="44"/>
  <c r="O80" i="44"/>
  <c r="O98" i="44"/>
  <c r="O116" i="44"/>
  <c r="O129" i="44"/>
  <c r="V137" i="44"/>
  <c r="W137" i="44" s="1"/>
  <c r="AP137" i="44" s="1"/>
  <c r="O165" i="44"/>
  <c r="V173" i="44"/>
  <c r="W173" i="44" s="1"/>
  <c r="AP173" i="44" s="1"/>
  <c r="V198" i="44"/>
  <c r="W198" i="44" s="1"/>
  <c r="AP198" i="44" s="1"/>
  <c r="O228" i="44"/>
  <c r="V229" i="44"/>
  <c r="W229" i="44" s="1"/>
  <c r="AP229" i="44" s="1"/>
  <c r="V230" i="44"/>
  <c r="W230" i="44" s="1"/>
  <c r="AP230" i="44" s="1"/>
  <c r="V254" i="44"/>
  <c r="W254" i="44" s="1"/>
  <c r="AP254" i="44" s="1"/>
  <c r="O195" i="44"/>
  <c r="O222" i="44"/>
  <c r="O147" i="44"/>
  <c r="V155" i="44"/>
  <c r="W155" i="44" s="1"/>
  <c r="AP155" i="44" s="1"/>
  <c r="O183" i="44"/>
  <c r="V191" i="44"/>
  <c r="W191" i="44" s="1"/>
  <c r="AP191" i="44" s="1"/>
  <c r="O216" i="44"/>
  <c r="AO216" i="44" s="1"/>
  <c r="O226" i="44"/>
  <c r="AO226" i="44" s="1"/>
  <c r="O141" i="44"/>
  <c r="O177" i="44"/>
  <c r="O135" i="44"/>
  <c r="O171" i="44"/>
  <c r="O227" i="44"/>
  <c r="O198" i="44"/>
  <c r="AO198" i="44" s="1"/>
  <c r="V206" i="44"/>
  <c r="W206" i="44" s="1"/>
  <c r="AP206" i="44" s="1"/>
  <c r="O234" i="44"/>
  <c r="AO234" i="44" s="1"/>
  <c r="O248" i="44"/>
  <c r="O259" i="44"/>
  <c r="V268" i="44"/>
  <c r="W268" i="44" s="1"/>
  <c r="AP268" i="44" s="1"/>
  <c r="O278" i="44"/>
  <c r="AO278" i="44" s="1"/>
  <c r="V283" i="44"/>
  <c r="W283" i="44" s="1"/>
  <c r="AP283" i="44" s="1"/>
  <c r="O307" i="44"/>
  <c r="AO307" i="44" s="1"/>
  <c r="V315" i="44"/>
  <c r="W315" i="44" s="1"/>
  <c r="AP315" i="44" s="1"/>
  <c r="O327" i="44"/>
  <c r="O268" i="44"/>
  <c r="AO268" i="44" s="1"/>
  <c r="O284" i="44"/>
  <c r="V290" i="44"/>
  <c r="W290" i="44" s="1"/>
  <c r="AP290" i="44" s="1"/>
  <c r="V297" i="44"/>
  <c r="W297" i="44" s="1"/>
  <c r="AP297" i="44" s="1"/>
  <c r="O304" i="44"/>
  <c r="O306" i="44"/>
  <c r="AO306" i="44" s="1"/>
  <c r="O328" i="44"/>
  <c r="O242" i="44"/>
  <c r="V244" i="44"/>
  <c r="W244" i="44" s="1"/>
  <c r="AP244" i="44" s="1"/>
  <c r="O272" i="44"/>
  <c r="V280" i="44"/>
  <c r="W280" i="44" s="1"/>
  <c r="AP280" i="44" s="1"/>
  <c r="O308" i="44"/>
  <c r="V316" i="44"/>
  <c r="W316" i="44" s="1"/>
  <c r="AP316" i="44" s="1"/>
  <c r="O333" i="44"/>
  <c r="AO333" i="44" s="1"/>
  <c r="V336" i="44"/>
  <c r="W336" i="44" s="1"/>
  <c r="AP336" i="44" s="1"/>
  <c r="O344" i="44"/>
  <c r="AO344" i="44" s="1"/>
  <c r="V382" i="44"/>
  <c r="W382" i="44" s="1"/>
  <c r="AP382" i="44" s="1"/>
  <c r="O352" i="44"/>
  <c r="O290" i="44"/>
  <c r="AO290" i="44" s="1"/>
  <c r="V298" i="44"/>
  <c r="W298" i="44" s="1"/>
  <c r="AP298" i="44" s="1"/>
  <c r="O330" i="44"/>
  <c r="O357" i="44"/>
  <c r="AO357" i="44" s="1"/>
  <c r="V292" i="44"/>
  <c r="W292" i="44" s="1"/>
  <c r="AP292" i="44" s="1"/>
  <c r="O320" i="44"/>
  <c r="O322" i="44"/>
  <c r="O335" i="44"/>
  <c r="V376" i="44"/>
  <c r="W376" i="44" s="1"/>
  <c r="AP376" i="44" s="1"/>
  <c r="O314" i="44"/>
  <c r="O332" i="44"/>
  <c r="O340" i="44"/>
  <c r="V359" i="44"/>
  <c r="W359" i="44" s="1"/>
  <c r="AP359" i="44" s="1"/>
  <c r="V381" i="44"/>
  <c r="W381" i="44" s="1"/>
  <c r="AP381" i="44" s="1"/>
  <c r="V390" i="44"/>
  <c r="W390" i="44" s="1"/>
  <c r="AP390" i="44" s="1"/>
  <c r="O393" i="44"/>
  <c r="O394" i="44"/>
  <c r="AO394" i="44" s="1"/>
  <c r="O414" i="44"/>
  <c r="AO414" i="44" s="1"/>
  <c r="O427" i="44"/>
  <c r="AO427" i="44" s="1"/>
  <c r="V345" i="44"/>
  <c r="W345" i="44" s="1"/>
  <c r="AP345" i="44" s="1"/>
  <c r="V372" i="44"/>
  <c r="W372" i="44" s="1"/>
  <c r="AP372" i="44" s="1"/>
  <c r="O382" i="44"/>
  <c r="AO382" i="44" s="1"/>
  <c r="O388" i="44"/>
  <c r="O392" i="44"/>
  <c r="AO392" i="44" s="1"/>
  <c r="O356" i="44"/>
  <c r="O358" i="44"/>
  <c r="O364" i="44"/>
  <c r="O412" i="44"/>
  <c r="O413" i="44"/>
  <c r="O334" i="44"/>
  <c r="V342" i="44"/>
  <c r="W342" i="44" s="1"/>
  <c r="AP342" i="44" s="1"/>
  <c r="O370" i="44"/>
  <c r="V378" i="44"/>
  <c r="W378" i="44" s="1"/>
  <c r="AP378" i="44" s="1"/>
  <c r="O402" i="44"/>
  <c r="V408" i="44"/>
  <c r="W408" i="44" s="1"/>
  <c r="AP408" i="44" s="1"/>
  <c r="V441" i="44"/>
  <c r="W441" i="44" s="1"/>
  <c r="AP441" i="44" s="1"/>
  <c r="O406" i="44"/>
  <c r="AO406" i="44" s="1"/>
  <c r="V415" i="44"/>
  <c r="W415" i="44" s="1"/>
  <c r="AP415" i="44" s="1"/>
  <c r="V416" i="44"/>
  <c r="W416" i="44" s="1"/>
  <c r="AP416" i="44" s="1"/>
  <c r="O426" i="44"/>
  <c r="V434" i="44"/>
  <c r="W434" i="44" s="1"/>
  <c r="AP434" i="44" s="1"/>
  <c r="O457" i="44"/>
  <c r="AO457" i="44" s="1"/>
  <c r="V459" i="44"/>
  <c r="W459" i="44" s="1"/>
  <c r="AP459" i="44" s="1"/>
  <c r="V483" i="44"/>
  <c r="W483" i="44" s="1"/>
  <c r="AP483" i="44" s="1"/>
  <c r="O495" i="44"/>
  <c r="AO495" i="44" s="1"/>
  <c r="O513" i="44"/>
  <c r="O420" i="44"/>
  <c r="V428" i="44"/>
  <c r="W428" i="44" s="1"/>
  <c r="AP428" i="44" s="1"/>
  <c r="V445" i="44"/>
  <c r="W445" i="44" s="1"/>
  <c r="AP445" i="44" s="1"/>
  <c r="V454" i="44"/>
  <c r="W454" i="44" s="1"/>
  <c r="AP454" i="44" s="1"/>
  <c r="V463" i="44"/>
  <c r="W463" i="44" s="1"/>
  <c r="AP463" i="44" s="1"/>
  <c r="V465" i="44"/>
  <c r="W465" i="44" s="1"/>
  <c r="AP465" i="44" s="1"/>
  <c r="O475" i="44"/>
  <c r="O488" i="44"/>
  <c r="AO488" i="44" s="1"/>
  <c r="O501" i="44"/>
  <c r="AO501" i="44" s="1"/>
  <c r="V422" i="44"/>
  <c r="W422" i="44" s="1"/>
  <c r="AP422" i="44" s="1"/>
  <c r="O468" i="44"/>
  <c r="O454" i="44"/>
  <c r="AO454" i="44" s="1"/>
  <c r="O465" i="44"/>
  <c r="AO465" i="44" s="1"/>
  <c r="O435" i="44"/>
  <c r="O452" i="44"/>
  <c r="O493" i="44"/>
  <c r="AO493" i="44" s="1"/>
  <c r="V442" i="44"/>
  <c r="W442" i="44" s="1"/>
  <c r="AP442" i="44" s="1"/>
  <c r="O463" i="44"/>
  <c r="AO463" i="44" s="1"/>
  <c r="V493" i="44"/>
  <c r="W493" i="44" s="1"/>
  <c r="AP493" i="44" s="1"/>
  <c r="O517" i="44"/>
  <c r="AO517" i="44" s="1"/>
  <c r="O458" i="44"/>
  <c r="AO458" i="44" s="1"/>
  <c r="V471" i="44"/>
  <c r="W471" i="44" s="1"/>
  <c r="AP471" i="44" s="1"/>
  <c r="O482" i="44"/>
  <c r="O487" i="44"/>
  <c r="AO487" i="44" s="1"/>
  <c r="V495" i="44"/>
  <c r="W495" i="44" s="1"/>
  <c r="AP495" i="44" s="1"/>
  <c r="O497" i="44"/>
  <c r="AO497" i="44" s="1"/>
  <c r="V507" i="44"/>
  <c r="W507" i="44" s="1"/>
  <c r="AP507" i="44" s="1"/>
  <c r="O481" i="44"/>
  <c r="V489" i="44"/>
  <c r="W489" i="44" s="1"/>
  <c r="AP489" i="44" s="1"/>
  <c r="O499" i="44"/>
  <c r="AO499" i="44" s="1"/>
  <c r="V500" i="44"/>
  <c r="W500" i="44" s="1"/>
  <c r="AP500" i="44" s="1"/>
  <c r="V501" i="44"/>
  <c r="W501" i="44" s="1"/>
  <c r="AP501" i="44" s="1"/>
  <c r="O508" i="44"/>
  <c r="AO508" i="44" s="1"/>
  <c r="V511" i="44"/>
  <c r="W511" i="44" s="1"/>
  <c r="AP511" i="44" s="1"/>
  <c r="O541" i="44"/>
  <c r="O500" i="44"/>
  <c r="AO500" i="44" s="1"/>
  <c r="V508" i="44"/>
  <c r="W508" i="44" s="1"/>
  <c r="AP508" i="44" s="1"/>
  <c r="O515" i="44"/>
  <c r="AO515" i="44" s="1"/>
  <c r="V521" i="44"/>
  <c r="W521" i="44" s="1"/>
  <c r="AP521" i="44" s="1"/>
  <c r="O537" i="44"/>
  <c r="V515" i="44"/>
  <c r="W515" i="44" s="1"/>
  <c r="AP515" i="44" s="1"/>
  <c r="V536" i="44"/>
  <c r="W536" i="44" s="1"/>
  <c r="AP536" i="44" s="1"/>
  <c r="V542" i="44"/>
  <c r="W542" i="44" s="1"/>
  <c r="AP542" i="44" s="1"/>
  <c r="O519" i="44"/>
  <c r="V527" i="44"/>
  <c r="W527" i="44" s="1"/>
  <c r="AP527" i="44" s="1"/>
  <c r="X467" i="44" l="1"/>
  <c r="AA467" i="44" s="1"/>
  <c r="X410" i="44"/>
  <c r="AA410" i="44" s="1"/>
  <c r="X262" i="44"/>
  <c r="AA262" i="44" s="1"/>
  <c r="X128" i="44"/>
  <c r="AA128" i="44" s="1"/>
  <c r="X324" i="44"/>
  <c r="AA324" i="44" s="1"/>
  <c r="X70" i="44"/>
  <c r="AA70" i="44" s="1"/>
  <c r="X484" i="44"/>
  <c r="AA484" i="44" s="1"/>
  <c r="X470" i="44"/>
  <c r="AA470" i="44" s="1"/>
  <c r="X160" i="44"/>
  <c r="AA160" i="44" s="1"/>
  <c r="X127" i="44"/>
  <c r="AA127" i="44" s="1"/>
  <c r="X436" i="44"/>
  <c r="AA436" i="44" s="1"/>
  <c r="X112" i="44"/>
  <c r="AA112" i="44" s="1"/>
  <c r="X204" i="44"/>
  <c r="AA204" i="44" s="1"/>
  <c r="X477" i="44"/>
  <c r="AA477" i="44" s="1"/>
  <c r="X194" i="44"/>
  <c r="AA194" i="44" s="1"/>
  <c r="X469" i="44"/>
  <c r="AA469" i="44" s="1"/>
  <c r="X184" i="44"/>
  <c r="AA184" i="44" s="1"/>
  <c r="X363" i="44"/>
  <c r="AA363" i="44" s="1"/>
  <c r="X520" i="44"/>
  <c r="AA520" i="44" s="1"/>
  <c r="X480" i="44"/>
  <c r="AA480" i="44" s="1"/>
  <c r="X355" i="44"/>
  <c r="AA355" i="44" s="1"/>
  <c r="X399" i="44"/>
  <c r="AA399" i="44" s="1"/>
  <c r="X235" i="44"/>
  <c r="AA235" i="44" s="1"/>
  <c r="X301" i="44"/>
  <c r="AA301" i="44" s="1"/>
  <c r="X502" i="44"/>
  <c r="AA502" i="44" s="1"/>
  <c r="X69" i="44"/>
  <c r="AA69" i="44" s="1"/>
  <c r="X166" i="44"/>
  <c r="AA166" i="44" s="1"/>
  <c r="X504" i="44"/>
  <c r="AA504" i="44" s="1"/>
  <c r="X109" i="44"/>
  <c r="AA109" i="44" s="1"/>
  <c r="X172" i="44"/>
  <c r="AA172" i="44" s="1"/>
  <c r="X443" i="44"/>
  <c r="AA443" i="44" s="1"/>
  <c r="X400" i="44"/>
  <c r="AA400" i="44" s="1"/>
  <c r="X221" i="44"/>
  <c r="AA221" i="44" s="1"/>
  <c r="X346" i="44"/>
  <c r="AA346" i="44" s="1"/>
  <c r="X91" i="44"/>
  <c r="AA91" i="44" s="1"/>
  <c r="X478" i="44"/>
  <c r="AA478" i="44" s="1"/>
  <c r="X386" i="44"/>
  <c r="AA386" i="44" s="1"/>
  <c r="X291" i="44"/>
  <c r="AA291" i="44" s="1"/>
  <c r="X247" i="44"/>
  <c r="AA247" i="44" s="1"/>
  <c r="X33" i="44"/>
  <c r="AA33" i="44" s="1"/>
  <c r="X210" i="44"/>
  <c r="AA210" i="44" s="1"/>
  <c r="X158" i="44"/>
  <c r="AA158" i="44" s="1"/>
  <c r="X305" i="44"/>
  <c r="AA305" i="44" s="1"/>
  <c r="X353" i="44"/>
  <c r="AA353" i="44" s="1"/>
  <c r="X302" i="44"/>
  <c r="AA302" i="44" s="1"/>
  <c r="X99" i="44"/>
  <c r="AA99" i="44" s="1"/>
  <c r="X379" i="44"/>
  <c r="AA379" i="44" s="1"/>
  <c r="X329" i="44"/>
  <c r="AA329" i="44" s="1"/>
  <c r="X71" i="44"/>
  <c r="AA71" i="44" s="1"/>
  <c r="X270" i="44"/>
  <c r="AA270" i="44" s="1"/>
  <c r="X84" i="44"/>
  <c r="AA84" i="44" s="1"/>
  <c r="X10" i="44"/>
  <c r="AA10" i="44" s="1"/>
  <c r="X224" i="44"/>
  <c r="AA224" i="44" s="1"/>
  <c r="X418" i="44"/>
  <c r="AA418" i="44" s="1"/>
  <c r="X351" i="44"/>
  <c r="AA351" i="44" s="1"/>
  <c r="X130" i="44"/>
  <c r="AA130" i="44" s="1"/>
  <c r="X453" i="44"/>
  <c r="AA453" i="44" s="1"/>
  <c r="X401" i="44"/>
  <c r="AA401" i="44" s="1"/>
  <c r="X223" i="44"/>
  <c r="AA223" i="44" s="1"/>
  <c r="X438" i="44"/>
  <c r="AA438" i="44" s="1"/>
  <c r="X354" i="44"/>
  <c r="AA354" i="44" s="1"/>
  <c r="X387" i="44"/>
  <c r="AA387" i="44" s="1"/>
  <c r="X52" i="44"/>
  <c r="AA52" i="44" s="1"/>
  <c r="X188" i="44"/>
  <c r="AA188" i="44" s="1"/>
  <c r="X440" i="44"/>
  <c r="AA440" i="44" s="1"/>
  <c r="X310" i="44"/>
  <c r="AA310" i="44" s="1"/>
  <c r="X60" i="44"/>
  <c r="AA60" i="44" s="1"/>
  <c r="X389" i="44"/>
  <c r="AA389" i="44" s="1"/>
  <c r="X360" i="44"/>
  <c r="AA360" i="44" s="1"/>
  <c r="X460" i="44"/>
  <c r="AA460" i="44" s="1"/>
  <c r="X366" i="44"/>
  <c r="AA366" i="44" s="1"/>
  <c r="X539" i="44"/>
  <c r="AA539" i="44" s="1"/>
  <c r="X149" i="44"/>
  <c r="AA149" i="44" s="1"/>
  <c r="X94" i="44"/>
  <c r="AA94" i="44" s="1"/>
  <c r="X258" i="44"/>
  <c r="AA258" i="44" s="1"/>
  <c r="X321" i="44"/>
  <c r="AA321" i="44" s="1"/>
  <c r="X122" i="44"/>
  <c r="AA122" i="44" s="1"/>
  <c r="X430" i="44"/>
  <c r="AA430" i="44" s="1"/>
  <c r="X40" i="44"/>
  <c r="AA40" i="44" s="1"/>
  <c r="X35" i="44"/>
  <c r="AA35" i="44" s="1"/>
  <c r="X341" i="44"/>
  <c r="AA341" i="44" s="1"/>
  <c r="X23" i="44"/>
  <c r="AA23" i="44" s="1"/>
  <c r="X303" i="44"/>
  <c r="AA303" i="44" s="1"/>
  <c r="X119" i="44"/>
  <c r="AA119" i="44" s="1"/>
  <c r="X5" i="44"/>
  <c r="AA5" i="44" s="1"/>
  <c r="X461" i="44"/>
  <c r="AA461" i="44" s="1"/>
  <c r="X514" i="44"/>
  <c r="AA514" i="44" s="1"/>
  <c r="X167" i="44"/>
  <c r="AA167" i="44" s="1"/>
  <c r="X446" i="44"/>
  <c r="AA446" i="44" s="1"/>
  <c r="X506" i="44"/>
  <c r="AA506" i="44" s="1"/>
  <c r="X267" i="44"/>
  <c r="AA267" i="44" s="1"/>
  <c r="X525" i="44"/>
  <c r="AA525" i="44" s="1"/>
  <c r="X513" i="44"/>
  <c r="AA513" i="44" s="1"/>
  <c r="AO513" i="44"/>
  <c r="X412" i="44"/>
  <c r="AA412" i="44" s="1"/>
  <c r="AO412" i="44"/>
  <c r="X39" i="44"/>
  <c r="AA39" i="44" s="1"/>
  <c r="AO39" i="44"/>
  <c r="X116" i="44"/>
  <c r="AA116" i="44" s="1"/>
  <c r="AO116" i="44"/>
  <c r="X481" i="44"/>
  <c r="AA481" i="44" s="1"/>
  <c r="AO481" i="44"/>
  <c r="X370" i="44"/>
  <c r="AA370" i="44" s="1"/>
  <c r="AO370" i="44"/>
  <c r="X242" i="44"/>
  <c r="AA242" i="44" s="1"/>
  <c r="AO242" i="44"/>
  <c r="X63" i="44"/>
  <c r="AA63" i="44" s="1"/>
  <c r="AO63" i="44"/>
  <c r="X452" i="44"/>
  <c r="AA452" i="44" s="1"/>
  <c r="AO452" i="44"/>
  <c r="X322" i="44"/>
  <c r="AA322" i="44" s="1"/>
  <c r="AO322" i="44"/>
  <c r="X328" i="44"/>
  <c r="AA328" i="44" s="1"/>
  <c r="AO328" i="44"/>
  <c r="X227" i="44"/>
  <c r="AA227" i="44" s="1"/>
  <c r="AO227" i="44"/>
  <c r="X80" i="44"/>
  <c r="AA80" i="44" s="1"/>
  <c r="AO80" i="44"/>
  <c r="X110" i="44"/>
  <c r="AA110" i="44" s="1"/>
  <c r="AO110" i="44"/>
  <c r="X435" i="44"/>
  <c r="AA435" i="44" s="1"/>
  <c r="AO435" i="44"/>
  <c r="X334" i="44"/>
  <c r="AA334" i="44" s="1"/>
  <c r="AO334" i="44"/>
  <c r="X475" i="44"/>
  <c r="AA475" i="44" s="1"/>
  <c r="AO475" i="44"/>
  <c r="X420" i="44"/>
  <c r="AA420" i="44" s="1"/>
  <c r="AO420" i="44"/>
  <c r="X413" i="44"/>
  <c r="AA413" i="44" s="1"/>
  <c r="AO413" i="44"/>
  <c r="X388" i="44"/>
  <c r="AA388" i="44" s="1"/>
  <c r="AO388" i="44"/>
  <c r="X332" i="44"/>
  <c r="AA332" i="44" s="1"/>
  <c r="AO332" i="44"/>
  <c r="X304" i="44"/>
  <c r="AA304" i="44" s="1"/>
  <c r="AO304" i="44"/>
  <c r="X248" i="44"/>
  <c r="AA248" i="44" s="1"/>
  <c r="AO248" i="44"/>
  <c r="X135" i="44"/>
  <c r="AA135" i="44" s="1"/>
  <c r="AO135" i="44"/>
  <c r="X183" i="44"/>
  <c r="AA183" i="44" s="1"/>
  <c r="AO183" i="44"/>
  <c r="X9" i="44"/>
  <c r="AA9" i="44" s="1"/>
  <c r="AO9" i="44"/>
  <c r="X159" i="44"/>
  <c r="AA159" i="44" s="1"/>
  <c r="AO159" i="44"/>
  <c r="X86" i="44"/>
  <c r="AA86" i="44" s="1"/>
  <c r="AO86" i="44"/>
  <c r="X21" i="44"/>
  <c r="AA21" i="44" s="1"/>
  <c r="AO21" i="44"/>
  <c r="X485" i="44"/>
  <c r="AA485" i="44" s="1"/>
  <c r="AO485" i="44"/>
  <c r="X313" i="44"/>
  <c r="AA313" i="44" s="1"/>
  <c r="AO313" i="44"/>
  <c r="X423" i="44"/>
  <c r="AA423" i="44" s="1"/>
  <c r="AO423" i="44"/>
  <c r="X311" i="44"/>
  <c r="AA311" i="44" s="1"/>
  <c r="AO311" i="44"/>
  <c r="X293" i="44"/>
  <c r="AA293" i="44" s="1"/>
  <c r="AO293" i="44"/>
  <c r="X472" i="44"/>
  <c r="AA472" i="44" s="1"/>
  <c r="AO472" i="44"/>
  <c r="X375" i="44"/>
  <c r="AA375" i="44" s="1"/>
  <c r="AO375" i="44"/>
  <c r="X185" i="44"/>
  <c r="AA185" i="44" s="1"/>
  <c r="AO185" i="44"/>
  <c r="X240" i="44"/>
  <c r="AA240" i="44" s="1"/>
  <c r="AO240" i="44"/>
  <c r="X250" i="44"/>
  <c r="AA250" i="44" s="1"/>
  <c r="AO250" i="44"/>
  <c r="X203" i="44"/>
  <c r="AA203" i="44" s="1"/>
  <c r="AO203" i="44"/>
  <c r="X108" i="44"/>
  <c r="AA108" i="44" s="1"/>
  <c r="AO108" i="44"/>
  <c r="X337" i="44"/>
  <c r="AA337" i="44" s="1"/>
  <c r="AO337" i="44"/>
  <c r="X213" i="44"/>
  <c r="AA213" i="44" s="1"/>
  <c r="AO213" i="44"/>
  <c r="X123" i="44"/>
  <c r="AA123" i="44" s="1"/>
  <c r="AO123" i="44"/>
  <c r="X312" i="44"/>
  <c r="AA312" i="44" s="1"/>
  <c r="AO312" i="44"/>
  <c r="X205" i="44"/>
  <c r="AA205" i="44" s="1"/>
  <c r="AO205" i="44"/>
  <c r="X200" i="44"/>
  <c r="AA200" i="44" s="1"/>
  <c r="AO200" i="44"/>
  <c r="X468" i="44"/>
  <c r="AA468" i="44" s="1"/>
  <c r="AO468" i="44"/>
  <c r="X417" i="44"/>
  <c r="AA417" i="44" s="1"/>
  <c r="AO417" i="44"/>
  <c r="X257" i="44"/>
  <c r="AA257" i="44" s="1"/>
  <c r="AO257" i="44"/>
  <c r="X424" i="44"/>
  <c r="AA424" i="44" s="1"/>
  <c r="AO424" i="44"/>
  <c r="X277" i="44"/>
  <c r="AA277" i="44" s="1"/>
  <c r="AO277" i="44"/>
  <c r="X140" i="44"/>
  <c r="AA140" i="44" s="1"/>
  <c r="AO140" i="44"/>
  <c r="X56" i="44"/>
  <c r="AA56" i="44" s="1"/>
  <c r="AO56" i="44"/>
  <c r="X102" i="44"/>
  <c r="AA102" i="44" s="1"/>
  <c r="AO102" i="44"/>
  <c r="X251" i="44"/>
  <c r="AA251" i="44" s="1"/>
  <c r="AO251" i="44"/>
  <c r="X126" i="44"/>
  <c r="AA126" i="44" s="1"/>
  <c r="AO126" i="44"/>
  <c r="X88" i="44"/>
  <c r="AA88" i="44" s="1"/>
  <c r="AO88" i="44"/>
  <c r="X419" i="44"/>
  <c r="AA419" i="44" s="1"/>
  <c r="AO419" i="44"/>
  <c r="X339" i="44"/>
  <c r="AA339" i="44" s="1"/>
  <c r="AO339" i="44"/>
  <c r="X146" i="44"/>
  <c r="AA146" i="44" s="1"/>
  <c r="AO146" i="44"/>
  <c r="X96" i="44"/>
  <c r="AA96" i="44" s="1"/>
  <c r="AO96" i="44"/>
  <c r="X180" i="44"/>
  <c r="AA180" i="44" s="1"/>
  <c r="AO180" i="44"/>
  <c r="X170" i="44"/>
  <c r="AA170" i="44" s="1"/>
  <c r="AO170" i="44"/>
  <c r="X202" i="44"/>
  <c r="AA202" i="44" s="1"/>
  <c r="AO202" i="44"/>
  <c r="X174" i="44"/>
  <c r="AA174" i="44" s="1"/>
  <c r="AO174" i="44"/>
  <c r="X524" i="44"/>
  <c r="AA524" i="44" s="1"/>
  <c r="AO524" i="44"/>
  <c r="X402" i="44"/>
  <c r="AA402" i="44" s="1"/>
  <c r="AO402" i="44"/>
  <c r="X314" i="44"/>
  <c r="AA314" i="44" s="1"/>
  <c r="AO314" i="44"/>
  <c r="X177" i="44"/>
  <c r="AA177" i="44" s="1"/>
  <c r="AO177" i="44"/>
  <c r="X148" i="44"/>
  <c r="AA148" i="44" s="1"/>
  <c r="AO148" i="44"/>
  <c r="X207" i="44"/>
  <c r="AA207" i="44" s="1"/>
  <c r="AO207" i="44"/>
  <c r="X238" i="44"/>
  <c r="AA238" i="44" s="1"/>
  <c r="AO238" i="44"/>
  <c r="X156" i="44"/>
  <c r="AA156" i="44" s="1"/>
  <c r="AO156" i="44"/>
  <c r="X18" i="44"/>
  <c r="AA18" i="44" s="1"/>
  <c r="AO18" i="44"/>
  <c r="X269" i="44"/>
  <c r="AA269" i="44" s="1"/>
  <c r="AO269" i="44"/>
  <c r="X20" i="44"/>
  <c r="AA20" i="44" s="1"/>
  <c r="AO20" i="44"/>
  <c r="X364" i="44"/>
  <c r="AA364" i="44" s="1"/>
  <c r="AO364" i="44"/>
  <c r="X228" i="44"/>
  <c r="AA228" i="44" s="1"/>
  <c r="AO228" i="44"/>
  <c r="X335" i="44"/>
  <c r="AA335" i="44" s="1"/>
  <c r="AO335" i="44"/>
  <c r="X222" i="44"/>
  <c r="AA222" i="44" s="1"/>
  <c r="AO222" i="44"/>
  <c r="X411" i="44"/>
  <c r="AA411" i="44" s="1"/>
  <c r="AO411" i="44"/>
  <c r="X245" i="44"/>
  <c r="AA245" i="44" s="1"/>
  <c r="AO245" i="44"/>
  <c r="X343" i="44"/>
  <c r="AA343" i="44" s="1"/>
  <c r="AO343" i="44"/>
  <c r="X276" i="44"/>
  <c r="AA276" i="44" s="1"/>
  <c r="AO276" i="44"/>
  <c r="X134" i="44"/>
  <c r="AA134" i="44" s="1"/>
  <c r="AO134" i="44"/>
  <c r="X78" i="44"/>
  <c r="AA78" i="44" s="1"/>
  <c r="AO78" i="44"/>
  <c r="X367" i="44"/>
  <c r="AA367" i="44" s="1"/>
  <c r="AO367" i="44"/>
  <c r="X241" i="44"/>
  <c r="AA241" i="44" s="1"/>
  <c r="AO241" i="44"/>
  <c r="X6" i="44"/>
  <c r="AA6" i="44" s="1"/>
  <c r="AO6" i="44"/>
  <c r="X403" i="44"/>
  <c r="AA403" i="44" s="1"/>
  <c r="AO403" i="44"/>
  <c r="X12" i="44"/>
  <c r="AA12" i="44" s="1"/>
  <c r="AO12" i="44"/>
  <c r="X299" i="44"/>
  <c r="AA299" i="44" s="1"/>
  <c r="AO299" i="44"/>
  <c r="X113" i="44"/>
  <c r="AA113" i="44" s="1"/>
  <c r="AO113" i="44"/>
  <c r="X374" i="44"/>
  <c r="AA374" i="44" s="1"/>
  <c r="AO374" i="44"/>
  <c r="X169" i="44"/>
  <c r="AA169" i="44" s="1"/>
  <c r="AO169" i="44"/>
  <c r="X48" i="44"/>
  <c r="AA48" i="44" s="1"/>
  <c r="AO48" i="44"/>
  <c r="X349" i="44"/>
  <c r="AA349" i="44" s="1"/>
  <c r="AO349" i="44"/>
  <c r="X30" i="44"/>
  <c r="AA30" i="44" s="1"/>
  <c r="AO30" i="44"/>
  <c r="X162" i="44"/>
  <c r="AA162" i="44" s="1"/>
  <c r="AO162" i="44"/>
  <c r="X425" i="44"/>
  <c r="AA425" i="44" s="1"/>
  <c r="AO425" i="44"/>
  <c r="X44" i="44"/>
  <c r="AA44" i="44" s="1"/>
  <c r="AO44" i="44"/>
  <c r="X482" i="44"/>
  <c r="AA482" i="44" s="1"/>
  <c r="AO482" i="44"/>
  <c r="X141" i="44"/>
  <c r="AA141" i="44" s="1"/>
  <c r="AO141" i="44"/>
  <c r="X62" i="44"/>
  <c r="AA62" i="44" s="1"/>
  <c r="AO62" i="44"/>
  <c r="X358" i="44"/>
  <c r="AA358" i="44" s="1"/>
  <c r="AO358" i="44"/>
  <c r="X284" i="44"/>
  <c r="AA284" i="44" s="1"/>
  <c r="AO284" i="44"/>
  <c r="X22" i="44"/>
  <c r="AA22" i="44" s="1"/>
  <c r="AO22" i="44"/>
  <c r="X519" i="44"/>
  <c r="AA519" i="44" s="1"/>
  <c r="AO519" i="44"/>
  <c r="X361" i="44"/>
  <c r="AA361" i="44" s="1"/>
  <c r="AO361" i="44"/>
  <c r="X243" i="44"/>
  <c r="AA243" i="44" s="1"/>
  <c r="AO243" i="44"/>
  <c r="X133" i="44"/>
  <c r="AA133" i="44" s="1"/>
  <c r="AO133" i="44"/>
  <c r="X66" i="44"/>
  <c r="AA66" i="44" s="1"/>
  <c r="AO66" i="44"/>
  <c r="X490" i="44"/>
  <c r="AA490" i="44" s="1"/>
  <c r="AO490" i="44"/>
  <c r="X28" i="44"/>
  <c r="AA28" i="44" s="1"/>
  <c r="AO28" i="44"/>
  <c r="X231" i="44"/>
  <c r="AA231" i="44" s="1"/>
  <c r="AO231" i="44"/>
  <c r="X263" i="44"/>
  <c r="AA263" i="44" s="1"/>
  <c r="AO263" i="44"/>
  <c r="X437" i="44"/>
  <c r="AA437" i="44" s="1"/>
  <c r="AO437" i="44"/>
  <c r="X426" i="44"/>
  <c r="AA426" i="44" s="1"/>
  <c r="AO426" i="44"/>
  <c r="X393" i="44"/>
  <c r="AA393" i="44" s="1"/>
  <c r="AO393" i="44"/>
  <c r="X272" i="44"/>
  <c r="AA272" i="44" s="1"/>
  <c r="AO272" i="44"/>
  <c r="X129" i="44"/>
  <c r="AA129" i="44" s="1"/>
  <c r="AO129" i="44"/>
  <c r="X261" i="44"/>
  <c r="AA261" i="44" s="1"/>
  <c r="AO261" i="44"/>
  <c r="X150" i="44"/>
  <c r="AA150" i="44" s="1"/>
  <c r="AO150" i="44"/>
  <c r="X464" i="44"/>
  <c r="AA464" i="44" s="1"/>
  <c r="AO464" i="44"/>
  <c r="X201" i="44"/>
  <c r="AA201" i="44" s="1"/>
  <c r="AO201" i="44"/>
  <c r="X541" i="44"/>
  <c r="AA541" i="44" s="1"/>
  <c r="AO541" i="44"/>
  <c r="X330" i="44"/>
  <c r="AA330" i="44" s="1"/>
  <c r="AO330" i="44"/>
  <c r="X147" i="44"/>
  <c r="AA147" i="44" s="1"/>
  <c r="AO147" i="44"/>
  <c r="X57" i="44"/>
  <c r="AA57" i="44" s="1"/>
  <c r="AO57" i="44"/>
  <c r="X537" i="44"/>
  <c r="AA537" i="44" s="1"/>
  <c r="AO537" i="44"/>
  <c r="X98" i="44"/>
  <c r="AA98" i="44" s="1"/>
  <c r="AO98" i="44"/>
  <c r="X356" i="44"/>
  <c r="AA356" i="44" s="1"/>
  <c r="AO356" i="44"/>
  <c r="X195" i="44"/>
  <c r="AA195" i="44" s="1"/>
  <c r="AO195" i="44"/>
  <c r="X104" i="44"/>
  <c r="AA104" i="44" s="1"/>
  <c r="AO104" i="44"/>
  <c r="X51" i="44"/>
  <c r="AA51" i="44" s="1"/>
  <c r="AO51" i="44"/>
  <c r="X340" i="44"/>
  <c r="AA340" i="44" s="1"/>
  <c r="AO340" i="44"/>
  <c r="X320" i="44"/>
  <c r="AA320" i="44" s="1"/>
  <c r="AO320" i="44"/>
  <c r="X352" i="44"/>
  <c r="AA352" i="44" s="1"/>
  <c r="AO352" i="44"/>
  <c r="X308" i="44"/>
  <c r="AA308" i="44" s="1"/>
  <c r="AO308" i="44"/>
  <c r="X327" i="44"/>
  <c r="AA327" i="44" s="1"/>
  <c r="AO327" i="44"/>
  <c r="X259" i="44"/>
  <c r="AA259" i="44" s="1"/>
  <c r="AO259" i="44"/>
  <c r="X171" i="44"/>
  <c r="AA171" i="44" s="1"/>
  <c r="AO171" i="44"/>
  <c r="X165" i="44"/>
  <c r="AA165" i="44" s="1"/>
  <c r="AO165" i="44"/>
  <c r="X45" i="44"/>
  <c r="AA45" i="44" s="1"/>
  <c r="AO45" i="44"/>
  <c r="X75" i="44"/>
  <c r="AA75" i="44" s="1"/>
  <c r="AO75" i="44"/>
  <c r="X15" i="44"/>
  <c r="AA15" i="44" s="1"/>
  <c r="AO15" i="44"/>
  <c r="X528" i="44"/>
  <c r="AA528" i="44" s="1"/>
  <c r="AO528" i="44"/>
  <c r="X8" i="44"/>
  <c r="AA8" i="44" s="1"/>
  <c r="AO8" i="44"/>
  <c r="X132" i="44"/>
  <c r="AA132" i="44" s="1"/>
  <c r="AO132" i="44"/>
  <c r="X79" i="44"/>
  <c r="AA79" i="44" s="1"/>
  <c r="AO79" i="44"/>
  <c r="X24" i="44"/>
  <c r="AA24" i="44" s="1"/>
  <c r="AO24" i="44"/>
  <c r="X385" i="44"/>
  <c r="AA385" i="44" s="1"/>
  <c r="AO385" i="44"/>
  <c r="X72" i="44"/>
  <c r="AA72" i="44" s="1"/>
  <c r="AO72" i="44"/>
  <c r="X219" i="44"/>
  <c r="AA219" i="44" s="1"/>
  <c r="AO219" i="44"/>
  <c r="X138" i="44"/>
  <c r="AA138" i="44" s="1"/>
  <c r="AO138" i="44"/>
  <c r="X338" i="44"/>
  <c r="AA338" i="44" s="1"/>
  <c r="AO338" i="44"/>
  <c r="X192" i="44"/>
  <c r="AA192" i="44" s="1"/>
  <c r="AO192" i="44"/>
  <c r="X125" i="44"/>
  <c r="AA125" i="44" s="1"/>
  <c r="X234" i="44"/>
  <c r="AA234" i="44" s="1"/>
  <c r="X433" i="44"/>
  <c r="AA433" i="44" s="1"/>
  <c r="X494" i="44"/>
  <c r="AA494" i="44" s="1"/>
  <c r="X439" i="44"/>
  <c r="AA439" i="44" s="1"/>
  <c r="X473" i="44"/>
  <c r="AA473" i="44" s="1"/>
  <c r="X396" i="44"/>
  <c r="AA396" i="44" s="1"/>
  <c r="X432" i="44"/>
  <c r="AA432" i="44" s="1"/>
  <c r="X218" i="44"/>
  <c r="AA218" i="44" s="1"/>
  <c r="X503" i="44"/>
  <c r="AA503" i="44" s="1"/>
  <c r="X107" i="44"/>
  <c r="AA107" i="44" s="1"/>
  <c r="X380" i="44"/>
  <c r="AA380" i="44" s="1"/>
  <c r="X496" i="44"/>
  <c r="AA496" i="44" s="1"/>
  <c r="X54" i="44"/>
  <c r="AA54" i="44" s="1"/>
  <c r="X406" i="44"/>
  <c r="AA406" i="44" s="1"/>
  <c r="X392" i="44"/>
  <c r="AA392" i="44" s="1"/>
  <c r="X306" i="44"/>
  <c r="AA306" i="44" s="1"/>
  <c r="X92" i="44"/>
  <c r="AA92" i="44" s="1"/>
  <c r="X279" i="44"/>
  <c r="AA279" i="44" s="1"/>
  <c r="X476" i="44"/>
  <c r="AA476" i="44" s="1"/>
  <c r="X407" i="44"/>
  <c r="AA407" i="44" s="1"/>
  <c r="X429" i="44"/>
  <c r="AA429" i="44" s="1"/>
  <c r="X505" i="44"/>
  <c r="AA505" i="44" s="1"/>
  <c r="X394" i="44"/>
  <c r="AA394" i="44" s="1"/>
  <c r="X538" i="44"/>
  <c r="AA538" i="44" s="1"/>
  <c r="AP538" i="44"/>
  <c r="X106" i="44"/>
  <c r="AA106" i="44" s="1"/>
  <c r="X53" i="44"/>
  <c r="AA53" i="44" s="1"/>
  <c r="X17" i="44"/>
  <c r="AA17" i="44" s="1"/>
  <c r="X325" i="44"/>
  <c r="AA325" i="44" s="1"/>
  <c r="X164" i="44"/>
  <c r="AA164" i="44" s="1"/>
  <c r="X95" i="44"/>
  <c r="AA95" i="44" s="1"/>
  <c r="X67" i="44"/>
  <c r="AA67" i="44" s="1"/>
  <c r="X404" i="44"/>
  <c r="AA404" i="44" s="1"/>
  <c r="X61" i="44"/>
  <c r="AA61" i="44" s="1"/>
  <c r="X120" i="44"/>
  <c r="AA120" i="44" s="1"/>
  <c r="X64" i="44"/>
  <c r="AA64" i="44" s="1"/>
  <c r="X43" i="44"/>
  <c r="AA43" i="44" s="1"/>
  <c r="X509" i="44"/>
  <c r="AA509" i="44" s="1"/>
  <c r="X212" i="44"/>
  <c r="AA212" i="44" s="1"/>
  <c r="X42" i="44"/>
  <c r="AA42" i="44" s="1"/>
  <c r="X143" i="44"/>
  <c r="AA143" i="44" s="1"/>
  <c r="X50" i="44"/>
  <c r="AA50" i="44" s="1"/>
  <c r="X534" i="44"/>
  <c r="AA534" i="44" s="1"/>
  <c r="X530" i="44"/>
  <c r="AA530" i="44" s="1"/>
  <c r="X154" i="44"/>
  <c r="AA154" i="44" s="1"/>
  <c r="X182" i="44"/>
  <c r="AA182" i="44" s="1"/>
  <c r="X281" i="44"/>
  <c r="AA281" i="44" s="1"/>
  <c r="X114" i="44"/>
  <c r="AA114" i="44" s="1"/>
  <c r="X7" i="44"/>
  <c r="AA7" i="44" s="1"/>
  <c r="X176" i="44"/>
  <c r="AA176" i="44" s="1"/>
  <c r="X209" i="44"/>
  <c r="AA209" i="44" s="1"/>
  <c r="X225" i="44"/>
  <c r="AA225" i="44" s="1"/>
  <c r="X522" i="44"/>
  <c r="AA522" i="44" s="1"/>
  <c r="X395" i="44"/>
  <c r="AA395" i="44" s="1"/>
  <c r="X523" i="44"/>
  <c r="AA523" i="44" s="1"/>
  <c r="X384" i="44"/>
  <c r="AA384" i="44" s="1"/>
  <c r="X237" i="44"/>
  <c r="AA237" i="44" s="1"/>
  <c r="X409" i="44"/>
  <c r="AA409" i="44" s="1"/>
  <c r="X323" i="44"/>
  <c r="AA323" i="44" s="1"/>
  <c r="X373" i="44"/>
  <c r="AA373" i="44" s="1"/>
  <c r="X455" i="44"/>
  <c r="AA455" i="44" s="1"/>
  <c r="X533" i="44"/>
  <c r="AA533" i="44" s="1"/>
  <c r="X348" i="44"/>
  <c r="AA348" i="44" s="1"/>
  <c r="X317" i="44"/>
  <c r="AA317" i="44" s="1"/>
  <c r="X36" i="44"/>
  <c r="AA36" i="44" s="1"/>
  <c r="X144" i="44"/>
  <c r="AA144" i="44" s="1"/>
  <c r="X90" i="44"/>
  <c r="AA90" i="44" s="1"/>
  <c r="X168" i="44"/>
  <c r="AA168" i="44" s="1"/>
  <c r="X89" i="44"/>
  <c r="AA89" i="44" s="1"/>
  <c r="X286" i="44"/>
  <c r="AA286" i="44" s="1"/>
  <c r="X179" i="44"/>
  <c r="AA179" i="44" s="1"/>
  <c r="X59" i="44"/>
  <c r="AA59" i="44" s="1"/>
  <c r="X239" i="44"/>
  <c r="AA239" i="44" s="1"/>
  <c r="X186" i="44"/>
  <c r="AA186" i="44" s="1"/>
  <c r="X516" i="44"/>
  <c r="AA516" i="44" s="1"/>
  <c r="X397" i="44"/>
  <c r="AA397" i="44" s="1"/>
  <c r="X190" i="44"/>
  <c r="AA190" i="44" s="1"/>
  <c r="X319" i="44"/>
  <c r="AA319" i="44" s="1"/>
  <c r="X265" i="44"/>
  <c r="AA265" i="44" s="1"/>
  <c r="X331" i="44"/>
  <c r="AA331" i="44" s="1"/>
  <c r="X278" i="44"/>
  <c r="AA278" i="44" s="1"/>
  <c r="X465" i="44"/>
  <c r="AA465" i="44" s="1"/>
  <c r="X459" i="44"/>
  <c r="AA459" i="44" s="1"/>
  <c r="X378" i="44"/>
  <c r="AA378" i="44" s="1"/>
  <c r="X390" i="44"/>
  <c r="AA390" i="44" s="1"/>
  <c r="X382" i="44"/>
  <c r="AA382" i="44" s="1"/>
  <c r="X290" i="44"/>
  <c r="AA290" i="44" s="1"/>
  <c r="X100" i="44"/>
  <c r="AA100" i="44" s="1"/>
  <c r="X488" i="44"/>
  <c r="AA488" i="44" s="1"/>
  <c r="X93" i="44"/>
  <c r="AA93" i="44" s="1"/>
  <c r="X31" i="44"/>
  <c r="AA31" i="44" s="1"/>
  <c r="X458" i="44"/>
  <c r="AA458" i="44" s="1"/>
  <c r="X252" i="44"/>
  <c r="AA252" i="44" s="1"/>
  <c r="X347" i="44"/>
  <c r="AA347" i="44" s="1"/>
  <c r="X145" i="44"/>
  <c r="AA145" i="44" s="1"/>
  <c r="X362" i="44"/>
  <c r="AA362" i="44" s="1"/>
  <c r="X510" i="44"/>
  <c r="AA510" i="44" s="1"/>
  <c r="X381" i="44"/>
  <c r="AA381" i="44" s="1"/>
  <c r="X316" i="44"/>
  <c r="AA316" i="44" s="1"/>
  <c r="X82" i="44"/>
  <c r="AA82" i="44" s="1"/>
  <c r="X296" i="44"/>
  <c r="AA296" i="44" s="1"/>
  <c r="X307" i="44"/>
  <c r="AA307" i="44" s="1"/>
  <c r="X121" i="44"/>
  <c r="AA121" i="44" s="1"/>
  <c r="X342" i="44"/>
  <c r="AA342" i="44" s="1"/>
  <c r="X359" i="44"/>
  <c r="AA359" i="44" s="1"/>
  <c r="X300" i="44"/>
  <c r="AA300" i="44" s="1"/>
  <c r="X474" i="44"/>
  <c r="AA474" i="44" s="1"/>
  <c r="X535" i="44"/>
  <c r="AA535" i="44" s="1"/>
  <c r="X515" i="44"/>
  <c r="AA515" i="44" s="1"/>
  <c r="X493" i="44"/>
  <c r="AA493" i="44" s="1"/>
  <c r="X445" i="44"/>
  <c r="AA445" i="44" s="1"/>
  <c r="X416" i="44"/>
  <c r="AA416" i="44" s="1"/>
  <c r="X280" i="44"/>
  <c r="AA280" i="44" s="1"/>
  <c r="X206" i="44"/>
  <c r="AA206" i="44" s="1"/>
  <c r="X155" i="44"/>
  <c r="AA155" i="44" s="1"/>
  <c r="X47" i="44"/>
  <c r="AA47" i="44" s="1"/>
  <c r="X37" i="44"/>
  <c r="AA37" i="44" s="1"/>
  <c r="X232" i="44"/>
  <c r="AA232" i="44" s="1"/>
  <c r="X175" i="44"/>
  <c r="AA175" i="44" s="1"/>
  <c r="X85" i="44"/>
  <c r="AA85" i="44" s="1"/>
  <c r="X49" i="44"/>
  <c r="AA49" i="44" s="1"/>
  <c r="X501" i="44"/>
  <c r="AA501" i="44" s="1"/>
  <c r="X428" i="44"/>
  <c r="AA428" i="44" s="1"/>
  <c r="X415" i="44"/>
  <c r="AA415" i="44" s="1"/>
  <c r="X408" i="44"/>
  <c r="AA408" i="44" s="1"/>
  <c r="X372" i="44"/>
  <c r="AA372" i="44" s="1"/>
  <c r="X137" i="44"/>
  <c r="AA137" i="44" s="1"/>
  <c r="X27" i="44"/>
  <c r="AA27" i="44" s="1"/>
  <c r="X517" i="44"/>
  <c r="AA517" i="44" s="1"/>
  <c r="X55" i="44"/>
  <c r="AA55" i="44" s="1"/>
  <c r="X13" i="44"/>
  <c r="AA13" i="44" s="1"/>
  <c r="X282" i="44"/>
  <c r="AA282" i="44" s="1"/>
  <c r="X189" i="44"/>
  <c r="AA189" i="44" s="1"/>
  <c r="X462" i="44"/>
  <c r="AA462" i="44" s="1"/>
  <c r="X527" i="44"/>
  <c r="AA527" i="44" s="1"/>
  <c r="X500" i="44"/>
  <c r="AA500" i="44" s="1"/>
  <c r="X495" i="44"/>
  <c r="AA495" i="44" s="1"/>
  <c r="X442" i="44"/>
  <c r="AA442" i="44" s="1"/>
  <c r="X483" i="44"/>
  <c r="AA483" i="44" s="1"/>
  <c r="X345" i="44"/>
  <c r="AA345" i="44" s="1"/>
  <c r="X336" i="44"/>
  <c r="AA336" i="44" s="1"/>
  <c r="X244" i="44"/>
  <c r="AA244" i="44" s="1"/>
  <c r="X297" i="44"/>
  <c r="AA297" i="44" s="1"/>
  <c r="X315" i="44"/>
  <c r="AA315" i="44" s="1"/>
  <c r="X268" i="44"/>
  <c r="AA268" i="44" s="1"/>
  <c r="X229" i="44"/>
  <c r="AA229" i="44" s="1"/>
  <c r="X136" i="44"/>
  <c r="AA136" i="44" s="1"/>
  <c r="X65" i="44"/>
  <c r="AA65" i="44" s="1"/>
  <c r="X118" i="44"/>
  <c r="AA118" i="44" s="1"/>
  <c r="X11" i="44"/>
  <c r="AA11" i="44" s="1"/>
  <c r="X32" i="44"/>
  <c r="AA32" i="44" s="1"/>
  <c r="X491" i="44"/>
  <c r="AA491" i="44" s="1"/>
  <c r="X115" i="44"/>
  <c r="AA115" i="44" s="1"/>
  <c r="X25" i="44"/>
  <c r="AA25" i="44" s="1"/>
  <c r="X499" i="44"/>
  <c r="AA499" i="44" s="1"/>
  <c r="X214" i="44"/>
  <c r="AA214" i="44" s="1"/>
  <c r="X19" i="44"/>
  <c r="AA19" i="44" s="1"/>
  <c r="X357" i="44"/>
  <c r="AA357" i="44" s="1"/>
  <c r="X103" i="44"/>
  <c r="AA103" i="44" s="1"/>
  <c r="X487" i="44"/>
  <c r="AA487" i="44" s="1"/>
  <c r="X253" i="44"/>
  <c r="AA253" i="44" s="1"/>
  <c r="X383" i="44"/>
  <c r="AA383" i="44" s="1"/>
  <c r="X178" i="44"/>
  <c r="AA178" i="44" s="1"/>
  <c r="X405" i="44"/>
  <c r="AA405" i="44" s="1"/>
  <c r="X414" i="44"/>
  <c r="AA414" i="44" s="1"/>
  <c r="X326" i="44"/>
  <c r="AA326" i="44" s="1"/>
  <c r="X220" i="44"/>
  <c r="AA220" i="44" s="1"/>
  <c r="X260" i="44"/>
  <c r="AA260" i="44" s="1"/>
  <c r="X369" i="44"/>
  <c r="AA369" i="44" s="1"/>
  <c r="X542" i="44"/>
  <c r="AA542" i="44" s="1"/>
  <c r="X422" i="44"/>
  <c r="AA422" i="44" s="1"/>
  <c r="X292" i="44"/>
  <c r="AA292" i="44" s="1"/>
  <c r="X371" i="44"/>
  <c r="AA371" i="44" s="1"/>
  <c r="X344" i="44"/>
  <c r="AA344" i="44" s="1"/>
  <c r="X264" i="44"/>
  <c r="AA264" i="44" s="1"/>
  <c r="X536" i="44"/>
  <c r="AA536" i="44" s="1"/>
  <c r="X38" i="44"/>
  <c r="AA38" i="44" s="1"/>
  <c r="X226" i="44"/>
  <c r="AA226" i="44" s="1"/>
  <c r="X181" i="44"/>
  <c r="AA181" i="44" s="1"/>
  <c r="X489" i="44"/>
  <c r="AA489" i="44" s="1"/>
  <c r="X463" i="44"/>
  <c r="AA463" i="44" s="1"/>
  <c r="X298" i="44"/>
  <c r="AA298" i="44" s="1"/>
  <c r="X198" i="44"/>
  <c r="AA198" i="44" s="1"/>
  <c r="X111" i="44"/>
  <c r="AA111" i="44" s="1"/>
  <c r="X97" i="44"/>
  <c r="AA97" i="44" s="1"/>
  <c r="X508" i="44"/>
  <c r="AA508" i="44" s="1"/>
  <c r="X471" i="44"/>
  <c r="AA471" i="44" s="1"/>
  <c r="X254" i="44"/>
  <c r="AA254" i="44" s="1"/>
  <c r="X74" i="44"/>
  <c r="AA74" i="44" s="1"/>
  <c r="X333" i="44"/>
  <c r="AA333" i="44" s="1"/>
  <c r="X153" i="44"/>
  <c r="AA153" i="44" s="1"/>
  <c r="X507" i="44"/>
  <c r="AA507" i="44" s="1"/>
  <c r="X434" i="44"/>
  <c r="AA434" i="44" s="1"/>
  <c r="X283" i="44"/>
  <c r="AA283" i="44" s="1"/>
  <c r="X271" i="44"/>
  <c r="AA271" i="44" s="1"/>
  <c r="X444" i="44"/>
  <c r="AA444" i="44" s="1"/>
  <c r="X529" i="44"/>
  <c r="AA529" i="44" s="1"/>
  <c r="X457" i="44"/>
  <c r="AA457" i="44" s="1"/>
  <c r="X521" i="44"/>
  <c r="AA521" i="44" s="1"/>
  <c r="X376" i="44"/>
  <c r="AA376" i="44" s="1"/>
  <c r="X193" i="44"/>
  <c r="AA193" i="44" s="1"/>
  <c r="X441" i="44"/>
  <c r="AA441" i="44" s="1"/>
  <c r="X191" i="44"/>
  <c r="AA191" i="44" s="1"/>
  <c r="X368" i="44"/>
  <c r="AA368" i="44" s="1"/>
  <c r="X479" i="44"/>
  <c r="AA479" i="44" s="1"/>
  <c r="X163" i="44"/>
  <c r="AA163" i="44" s="1"/>
  <c r="X497" i="44"/>
  <c r="AA497" i="44" s="1"/>
  <c r="X211" i="44"/>
  <c r="AA211" i="44" s="1"/>
  <c r="X511" i="44"/>
  <c r="AA511" i="44" s="1"/>
  <c r="X454" i="44"/>
  <c r="AA454" i="44" s="1"/>
  <c r="X173" i="44"/>
  <c r="AA173" i="44" s="1"/>
  <c r="X233" i="44"/>
  <c r="AA233" i="44" s="1"/>
  <c r="X246" i="44"/>
  <c r="AA246" i="44" s="1"/>
  <c r="X157" i="44"/>
  <c r="AA157" i="44" s="1"/>
  <c r="X318" i="44"/>
  <c r="AA318" i="44" s="1"/>
  <c r="X73" i="44"/>
  <c r="AA73" i="44" s="1"/>
  <c r="X288" i="44"/>
  <c r="AA288" i="44" s="1"/>
  <c r="X208" i="44"/>
  <c r="AA208" i="44" s="1"/>
  <c r="X230" i="44"/>
  <c r="AA230" i="44" s="1"/>
  <c r="X139" i="44"/>
  <c r="AA139" i="44" s="1"/>
  <c r="X216" i="44"/>
  <c r="AA216" i="44" s="1"/>
  <c r="X142" i="44"/>
  <c r="AA142" i="44" s="1"/>
  <c r="X544" i="44"/>
  <c r="AA544" i="44" s="1"/>
  <c r="X518" i="44"/>
  <c r="AA518" i="44" s="1"/>
  <c r="X398" i="44"/>
  <c r="AA398" i="44" s="1"/>
  <c r="X427" i="44"/>
  <c r="AA427" i="44" s="1"/>
  <c r="X16" i="44"/>
  <c r="AA16" i="44" s="1"/>
  <c r="O4" i="44"/>
  <c r="V546" i="44"/>
  <c r="W4" i="44"/>
  <c r="O546" i="44" l="1"/>
  <c r="AO4" i="44"/>
  <c r="AO546" i="44" s="1"/>
  <c r="X4" i="44"/>
  <c r="W546" i="44"/>
  <c r="AP4" i="44"/>
  <c r="AP546" i="44" s="1"/>
  <c r="X546" i="44" l="1"/>
  <c r="AA4" i="44"/>
  <c r="AA546" i="44" l="1"/>
  <c r="AL286" i="44" l="1"/>
  <c r="AL52" i="44"/>
  <c r="AL149" i="44"/>
  <c r="AL498" i="44"/>
  <c r="AL430" i="44"/>
  <c r="AL514" i="44"/>
  <c r="AL301" i="44"/>
  <c r="AL534" i="44"/>
  <c r="AL178" i="44"/>
  <c r="AL503" i="44"/>
  <c r="AL122" i="44"/>
  <c r="AL525" i="44"/>
  <c r="AL530" i="44"/>
  <c r="AL331" i="44"/>
  <c r="AL516" i="44"/>
  <c r="AL59" i="44"/>
  <c r="AL77" i="44"/>
  <c r="AL221" i="44"/>
  <c r="AL321" i="44"/>
  <c r="AL152" i="44"/>
  <c r="AL36" i="44"/>
  <c r="AL464" i="44"/>
  <c r="AL190" i="44"/>
  <c r="AL139" i="44"/>
  <c r="AL302" i="44"/>
  <c r="AL273" i="44"/>
  <c r="AL10" i="44"/>
  <c r="AL460" i="44"/>
  <c r="AL53" i="44"/>
  <c r="AL349" i="44"/>
  <c r="AL520" i="44"/>
  <c r="AL95" i="44"/>
  <c r="AL300" i="44"/>
  <c r="AL538" i="44"/>
  <c r="AL28" i="44"/>
  <c r="AL446" i="44"/>
  <c r="AL282" i="44"/>
  <c r="AL81" i="44"/>
  <c r="AL191" i="44"/>
  <c r="AL108" i="44"/>
  <c r="AL265" i="44"/>
  <c r="AL232" i="44"/>
  <c r="AL132" i="44"/>
  <c r="AL90" i="44"/>
  <c r="AL299" i="44"/>
  <c r="AL168" i="44"/>
  <c r="AL326" i="44"/>
  <c r="AL496" i="44"/>
  <c r="AL124" i="44"/>
  <c r="AL384" i="44"/>
  <c r="AL447" i="44"/>
  <c r="AL263" i="44"/>
  <c r="AL251" i="44"/>
  <c r="AL13" i="44"/>
  <c r="AL444" i="44"/>
  <c r="AL87" i="44"/>
  <c r="AL109" i="44"/>
  <c r="AL476" i="44"/>
  <c r="AL466" i="44"/>
  <c r="AL187" i="44"/>
  <c r="AL544" i="44"/>
  <c r="AL386" i="44"/>
  <c r="AL246" i="44"/>
  <c r="AL522" i="44"/>
  <c r="AL223" i="44"/>
  <c r="AL369" i="44"/>
  <c r="AL383" i="44"/>
  <c r="AL130" i="44"/>
  <c r="AL120" i="44"/>
  <c r="AL7" i="44"/>
  <c r="AL407" i="44"/>
  <c r="AL238" i="44"/>
  <c r="AL101" i="44"/>
  <c r="AL76" i="44"/>
  <c r="AL245" i="44"/>
  <c r="AL145" i="44"/>
  <c r="AL224" i="44"/>
  <c r="AL184" i="44"/>
  <c r="AL174" i="44"/>
  <c r="AL354" i="44"/>
  <c r="AL361" i="44"/>
  <c r="AL5" i="44"/>
  <c r="AL323" i="44"/>
  <c r="AL318" i="44"/>
  <c r="AL311" i="44"/>
  <c r="AL377" i="44"/>
  <c r="AL66" i="44"/>
  <c r="AL155" i="44"/>
  <c r="AL422" i="44"/>
  <c r="AL157" i="44"/>
  <c r="AL264" i="44"/>
  <c r="AL48" i="44"/>
  <c r="AL526" i="44"/>
  <c r="AL160" i="44"/>
  <c r="AL441" i="44"/>
  <c r="AL117" i="44"/>
  <c r="AL451" i="44"/>
  <c r="AL440" i="44"/>
  <c r="AL143" i="44"/>
  <c r="AL455" i="44"/>
  <c r="AL523" i="44"/>
  <c r="AL6" i="44"/>
  <c r="AL161" i="44"/>
  <c r="AL338" i="44"/>
  <c r="AL17" i="44"/>
  <c r="AL112" i="44"/>
  <c r="AL192" i="44"/>
  <c r="AL431" i="44"/>
  <c r="AL163" i="44"/>
  <c r="AL88" i="44"/>
  <c r="AL512" i="44"/>
  <c r="AL70" i="44"/>
  <c r="AL27" i="44"/>
  <c r="AL85" i="44"/>
  <c r="AL285" i="44"/>
  <c r="AL367" i="44"/>
  <c r="AL206" i="44"/>
  <c r="AL197" i="44"/>
  <c r="AL363" i="44"/>
  <c r="AL96" i="44"/>
  <c r="AL379" i="44"/>
  <c r="AL423" i="44"/>
  <c r="AL506" i="44"/>
  <c r="AL305" i="44"/>
  <c r="AL473" i="44"/>
  <c r="AL462" i="44"/>
  <c r="AL182" i="44"/>
  <c r="AL180" i="44"/>
  <c r="AL343" i="44"/>
  <c r="AL387" i="44"/>
  <c r="AL276" i="44"/>
  <c r="AL374" i="44"/>
  <c r="AL456" i="44"/>
  <c r="AL250" i="44"/>
  <c r="AL539" i="44"/>
  <c r="AL279" i="44"/>
  <c r="AL395" i="44"/>
  <c r="AL24" i="44"/>
  <c r="AL107" i="44"/>
  <c r="AL84" i="44"/>
  <c r="AL339" i="44"/>
  <c r="AL281" i="44"/>
  <c r="AL528" i="44"/>
  <c r="AL262" i="44"/>
  <c r="AL233" i="44"/>
  <c r="AL470" i="44"/>
  <c r="AL542" i="44"/>
  <c r="AL103" i="44"/>
  <c r="AL380" i="44"/>
  <c r="AL74" i="44"/>
  <c r="AL20" i="44"/>
  <c r="AL94" i="44"/>
  <c r="AL249" i="44"/>
  <c r="AL477" i="44"/>
  <c r="AL25" i="44"/>
  <c r="AL261" i="44"/>
  <c r="AL200" i="44"/>
  <c r="AL531" i="44"/>
  <c r="AL341" i="44"/>
  <c r="AL428" i="44"/>
  <c r="AL213" i="44"/>
  <c r="AL373" i="44"/>
  <c r="AL348" i="44"/>
  <c r="AL128" i="44"/>
  <c r="AL518" i="44"/>
  <c r="AL106" i="44"/>
  <c r="AL366" i="44"/>
  <c r="AL125" i="44"/>
  <c r="AL121" i="44"/>
  <c r="AL266" i="44"/>
  <c r="AL324" i="44"/>
  <c r="AL181" i="44"/>
  <c r="AL355" i="44"/>
  <c r="AL241" i="44"/>
  <c r="AL449" i="44"/>
  <c r="AL385" i="44"/>
  <c r="AL115" i="44"/>
  <c r="AL404" i="44"/>
  <c r="AL71" i="44"/>
  <c r="AL202" i="44"/>
  <c r="AL467" i="44"/>
  <c r="AL350" i="44"/>
  <c r="AL212" i="44"/>
  <c r="AL351" i="44"/>
  <c r="AL368" i="44"/>
  <c r="AL19" i="44"/>
  <c r="AL42" i="44"/>
  <c r="AL310" i="44"/>
  <c r="AL204" i="44"/>
  <c r="AL126" i="44"/>
  <c r="AL201" i="44"/>
  <c r="AL255" i="44"/>
  <c r="AL405" i="44"/>
  <c r="AL38" i="44"/>
  <c r="AL50" i="44"/>
  <c r="AL23" i="44"/>
  <c r="AL89" i="44"/>
  <c r="AL439" i="44"/>
  <c r="AL437" i="44"/>
  <c r="AL58" i="44"/>
  <c r="AL293" i="44"/>
  <c r="AL491" i="44"/>
  <c r="AL270" i="44"/>
  <c r="AL49" i="44"/>
  <c r="AL12" i="44"/>
  <c r="AL398" i="44"/>
  <c r="AL16" i="44"/>
  <c r="AL219" i="44"/>
  <c r="AL72" i="44"/>
  <c r="AL146" i="44"/>
  <c r="AL453" i="44"/>
  <c r="AL267" i="44"/>
  <c r="AL217" i="44"/>
  <c r="AL260" i="44"/>
  <c r="AL471" i="44"/>
  <c r="AL189" i="44"/>
  <c r="AL390" i="44"/>
  <c r="AL288" i="44"/>
  <c r="AL239" i="44"/>
  <c r="AL151" i="44"/>
  <c r="AL46" i="44"/>
  <c r="AL56" i="44"/>
  <c r="AL450" i="44"/>
  <c r="AL492" i="44"/>
  <c r="AL138" i="44"/>
  <c r="AL296" i="44"/>
  <c r="AL486" i="44"/>
  <c r="AL185" i="44"/>
  <c r="AL131" i="44"/>
  <c r="AL478" i="44"/>
  <c r="AL61" i="44"/>
  <c r="AL235" i="44"/>
  <c r="AL142" i="44"/>
  <c r="AL193" i="44"/>
  <c r="AL253" i="44"/>
  <c r="AL443" i="44"/>
  <c r="AL18" i="44"/>
  <c r="AL401" i="44"/>
  <c r="AL179" i="44"/>
  <c r="AL510" i="44"/>
  <c r="AL156" i="44"/>
  <c r="AL209" i="44"/>
  <c r="AL54" i="44"/>
  <c r="AL313" i="44"/>
  <c r="AL287" i="44"/>
  <c r="AL436" i="44"/>
  <c r="AL277" i="44"/>
  <c r="AL312" i="44"/>
  <c r="AL79" i="44"/>
  <c r="AL150" i="44"/>
  <c r="AL484" i="44"/>
  <c r="AL105" i="44"/>
  <c r="AL220" i="44"/>
  <c r="AL237" i="44"/>
  <c r="AL64" i="44"/>
  <c r="AL403" i="44"/>
  <c r="AL166" i="44"/>
  <c r="AL421" i="44"/>
  <c r="AL153" i="44"/>
  <c r="AL397" i="44"/>
  <c r="AL170" i="44"/>
  <c r="AL434" i="44"/>
  <c r="AL8" i="44"/>
  <c r="AL275" i="44"/>
  <c r="AL529" i="44"/>
  <c r="AL40" i="44"/>
  <c r="AL438" i="44"/>
  <c r="AL119" i="44"/>
  <c r="AL215" i="44"/>
  <c r="AL274" i="44"/>
  <c r="AL29" i="44"/>
  <c r="AL442" i="44"/>
  <c r="AL44" i="44"/>
  <c r="AL35" i="44"/>
  <c r="AL448" i="44"/>
  <c r="AL196" i="44"/>
  <c r="AL315" i="44"/>
  <c r="AL479" i="44"/>
  <c r="AL535" i="44"/>
  <c r="AL494" i="44"/>
  <c r="AL207" i="44"/>
  <c r="AL158" i="44"/>
  <c r="AL37" i="44"/>
  <c r="AL291" i="44"/>
  <c r="AL34" i="44"/>
  <c r="AL169" i="44"/>
  <c r="AL410" i="44"/>
  <c r="AL256" i="44"/>
  <c r="AL365" i="44"/>
  <c r="AL472" i="44"/>
  <c r="AL73" i="44"/>
  <c r="AL362" i="44"/>
  <c r="AL154" i="44"/>
  <c r="AL346" i="44"/>
  <c r="AL214" i="44"/>
  <c r="AL409" i="44"/>
  <c r="AL172" i="44"/>
  <c r="AL229" i="44"/>
  <c r="AL186" i="44"/>
  <c r="AL176" i="44"/>
  <c r="AL469" i="44"/>
  <c r="AL78" i="44"/>
  <c r="AL429" i="44"/>
  <c r="AL162" i="44"/>
  <c r="AL118" i="44"/>
  <c r="AL133" i="44"/>
  <c r="AL411" i="44"/>
  <c r="AL55" i="44"/>
  <c r="AL400" i="44"/>
  <c r="AL371" i="44"/>
  <c r="AL68" i="44"/>
  <c r="AL509" i="44"/>
  <c r="AL533" i="44"/>
  <c r="AL236" i="44"/>
  <c r="AL144" i="44"/>
  <c r="AL114" i="44"/>
  <c r="AL240" i="44"/>
  <c r="AL485" i="44"/>
  <c r="AL203" i="44"/>
  <c r="AL26" i="44"/>
  <c r="AL65" i="44"/>
  <c r="AL208" i="44"/>
  <c r="AL372" i="44"/>
  <c r="AL243" i="44"/>
  <c r="AL167" i="44"/>
  <c r="AL511" i="44"/>
  <c r="AL225" i="44"/>
  <c r="AL67" i="44"/>
  <c r="AL504" i="44"/>
  <c r="AL134" i="44"/>
  <c r="AL247" i="44"/>
  <c r="AL60" i="44"/>
  <c r="AL205" i="44"/>
  <c r="AL507" i="44"/>
  <c r="AL495" i="44"/>
  <c r="AL92" i="44"/>
  <c r="AL308" i="44"/>
  <c r="AL242" i="44"/>
  <c r="AL268" i="44"/>
  <c r="AL290" i="44"/>
  <c r="AL231" i="44"/>
  <c r="AL258" i="44"/>
  <c r="AL524" i="44"/>
  <c r="AL418" i="44"/>
  <c r="AL194" i="44"/>
  <c r="AL199" i="44"/>
  <c r="AL137" i="44"/>
  <c r="AL335" i="44"/>
  <c r="AL459" i="44"/>
  <c r="AL218" i="44"/>
  <c r="AL14" i="44"/>
  <c r="AL399" i="44"/>
  <c r="AL502" i="44"/>
  <c r="AL257" i="44"/>
  <c r="AL417" i="44"/>
  <c r="AL360" i="44"/>
  <c r="AL375" i="44"/>
  <c r="AL501" i="44"/>
  <c r="AL314" i="44"/>
  <c r="AL216" i="44"/>
  <c r="AL482" i="44"/>
  <c r="AL521" i="44"/>
  <c r="AL284" i="44"/>
  <c r="AL298" i="44"/>
  <c r="AL435" i="44"/>
  <c r="AL171" i="44"/>
  <c r="AL330" i="44"/>
  <c r="AL415" i="44"/>
  <c r="AL381" i="44"/>
  <c r="AL322" i="44"/>
  <c r="AL334" i="44"/>
  <c r="AL15" i="44"/>
  <c r="AL307" i="44"/>
  <c r="AL416" i="44"/>
  <c r="AL336" i="44"/>
  <c r="AL344" i="44"/>
  <c r="AL227" i="44"/>
  <c r="AL488" i="44"/>
  <c r="AL536" i="44"/>
  <c r="AL356" i="44"/>
  <c r="AL195" i="44"/>
  <c r="AL297" i="44"/>
  <c r="AL515" i="44"/>
  <c r="AL493" i="44"/>
  <c r="AL93" i="44"/>
  <c r="AL513" i="44"/>
  <c r="AL517" i="44"/>
  <c r="AL358" i="44"/>
  <c r="AL427" i="44"/>
  <c r="AL388" i="44"/>
  <c r="AL457" i="44"/>
  <c r="AL147" i="44"/>
  <c r="AL259" i="44"/>
  <c r="AL497" i="44"/>
  <c r="AL376" i="44"/>
  <c r="AL63" i="44"/>
  <c r="AL228" i="44"/>
  <c r="AL327" i="44"/>
  <c r="AL254" i="44"/>
  <c r="AL80" i="44"/>
  <c r="AL104" i="44"/>
  <c r="AL340" i="44"/>
  <c r="AL234" i="44"/>
  <c r="AL370" i="44"/>
  <c r="AL396" i="44"/>
  <c r="AL140" i="44"/>
  <c r="AL461" i="44"/>
  <c r="AL289" i="44"/>
  <c r="AL543" i="44"/>
  <c r="AL175" i="44"/>
  <c r="AL391" i="44"/>
  <c r="AL211" i="44"/>
  <c r="AL127" i="44"/>
  <c r="AL83" i="44"/>
  <c r="AL210" i="44"/>
  <c r="AL319" i="44"/>
  <c r="AL136" i="44"/>
  <c r="AL173" i="44"/>
  <c r="AL317" i="44"/>
  <c r="AL433" i="44"/>
  <c r="AL41" i="44"/>
  <c r="AL480" i="44"/>
  <c r="AL347" i="44"/>
  <c r="AL269" i="44"/>
  <c r="AL303" i="44"/>
  <c r="AL425" i="44"/>
  <c r="AL97" i="44"/>
  <c r="AL332" i="44"/>
  <c r="AL278" i="44"/>
  <c r="AL378" i="44"/>
  <c r="AL98" i="44"/>
  <c r="AL345" i="44"/>
  <c r="AL69" i="44"/>
  <c r="AL419" i="44"/>
  <c r="AL188" i="44"/>
  <c r="AL30" i="44"/>
  <c r="AL337" i="44"/>
  <c r="AL505" i="44"/>
  <c r="AL389" i="44"/>
  <c r="AL113" i="44"/>
  <c r="AL490" i="44"/>
  <c r="AL99" i="44"/>
  <c r="AL540" i="44"/>
  <c r="AL353" i="44"/>
  <c r="AL295" i="44"/>
  <c r="AL329" i="44"/>
  <c r="AL91" i="44"/>
  <c r="AL424" i="44"/>
  <c r="AL33" i="44"/>
  <c r="AL271" i="44"/>
  <c r="AL294" i="44"/>
  <c r="AL43" i="44"/>
  <c r="AL325" i="44"/>
  <c r="AL309" i="44"/>
  <c r="AL102" i="44"/>
  <c r="AL532" i="44"/>
  <c r="AL110" i="44"/>
  <c r="AL406" i="44"/>
  <c r="AL39" i="44"/>
  <c r="AL159" i="44"/>
  <c r="AL452" i="44"/>
  <c r="AL135" i="44"/>
  <c r="AL226" i="44"/>
  <c r="AL292" i="44"/>
  <c r="AL222" i="44"/>
  <c r="AL468" i="44"/>
  <c r="AL86" i="44"/>
  <c r="AL244" i="44"/>
  <c r="AL465" i="44"/>
  <c r="AL357" i="44"/>
  <c r="AL47" i="44"/>
  <c r="AL499" i="44"/>
  <c r="AL164" i="44"/>
  <c r="AL402" i="44"/>
  <c r="AL333" i="44"/>
  <c r="AL198" i="44"/>
  <c r="AL500" i="44"/>
  <c r="AL75" i="44"/>
  <c r="AL458" i="44"/>
  <c r="AL272" i="44"/>
  <c r="AL483" i="44"/>
  <c r="AL541" i="44"/>
  <c r="AL527" i="44"/>
  <c r="AL129" i="44"/>
  <c r="AL116" i="44"/>
  <c r="AL408" i="44"/>
  <c r="AL283" i="44"/>
  <c r="AL177" i="44"/>
  <c r="AL248" i="44"/>
  <c r="AL22" i="44"/>
  <c r="AL111" i="44"/>
  <c r="AL412" i="44"/>
  <c r="AL57" i="44"/>
  <c r="AL508" i="44"/>
  <c r="AL519" i="44"/>
  <c r="AL382" i="44"/>
  <c r="AL31" i="44"/>
  <c r="AL426" i="44"/>
  <c r="AL183" i="44"/>
  <c r="AL481" i="44"/>
  <c r="AL420" i="44"/>
  <c r="AL11" i="44"/>
  <c r="AL489" i="44"/>
  <c r="AL32" i="44"/>
  <c r="AL148" i="44"/>
  <c r="AL230" i="44"/>
  <c r="AL474" i="44"/>
  <c r="AL123" i="44"/>
  <c r="AL445" i="44"/>
  <c r="AL328" i="44"/>
  <c r="AL359" i="44"/>
  <c r="AL364" i="44"/>
  <c r="AL100" i="44"/>
  <c r="AL165" i="44"/>
  <c r="AL392" i="44"/>
  <c r="AL414" i="44"/>
  <c r="AL454" i="44"/>
  <c r="AL252" i="44"/>
  <c r="AL432" i="44"/>
  <c r="AL463" i="44"/>
  <c r="AL306" i="44"/>
  <c r="AL342" i="44"/>
  <c r="AL352" i="44"/>
  <c r="AL62" i="44"/>
  <c r="AL475" i="44"/>
  <c r="AL45" i="44"/>
  <c r="AL82" i="44"/>
  <c r="AL141" i="44"/>
  <c r="AL394" i="44"/>
  <c r="AL320" i="44"/>
  <c r="AL51" i="44"/>
  <c r="AL280" i="44"/>
  <c r="AL304" i="44"/>
  <c r="AL393" i="44"/>
  <c r="AL487" i="44"/>
  <c r="AL316" i="44"/>
  <c r="AL537" i="44"/>
  <c r="AL413" i="44"/>
  <c r="AL21" i="44"/>
  <c r="AN414" i="44" l="1"/>
  <c r="AN454" i="44"/>
  <c r="AN238" i="44"/>
  <c r="AN392" i="44"/>
  <c r="AN102" i="44"/>
  <c r="AN236" i="44"/>
  <c r="AN250" i="44"/>
  <c r="AN512" i="44"/>
  <c r="AN7" i="44"/>
  <c r="AN263" i="44"/>
  <c r="AN538" i="44"/>
  <c r="AN165" i="44"/>
  <c r="AN515" i="44"/>
  <c r="AN423" i="44"/>
  <c r="AN485" i="44"/>
  <c r="AN355" i="44"/>
  <c r="AN130" i="44"/>
  <c r="AN152" i="44"/>
  <c r="AN52" i="44"/>
  <c r="AN251" i="44"/>
  <c r="AN77" i="44"/>
  <c r="AN320" i="44"/>
  <c r="AN406" i="44"/>
  <c r="AN281" i="44"/>
  <c r="AN473" i="44"/>
  <c r="AN6" i="44"/>
  <c r="AN460" i="44"/>
  <c r="AN464" i="44"/>
  <c r="AN366" i="44"/>
  <c r="AN155" i="44"/>
  <c r="AN503" i="44"/>
  <c r="AN368" i="44"/>
  <c r="AN132" i="44"/>
  <c r="AN481" i="44"/>
  <c r="AN240" i="44"/>
  <c r="AN270" i="44"/>
  <c r="AN221" i="44"/>
  <c r="AN101" i="44"/>
  <c r="AN541" i="44"/>
  <c r="AN292" i="44"/>
  <c r="AN509" i="44"/>
  <c r="AN310" i="44"/>
  <c r="AN139" i="44"/>
  <c r="AN516" i="44"/>
  <c r="AN383" i="44"/>
  <c r="AN89" i="44"/>
  <c r="AN514" i="44"/>
  <c r="AN437" i="44"/>
  <c r="AN212" i="44"/>
  <c r="AN121" i="44"/>
  <c r="AN456" i="44"/>
  <c r="AN174" i="44"/>
  <c r="AN124" i="44"/>
  <c r="AN324" i="44"/>
  <c r="AN204" i="44"/>
  <c r="AN12" i="44"/>
  <c r="AN282" i="44"/>
  <c r="AN525" i="44"/>
  <c r="AN143" i="44"/>
  <c r="AN49" i="44"/>
  <c r="AN161" i="44"/>
  <c r="AN359" i="44"/>
  <c r="AN144" i="44"/>
  <c r="AN115" i="44"/>
  <c r="AN273" i="44"/>
  <c r="AN39" i="44"/>
  <c r="AN294" i="44"/>
  <c r="AN222" i="44"/>
  <c r="AN98" i="44"/>
  <c r="AN432" i="44"/>
  <c r="AN47" i="44"/>
  <c r="AN110" i="44"/>
  <c r="AN396" i="44"/>
  <c r="AN500" i="44"/>
  <c r="AN325" i="44"/>
  <c r="AN248" i="44"/>
  <c r="AN519" i="44"/>
  <c r="AN420" i="44"/>
  <c r="AN527" i="44"/>
  <c r="AN226" i="44"/>
  <c r="AN69" i="44"/>
  <c r="AN317" i="44"/>
  <c r="AN475" i="44"/>
  <c r="AN297" i="44"/>
  <c r="AN521" i="44"/>
  <c r="AN92" i="44"/>
  <c r="AN62" i="44"/>
  <c r="AN328" i="44"/>
  <c r="AN113" i="44"/>
  <c r="AN173" i="44"/>
  <c r="AN370" i="44"/>
  <c r="AN427" i="44"/>
  <c r="AN307" i="44"/>
  <c r="AN290" i="44"/>
  <c r="AN29" i="44"/>
  <c r="AN82" i="44"/>
  <c r="AN306" i="44"/>
  <c r="AN445" i="44"/>
  <c r="AN389" i="44"/>
  <c r="AN188" i="44"/>
  <c r="AN97" i="44"/>
  <c r="AN269" i="44"/>
  <c r="AN41" i="44"/>
  <c r="AN391" i="44"/>
  <c r="AN461" i="44"/>
  <c r="AN15" i="44"/>
  <c r="AN171" i="44"/>
  <c r="AN216" i="44"/>
  <c r="AN459" i="44"/>
  <c r="AN524" i="44"/>
  <c r="AN243" i="44"/>
  <c r="AN410" i="44"/>
  <c r="AN54" i="44"/>
  <c r="AN477" i="44"/>
  <c r="AN103" i="44"/>
  <c r="AN387" i="44"/>
  <c r="AN21" i="44"/>
  <c r="AN303" i="44"/>
  <c r="AN104" i="44"/>
  <c r="AN388" i="44"/>
  <c r="AN415" i="44"/>
  <c r="AN533" i="44"/>
  <c r="AN489" i="44"/>
  <c r="AN164" i="44"/>
  <c r="AN33" i="44"/>
  <c r="AN30" i="44"/>
  <c r="AN211" i="44"/>
  <c r="AL9" i="44"/>
  <c r="AN93" i="44"/>
  <c r="AN330" i="44"/>
  <c r="AN218" i="44"/>
  <c r="AN60" i="44"/>
  <c r="AN220" i="44"/>
  <c r="AN413" i="44"/>
  <c r="AN45" i="44"/>
  <c r="AN463" i="44"/>
  <c r="AN148" i="44"/>
  <c r="AN183" i="44"/>
  <c r="AN57" i="44"/>
  <c r="AN283" i="44"/>
  <c r="AN483" i="44"/>
  <c r="AN333" i="44"/>
  <c r="AN465" i="44"/>
  <c r="AN424" i="44"/>
  <c r="AN295" i="44"/>
  <c r="AN99" i="44"/>
  <c r="AN136" i="44"/>
  <c r="AN83" i="44"/>
  <c r="AN234" i="44"/>
  <c r="AN80" i="44"/>
  <c r="AN63" i="44"/>
  <c r="AN358" i="44"/>
  <c r="AN493" i="44"/>
  <c r="AN356" i="44"/>
  <c r="AN344" i="44"/>
  <c r="AN334" i="44"/>
  <c r="AN435" i="44"/>
  <c r="AN314" i="44"/>
  <c r="AN417" i="44"/>
  <c r="AN242" i="44"/>
  <c r="AN154" i="44"/>
  <c r="AN147" i="44"/>
  <c r="AN153" i="44"/>
  <c r="AN287" i="44"/>
  <c r="AN327" i="44"/>
  <c r="AN513" i="44"/>
  <c r="AN316" i="44"/>
  <c r="AN116" i="44"/>
  <c r="AN86" i="44"/>
  <c r="AN540" i="44"/>
  <c r="AN289" i="44"/>
  <c r="AN259" i="44"/>
  <c r="AN227" i="44"/>
  <c r="AN502" i="44"/>
  <c r="AN291" i="44"/>
  <c r="AN253" i="44"/>
  <c r="AN280" i="44"/>
  <c r="AN537" i="44"/>
  <c r="AN51" i="44"/>
  <c r="AN394" i="44"/>
  <c r="AN352" i="44"/>
  <c r="AN364" i="44"/>
  <c r="AN123" i="44"/>
  <c r="AN505" i="44"/>
  <c r="AN419" i="44"/>
  <c r="AN425" i="44"/>
  <c r="AN347" i="44"/>
  <c r="AN433" i="44"/>
  <c r="AN175" i="44"/>
  <c r="AN140" i="44"/>
  <c r="AN340" i="44"/>
  <c r="AN254" i="44"/>
  <c r="AN376" i="44"/>
  <c r="AN457" i="44"/>
  <c r="AN517" i="44"/>
  <c r="AN536" i="44"/>
  <c r="AN336" i="44"/>
  <c r="AN322" i="44"/>
  <c r="AN298" i="44"/>
  <c r="AN501" i="44"/>
  <c r="AN194" i="44"/>
  <c r="AN258" i="44"/>
  <c r="AN100" i="44"/>
  <c r="AN134" i="44"/>
  <c r="AN133" i="44"/>
  <c r="AN469" i="44"/>
  <c r="AN111" i="44"/>
  <c r="AN18" i="44"/>
  <c r="AN486" i="44"/>
  <c r="AN267" i="44"/>
  <c r="AN219" i="44"/>
  <c r="AN241" i="44"/>
  <c r="AN213" i="44"/>
  <c r="AN393" i="44"/>
  <c r="AN480" i="44"/>
  <c r="AN497" i="44"/>
  <c r="AN488" i="44"/>
  <c r="AN137" i="44"/>
  <c r="AN304" i="44"/>
  <c r="AN252" i="44"/>
  <c r="AN31" i="44"/>
  <c r="AN458" i="44"/>
  <c r="AN452" i="44"/>
  <c r="AN329" i="44"/>
  <c r="AN278" i="44"/>
  <c r="AN210" i="44"/>
  <c r="AN228" i="44"/>
  <c r="AN195" i="44"/>
  <c r="AN482" i="44"/>
  <c r="AN65" i="44"/>
  <c r="AN416" i="44"/>
  <c r="AN79" i="44"/>
  <c r="AN487" i="44"/>
  <c r="AN141" i="44"/>
  <c r="AN342" i="44"/>
  <c r="AN474" i="44"/>
  <c r="AN91" i="44"/>
  <c r="AN353" i="44"/>
  <c r="AN490" i="44"/>
  <c r="AN337" i="44"/>
  <c r="AN319" i="44"/>
  <c r="AN127" i="44"/>
  <c r="AN543" i="44"/>
  <c r="AN381" i="44"/>
  <c r="AN284" i="44"/>
  <c r="AN375" i="44"/>
  <c r="AN14" i="44"/>
  <c r="AN231" i="44"/>
  <c r="AN511" i="44"/>
  <c r="AN529" i="44"/>
  <c r="AN405" i="44"/>
  <c r="AN404" i="44"/>
  <c r="AN131" i="44"/>
  <c r="AN288" i="44"/>
  <c r="AN453" i="44"/>
  <c r="AN360" i="44"/>
  <c r="AN23" i="44"/>
  <c r="AN350" i="44"/>
  <c r="AN428" i="44"/>
  <c r="AN343" i="44"/>
  <c r="AN190" i="44"/>
  <c r="AN268" i="44"/>
  <c r="AN205" i="44"/>
  <c r="AN225" i="44"/>
  <c r="AN26" i="44"/>
  <c r="AN55" i="44"/>
  <c r="AN429" i="44"/>
  <c r="AN409" i="44"/>
  <c r="AN472" i="44"/>
  <c r="AN479" i="44"/>
  <c r="AN198" i="44"/>
  <c r="AN44" i="44"/>
  <c r="AN277" i="44"/>
  <c r="AN371" i="44"/>
  <c r="AN118" i="44"/>
  <c r="AN229" i="44"/>
  <c r="AN214" i="44"/>
  <c r="AN365" i="44"/>
  <c r="AN37" i="44"/>
  <c r="AN11" i="44"/>
  <c r="AN508" i="44"/>
  <c r="AN448" i="44"/>
  <c r="AN438" i="44"/>
  <c r="AN170" i="44"/>
  <c r="AN64" i="44"/>
  <c r="AN46" i="44"/>
  <c r="AN390" i="44"/>
  <c r="AN260" i="44"/>
  <c r="AN43" i="44"/>
  <c r="AN208" i="44"/>
  <c r="AN68" i="44"/>
  <c r="AN439" i="44"/>
  <c r="AN112" i="44"/>
  <c r="AN230" i="44"/>
  <c r="AN426" i="44"/>
  <c r="AN22" i="44"/>
  <c r="AN408" i="44"/>
  <c r="AN75" i="44"/>
  <c r="AN402" i="44"/>
  <c r="AN468" i="44"/>
  <c r="AN135" i="44"/>
  <c r="AN309" i="44"/>
  <c r="AN271" i="44"/>
  <c r="AN378" i="44"/>
  <c r="AN399" i="44"/>
  <c r="AN199" i="44"/>
  <c r="AN495" i="44"/>
  <c r="AN372" i="44"/>
  <c r="AN411" i="44"/>
  <c r="AN362" i="44"/>
  <c r="AN169" i="44"/>
  <c r="AN494" i="44"/>
  <c r="AN357" i="44"/>
  <c r="AN315" i="44"/>
  <c r="AN179" i="44"/>
  <c r="AN61" i="44"/>
  <c r="AN151" i="44"/>
  <c r="AN146" i="44"/>
  <c r="AN507" i="44"/>
  <c r="AN67" i="44"/>
  <c r="AN400" i="44"/>
  <c r="AN78" i="44"/>
  <c r="AN73" i="44"/>
  <c r="AN32" i="44"/>
  <c r="AN177" i="44"/>
  <c r="AN215" i="44"/>
  <c r="AN8" i="44"/>
  <c r="AN166" i="44"/>
  <c r="AN484" i="44"/>
  <c r="AN156" i="44"/>
  <c r="AN398" i="44"/>
  <c r="AN114" i="44"/>
  <c r="AN181" i="44"/>
  <c r="AN382" i="44"/>
  <c r="AN412" i="44"/>
  <c r="AN129" i="44"/>
  <c r="AN272" i="44"/>
  <c r="AN499" i="44"/>
  <c r="AN244" i="44"/>
  <c r="AN159" i="44"/>
  <c r="AN532" i="44"/>
  <c r="AN345" i="44"/>
  <c r="AN332" i="44"/>
  <c r="AN257" i="44"/>
  <c r="AN335" i="44"/>
  <c r="AN418" i="44"/>
  <c r="AN504" i="44"/>
  <c r="AN203" i="44"/>
  <c r="AN176" i="44"/>
  <c r="AN158" i="44"/>
  <c r="AN308" i="44"/>
  <c r="AN247" i="44"/>
  <c r="AN167" i="44"/>
  <c r="AN162" i="44"/>
  <c r="AN186" i="44"/>
  <c r="AN346" i="44"/>
  <c r="AN256" i="44"/>
  <c r="AN142" i="44"/>
  <c r="AN531" i="44"/>
  <c r="AN34" i="44"/>
  <c r="AN207" i="44"/>
  <c r="AN296" i="44"/>
  <c r="AN492" i="44"/>
  <c r="AN491" i="44"/>
  <c r="AN50" i="44"/>
  <c r="AN126" i="44"/>
  <c r="AN42" i="44"/>
  <c r="AN351" i="44"/>
  <c r="AN373" i="44"/>
  <c r="AN539" i="44"/>
  <c r="AN197" i="44"/>
  <c r="AN318" i="44"/>
  <c r="AN369" i="44"/>
  <c r="AN476" i="44"/>
  <c r="AN13" i="44"/>
  <c r="AN384" i="44"/>
  <c r="AN535" i="44"/>
  <c r="AN196" i="44"/>
  <c r="AN35" i="44"/>
  <c r="AN442" i="44"/>
  <c r="AN312" i="44"/>
  <c r="AN436" i="44"/>
  <c r="AN313" i="44"/>
  <c r="AN209" i="44"/>
  <c r="AN401" i="44"/>
  <c r="AN56" i="44"/>
  <c r="AN239" i="44"/>
  <c r="AN189" i="44"/>
  <c r="AN217" i="44"/>
  <c r="AN125" i="44"/>
  <c r="AN58" i="44"/>
  <c r="AN528" i="44"/>
  <c r="AN24" i="44"/>
  <c r="AN407" i="44"/>
  <c r="AN172" i="44"/>
  <c r="AN202" i="44"/>
  <c r="AN385" i="44"/>
  <c r="AN266" i="44"/>
  <c r="AN518" i="44"/>
  <c r="AN19" i="44"/>
  <c r="AN462" i="44"/>
  <c r="AN523" i="44"/>
  <c r="AN451" i="44"/>
  <c r="AN526" i="44"/>
  <c r="AN157" i="44"/>
  <c r="AN386" i="44"/>
  <c r="AN274" i="44"/>
  <c r="AN119" i="44"/>
  <c r="AN40" i="44"/>
  <c r="AN275" i="44"/>
  <c r="AN434" i="44"/>
  <c r="AN397" i="44"/>
  <c r="AN421" i="44"/>
  <c r="AN403" i="44"/>
  <c r="AN237" i="44"/>
  <c r="AN105" i="44"/>
  <c r="AN150" i="44"/>
  <c r="AN443" i="44"/>
  <c r="AN193" i="44"/>
  <c r="AN235" i="44"/>
  <c r="AN478" i="44"/>
  <c r="AN185" i="44"/>
  <c r="AN138" i="44"/>
  <c r="AN450" i="44"/>
  <c r="AN471" i="44"/>
  <c r="AN201" i="44"/>
  <c r="AN128" i="44"/>
  <c r="AN380" i="44"/>
  <c r="AN85" i="44"/>
  <c r="AN510" i="44"/>
  <c r="AN117" i="44"/>
  <c r="AN422" i="44"/>
  <c r="AN71" i="44"/>
  <c r="AN20" i="44"/>
  <c r="AN233" i="44"/>
  <c r="AN339" i="44"/>
  <c r="AN374" i="44"/>
  <c r="AN180" i="44"/>
  <c r="AN96" i="44"/>
  <c r="AN367" i="44"/>
  <c r="AN88" i="44"/>
  <c r="AN38" i="44"/>
  <c r="AN377" i="44"/>
  <c r="AN145" i="44"/>
  <c r="AN331" i="44"/>
  <c r="AN534" i="44"/>
  <c r="AN286" i="44"/>
  <c r="AN305" i="44"/>
  <c r="AN249" i="44"/>
  <c r="AN74" i="44"/>
  <c r="AN262" i="44"/>
  <c r="AN285" i="44"/>
  <c r="AN163" i="44"/>
  <c r="AN17" i="44"/>
  <c r="AN232" i="44"/>
  <c r="AN520" i="44"/>
  <c r="AN430" i="44"/>
  <c r="AN467" i="44"/>
  <c r="AN106" i="44"/>
  <c r="AN72" i="44"/>
  <c r="AN542" i="44"/>
  <c r="AN84" i="44"/>
  <c r="AN395" i="44"/>
  <c r="AN276" i="44"/>
  <c r="AN182" i="44"/>
  <c r="AN70" i="44"/>
  <c r="AN255" i="44"/>
  <c r="AN338" i="44"/>
  <c r="AN264" i="44"/>
  <c r="AN361" i="44"/>
  <c r="AN184" i="44"/>
  <c r="AN245" i="44"/>
  <c r="AN90" i="44"/>
  <c r="AN293" i="44"/>
  <c r="AN449" i="44"/>
  <c r="AN25" i="44"/>
  <c r="AN470" i="44"/>
  <c r="AN107" i="44"/>
  <c r="AN206" i="44"/>
  <c r="AN431" i="44"/>
  <c r="AN16" i="44"/>
  <c r="AN192" i="44"/>
  <c r="AN440" i="44"/>
  <c r="AN160" i="44"/>
  <c r="AN120" i="44"/>
  <c r="AN246" i="44"/>
  <c r="AN466" i="44"/>
  <c r="AN444" i="44"/>
  <c r="AN447" i="44"/>
  <c r="AN496" i="44"/>
  <c r="AN311" i="44"/>
  <c r="AN363" i="44"/>
  <c r="AN94" i="44"/>
  <c r="AN261" i="44"/>
  <c r="AN455" i="44"/>
  <c r="AN441" i="44"/>
  <c r="AN323" i="44"/>
  <c r="AN326" i="44"/>
  <c r="AN302" i="44"/>
  <c r="AN321" i="44"/>
  <c r="AN301" i="44"/>
  <c r="AN498" i="44"/>
  <c r="AN379" i="44"/>
  <c r="AN279" i="44"/>
  <c r="AN354" i="44"/>
  <c r="AN109" i="44"/>
  <c r="AN341" i="44"/>
  <c r="AN446" i="44"/>
  <c r="AN300" i="44"/>
  <c r="AN349" i="44"/>
  <c r="AN544" i="44"/>
  <c r="AN348" i="44"/>
  <c r="AN200" i="44"/>
  <c r="AN48" i="44"/>
  <c r="AN66" i="44"/>
  <c r="AN224" i="44"/>
  <c r="AN522" i="44"/>
  <c r="AN187" i="44"/>
  <c r="AN87" i="44"/>
  <c r="AN81" i="44"/>
  <c r="AN36" i="44"/>
  <c r="AN168" i="44"/>
  <c r="AN5" i="44"/>
  <c r="AN149" i="44"/>
  <c r="AN530" i="44"/>
  <c r="AN10" i="44"/>
  <c r="AN506" i="44"/>
  <c r="AN76" i="44"/>
  <c r="AN28" i="44"/>
  <c r="AN95" i="44"/>
  <c r="AN53" i="44"/>
  <c r="AN108" i="44"/>
  <c r="AN178" i="44"/>
  <c r="AN223" i="44"/>
  <c r="AN27" i="44"/>
  <c r="AN265" i="44"/>
  <c r="AN122" i="44"/>
  <c r="AN59" i="44"/>
  <c r="AN299" i="44"/>
  <c r="AN191" i="44"/>
  <c r="AN9" i="44" l="1"/>
  <c r="AI547" i="44"/>
  <c r="AL4" i="44"/>
  <c r="AI546" i="44"/>
  <c r="AL546" i="44" l="1"/>
  <c r="AN4" i="44"/>
  <c r="AN546" i="44" s="1"/>
</calcChain>
</file>

<file path=xl/sharedStrings.xml><?xml version="1.0" encoding="utf-8"?>
<sst xmlns="http://schemas.openxmlformats.org/spreadsheetml/2006/main" count="2232" uniqueCount="939">
  <si>
    <t>Found Aid</t>
  </si>
  <si>
    <t>County</t>
  </si>
  <si>
    <t>Gross</t>
  </si>
  <si>
    <t>Salary Incent</t>
  </si>
  <si>
    <t>Sal. Inc -</t>
  </si>
  <si>
    <t>Basic</t>
  </si>
  <si>
    <t>MOE</t>
  </si>
  <si>
    <t>Midyear 300%</t>
  </si>
  <si>
    <t>Midyear 150%</t>
  </si>
  <si>
    <t>Under Paid Teacher</t>
  </si>
  <si>
    <t>OCAS NonCom</t>
  </si>
  <si>
    <t>ADM Cost</t>
  </si>
  <si>
    <t>GFB</t>
  </si>
  <si>
    <t>Add</t>
  </si>
  <si>
    <t>Red</t>
  </si>
  <si>
    <t>GRAD PT</t>
  </si>
  <si>
    <t>FY20</t>
  </si>
  <si>
    <t>Total</t>
  </si>
  <si>
    <t>No Found</t>
  </si>
  <si>
    <t>No Incent</t>
  </si>
  <si>
    <t>High Year</t>
  </si>
  <si>
    <t>WADM x factor</t>
  </si>
  <si>
    <t>Valuation</t>
  </si>
  <si>
    <t>4-Mill</t>
  </si>
  <si>
    <t>School</t>
  </si>
  <si>
    <t>Prod.</t>
  </si>
  <si>
    <t>Motor</t>
  </si>
  <si>
    <t>REA</t>
  </si>
  <si>
    <t>Net</t>
  </si>
  <si>
    <t>Trans</t>
  </si>
  <si>
    <t>Per</t>
  </si>
  <si>
    <t xml:space="preserve"> WADM x factor</t>
  </si>
  <si>
    <t>Adjusted</t>
  </si>
  <si>
    <t>Adj. Val</t>
  </si>
  <si>
    <t>Salary Inc.</t>
  </si>
  <si>
    <t>Adj.Val. X</t>
  </si>
  <si>
    <t>Max</t>
  </si>
  <si>
    <t>State Aid</t>
  </si>
  <si>
    <t>Adjusted Alloc.</t>
  </si>
  <si>
    <t>Increase/</t>
  </si>
  <si>
    <t>District</t>
  </si>
  <si>
    <t>WADM</t>
  </si>
  <si>
    <t>Chargeable</t>
  </si>
  <si>
    <t>times .75</t>
  </si>
  <si>
    <t>Land</t>
  </si>
  <si>
    <t>w/BIA adj.</t>
  </si>
  <si>
    <t>Vehicle</t>
  </si>
  <si>
    <t>Tax</t>
  </si>
  <si>
    <t>Chargeables</t>
  </si>
  <si>
    <t>ADH</t>
  </si>
  <si>
    <t>Capita</t>
  </si>
  <si>
    <t>Transp.</t>
  </si>
  <si>
    <t>÷ by 1000</t>
  </si>
  <si>
    <t>- Adj. Val</t>
  </si>
  <si>
    <t>supp</t>
  </si>
  <si>
    <t>Supp</t>
  </si>
  <si>
    <t>+ Supp</t>
  </si>
  <si>
    <t>Decrease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</si>
  <si>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</si>
  <si>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</si>
  <si>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</si>
  <si>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</si>
  <si>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</si>
  <si>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</si>
  <si>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</si>
  <si>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</si>
  <si>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</si>
  <si>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</si>
  <si>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</si>
  <si>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</si>
  <si>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C032</t>
  </si>
  <si>
    <t xml:space="preserve">GREASY    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</si>
  <si>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</si>
  <si>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</si>
  <si>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</si>
  <si>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</si>
  <si>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</si>
  <si>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</si>
  <si>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</si>
  <si>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</si>
  <si>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</si>
  <si>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</si>
  <si>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</si>
  <si>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</si>
  <si>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</si>
  <si>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</si>
  <si>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</si>
  <si>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</si>
  <si>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</si>
  <si>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</si>
  <si>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</si>
  <si>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</si>
  <si>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</si>
  <si>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</si>
  <si>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</si>
  <si>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</si>
  <si>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</si>
  <si>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</si>
  <si>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</si>
  <si>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</si>
  <si>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</si>
  <si>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</si>
  <si>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</si>
  <si>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</si>
  <si>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</si>
  <si>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</si>
  <si>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</si>
  <si>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</si>
  <si>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</si>
  <si>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</si>
  <si>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</si>
  <si>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</si>
  <si>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</si>
  <si>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</si>
  <si>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</si>
  <si>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</si>
  <si>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</si>
  <si>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</si>
  <si>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</si>
  <si>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</si>
  <si>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</si>
  <si>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</si>
  <si>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</si>
  <si>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</si>
  <si>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</si>
  <si>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</si>
  <si>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</si>
  <si>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</si>
  <si>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</si>
  <si>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</si>
  <si>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</si>
  <si>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</si>
  <si>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</si>
  <si>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</si>
  <si>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</si>
  <si>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</si>
  <si>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</si>
  <si>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</si>
  <si>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</si>
  <si>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</si>
  <si>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</si>
  <si>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</si>
  <si>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</si>
  <si>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</si>
  <si>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</si>
  <si>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</si>
  <si>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</si>
  <si>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</si>
  <si>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</si>
  <si>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</si>
  <si>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</si>
  <si>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</si>
  <si>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</si>
  <si>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</si>
  <si>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</si>
  <si>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</si>
  <si>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</si>
  <si>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</si>
  <si>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</si>
  <si>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</si>
  <si>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</si>
  <si>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</si>
  <si>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</si>
  <si>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</si>
  <si>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</si>
  <si>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</si>
  <si>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</si>
  <si>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</si>
  <si>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</si>
  <si>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</si>
  <si>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</si>
  <si>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</si>
  <si>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</si>
  <si>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</si>
  <si>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</si>
  <si>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</si>
  <si>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</si>
  <si>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</si>
  <si>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</si>
  <si>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</si>
  <si>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</si>
  <si>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</si>
  <si>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</si>
  <si>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</si>
  <si>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</si>
  <si>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</si>
  <si>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</si>
  <si>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</si>
  <si>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</si>
  <si>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</si>
  <si>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</si>
  <si>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</si>
  <si>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</si>
  <si>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</si>
  <si>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</si>
  <si>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</si>
  <si>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</si>
  <si>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</si>
  <si>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</si>
  <si>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</si>
  <si>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</si>
  <si>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</si>
  <si>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</si>
  <si>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</si>
  <si>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</si>
  <si>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</si>
  <si>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</si>
  <si>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</si>
  <si>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</si>
  <si>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</si>
  <si>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</si>
  <si>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</si>
  <si>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</si>
  <si>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</si>
  <si>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</si>
  <si>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</si>
  <si>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</si>
  <si>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</si>
  <si>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</si>
  <si>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</si>
  <si>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</si>
  <si>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</si>
  <si>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</si>
  <si>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</si>
  <si>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</si>
  <si>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</si>
  <si>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</si>
  <si>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</si>
  <si>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</si>
  <si>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</si>
  <si>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</si>
  <si>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</si>
  <si>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</si>
  <si>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</si>
  <si>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</si>
  <si>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</si>
  <si>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</si>
  <si>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</si>
  <si>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</si>
  <si>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</si>
  <si>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</si>
  <si>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</si>
  <si>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 xml:space="preserve">KEYES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</si>
  <si>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</si>
  <si>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</si>
  <si>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</si>
  <si>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</si>
  <si>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</si>
  <si>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</si>
  <si>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</si>
  <si>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</si>
  <si>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</si>
  <si>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</si>
  <si>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</si>
  <si>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</si>
  <si>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</si>
  <si>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</si>
  <si>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</si>
  <si>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</si>
  <si>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</si>
  <si>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</si>
  <si>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</si>
  <si>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</si>
  <si>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</si>
  <si>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</si>
  <si>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</si>
  <si>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</si>
  <si>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</si>
  <si>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</si>
  <si>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</si>
  <si>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</si>
  <si>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</si>
  <si>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</si>
  <si>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</si>
  <si>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</si>
  <si>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</si>
  <si>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</si>
  <si>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</si>
  <si>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</si>
  <si>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</si>
  <si>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</si>
  <si>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</si>
  <si>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</si>
  <si>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</si>
  <si>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</si>
  <si>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</si>
  <si>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</si>
  <si>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</si>
  <si>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</si>
  <si>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</si>
  <si>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</si>
  <si>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</si>
  <si>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</si>
  <si>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</si>
  <si>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</si>
  <si>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</si>
  <si>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</si>
  <si>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</si>
  <si>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</si>
  <si>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</si>
  <si>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</si>
  <si>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</si>
  <si>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</si>
  <si>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</si>
  <si>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</si>
  <si>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</si>
  <si>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</si>
  <si>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</si>
  <si>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</si>
  <si>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</si>
  <si>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</si>
  <si>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</si>
  <si>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</si>
  <si>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</si>
  <si>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</si>
  <si>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</si>
  <si>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</si>
  <si>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</si>
  <si>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</si>
  <si>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</si>
  <si>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</si>
  <si>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</si>
  <si>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</si>
  <si>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</si>
  <si>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</si>
  <si>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</si>
  <si>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</si>
  <si>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</si>
  <si>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</si>
  <si>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</si>
  <si>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</si>
  <si>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</si>
  <si>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</si>
  <si>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</si>
  <si>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</si>
  <si>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</si>
  <si>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</si>
  <si>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</si>
  <si>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</si>
  <si>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</si>
  <si>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</si>
  <si>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</si>
  <si>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</si>
  <si>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</si>
  <si>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</si>
  <si>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</si>
  <si>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</si>
  <si>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</si>
  <si>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</si>
  <si>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</si>
  <si>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</si>
  <si>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</si>
  <si>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</si>
  <si>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</si>
  <si>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</si>
  <si>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</si>
  <si>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</si>
  <si>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</si>
  <si>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</si>
  <si>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</si>
  <si>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</si>
  <si>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</si>
  <si>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</si>
  <si>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</si>
  <si>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</si>
  <si>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</si>
  <si>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</si>
  <si>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</si>
  <si>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</si>
  <si>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</si>
  <si>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</si>
  <si>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</si>
  <si>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</si>
  <si>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</si>
  <si>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</si>
  <si>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</si>
  <si>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</si>
  <si>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</si>
  <si>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</si>
  <si>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</si>
  <si>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</si>
  <si>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</si>
  <si>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</si>
  <si>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</si>
  <si>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</si>
  <si>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</si>
  <si>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</si>
  <si>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</si>
  <si>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</si>
  <si>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</si>
  <si>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</si>
  <si>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</si>
  <si>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</si>
  <si>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</si>
  <si>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</si>
  <si>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</si>
  <si>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</si>
  <si>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</si>
  <si>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</si>
  <si>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</si>
  <si>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</si>
  <si>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</si>
  <si>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</si>
  <si>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</si>
  <si>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</si>
  <si>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</si>
  <si>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</si>
  <si>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</si>
  <si>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</si>
  <si>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</si>
  <si>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</si>
  <si>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</si>
  <si>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</si>
  <si>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</si>
  <si>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</si>
  <si>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</si>
  <si>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</si>
  <si>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</si>
  <si>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</si>
  <si>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</si>
  <si>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</si>
  <si>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</si>
  <si>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</si>
  <si>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</si>
  <si>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</si>
  <si>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</si>
  <si>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</si>
  <si>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</si>
  <si>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</si>
  <si>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</si>
  <si>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</si>
  <si>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</si>
  <si>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</si>
  <si>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</si>
  <si>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</si>
  <si>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</si>
  <si>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</si>
  <si>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</si>
  <si>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</si>
  <si>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</si>
  <si>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</si>
  <si>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</si>
  <si>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</si>
  <si>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</si>
  <si>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</si>
  <si>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</si>
  <si>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</si>
  <si>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</si>
  <si>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</si>
  <si>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</si>
  <si>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</si>
  <si>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</si>
  <si>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</si>
  <si>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</si>
  <si>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</si>
  <si>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</si>
  <si>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</si>
  <si>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</si>
  <si>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</si>
  <si>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</si>
  <si>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</si>
  <si>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</si>
  <si>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</si>
  <si>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</si>
  <si>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</si>
  <si>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</si>
  <si>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</si>
  <si>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</si>
  <si>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</si>
  <si>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</si>
  <si>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</si>
  <si>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</si>
  <si>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</si>
  <si>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</si>
  <si>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</si>
  <si>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</si>
  <si>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</si>
  <si>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</si>
  <si>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</si>
  <si>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</si>
  <si>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</si>
  <si>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</si>
  <si>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</si>
  <si>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</si>
  <si>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</si>
  <si>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</si>
  <si>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</si>
  <si>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</si>
  <si>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</si>
  <si>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</si>
  <si>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</si>
  <si>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</si>
  <si>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</si>
  <si>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</si>
  <si>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</si>
  <si>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</si>
  <si>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</si>
  <si>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</si>
  <si>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</si>
  <si>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</si>
  <si>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</si>
  <si>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</si>
  <si>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</si>
  <si>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</si>
  <si>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</si>
  <si>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</si>
  <si>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</si>
  <si>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</si>
  <si>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</si>
  <si>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</si>
  <si>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</si>
  <si>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</si>
  <si>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</si>
  <si>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</si>
  <si>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</si>
  <si>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</si>
  <si>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</si>
  <si>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</si>
  <si>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</si>
  <si>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</si>
  <si>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</si>
  <si>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</si>
  <si>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</si>
  <si>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</si>
  <si>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</si>
  <si>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</si>
  <si>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</si>
  <si>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</si>
  <si>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</si>
  <si>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</si>
  <si>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</si>
  <si>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</si>
  <si>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</si>
  <si>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</si>
  <si>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</si>
  <si>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</si>
  <si>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</si>
  <si>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</si>
  <si>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</si>
  <si>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</si>
  <si>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</si>
  <si>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</si>
  <si>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</si>
  <si>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</si>
  <si>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</si>
  <si>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</si>
  <si>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</si>
  <si>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</si>
  <si>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</si>
  <si>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</si>
  <si>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</si>
  <si>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</si>
  <si>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</si>
  <si>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</si>
  <si>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</si>
  <si>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</si>
  <si>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</si>
  <si>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</si>
  <si>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</si>
  <si>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</si>
  <si>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</si>
  <si>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</si>
  <si>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</si>
  <si>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</si>
  <si>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</si>
  <si>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</si>
  <si>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</si>
  <si>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</si>
  <si>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</si>
  <si>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</si>
  <si>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</si>
  <si>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</si>
  <si>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</si>
  <si>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</si>
  <si>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</si>
  <si>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</si>
  <si>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</si>
  <si>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</si>
  <si>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</si>
  <si>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</si>
  <si>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</si>
  <si>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</si>
  <si>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</si>
  <si>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</si>
  <si>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</si>
  <si>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</si>
  <si>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</si>
  <si>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</si>
  <si>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</si>
  <si>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</si>
  <si>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</si>
  <si>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</si>
  <si>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</si>
  <si>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</si>
  <si>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</si>
  <si>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</si>
  <si>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</si>
  <si>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</si>
  <si>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</si>
  <si>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</si>
  <si>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</si>
  <si>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</si>
  <si>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</si>
  <si>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</si>
  <si>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</si>
  <si>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</si>
  <si>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</si>
  <si>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</si>
  <si>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</si>
  <si>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</si>
  <si>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</si>
  <si>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</si>
  <si>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</si>
  <si>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</si>
  <si>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</si>
  <si>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</si>
  <si>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</si>
  <si>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</si>
  <si>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</si>
  <si>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</si>
  <si>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</si>
  <si>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</si>
  <si>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</si>
  <si>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</si>
  <si>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</si>
  <si>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GRAHAM-DUSTIN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</si>
  <si>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</si>
  <si>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</si>
  <si>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</si>
  <si>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</si>
  <si>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</si>
  <si>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E001</t>
  </si>
  <si>
    <t xml:space="preserve">OKC CHARTER: INDEPENDENCE MS  </t>
  </si>
  <si>
    <t>E003</t>
  </si>
  <si>
    <t>OKC CHARTER: HUPFELD/W VILLAGE</t>
  </si>
  <si>
    <t>E008</t>
  </si>
  <si>
    <t xml:space="preserve">OKC CHARTER: HARDING CHARTER  </t>
  </si>
  <si>
    <t>E010</t>
  </si>
  <si>
    <t>OKC CHARTER: HARDING FINE ARTS</t>
  </si>
  <si>
    <t>E012</t>
  </si>
  <si>
    <t xml:space="preserve">OKC CHARTER: KIPP REACH COLL. </t>
  </si>
  <si>
    <t>E021</t>
  </si>
  <si>
    <t xml:space="preserve">OKC CHARTER SANTA FE SOUTH    </t>
  </si>
  <si>
    <t>E024</t>
  </si>
  <si>
    <t>OKC CHARTER: DOVE SCIENCE ACAD</t>
  </si>
  <si>
    <t>G004</t>
  </si>
  <si>
    <t xml:space="preserve">ASTEC CHARTERS                </t>
  </si>
  <si>
    <t>G007</t>
  </si>
  <si>
    <t xml:space="preserve">JOHN W REX CHARTER ELEMENTARY </t>
  </si>
  <si>
    <t>G008</t>
  </si>
  <si>
    <t xml:space="preserve">EPIC BLENDED LEARNING CHARTER 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</si>
  <si>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</si>
  <si>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</si>
  <si>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</si>
  <si>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</si>
  <si>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</si>
  <si>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</si>
  <si>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</si>
  <si>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</si>
  <si>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</si>
  <si>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</si>
  <si>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</si>
  <si>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</si>
  <si>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</si>
  <si>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</si>
  <si>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</si>
  <si>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</si>
  <si>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</si>
  <si>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</si>
  <si>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</si>
  <si>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</si>
  <si>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</si>
  <si>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</si>
  <si>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</si>
  <si>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Z001</t>
  </si>
  <si>
    <t>EPIC ONE ON ONE CHARTER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</si>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</sst>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3" formatCode="_(* #,##0.00_);_(* \(#,##0.00\);_(* &quot;-&quot;??_);_(@_)"/>
    <numFmt numFmtId="164" formatCode="#,##0.0000"/>
    <numFmt numFmtId="165" formatCode="&quot;$&quot;#,##0.00"/>
    <numFmt numFmtId="166" formatCode="mm/dd/yy;@"/>
  </numFmts>
  <fonts count="39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9">
    <xf numFmtId="0" fontId="0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27" fillId="0" borderId="0"/>
    <xf numFmtId="0" fontId="33" fillId="0" borderId="0"/>
    <xf numFmtId="9" fontId="33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33" fillId="0" borderId="0"/>
    <xf numFmtId="9" fontId="33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9" fontId="3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8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34" fillId="0" borderId="0" xfId="0" applyFont="1" applyFill="1" applyAlignment="1">
      <alignment horizontal="center"/>
    </xf>
    <xf numFmtId="4" fontId="34" fillId="0" borderId="0" xfId="0" applyNumberFormat="1" applyFont="1" applyFill="1"/>
    <xf numFmtId="4" fontId="34" fillId="0" borderId="0" xfId="0" applyNumberFormat="1" applyFont="1" applyFill="1" applyAlignment="1">
      <alignment horizontal="center"/>
    </xf>
    <xf numFmtId="3" fontId="34" fillId="0" borderId="0" xfId="0" applyNumberFormat="1" applyFont="1" applyFill="1"/>
    <xf numFmtId="164" fontId="34" fillId="0" borderId="0" xfId="0" applyNumberFormat="1" applyFont="1" applyFill="1" applyAlignment="1">
      <alignment horizontal="center"/>
    </xf>
    <xf numFmtId="164" fontId="34" fillId="0" borderId="0" xfId="0" applyNumberFormat="1" applyFont="1" applyFill="1"/>
    <xf numFmtId="3" fontId="35" fillId="0" borderId="0" xfId="0" applyNumberFormat="1" applyFont="1" applyFill="1" applyBorder="1"/>
    <xf numFmtId="0" fontId="34" fillId="0" borderId="0" xfId="0" applyFont="1" applyFill="1"/>
    <xf numFmtId="0" fontId="34" fillId="0" borderId="1" xfId="0" applyFont="1" applyFill="1" applyBorder="1" applyAlignment="1">
      <alignment horizontal="center"/>
    </xf>
    <xf numFmtId="0" fontId="34" fillId="0" borderId="1" xfId="0" applyFont="1" applyFill="1" applyBorder="1"/>
    <xf numFmtId="4" fontId="34" fillId="0" borderId="1" xfId="0" applyNumberFormat="1" applyFont="1" applyFill="1" applyBorder="1" applyAlignment="1">
      <alignment horizontal="center"/>
    </xf>
    <xf numFmtId="165" fontId="36" fillId="0" borderId="1" xfId="0" applyNumberFormat="1" applyFont="1" applyFill="1" applyBorder="1" applyAlignment="1">
      <alignment horizontal="center"/>
    </xf>
    <xf numFmtId="3" fontId="34" fillId="0" borderId="1" xfId="0" applyNumberFormat="1" applyFont="1" applyFill="1" applyBorder="1" applyAlignment="1">
      <alignment horizontal="center"/>
    </xf>
    <xf numFmtId="7" fontId="36" fillId="0" borderId="1" xfId="0" applyNumberFormat="1" applyFont="1" applyFill="1" applyBorder="1" applyAlignment="1">
      <alignment horizontal="center"/>
    </xf>
    <xf numFmtId="164" fontId="34" fillId="0" borderId="1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center"/>
    </xf>
    <xf numFmtId="4" fontId="34" fillId="0" borderId="0" xfId="0" applyNumberFormat="1" applyFont="1" applyFill="1" applyProtection="1">
      <protection locked="0"/>
    </xf>
    <xf numFmtId="0" fontId="34" fillId="0" borderId="0" xfId="0" applyFont="1" applyFill="1" applyProtection="1">
      <protection locked="0"/>
    </xf>
    <xf numFmtId="3" fontId="35" fillId="0" borderId="0" xfId="0" applyNumberFormat="1" applyFont="1" applyFill="1"/>
    <xf numFmtId="3" fontId="34" fillId="0" borderId="0" xfId="0" applyNumberFormat="1" applyFont="1" applyFill="1" applyProtection="1">
      <protection locked="0"/>
    </xf>
    <xf numFmtId="4" fontId="34" fillId="0" borderId="0" xfId="0" applyNumberFormat="1" applyFont="1" applyFill="1" applyBorder="1"/>
    <xf numFmtId="3" fontId="34" fillId="0" borderId="0" xfId="0" applyNumberFormat="1" applyFont="1" applyFill="1" applyBorder="1"/>
    <xf numFmtId="37" fontId="35" fillId="0" borderId="0" xfId="0" applyNumberFormat="1" applyFont="1" applyFill="1" applyBorder="1"/>
    <xf numFmtId="0" fontId="37" fillId="0" borderId="0" xfId="1" applyFont="1" applyFill="1"/>
    <xf numFmtId="0" fontId="37" fillId="0" borderId="0" xfId="1" applyFont="1" applyFill="1" applyAlignment="1">
      <alignment vertical="center"/>
    </xf>
    <xf numFmtId="37" fontId="35" fillId="0" borderId="3" xfId="0" applyNumberFormat="1" applyFont="1" applyFill="1" applyBorder="1"/>
    <xf numFmtId="37" fontId="35" fillId="0" borderId="4" xfId="0" applyNumberFormat="1" applyFont="1" applyFill="1" applyBorder="1" applyAlignment="1">
      <alignment horizontal="center"/>
    </xf>
    <xf numFmtId="0" fontId="35" fillId="0" borderId="0" xfId="0" applyFont="1" applyFill="1"/>
    <xf numFmtId="3" fontId="34" fillId="0" borderId="0" xfId="20" applyNumberFormat="1" applyFont="1" applyFill="1"/>
    <xf numFmtId="37" fontId="35" fillId="0" borderId="2" xfId="0" applyNumberFormat="1" applyFont="1" applyFill="1" applyBorder="1" applyAlignment="1">
      <alignment horizontal="center"/>
    </xf>
    <xf numFmtId="37" fontId="35" fillId="0" borderId="3" xfId="0" applyNumberFormat="1" applyFont="1" applyFill="1" applyBorder="1" applyAlignment="1">
      <alignment horizontal="center"/>
    </xf>
    <xf numFmtId="4" fontId="35" fillId="0" borderId="0" xfId="0" applyNumberFormat="1" applyFont="1" applyFill="1" applyAlignment="1" applyProtection="1">
      <alignment horizontal="center" textRotation="90"/>
      <protection locked="0"/>
    </xf>
    <xf numFmtId="3" fontId="35" fillId="0" borderId="0" xfId="0" applyNumberFormat="1" applyFont="1" applyFill="1" applyAlignment="1" applyProtection="1">
      <alignment horizontal="center" textRotation="90"/>
      <protection locked="0"/>
    </xf>
    <xf numFmtId="164" fontId="35" fillId="0" borderId="0" xfId="0" applyNumberFormat="1" applyFont="1" applyFill="1" applyAlignment="1" applyProtection="1">
      <alignment horizontal="center" textRotation="90"/>
      <protection locked="0"/>
    </xf>
    <xf numFmtId="37" fontId="35" fillId="0" borderId="0" xfId="0" applyNumberFormat="1" applyFont="1" applyFill="1"/>
    <xf numFmtId="3" fontId="35" fillId="0" borderId="0" xfId="0" applyNumberFormat="1" applyFont="1" applyFill="1" applyAlignment="1">
      <alignment horizontal="center"/>
    </xf>
    <xf numFmtId="3" fontId="35" fillId="0" borderId="2" xfId="0" applyNumberFormat="1" applyFont="1" applyFill="1" applyBorder="1" applyAlignment="1">
      <alignment horizontal="center"/>
    </xf>
    <xf numFmtId="3" fontId="35" fillId="0" borderId="3" xfId="0" applyNumberFormat="1" applyFont="1" applyFill="1" applyBorder="1"/>
    <xf numFmtId="3" fontId="35" fillId="0" borderId="4" xfId="0" applyNumberFormat="1" applyFont="1" applyFill="1" applyBorder="1" applyAlignment="1" applyProtection="1">
      <alignment horizontal="center" textRotation="90"/>
      <protection locked="0"/>
    </xf>
    <xf numFmtId="0" fontId="34" fillId="0" borderId="3" xfId="0" applyFont="1" applyFill="1" applyBorder="1"/>
    <xf numFmtId="0" fontId="38" fillId="0" borderId="4" xfId="23" applyFont="1" applyFill="1" applyBorder="1" applyAlignment="1">
      <alignment textRotation="90"/>
    </xf>
    <xf numFmtId="3" fontId="37" fillId="0" borderId="0" xfId="0" applyNumberFormat="1" applyFont="1" applyFill="1"/>
    <xf numFmtId="3" fontId="37" fillId="0" borderId="0" xfId="0" applyNumberFormat="1" applyFont="1" applyFill="1" applyAlignment="1">
      <alignment horizontal="center"/>
    </xf>
    <xf numFmtId="4" fontId="37" fillId="0" borderId="0" xfId="0" applyNumberFormat="1" applyFont="1" applyFill="1"/>
    <xf numFmtId="0" fontId="37" fillId="0" borderId="0" xfId="0" applyFont="1" applyFill="1"/>
    <xf numFmtId="3" fontId="35" fillId="0" borderId="0" xfId="0" applyNumberFormat="1" applyFont="1" applyFill="1" applyAlignment="1">
      <alignment horizontal="center" wrapText="1"/>
    </xf>
    <xf numFmtId="4" fontId="37" fillId="0" borderId="0" xfId="0" applyNumberFormat="1" applyFont="1" applyFill="1" applyAlignment="1">
      <alignment horizontal="center"/>
    </xf>
    <xf numFmtId="3" fontId="37" fillId="0" borderId="1" xfId="0" applyNumberFormat="1" applyFont="1" applyFill="1" applyBorder="1" applyAlignment="1">
      <alignment horizontal="center"/>
    </xf>
    <xf numFmtId="4" fontId="37" fillId="0" borderId="1" xfId="0" applyNumberFormat="1" applyFont="1" applyFill="1" applyBorder="1" applyAlignment="1">
      <alignment horizontal="center"/>
    </xf>
    <xf numFmtId="3" fontId="38" fillId="0" borderId="0" xfId="0" applyNumberFormat="1" applyFont="1" applyFill="1" applyAlignment="1" applyProtection="1">
      <alignment horizontal="center" textRotation="90"/>
      <protection locked="0"/>
    </xf>
    <xf numFmtId="4" fontId="38" fillId="0" borderId="0" xfId="0" applyNumberFormat="1" applyFont="1" applyFill="1" applyAlignment="1" applyProtection="1">
      <alignment horizontal="center" textRotation="90"/>
      <protection locked="0"/>
    </xf>
    <xf numFmtId="164" fontId="34" fillId="0" borderId="1" xfId="0" quotePrefix="1" applyNumberFormat="1" applyFont="1" applyFill="1" applyBorder="1" applyAlignment="1">
      <alignment horizontal="center"/>
    </xf>
    <xf numFmtId="3" fontId="35" fillId="0" borderId="0" xfId="0" applyNumberFormat="1" applyFont="1" applyFill="1" applyAlignment="1">
      <alignment wrapText="1"/>
    </xf>
    <xf numFmtId="3" fontId="35" fillId="0" borderId="1" xfId="0" quotePrefix="1" applyNumberFormat="1" applyFont="1" applyFill="1" applyBorder="1" applyAlignment="1">
      <alignment horizontal="center"/>
    </xf>
    <xf numFmtId="3" fontId="35" fillId="0" borderId="3" xfId="0" applyNumberFormat="1" applyFont="1" applyFill="1" applyBorder="1" applyAlignment="1">
      <alignment horizontal="center"/>
    </xf>
    <xf numFmtId="166" fontId="35" fillId="0" borderId="4" xfId="0" quotePrefix="1" applyNumberFormat="1" applyFont="1" applyFill="1" applyBorder="1" applyAlignment="1">
      <alignment horizontal="center"/>
    </xf>
    <xf numFmtId="43" fontId="34" fillId="0" borderId="0" xfId="0" applyNumberFormat="1" applyFont="1" applyFill="1" applyProtection="1">
      <protection locked="0"/>
    </xf>
    <xf numFmtId="3" fontId="37" fillId="0" borderId="0" xfId="29" applyNumberFormat="1" applyFont="1" applyFill="1"/>
    <xf numFmtId="0" fontId="34" fillId="0" borderId="5" xfId="0" applyFont="1" applyFill="1" applyBorder="1"/>
    <xf numFmtId="3" fontId="37" fillId="0" borderId="0" xfId="67" applyNumberFormat="1" applyFont="1"/>
    <xf numFmtId="3" fontId="37" fillId="0" borderId="0" xfId="66" applyNumberFormat="1" applyFont="1"/>
    <xf numFmtId="3" fontId="37" fillId="0" borderId="0" xfId="68" applyNumberFormat="1" applyFont="1"/>
    <xf numFmtId="0" fontId="37" fillId="0" borderId="0" xfId="66" applyFont="1" applyFill="1"/>
    <xf numFmtId="3" fontId="37" fillId="0" borderId="0" xfId="65" applyNumberFormat="1" applyFont="1" applyFill="1"/>
    <xf numFmtId="39" fontId="37" fillId="0" borderId="0" xfId="34" applyNumberFormat="1" applyFont="1" applyFill="1"/>
    <xf numFmtId="3" fontId="37" fillId="0" borderId="0" xfId="31" applyNumberFormat="1" applyFont="1" applyFill="1"/>
    <xf numFmtId="37" fontId="37" fillId="0" borderId="0" xfId="34" applyNumberFormat="1" applyFont="1" applyFill="1"/>
    <xf numFmtId="0" fontId="34" fillId="0" borderId="0" xfId="0" applyFont="1"/>
    <xf numFmtId="4" fontId="37" fillId="0" borderId="0" xfId="98" applyNumberFormat="1" applyFont="1"/>
    <xf numFmtId="3" fontId="37" fillId="0" borderId="0" xfId="98" applyNumberFormat="1" applyFont="1"/>
    <xf numFmtId="3" fontId="34" fillId="0" borderId="0" xfId="0" applyNumberFormat="1" applyFont="1" applyFill="1" applyAlignment="1">
      <alignment horizontal="center"/>
    </xf>
    <xf numFmtId="3" fontId="34" fillId="0" borderId="0" xfId="0" quotePrefix="1" applyNumberFormat="1" applyFont="1" applyFill="1" applyBorder="1" applyAlignment="1">
      <alignment horizontal="center" textRotation="90" wrapText="1"/>
    </xf>
    <xf numFmtId="0" fontId="34" fillId="0" borderId="0" xfId="0" applyFont="1" applyFill="1" applyBorder="1" applyAlignment="1">
      <alignment textRotation="90" wrapText="1"/>
    </xf>
    <xf numFmtId="0" fontId="34" fillId="0" borderId="1" xfId="0" applyFont="1" applyFill="1" applyBorder="1" applyAlignment="1">
      <alignment textRotation="90" wrapText="1"/>
    </xf>
    <xf numFmtId="3" fontId="34" fillId="0" borderId="0" xfId="0" applyNumberFormat="1" applyFont="1" applyFill="1" applyBorder="1" applyAlignment="1">
      <alignment horizontal="center" textRotation="90" wrapText="1"/>
    </xf>
    <xf numFmtId="0" fontId="34" fillId="0" borderId="0" xfId="0" applyFont="1" applyFill="1" applyBorder="1" applyAlignment="1">
      <alignment horizontal="center" textRotation="90" wrapText="1"/>
    </xf>
    <xf numFmtId="0" fontId="34" fillId="0" borderId="1" xfId="0" applyFont="1" applyFill="1" applyBorder="1" applyAlignment="1">
      <alignment horizontal="center" textRotation="90" wrapText="1"/>
    </xf>
    <xf numFmtId="3" fontId="34" fillId="0" borderId="1" xfId="0" quotePrefix="1" applyNumberFormat="1" applyFont="1" applyFill="1" applyBorder="1" applyAlignment="1">
      <alignment horizontal="center" textRotation="90" wrapText="1"/>
    </xf>
    <xf numFmtId="0" fontId="34" fillId="0" borderId="2" xfId="0" applyFont="1" applyFill="1" applyBorder="1" applyAlignment="1">
      <alignment horizontal="center" textRotation="90"/>
    </xf>
    <xf numFmtId="0" fontId="34" fillId="0" borderId="3" xfId="0" applyFont="1" applyFill="1" applyBorder="1" applyAlignment="1">
      <alignment horizontal="center" textRotation="90"/>
    </xf>
    <xf numFmtId="0" fontId="34" fillId="0" borderId="4" xfId="0" applyFont="1" applyFill="1" applyBorder="1" applyAlignment="1">
      <alignment horizontal="center" textRotation="90"/>
    </xf>
    <xf numFmtId="4" fontId="34" fillId="0" borderId="0" xfId="0" applyNumberFormat="1" applyFont="1" applyFill="1" applyBorder="1" applyAlignment="1">
      <alignment horizontal="center" textRotation="90"/>
    </xf>
    <xf numFmtId="4" fontId="34" fillId="0" borderId="1" xfId="0" applyNumberFormat="1" applyFont="1" applyFill="1" applyBorder="1" applyAlignment="1">
      <alignment horizontal="center" textRotation="90"/>
    </xf>
    <xf numFmtId="4" fontId="34" fillId="0" borderId="0" xfId="0" applyNumberFormat="1" applyFont="1" applyFill="1" applyBorder="1" applyAlignment="1">
      <alignment horizontal="center" textRotation="90" wrapText="1"/>
    </xf>
    <xf numFmtId="4" fontId="34" fillId="0" borderId="1" xfId="0" applyNumberFormat="1" applyFont="1" applyFill="1" applyBorder="1" applyAlignment="1">
      <alignment horizontal="center" textRotation="90" wrapText="1"/>
    </xf>
  </cellXfs>
  <cellStyles count="99">
    <cellStyle name="Normal" xfId="0" builtinId="0"/>
    <cellStyle name="Normal 10" xfId="9"/>
    <cellStyle name="Normal 10 2" xfId="50"/>
    <cellStyle name="Normal 10_FY20 101119 Underpd Tchr" xfId="73"/>
    <cellStyle name="Normal 11" xfId="10"/>
    <cellStyle name="Normal 12" xfId="11"/>
    <cellStyle name="Normal 13" xfId="12"/>
    <cellStyle name="Normal 14" xfId="13"/>
    <cellStyle name="Normal 15" xfId="14"/>
    <cellStyle name="Normal 16" xfId="16"/>
    <cellStyle name="Normal 17" xfId="18"/>
    <cellStyle name="Normal 18" xfId="20"/>
    <cellStyle name="Normal 18 2" xfId="51"/>
    <cellStyle name="Normal 18_FY20 101119 Underpd Tchr" xfId="74"/>
    <cellStyle name="Normal 19" xfId="21"/>
    <cellStyle name="Normal 2" xfId="1"/>
    <cellStyle name="Normal 2 2" xfId="42"/>
    <cellStyle name="Normal 2_FY20 101119 Underpd Tchr" xfId="75"/>
    <cellStyle name="Normal 20" xfId="24"/>
    <cellStyle name="Normal 20 2" xfId="53"/>
    <cellStyle name="Normal 20_FY20 101119 Underpd Tchr" xfId="76"/>
    <cellStyle name="Normal 21" xfId="25"/>
    <cellStyle name="Normal 21 2" xfId="54"/>
    <cellStyle name="Normal 21_FY20 101119 Underpd Tchr" xfId="77"/>
    <cellStyle name="Normal 22" xfId="26"/>
    <cellStyle name="Normal 22 2" xfId="55"/>
    <cellStyle name="Normal 22_FY20 101119 Underpd Tchr" xfId="78"/>
    <cellStyle name="Normal 23" xfId="27"/>
    <cellStyle name="Normal 23 2" xfId="56"/>
    <cellStyle name="Normal 23_FY20 101119 Underpd Tchr" xfId="79"/>
    <cellStyle name="Normal 24" xfId="28"/>
    <cellStyle name="Normal 24 2" xfId="57"/>
    <cellStyle name="Normal 24_FY20 101119 Underpd Tchr" xfId="80"/>
    <cellStyle name="Normal 25" xfId="30"/>
    <cellStyle name="Normal 25 2" xfId="58"/>
    <cellStyle name="Normal 25_FY20 101119 Underpd Tchr" xfId="81"/>
    <cellStyle name="Normal 26" xfId="32"/>
    <cellStyle name="Normal 27" xfId="35"/>
    <cellStyle name="Normal 27 2" xfId="59"/>
    <cellStyle name="Normal 27_FY20 101119 Underpd Tchr" xfId="82"/>
    <cellStyle name="Normal 28" xfId="36"/>
    <cellStyle name="Normal 28 2" xfId="60"/>
    <cellStyle name="Normal 28_FY20 101119 Underpd Tchr" xfId="83"/>
    <cellStyle name="Normal 29" xfId="37"/>
    <cellStyle name="Normal 29 2" xfId="61"/>
    <cellStyle name="Normal 29_FY20 101119 Underpd Tchr" xfId="84"/>
    <cellStyle name="Normal 3" xfId="8"/>
    <cellStyle name="Normal 3 2" xfId="49"/>
    <cellStyle name="Normal 3_FY20 101119 Underpd Tchr" xfId="85"/>
    <cellStyle name="Normal 30" xfId="38"/>
    <cellStyle name="Normal 30 2" xfId="62"/>
    <cellStyle name="Normal 30_FY20 101119 Underpd Tchr" xfId="86"/>
    <cellStyle name="Normal 31" xfId="39"/>
    <cellStyle name="Normal 31 2" xfId="63"/>
    <cellStyle name="Normal 31_FY20 101119 Underpd Tchr" xfId="87"/>
    <cellStyle name="Normal 32" xfId="41"/>
    <cellStyle name="Normal 33" xfId="40"/>
    <cellStyle name="Normal 34" xfId="64"/>
    <cellStyle name="Normal 35" xfId="67"/>
    <cellStyle name="Normal 36" xfId="68"/>
    <cellStyle name="Normal 37" xfId="69"/>
    <cellStyle name="Normal 38" xfId="70"/>
    <cellStyle name="Normal 39" xfId="71"/>
    <cellStyle name="Normal 4" xfId="2"/>
    <cellStyle name="Normal 4 2" xfId="43"/>
    <cellStyle name="Normal 4_FY20 101119 Underpd Tchr" xfId="88"/>
    <cellStyle name="Normal 40" xfId="72"/>
    <cellStyle name="Normal 41" xfId="89"/>
    <cellStyle name="Normal 42" xfId="96"/>
    <cellStyle name="Normal 43" xfId="97"/>
    <cellStyle name="Normal 5" xfId="3"/>
    <cellStyle name="Normal 5 2" xfId="44"/>
    <cellStyle name="Normal 5_FY20 101119 Underpd Tchr" xfId="90"/>
    <cellStyle name="Normal 6" xfId="4"/>
    <cellStyle name="Normal 6 2" xfId="45"/>
    <cellStyle name="Normal 6_FY20 101119 Underpd Tchr" xfId="91"/>
    <cellStyle name="Normal 7" xfId="5"/>
    <cellStyle name="Normal 7 2" xfId="46"/>
    <cellStyle name="Normal 7_FY20 101119 Underpd Tchr" xfId="92"/>
    <cellStyle name="Normal 8" xfId="6"/>
    <cellStyle name="Normal 8 2" xfId="47"/>
    <cellStyle name="Normal 8_FY20 101119 Underpd Tchr" xfId="93"/>
    <cellStyle name="Normal 9" xfId="7"/>
    <cellStyle name="Normal 9 2" xfId="48"/>
    <cellStyle name="Normal 9_FY20 101119 Underpd Tchr" xfId="94"/>
    <cellStyle name="Normal_FY15 Midyear Alloc.123114" xfId="23"/>
    <cellStyle name="Normal_FY19 Midyear" xfId="65"/>
    <cellStyle name="Normal_FY20 Midyear w overpayments adj_2" xfId="98"/>
    <cellStyle name="Normal_Initial Build" xfId="66"/>
    <cellStyle name="Normal_Sheet 1" xfId="31"/>
    <cellStyle name="Normal_Sheet 1_1" xfId="29"/>
    <cellStyle name="Normal_Sheet 1_2" xfId="34"/>
    <cellStyle name="Percent 2" xfId="15"/>
    <cellStyle name="Percent 3" xfId="17"/>
    <cellStyle name="Percent 4" xfId="19"/>
    <cellStyle name="Percent 5" xfId="22"/>
    <cellStyle name="Percent 6" xfId="33"/>
    <cellStyle name="Percent 7" xfId="52"/>
    <cellStyle name="Percent 8" xfId="95"/>
  </cellStyles>
  <dxfs count="0"/>
  <tableStyles count="0" defaultTableStyle="TableStyleMedium9" defaultPivotStyle="PivotStyleLight16"/>
  <colors>
    <mruColors>
      <color rgb="FF66FFFF"/>
      <color rgb="FF66FF99"/>
      <color rgb="FFFFCDFF"/>
      <color rgb="FF008000"/>
      <color rgb="FFCC0099"/>
      <color rgb="FF0033CC"/>
      <color rgb="FF6600CC"/>
      <color rgb="FFAFFFFF"/>
      <color rgb="FF990033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93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4.1" customHeight="1"/>
  <cols>
    <col min="1" max="1" width="3.7109375" style="1" customWidth="1"/>
    <col min="2" max="2" width="10" style="8" customWidth="1"/>
    <col min="3" max="3" width="6.5703125" style="8" bestFit="1" customWidth="1"/>
    <col min="4" max="4" width="14.42578125" style="8" customWidth="1"/>
    <col min="5" max="5" width="9" style="2" bestFit="1" customWidth="1"/>
    <col min="6" max="6" width="12.140625" style="2" customWidth="1"/>
    <col min="7" max="7" width="10.85546875" style="2" bestFit="1" customWidth="1"/>
    <col min="8" max="8" width="8.7109375" style="42" bestFit="1" customWidth="1"/>
    <col min="9" max="9" width="10" style="44" customWidth="1"/>
    <col min="10" max="10" width="7.85546875" style="42" bestFit="1" customWidth="1"/>
    <col min="11" max="11" width="8.85546875" style="42" bestFit="1" customWidth="1"/>
    <col min="12" max="12" width="8.7109375" style="42" bestFit="1" customWidth="1"/>
    <col min="13" max="13" width="7.85546875" style="42" bestFit="1" customWidth="1"/>
    <col min="14" max="14" width="10.85546875" style="2" bestFit="1" customWidth="1"/>
    <col min="15" max="15" width="8.85546875" style="4" bestFit="1" customWidth="1"/>
    <col min="16" max="16" width="5.28515625" style="4" bestFit="1" customWidth="1"/>
    <col min="17" max="17" width="6" style="4" bestFit="1" customWidth="1"/>
    <col min="18" max="18" width="6.7109375" style="4" bestFit="1" customWidth="1"/>
    <col min="19" max="19" width="12.5703125" style="6" bestFit="1" customWidth="1"/>
    <col min="20" max="20" width="10.85546875" style="4" bestFit="1" customWidth="1"/>
    <col min="21" max="22" width="11.7109375" style="6" bestFit="1" customWidth="1"/>
    <col min="23" max="23" width="8.7109375" style="4" bestFit="1" customWidth="1"/>
    <col min="24" max="24" width="9.5703125" style="19" bestFit="1" customWidth="1"/>
    <col min="25" max="26" width="5.7109375" style="4" bestFit="1" customWidth="1"/>
    <col min="27" max="27" width="9.5703125" style="4" bestFit="1" customWidth="1"/>
    <col min="28" max="28" width="6.5703125" style="4" customWidth="1"/>
    <col min="29" max="29" width="7.85546875" style="4" customWidth="1"/>
    <col min="30" max="30" width="6.5703125" style="4" customWidth="1"/>
    <col min="31" max="32" width="5.7109375" style="4" customWidth="1"/>
    <col min="33" max="33" width="6.85546875" style="4" customWidth="1"/>
    <col min="34" max="34" width="2.5703125" style="4" customWidth="1"/>
    <col min="35" max="35" width="7.140625" style="2" bestFit="1" customWidth="1"/>
    <col min="36" max="36" width="7.28515625" style="4" bestFit="1" customWidth="1"/>
    <col min="37" max="37" width="3.5703125" style="4" customWidth="1"/>
    <col min="38" max="38" width="12.5703125" style="7" customWidth="1"/>
    <col min="39" max="39" width="10.85546875" style="21" bestFit="1" customWidth="1"/>
    <col min="40" max="40" width="9.85546875" style="23" bestFit="1" customWidth="1"/>
    <col min="41" max="42" width="3.28515625" style="8" bestFit="1" customWidth="1"/>
    <col min="43" max="16384" width="9.140625" style="8"/>
  </cols>
  <sheetData>
    <row r="1" spans="1:88" ht="17.100000000000001" customHeight="1">
      <c r="B1" s="1"/>
      <c r="C1" s="1"/>
      <c r="D1" s="1"/>
      <c r="F1" s="3" t="s">
        <v>0</v>
      </c>
      <c r="G1" s="3"/>
      <c r="I1" s="47" t="s">
        <v>1</v>
      </c>
      <c r="K1" s="43" t="s">
        <v>2</v>
      </c>
      <c r="S1" s="5" t="s">
        <v>3</v>
      </c>
      <c r="T1" s="3"/>
      <c r="W1" s="71" t="s">
        <v>4</v>
      </c>
      <c r="X1" s="53"/>
      <c r="AA1" s="36" t="s">
        <v>5</v>
      </c>
      <c r="AB1" s="75" t="s">
        <v>6</v>
      </c>
      <c r="AC1" s="72" t="s">
        <v>7</v>
      </c>
      <c r="AD1" s="72" t="s">
        <v>8</v>
      </c>
      <c r="AE1" s="72" t="s">
        <v>9</v>
      </c>
      <c r="AF1" s="72" t="s">
        <v>10</v>
      </c>
      <c r="AG1" s="72" t="s">
        <v>11</v>
      </c>
      <c r="AH1" s="72" t="s">
        <v>12</v>
      </c>
      <c r="AI1" s="82" t="s">
        <v>13</v>
      </c>
      <c r="AJ1" s="82" t="s">
        <v>14</v>
      </c>
      <c r="AK1" s="84" t="s">
        <v>15</v>
      </c>
      <c r="AL1" s="37" t="s">
        <v>16</v>
      </c>
      <c r="AM1" s="37" t="s">
        <v>16</v>
      </c>
      <c r="AN1" s="30" t="s">
        <v>17</v>
      </c>
      <c r="AO1" s="79" t="s">
        <v>18</v>
      </c>
      <c r="AP1" s="79" t="s">
        <v>19</v>
      </c>
    </row>
    <row r="2" spans="1:88" ht="17.100000000000001" customHeight="1">
      <c r="E2" s="3" t="s">
        <v>20</v>
      </c>
      <c r="F2" s="3" t="s">
        <v>21</v>
      </c>
      <c r="G2" s="3" t="s">
        <v>22</v>
      </c>
      <c r="H2" s="43" t="s">
        <v>1</v>
      </c>
      <c r="I2" s="47" t="s">
        <v>23</v>
      </c>
      <c r="J2" s="43" t="s">
        <v>24</v>
      </c>
      <c r="K2" s="43" t="s">
        <v>25</v>
      </c>
      <c r="L2" s="43" t="s">
        <v>26</v>
      </c>
      <c r="M2" s="43" t="s">
        <v>27</v>
      </c>
      <c r="N2" s="3" t="s">
        <v>17</v>
      </c>
      <c r="O2" s="71" t="s">
        <v>28</v>
      </c>
      <c r="P2" s="71" t="s">
        <v>29</v>
      </c>
      <c r="Q2" s="71" t="s">
        <v>30</v>
      </c>
      <c r="R2" s="71"/>
      <c r="S2" s="5" t="s">
        <v>31</v>
      </c>
      <c r="T2" s="3" t="s">
        <v>32</v>
      </c>
      <c r="U2" s="5" t="s">
        <v>33</v>
      </c>
      <c r="V2" s="5" t="s">
        <v>34</v>
      </c>
      <c r="W2" s="71" t="s">
        <v>35</v>
      </c>
      <c r="X2" s="46" t="s">
        <v>5</v>
      </c>
      <c r="Y2" s="71" t="s">
        <v>36</v>
      </c>
      <c r="Z2" s="71"/>
      <c r="AA2" s="36" t="s">
        <v>37</v>
      </c>
      <c r="AB2" s="76"/>
      <c r="AC2" s="73"/>
      <c r="AD2" s="73"/>
      <c r="AE2" s="72"/>
      <c r="AF2" s="72"/>
      <c r="AG2" s="73"/>
      <c r="AH2" s="73"/>
      <c r="AI2" s="82"/>
      <c r="AJ2" s="82"/>
      <c r="AK2" s="84"/>
      <c r="AL2" s="55" t="s">
        <v>38</v>
      </c>
      <c r="AM2" s="55" t="s">
        <v>38</v>
      </c>
      <c r="AN2" s="31" t="s">
        <v>39</v>
      </c>
      <c r="AO2" s="80"/>
      <c r="AP2" s="80"/>
    </row>
    <row r="3" spans="1:88" s="10" customFormat="1" ht="17.100000000000001" customHeight="1">
      <c r="A3" s="59" t="s">
        <v>1</v>
      </c>
      <c r="C3" s="10" t="s">
        <v>40</v>
      </c>
      <c r="E3" s="11" t="s">
        <v>41</v>
      </c>
      <c r="F3" s="12">
        <v>1825.76</v>
      </c>
      <c r="G3" s="11" t="s">
        <v>42</v>
      </c>
      <c r="H3" s="48" t="s">
        <v>23</v>
      </c>
      <c r="I3" s="49" t="s">
        <v>43</v>
      </c>
      <c r="J3" s="48" t="s">
        <v>44</v>
      </c>
      <c r="K3" s="48" t="s">
        <v>45</v>
      </c>
      <c r="L3" s="48" t="s">
        <v>46</v>
      </c>
      <c r="M3" s="48" t="s">
        <v>47</v>
      </c>
      <c r="N3" s="11" t="s">
        <v>48</v>
      </c>
      <c r="O3" s="13" t="s">
        <v>0</v>
      </c>
      <c r="P3" s="13" t="s">
        <v>49</v>
      </c>
      <c r="Q3" s="9" t="s">
        <v>50</v>
      </c>
      <c r="R3" s="13" t="s">
        <v>51</v>
      </c>
      <c r="S3" s="14">
        <v>87.77</v>
      </c>
      <c r="T3" s="13" t="s">
        <v>22</v>
      </c>
      <c r="U3" s="15" t="s">
        <v>52</v>
      </c>
      <c r="V3" s="52" t="s">
        <v>53</v>
      </c>
      <c r="W3" s="13">
        <v>20</v>
      </c>
      <c r="X3" s="16" t="s">
        <v>37</v>
      </c>
      <c r="Y3" s="13" t="s">
        <v>54</v>
      </c>
      <c r="Z3" s="13" t="s">
        <v>55</v>
      </c>
      <c r="AA3" s="54" t="s">
        <v>56</v>
      </c>
      <c r="AB3" s="77"/>
      <c r="AC3" s="74"/>
      <c r="AD3" s="74"/>
      <c r="AE3" s="78"/>
      <c r="AF3" s="78"/>
      <c r="AG3" s="74"/>
      <c r="AH3" s="74"/>
      <c r="AI3" s="83"/>
      <c r="AJ3" s="83"/>
      <c r="AK3" s="85"/>
      <c r="AL3" s="56">
        <v>43895</v>
      </c>
      <c r="AM3" s="56">
        <v>43895</v>
      </c>
      <c r="AN3" s="27" t="s">
        <v>57</v>
      </c>
      <c r="AO3" s="81"/>
      <c r="AP3" s="81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</row>
    <row r="4" spans="1:88" ht="17.100000000000001" customHeight="1">
      <c r="A4" s="8" t="s">
        <v>58</v>
      </c>
      <c r="B4" s="8" t="s">
        <v>59</v>
      </c>
      <c r="C4" s="8" t="s">
        <v>60</v>
      </c>
      <c r="D4" s="8" t="s">
        <v>61</v>
      </c>
      <c r="E4" s="57">
        <v>228.39</v>
      </c>
      <c r="F4" s="2">
        <f>ROUND(E4*$F$3,2)</f>
        <v>416985.33</v>
      </c>
      <c r="G4" s="69">
        <v>53618.239999999998</v>
      </c>
      <c r="H4" s="60">
        <v>10677</v>
      </c>
      <c r="I4" s="44">
        <f t="shared" ref="I4:I67" si="0">ROUND(H4*0.75,2)</f>
        <v>8007.75</v>
      </c>
      <c r="J4" s="61">
        <v>18941</v>
      </c>
      <c r="K4" s="61">
        <v>0</v>
      </c>
      <c r="L4" s="61">
        <v>0</v>
      </c>
      <c r="M4" s="61">
        <v>31296</v>
      </c>
      <c r="N4" s="2">
        <f t="shared" ref="N4:N67" si="1">SUM(G4+I4+J4+K4+L4+M4)</f>
        <v>111862.98999999999</v>
      </c>
      <c r="O4" s="4">
        <f t="shared" ref="O4:O35" si="2">IF(F4&gt;N4,ROUND(SUM(F4-N4),0),0)</f>
        <v>305122</v>
      </c>
      <c r="P4" s="68">
        <v>104</v>
      </c>
      <c r="Q4" s="63">
        <v>66</v>
      </c>
      <c r="R4" s="4">
        <f t="shared" ref="R4:R67" si="3">ROUND(SUM(P4*Q4*1.39),0)</f>
        <v>9541</v>
      </c>
      <c r="S4" s="6">
        <f>ROUND(SUM(E4*$S$3),4)</f>
        <v>20045.790300000001</v>
      </c>
      <c r="T4" s="70">
        <v>3148458</v>
      </c>
      <c r="U4" s="6">
        <f t="shared" ref="U4:U67" si="4">ROUND(T4/1000,4)</f>
        <v>3148.4580000000001</v>
      </c>
      <c r="V4" s="6">
        <f t="shared" ref="V4:V67" si="5">IF(S4-U4&lt;0,0,S4-U4)</f>
        <v>16897.332300000002</v>
      </c>
      <c r="W4" s="4">
        <f t="shared" ref="W4:W67" si="6">IF(V4&gt;0,ROUND(SUM(V4*$W$3),0),0)</f>
        <v>337947</v>
      </c>
      <c r="X4" s="19">
        <f t="shared" ref="X4:X67" si="7">SUM(O4+R4+W4)</f>
        <v>652610</v>
      </c>
      <c r="Y4" s="20">
        <v>0</v>
      </c>
      <c r="Z4" s="18">
        <v>0</v>
      </c>
      <c r="AA4" s="4">
        <f t="shared" ref="AA4:AA67" si="8">ROUND(X4+Z4,0)</f>
        <v>652610</v>
      </c>
      <c r="AB4" s="20"/>
      <c r="AC4" s="20"/>
      <c r="AD4" s="20"/>
      <c r="AE4" s="20"/>
      <c r="AF4" s="20"/>
      <c r="AG4" s="20">
        <v>13329</v>
      </c>
      <c r="AH4" s="20"/>
      <c r="AI4" s="64">
        <v>0</v>
      </c>
      <c r="AJ4" s="64"/>
      <c r="AK4" s="29"/>
      <c r="AL4" s="38">
        <f>SUM(AA4-AB4-AC4-AD4-AE4-AF4-AG4-AH4+AI4-AJ4+AK4)</f>
        <v>639281</v>
      </c>
      <c r="AM4" s="62">
        <v>639281</v>
      </c>
      <c r="AN4" s="26">
        <f>SUM(AL4-AM4)</f>
        <v>0</v>
      </c>
      <c r="AO4" s="40" t="str">
        <f t="shared" ref="AO4:AO5" si="9">IF(O4&gt;0," ",1)</f>
        <v xml:space="preserve"> </v>
      </c>
      <c r="AP4" s="40" t="str">
        <f t="shared" ref="AP4:AP5" si="10">IF(W4&gt;0," ",1)</f>
        <v xml:space="preserve"> </v>
      </c>
    </row>
    <row r="5" spans="1:88" ht="17.100000000000001" customHeight="1">
      <c r="A5" s="8" t="s">
        <v>58</v>
      </c>
      <c r="B5" s="8" t="s">
        <v>59</v>
      </c>
      <c r="C5" s="8" t="s">
        <v>62</v>
      </c>
      <c r="D5" s="8" t="s">
        <v>63</v>
      </c>
      <c r="E5" s="57">
        <v>1035.8800000000001</v>
      </c>
      <c r="F5" s="2">
        <f t="shared" ref="F5:F68" si="11">ROUND(E5*$F$3,2)</f>
        <v>1891268.27</v>
      </c>
      <c r="G5" s="69">
        <v>63503.61</v>
      </c>
      <c r="H5" s="60">
        <v>54461</v>
      </c>
      <c r="I5" s="44">
        <f t="shared" si="0"/>
        <v>40845.75</v>
      </c>
      <c r="J5" s="61">
        <v>96555</v>
      </c>
      <c r="K5" s="61">
        <v>0</v>
      </c>
      <c r="L5" s="61">
        <v>0</v>
      </c>
      <c r="M5" s="61">
        <v>34829</v>
      </c>
      <c r="N5" s="2">
        <f t="shared" si="1"/>
        <v>235733.36</v>
      </c>
      <c r="O5" s="4">
        <f t="shared" si="2"/>
        <v>1655535</v>
      </c>
      <c r="P5" s="68">
        <v>576</v>
      </c>
      <c r="Q5" s="63">
        <v>33</v>
      </c>
      <c r="R5" s="4">
        <f t="shared" si="3"/>
        <v>26421</v>
      </c>
      <c r="S5" s="6">
        <f t="shared" ref="S5:S68" si="12">ROUND(SUM(E5*$S$3),4)</f>
        <v>90919.187600000005</v>
      </c>
      <c r="T5" s="70">
        <v>3855714</v>
      </c>
      <c r="U5" s="6">
        <f t="shared" si="4"/>
        <v>3855.7139999999999</v>
      </c>
      <c r="V5" s="6">
        <f t="shared" si="5"/>
        <v>87063.473599999998</v>
      </c>
      <c r="W5" s="4">
        <f t="shared" si="6"/>
        <v>1741269</v>
      </c>
      <c r="X5" s="19">
        <f t="shared" si="7"/>
        <v>3423225</v>
      </c>
      <c r="Y5" s="20">
        <v>0</v>
      </c>
      <c r="Z5" s="18">
        <v>0</v>
      </c>
      <c r="AA5" s="4">
        <f t="shared" si="8"/>
        <v>3423225</v>
      </c>
      <c r="AB5" s="20"/>
      <c r="AC5" s="20"/>
      <c r="AD5" s="20"/>
      <c r="AE5" s="20"/>
      <c r="AF5" s="20"/>
      <c r="AG5" s="20"/>
      <c r="AH5" s="20"/>
      <c r="AI5" s="64">
        <v>0</v>
      </c>
      <c r="AJ5" s="64"/>
      <c r="AK5" s="29"/>
      <c r="AL5" s="38">
        <f t="shared" ref="AL5:AL68" si="13">SUM(AA5-AB5-AC5-AD5-AE5-AF5-AG5-AH5+AI5-AJ5+AK5)</f>
        <v>3423225</v>
      </c>
      <c r="AM5" s="62">
        <v>3423225</v>
      </c>
      <c r="AN5" s="26">
        <f t="shared" ref="AN5:AN68" si="14">SUM(AL5-AM5)</f>
        <v>0</v>
      </c>
      <c r="AO5" s="40" t="str">
        <f t="shared" si="9"/>
        <v xml:space="preserve"> </v>
      </c>
      <c r="AP5" s="40" t="str">
        <f t="shared" si="10"/>
        <v xml:space="preserve"> </v>
      </c>
    </row>
    <row r="6" spans="1:88" ht="17.100000000000001" customHeight="1">
      <c r="A6" s="8" t="s">
        <v>58</v>
      </c>
      <c r="B6" s="8" t="s">
        <v>59</v>
      </c>
      <c r="C6" s="8" t="s">
        <v>64</v>
      </c>
      <c r="D6" s="8" t="s">
        <v>65</v>
      </c>
      <c r="E6" s="57">
        <v>356.77</v>
      </c>
      <c r="F6" s="2">
        <f t="shared" si="11"/>
        <v>651376.4</v>
      </c>
      <c r="G6" s="69">
        <v>24324.29</v>
      </c>
      <c r="H6" s="60">
        <v>15574</v>
      </c>
      <c r="I6" s="44">
        <f t="shared" si="0"/>
        <v>11680.5</v>
      </c>
      <c r="J6" s="61">
        <v>27567</v>
      </c>
      <c r="K6" s="61">
        <v>0</v>
      </c>
      <c r="L6" s="61">
        <v>0</v>
      </c>
      <c r="M6" s="61">
        <v>12636</v>
      </c>
      <c r="N6" s="2">
        <f t="shared" si="1"/>
        <v>76207.790000000008</v>
      </c>
      <c r="O6" s="4">
        <f t="shared" si="2"/>
        <v>575169</v>
      </c>
      <c r="P6" s="68">
        <v>142</v>
      </c>
      <c r="Q6" s="63">
        <v>51</v>
      </c>
      <c r="R6" s="4">
        <f t="shared" si="3"/>
        <v>10066</v>
      </c>
      <c r="S6" s="6">
        <f t="shared" si="12"/>
        <v>31313.7029</v>
      </c>
      <c r="T6" s="70">
        <v>1393942</v>
      </c>
      <c r="U6" s="6">
        <f t="shared" si="4"/>
        <v>1393.942</v>
      </c>
      <c r="V6" s="6">
        <f t="shared" si="5"/>
        <v>29919.760900000001</v>
      </c>
      <c r="W6" s="4">
        <f t="shared" si="6"/>
        <v>598395</v>
      </c>
      <c r="X6" s="19">
        <f t="shared" si="7"/>
        <v>1183630</v>
      </c>
      <c r="Y6" s="20">
        <v>0</v>
      </c>
      <c r="Z6" s="18">
        <v>0</v>
      </c>
      <c r="AA6" s="4">
        <f t="shared" si="8"/>
        <v>1183630</v>
      </c>
      <c r="AB6" s="20"/>
      <c r="AC6" s="20"/>
      <c r="AD6" s="20"/>
      <c r="AE6" s="20"/>
      <c r="AF6" s="20"/>
      <c r="AG6" s="20"/>
      <c r="AH6" s="20"/>
      <c r="AI6" s="64">
        <v>0</v>
      </c>
      <c r="AJ6" s="64"/>
      <c r="AK6" s="29"/>
      <c r="AL6" s="38">
        <f t="shared" si="13"/>
        <v>1183630</v>
      </c>
      <c r="AM6" s="62">
        <v>1183630</v>
      </c>
      <c r="AN6" s="26">
        <f t="shared" si="14"/>
        <v>0</v>
      </c>
      <c r="AO6" s="40" t="str">
        <f t="shared" ref="AO6:AO69" si="15">IF(O6&gt;0," ",1)</f>
        <v xml:space="preserve"> </v>
      </c>
      <c r="AP6" s="40" t="str">
        <f t="shared" ref="AP6:AP69" si="16">IF(W6&gt;0," ",1)</f>
        <v xml:space="preserve"> </v>
      </c>
    </row>
    <row r="7" spans="1:88" ht="17.100000000000001" customHeight="1">
      <c r="A7" s="8" t="s">
        <v>58</v>
      </c>
      <c r="B7" s="8" t="s">
        <v>59</v>
      </c>
      <c r="C7" s="8" t="s">
        <v>66</v>
      </c>
      <c r="D7" s="8" t="s">
        <v>67</v>
      </c>
      <c r="E7" s="57">
        <v>575.89</v>
      </c>
      <c r="F7" s="2">
        <f t="shared" si="11"/>
        <v>1051436.93</v>
      </c>
      <c r="G7" s="69">
        <v>59279.94</v>
      </c>
      <c r="H7" s="60">
        <v>28777</v>
      </c>
      <c r="I7" s="44">
        <f t="shared" si="0"/>
        <v>21582.75</v>
      </c>
      <c r="J7" s="61">
        <v>51060</v>
      </c>
      <c r="K7" s="61">
        <v>0</v>
      </c>
      <c r="L7" s="61">
        <v>0</v>
      </c>
      <c r="M7" s="61">
        <v>18246</v>
      </c>
      <c r="N7" s="2">
        <f t="shared" si="1"/>
        <v>150168.69</v>
      </c>
      <c r="O7" s="4">
        <f t="shared" si="2"/>
        <v>901268</v>
      </c>
      <c r="P7" s="68">
        <v>311</v>
      </c>
      <c r="Q7" s="63">
        <v>33</v>
      </c>
      <c r="R7" s="4">
        <f t="shared" si="3"/>
        <v>14266</v>
      </c>
      <c r="S7" s="6">
        <f t="shared" si="12"/>
        <v>50545.865299999998</v>
      </c>
      <c r="T7" s="70">
        <v>3389362</v>
      </c>
      <c r="U7" s="6">
        <f t="shared" si="4"/>
        <v>3389.3620000000001</v>
      </c>
      <c r="V7" s="6">
        <f t="shared" si="5"/>
        <v>47156.503299999997</v>
      </c>
      <c r="W7" s="4">
        <f t="shared" si="6"/>
        <v>943130</v>
      </c>
      <c r="X7" s="19">
        <f t="shared" si="7"/>
        <v>1858664</v>
      </c>
      <c r="Y7" s="20">
        <v>0</v>
      </c>
      <c r="Z7" s="18">
        <v>0</v>
      </c>
      <c r="AA7" s="4">
        <f t="shared" si="8"/>
        <v>1858664</v>
      </c>
      <c r="AB7" s="20"/>
      <c r="AC7" s="20"/>
      <c r="AD7" s="20"/>
      <c r="AE7" s="20"/>
      <c r="AF7" s="20"/>
      <c r="AG7" s="20"/>
      <c r="AH7" s="20"/>
      <c r="AI7" s="64">
        <v>0</v>
      </c>
      <c r="AJ7" s="64"/>
      <c r="AK7" s="29"/>
      <c r="AL7" s="38">
        <f t="shared" si="13"/>
        <v>1858664</v>
      </c>
      <c r="AM7" s="62">
        <v>1858664</v>
      </c>
      <c r="AN7" s="26">
        <f t="shared" si="14"/>
        <v>0</v>
      </c>
      <c r="AO7" s="40" t="str">
        <f t="shared" si="15"/>
        <v xml:space="preserve"> </v>
      </c>
      <c r="AP7" s="40" t="str">
        <f t="shared" si="16"/>
        <v xml:space="preserve"> </v>
      </c>
    </row>
    <row r="8" spans="1:88" ht="17.100000000000001" customHeight="1">
      <c r="A8" s="8" t="s">
        <v>58</v>
      </c>
      <c r="B8" s="8" t="s">
        <v>59</v>
      </c>
      <c r="C8" s="8" t="s">
        <v>68</v>
      </c>
      <c r="D8" s="8" t="s">
        <v>69</v>
      </c>
      <c r="E8" s="57">
        <v>269.12</v>
      </c>
      <c r="F8" s="2">
        <f t="shared" si="11"/>
        <v>491348.53</v>
      </c>
      <c r="G8" s="69">
        <v>29788.48</v>
      </c>
      <c r="H8" s="60">
        <v>12150</v>
      </c>
      <c r="I8" s="44">
        <f t="shared" si="0"/>
        <v>9112.5</v>
      </c>
      <c r="J8" s="61">
        <v>21640</v>
      </c>
      <c r="K8" s="61">
        <v>0</v>
      </c>
      <c r="L8" s="61">
        <v>0</v>
      </c>
      <c r="M8" s="61">
        <v>7293</v>
      </c>
      <c r="N8" s="2">
        <f t="shared" si="1"/>
        <v>67833.98</v>
      </c>
      <c r="O8" s="4">
        <f t="shared" si="2"/>
        <v>423515</v>
      </c>
      <c r="P8" s="68">
        <v>132</v>
      </c>
      <c r="Q8" s="63">
        <v>33</v>
      </c>
      <c r="R8" s="4">
        <f t="shared" si="3"/>
        <v>6055</v>
      </c>
      <c r="S8" s="6">
        <f t="shared" si="12"/>
        <v>23620.662400000001</v>
      </c>
      <c r="T8" s="70">
        <v>1804269</v>
      </c>
      <c r="U8" s="6">
        <f t="shared" si="4"/>
        <v>1804.269</v>
      </c>
      <c r="V8" s="6">
        <f t="shared" si="5"/>
        <v>21816.393400000001</v>
      </c>
      <c r="W8" s="4">
        <f t="shared" si="6"/>
        <v>436328</v>
      </c>
      <c r="X8" s="19">
        <f t="shared" si="7"/>
        <v>865898</v>
      </c>
      <c r="Y8" s="20">
        <v>0</v>
      </c>
      <c r="Z8" s="18">
        <v>0</v>
      </c>
      <c r="AA8" s="4">
        <f t="shared" si="8"/>
        <v>865898</v>
      </c>
      <c r="AB8" s="20"/>
      <c r="AC8" s="20"/>
      <c r="AD8" s="20"/>
      <c r="AE8" s="20"/>
      <c r="AF8" s="20"/>
      <c r="AG8" s="20"/>
      <c r="AH8" s="20"/>
      <c r="AI8" s="64">
        <v>0</v>
      </c>
      <c r="AJ8" s="64"/>
      <c r="AK8" s="29"/>
      <c r="AL8" s="38">
        <f t="shared" si="13"/>
        <v>865898</v>
      </c>
      <c r="AM8" s="62">
        <v>865898</v>
      </c>
      <c r="AN8" s="26">
        <f t="shared" si="14"/>
        <v>0</v>
      </c>
      <c r="AO8" s="40" t="str">
        <f t="shared" si="15"/>
        <v xml:space="preserve"> </v>
      </c>
      <c r="AP8" s="40" t="str">
        <f t="shared" si="16"/>
        <v xml:space="preserve"> </v>
      </c>
    </row>
    <row r="9" spans="1:88" ht="17.100000000000001" customHeight="1">
      <c r="A9" s="8" t="s">
        <v>58</v>
      </c>
      <c r="B9" s="8" t="s">
        <v>59</v>
      </c>
      <c r="C9" s="8" t="s">
        <v>70</v>
      </c>
      <c r="D9" s="8" t="s">
        <v>71</v>
      </c>
      <c r="E9" s="57">
        <v>134.61000000000001</v>
      </c>
      <c r="F9" s="2">
        <f t="shared" si="11"/>
        <v>245765.55</v>
      </c>
      <c r="G9" s="69">
        <v>29058.240000000002</v>
      </c>
      <c r="H9" s="60">
        <v>6126</v>
      </c>
      <c r="I9" s="44">
        <f t="shared" si="0"/>
        <v>4594.5</v>
      </c>
      <c r="J9" s="61">
        <v>10722</v>
      </c>
      <c r="K9" s="61">
        <v>0</v>
      </c>
      <c r="L9" s="61">
        <v>0</v>
      </c>
      <c r="M9" s="61">
        <v>18777</v>
      </c>
      <c r="N9" s="2">
        <f t="shared" si="1"/>
        <v>63151.740000000005</v>
      </c>
      <c r="O9" s="4">
        <f t="shared" si="2"/>
        <v>182614</v>
      </c>
      <c r="P9" s="68">
        <v>53</v>
      </c>
      <c r="Q9" s="63">
        <v>90</v>
      </c>
      <c r="R9" s="4">
        <f t="shared" si="3"/>
        <v>6630</v>
      </c>
      <c r="S9" s="6">
        <f t="shared" si="12"/>
        <v>11814.7197</v>
      </c>
      <c r="T9" s="70">
        <v>1699312</v>
      </c>
      <c r="U9" s="6">
        <f t="shared" si="4"/>
        <v>1699.3119999999999</v>
      </c>
      <c r="V9" s="6">
        <f t="shared" si="5"/>
        <v>10115.4077</v>
      </c>
      <c r="W9" s="4">
        <f t="shared" si="6"/>
        <v>202308</v>
      </c>
      <c r="X9" s="19">
        <f t="shared" si="7"/>
        <v>391552</v>
      </c>
      <c r="Y9" s="20">
        <v>0</v>
      </c>
      <c r="Z9" s="18">
        <v>0</v>
      </c>
      <c r="AA9" s="4">
        <f t="shared" si="8"/>
        <v>391552</v>
      </c>
      <c r="AB9" s="20"/>
      <c r="AC9" s="20"/>
      <c r="AD9" s="20"/>
      <c r="AE9" s="20"/>
      <c r="AF9" s="20"/>
      <c r="AG9" s="20">
        <v>1864</v>
      </c>
      <c r="AH9" s="20"/>
      <c r="AI9" s="64">
        <v>0</v>
      </c>
      <c r="AJ9" s="64"/>
      <c r="AK9" s="29"/>
      <c r="AL9" s="38">
        <f t="shared" si="13"/>
        <v>389688</v>
      </c>
      <c r="AM9" s="62">
        <v>389688</v>
      </c>
      <c r="AN9" s="26">
        <f t="shared" si="14"/>
        <v>0</v>
      </c>
      <c r="AO9" s="40" t="str">
        <f t="shared" si="15"/>
        <v xml:space="preserve"> </v>
      </c>
      <c r="AP9" s="40" t="str">
        <f t="shared" si="16"/>
        <v xml:space="preserve"> </v>
      </c>
    </row>
    <row r="10" spans="1:88" ht="17.100000000000001" customHeight="1">
      <c r="A10" s="8" t="s">
        <v>58</v>
      </c>
      <c r="B10" s="8" t="s">
        <v>59</v>
      </c>
      <c r="C10" s="8" t="s">
        <v>72</v>
      </c>
      <c r="D10" s="8" t="s">
        <v>73</v>
      </c>
      <c r="E10" s="57">
        <v>488.9</v>
      </c>
      <c r="F10" s="2">
        <f t="shared" si="11"/>
        <v>892614.06</v>
      </c>
      <c r="G10" s="69">
        <v>123355.17</v>
      </c>
      <c r="H10" s="60">
        <v>22884</v>
      </c>
      <c r="I10" s="44">
        <f t="shared" si="0"/>
        <v>17163</v>
      </c>
      <c r="J10" s="61">
        <v>40452</v>
      </c>
      <c r="K10" s="61">
        <v>0</v>
      </c>
      <c r="L10" s="61">
        <v>106459</v>
      </c>
      <c r="M10" s="61">
        <v>44641</v>
      </c>
      <c r="N10" s="2">
        <f t="shared" si="1"/>
        <v>332070.17</v>
      </c>
      <c r="O10" s="4">
        <f t="shared" si="2"/>
        <v>560544</v>
      </c>
      <c r="P10" s="68">
        <v>205</v>
      </c>
      <c r="Q10" s="63">
        <v>64</v>
      </c>
      <c r="R10" s="4">
        <f t="shared" si="3"/>
        <v>18237</v>
      </c>
      <c r="S10" s="6">
        <f t="shared" si="12"/>
        <v>42910.752999999997</v>
      </c>
      <c r="T10" s="70">
        <v>7652306</v>
      </c>
      <c r="U10" s="6">
        <f t="shared" si="4"/>
        <v>7652.3059999999996</v>
      </c>
      <c r="V10" s="6">
        <f t="shared" si="5"/>
        <v>35258.447</v>
      </c>
      <c r="W10" s="4">
        <f t="shared" si="6"/>
        <v>705169</v>
      </c>
      <c r="X10" s="19">
        <f t="shared" si="7"/>
        <v>1283950</v>
      </c>
      <c r="Y10" s="20">
        <v>0</v>
      </c>
      <c r="Z10" s="18">
        <v>0</v>
      </c>
      <c r="AA10" s="4">
        <f t="shared" si="8"/>
        <v>1283950</v>
      </c>
      <c r="AB10" s="20"/>
      <c r="AC10" s="20"/>
      <c r="AD10" s="20"/>
      <c r="AE10" s="20"/>
      <c r="AF10" s="20"/>
      <c r="AG10" s="20"/>
      <c r="AH10" s="20"/>
      <c r="AI10" s="64">
        <v>0</v>
      </c>
      <c r="AJ10" s="64"/>
      <c r="AK10" s="29"/>
      <c r="AL10" s="38">
        <f t="shared" si="13"/>
        <v>1283950</v>
      </c>
      <c r="AM10" s="62">
        <v>1283950</v>
      </c>
      <c r="AN10" s="26">
        <f t="shared" si="14"/>
        <v>0</v>
      </c>
      <c r="AO10" s="40" t="str">
        <f t="shared" si="15"/>
        <v xml:space="preserve"> </v>
      </c>
      <c r="AP10" s="40" t="str">
        <f t="shared" si="16"/>
        <v xml:space="preserve"> </v>
      </c>
    </row>
    <row r="11" spans="1:88" ht="17.100000000000001" customHeight="1">
      <c r="A11" s="8" t="s">
        <v>58</v>
      </c>
      <c r="B11" s="8" t="s">
        <v>59</v>
      </c>
      <c r="C11" s="8" t="s">
        <v>74</v>
      </c>
      <c r="D11" s="8" t="s">
        <v>75</v>
      </c>
      <c r="E11" s="57">
        <v>2012.28</v>
      </c>
      <c r="F11" s="2">
        <f t="shared" si="11"/>
        <v>3673940.33</v>
      </c>
      <c r="G11" s="69">
        <v>481768.85</v>
      </c>
      <c r="H11" s="60">
        <v>94195</v>
      </c>
      <c r="I11" s="44">
        <f t="shared" si="0"/>
        <v>70646.25</v>
      </c>
      <c r="J11" s="61">
        <v>167073</v>
      </c>
      <c r="K11" s="61">
        <v>0</v>
      </c>
      <c r="L11" s="61">
        <v>429177</v>
      </c>
      <c r="M11" s="61">
        <v>198767</v>
      </c>
      <c r="N11" s="2">
        <f t="shared" si="1"/>
        <v>1347432.1</v>
      </c>
      <c r="O11" s="4">
        <f t="shared" si="2"/>
        <v>2326508</v>
      </c>
      <c r="P11" s="68">
        <v>782</v>
      </c>
      <c r="Q11" s="63">
        <v>66</v>
      </c>
      <c r="R11" s="4">
        <f t="shared" si="3"/>
        <v>71741</v>
      </c>
      <c r="S11" s="6">
        <f t="shared" si="12"/>
        <v>176617.8156</v>
      </c>
      <c r="T11" s="70">
        <v>29558974</v>
      </c>
      <c r="U11" s="6">
        <f t="shared" si="4"/>
        <v>29558.973999999998</v>
      </c>
      <c r="V11" s="6">
        <f t="shared" si="5"/>
        <v>147058.84160000001</v>
      </c>
      <c r="W11" s="4">
        <f t="shared" si="6"/>
        <v>2941177</v>
      </c>
      <c r="X11" s="19">
        <f t="shared" si="7"/>
        <v>5339426</v>
      </c>
      <c r="Y11" s="20">
        <v>0</v>
      </c>
      <c r="Z11" s="18">
        <v>0</v>
      </c>
      <c r="AA11" s="4">
        <f t="shared" si="8"/>
        <v>5339426</v>
      </c>
      <c r="AB11" s="20"/>
      <c r="AC11" s="20"/>
      <c r="AD11" s="20"/>
      <c r="AE11" s="20"/>
      <c r="AF11" s="20"/>
      <c r="AG11" s="20"/>
      <c r="AH11" s="20"/>
      <c r="AI11" s="64">
        <v>0</v>
      </c>
      <c r="AJ11" s="64"/>
      <c r="AK11" s="29"/>
      <c r="AL11" s="38">
        <f t="shared" si="13"/>
        <v>5339426</v>
      </c>
      <c r="AM11" s="62">
        <v>5339426</v>
      </c>
      <c r="AN11" s="26">
        <f t="shared" si="14"/>
        <v>0</v>
      </c>
      <c r="AO11" s="40" t="str">
        <f t="shared" si="15"/>
        <v xml:space="preserve"> </v>
      </c>
      <c r="AP11" s="40" t="str">
        <f t="shared" si="16"/>
        <v xml:space="preserve"> </v>
      </c>
    </row>
    <row r="12" spans="1:88" ht="17.100000000000001" customHeight="1">
      <c r="A12" s="8" t="s">
        <v>58</v>
      </c>
      <c r="B12" s="8" t="s">
        <v>59</v>
      </c>
      <c r="C12" s="8" t="s">
        <v>76</v>
      </c>
      <c r="D12" s="8" t="s">
        <v>77</v>
      </c>
      <c r="E12" s="57">
        <v>2343.54</v>
      </c>
      <c r="F12" s="2">
        <f t="shared" si="11"/>
        <v>4278741.59</v>
      </c>
      <c r="G12" s="69">
        <v>527804.86</v>
      </c>
      <c r="H12" s="60">
        <v>103916</v>
      </c>
      <c r="I12" s="44">
        <f t="shared" si="0"/>
        <v>77937</v>
      </c>
      <c r="J12" s="61">
        <v>184484</v>
      </c>
      <c r="K12" s="61">
        <v>0</v>
      </c>
      <c r="L12" s="61">
        <v>478508</v>
      </c>
      <c r="M12" s="61">
        <v>98827</v>
      </c>
      <c r="N12" s="2">
        <f t="shared" si="1"/>
        <v>1367560.8599999999</v>
      </c>
      <c r="O12" s="4">
        <f t="shared" si="2"/>
        <v>2911181</v>
      </c>
      <c r="P12" s="68">
        <v>952</v>
      </c>
      <c r="Q12" s="63">
        <v>59</v>
      </c>
      <c r="R12" s="4">
        <f t="shared" si="3"/>
        <v>78074</v>
      </c>
      <c r="S12" s="6">
        <f t="shared" si="12"/>
        <v>205692.50580000001</v>
      </c>
      <c r="T12" s="70">
        <v>33532710</v>
      </c>
      <c r="U12" s="6">
        <f t="shared" si="4"/>
        <v>33532.71</v>
      </c>
      <c r="V12" s="6">
        <f t="shared" si="5"/>
        <v>172159.79580000002</v>
      </c>
      <c r="W12" s="4">
        <f t="shared" si="6"/>
        <v>3443196</v>
      </c>
      <c r="X12" s="19">
        <f t="shared" si="7"/>
        <v>6432451</v>
      </c>
      <c r="Y12" s="20">
        <v>0</v>
      </c>
      <c r="Z12" s="18">
        <v>0</v>
      </c>
      <c r="AA12" s="4">
        <f t="shared" si="8"/>
        <v>6432451</v>
      </c>
      <c r="AB12" s="20"/>
      <c r="AC12" s="20"/>
      <c r="AD12" s="20"/>
      <c r="AE12" s="20"/>
      <c r="AF12" s="20"/>
      <c r="AG12" s="20"/>
      <c r="AH12" s="20"/>
      <c r="AI12" s="64">
        <v>0</v>
      </c>
      <c r="AJ12" s="64"/>
      <c r="AK12" s="29"/>
      <c r="AL12" s="38">
        <f t="shared" si="13"/>
        <v>6432451</v>
      </c>
      <c r="AM12" s="62">
        <v>6432451</v>
      </c>
      <c r="AN12" s="26">
        <f t="shared" si="14"/>
        <v>0</v>
      </c>
      <c r="AO12" s="40" t="str">
        <f t="shared" si="15"/>
        <v xml:space="preserve"> </v>
      </c>
      <c r="AP12" s="40" t="str">
        <f t="shared" si="16"/>
        <v xml:space="preserve"> </v>
      </c>
    </row>
    <row r="13" spans="1:88" ht="17.100000000000001" customHeight="1">
      <c r="A13" s="8" t="s">
        <v>58</v>
      </c>
      <c r="B13" s="8" t="s">
        <v>59</v>
      </c>
      <c r="C13" s="8" t="s">
        <v>78</v>
      </c>
      <c r="D13" s="8" t="s">
        <v>79</v>
      </c>
      <c r="E13" s="57">
        <v>364.2</v>
      </c>
      <c r="F13" s="2">
        <f t="shared" si="11"/>
        <v>664941.79</v>
      </c>
      <c r="G13" s="69">
        <v>33035.269999999997</v>
      </c>
      <c r="H13" s="60">
        <v>15738</v>
      </c>
      <c r="I13" s="44">
        <f t="shared" si="0"/>
        <v>11803.5</v>
      </c>
      <c r="J13" s="61">
        <v>27916</v>
      </c>
      <c r="K13" s="61">
        <v>0</v>
      </c>
      <c r="L13" s="61">
        <v>73446</v>
      </c>
      <c r="M13" s="61">
        <v>15674</v>
      </c>
      <c r="N13" s="2">
        <f t="shared" si="1"/>
        <v>161874.76999999999</v>
      </c>
      <c r="O13" s="4">
        <f t="shared" si="2"/>
        <v>503067</v>
      </c>
      <c r="P13" s="68">
        <v>142</v>
      </c>
      <c r="Q13" s="63">
        <v>95</v>
      </c>
      <c r="R13" s="4">
        <f t="shared" si="3"/>
        <v>18751</v>
      </c>
      <c r="S13" s="6">
        <f t="shared" si="12"/>
        <v>31965.833999999999</v>
      </c>
      <c r="T13" s="70">
        <v>1980532</v>
      </c>
      <c r="U13" s="6">
        <f t="shared" si="4"/>
        <v>1980.5319999999999</v>
      </c>
      <c r="V13" s="6">
        <f t="shared" si="5"/>
        <v>29985.302</v>
      </c>
      <c r="W13" s="4">
        <f t="shared" si="6"/>
        <v>599706</v>
      </c>
      <c r="X13" s="19">
        <f t="shared" si="7"/>
        <v>1121524</v>
      </c>
      <c r="Y13" s="20">
        <v>0</v>
      </c>
      <c r="Z13" s="18">
        <v>0</v>
      </c>
      <c r="AA13" s="4">
        <f t="shared" si="8"/>
        <v>1121524</v>
      </c>
      <c r="AB13" s="20"/>
      <c r="AC13" s="20"/>
      <c r="AD13" s="20"/>
      <c r="AE13" s="20"/>
      <c r="AF13" s="20"/>
      <c r="AG13" s="20"/>
      <c r="AH13" s="20"/>
      <c r="AI13" s="64">
        <v>0</v>
      </c>
      <c r="AJ13" s="64"/>
      <c r="AK13" s="29"/>
      <c r="AL13" s="38">
        <f t="shared" si="13"/>
        <v>1121524</v>
      </c>
      <c r="AM13" s="62">
        <v>1121524</v>
      </c>
      <c r="AN13" s="26">
        <f t="shared" si="14"/>
        <v>0</v>
      </c>
      <c r="AO13" s="40" t="str">
        <f t="shared" si="15"/>
        <v xml:space="preserve"> </v>
      </c>
      <c r="AP13" s="40" t="str">
        <f t="shared" si="16"/>
        <v xml:space="preserve"> </v>
      </c>
    </row>
    <row r="14" spans="1:88" ht="17.100000000000001" customHeight="1">
      <c r="A14" s="8" t="s">
        <v>80</v>
      </c>
      <c r="B14" s="8" t="s">
        <v>81</v>
      </c>
      <c r="C14" s="8" t="s">
        <v>82</v>
      </c>
      <c r="D14" s="8" t="s">
        <v>83</v>
      </c>
      <c r="E14" s="57">
        <v>359.78</v>
      </c>
      <c r="F14" s="2">
        <f t="shared" si="11"/>
        <v>656871.93000000005</v>
      </c>
      <c r="G14" s="69">
        <v>673843.88</v>
      </c>
      <c r="H14" s="60">
        <v>86623</v>
      </c>
      <c r="I14" s="44">
        <f t="shared" si="0"/>
        <v>64967.25</v>
      </c>
      <c r="J14" s="61">
        <v>23450</v>
      </c>
      <c r="K14" s="61">
        <v>705228</v>
      </c>
      <c r="L14" s="61">
        <v>61779</v>
      </c>
      <c r="M14" s="61">
        <v>260963</v>
      </c>
      <c r="N14" s="2">
        <f t="shared" si="1"/>
        <v>1790231.13</v>
      </c>
      <c r="O14" s="4">
        <f t="shared" si="2"/>
        <v>0</v>
      </c>
      <c r="P14" s="68">
        <v>101</v>
      </c>
      <c r="Q14" s="63">
        <v>156</v>
      </c>
      <c r="R14" s="4">
        <f t="shared" si="3"/>
        <v>21901</v>
      </c>
      <c r="S14" s="6">
        <f t="shared" si="12"/>
        <v>31577.890599999999</v>
      </c>
      <c r="T14" s="70">
        <v>37311400</v>
      </c>
      <c r="U14" s="6">
        <f t="shared" si="4"/>
        <v>37311.4</v>
      </c>
      <c r="V14" s="6">
        <f t="shared" si="5"/>
        <v>0</v>
      </c>
      <c r="W14" s="4">
        <f t="shared" si="6"/>
        <v>0</v>
      </c>
      <c r="X14" s="19">
        <f t="shared" si="7"/>
        <v>21901</v>
      </c>
      <c r="Y14" s="20">
        <v>0</v>
      </c>
      <c r="Z14" s="18">
        <v>0</v>
      </c>
      <c r="AA14" s="4">
        <f t="shared" si="8"/>
        <v>21901</v>
      </c>
      <c r="AB14" s="20"/>
      <c r="AC14" s="20"/>
      <c r="AD14" s="20"/>
      <c r="AE14" s="20"/>
      <c r="AF14" s="20"/>
      <c r="AG14" s="20"/>
      <c r="AH14" s="20"/>
      <c r="AI14" s="64">
        <v>0</v>
      </c>
      <c r="AJ14" s="64"/>
      <c r="AK14" s="29"/>
      <c r="AL14" s="38">
        <f t="shared" si="13"/>
        <v>21901</v>
      </c>
      <c r="AM14" s="62">
        <v>21901</v>
      </c>
      <c r="AN14" s="26">
        <f t="shared" si="14"/>
        <v>0</v>
      </c>
      <c r="AO14" s="40">
        <f t="shared" si="15"/>
        <v>1</v>
      </c>
      <c r="AP14" s="40">
        <f t="shared" si="16"/>
        <v>1</v>
      </c>
    </row>
    <row r="15" spans="1:88" ht="17.100000000000001" customHeight="1">
      <c r="A15" s="8" t="s">
        <v>80</v>
      </c>
      <c r="B15" s="8" t="s">
        <v>81</v>
      </c>
      <c r="C15" s="8" t="s">
        <v>84</v>
      </c>
      <c r="D15" s="8" t="s">
        <v>85</v>
      </c>
      <c r="E15" s="57">
        <v>742.78</v>
      </c>
      <c r="F15" s="2">
        <f t="shared" si="11"/>
        <v>1356138.01</v>
      </c>
      <c r="G15" s="69">
        <v>599281.42000000004</v>
      </c>
      <c r="H15" s="60">
        <v>215016</v>
      </c>
      <c r="I15" s="44">
        <f t="shared" si="0"/>
        <v>161262</v>
      </c>
      <c r="J15" s="61">
        <v>59741</v>
      </c>
      <c r="K15" s="61">
        <v>1774902</v>
      </c>
      <c r="L15" s="61">
        <v>155921</v>
      </c>
      <c r="M15" s="61">
        <v>172987</v>
      </c>
      <c r="N15" s="2">
        <f t="shared" si="1"/>
        <v>2924094.42</v>
      </c>
      <c r="O15" s="4">
        <f t="shared" si="2"/>
        <v>0</v>
      </c>
      <c r="P15" s="68">
        <v>125</v>
      </c>
      <c r="Q15" s="63">
        <v>119</v>
      </c>
      <c r="R15" s="4">
        <f t="shared" si="3"/>
        <v>20676</v>
      </c>
      <c r="S15" s="6">
        <f t="shared" si="12"/>
        <v>65193.800600000002</v>
      </c>
      <c r="T15" s="70">
        <v>31548604</v>
      </c>
      <c r="U15" s="6">
        <f t="shared" si="4"/>
        <v>31548.603999999999</v>
      </c>
      <c r="V15" s="6">
        <f t="shared" si="5"/>
        <v>33645.196600000003</v>
      </c>
      <c r="W15" s="4">
        <f t="shared" si="6"/>
        <v>672904</v>
      </c>
      <c r="X15" s="19">
        <f t="shared" si="7"/>
        <v>693580</v>
      </c>
      <c r="Y15" s="20">
        <v>0</v>
      </c>
      <c r="Z15" s="18">
        <v>0</v>
      </c>
      <c r="AA15" s="4">
        <f t="shared" si="8"/>
        <v>693580</v>
      </c>
      <c r="AB15" s="20"/>
      <c r="AC15" s="20"/>
      <c r="AD15" s="20">
        <v>16460</v>
      </c>
      <c r="AE15" s="20">
        <v>9286</v>
      </c>
      <c r="AF15" s="20"/>
      <c r="AG15" s="20"/>
      <c r="AH15" s="20"/>
      <c r="AI15" s="64">
        <v>0</v>
      </c>
      <c r="AJ15" s="64"/>
      <c r="AK15" s="29"/>
      <c r="AL15" s="38">
        <f t="shared" si="13"/>
        <v>667834</v>
      </c>
      <c r="AM15" s="62">
        <v>667834</v>
      </c>
      <c r="AN15" s="26">
        <f t="shared" si="14"/>
        <v>0</v>
      </c>
      <c r="AO15" s="40">
        <f t="shared" si="15"/>
        <v>1</v>
      </c>
      <c r="AP15" s="40" t="str">
        <f t="shared" si="16"/>
        <v xml:space="preserve"> </v>
      </c>
    </row>
    <row r="16" spans="1:88" ht="17.100000000000001" customHeight="1">
      <c r="A16" s="8" t="s">
        <v>80</v>
      </c>
      <c r="B16" s="8" t="s">
        <v>81</v>
      </c>
      <c r="C16" s="8" t="s">
        <v>86</v>
      </c>
      <c r="D16" s="8" t="s">
        <v>87</v>
      </c>
      <c r="E16" s="57">
        <v>622.86</v>
      </c>
      <c r="F16" s="2">
        <f t="shared" si="11"/>
        <v>1137192.8700000001</v>
      </c>
      <c r="G16" s="69">
        <v>571663.56000000006</v>
      </c>
      <c r="H16" s="60">
        <v>148427</v>
      </c>
      <c r="I16" s="44">
        <f t="shared" si="0"/>
        <v>111320.25</v>
      </c>
      <c r="J16" s="61">
        <v>41467</v>
      </c>
      <c r="K16" s="61">
        <v>1225494</v>
      </c>
      <c r="L16" s="61">
        <v>112578</v>
      </c>
      <c r="M16" s="61">
        <v>233868</v>
      </c>
      <c r="N16" s="2">
        <f t="shared" si="1"/>
        <v>2296390.81</v>
      </c>
      <c r="O16" s="4">
        <f t="shared" si="2"/>
        <v>0</v>
      </c>
      <c r="P16" s="68">
        <v>235</v>
      </c>
      <c r="Q16" s="63">
        <v>130</v>
      </c>
      <c r="R16" s="4">
        <f t="shared" si="3"/>
        <v>42465</v>
      </c>
      <c r="S16" s="6">
        <f t="shared" si="12"/>
        <v>54668.422200000001</v>
      </c>
      <c r="T16" s="70">
        <v>32988829</v>
      </c>
      <c r="U16" s="6">
        <f t="shared" si="4"/>
        <v>32988.828999999998</v>
      </c>
      <c r="V16" s="6">
        <f t="shared" si="5"/>
        <v>21679.593200000003</v>
      </c>
      <c r="W16" s="4">
        <f t="shared" si="6"/>
        <v>433592</v>
      </c>
      <c r="X16" s="19">
        <f t="shared" si="7"/>
        <v>476057</v>
      </c>
      <c r="Y16" s="20">
        <v>0</v>
      </c>
      <c r="Z16" s="18">
        <v>0</v>
      </c>
      <c r="AA16" s="4">
        <f t="shared" si="8"/>
        <v>476057</v>
      </c>
      <c r="AB16" s="20"/>
      <c r="AC16" s="20"/>
      <c r="AD16" s="20"/>
      <c r="AE16" s="20"/>
      <c r="AF16" s="20"/>
      <c r="AG16" s="20"/>
      <c r="AH16" s="20"/>
      <c r="AI16" s="64">
        <v>0</v>
      </c>
      <c r="AJ16" s="64"/>
      <c r="AK16" s="29"/>
      <c r="AL16" s="38">
        <f t="shared" si="13"/>
        <v>476057</v>
      </c>
      <c r="AM16" s="62">
        <v>476057</v>
      </c>
      <c r="AN16" s="26">
        <f t="shared" si="14"/>
        <v>0</v>
      </c>
      <c r="AO16" s="40">
        <f t="shared" si="15"/>
        <v>1</v>
      </c>
      <c r="AP16" s="40" t="str">
        <f t="shared" si="16"/>
        <v xml:space="preserve"> </v>
      </c>
    </row>
    <row r="17" spans="1:42" ht="17.100000000000001" customHeight="1">
      <c r="A17" s="8" t="s">
        <v>88</v>
      </c>
      <c r="B17" s="8" t="s">
        <v>89</v>
      </c>
      <c r="C17" s="8" t="s">
        <v>90</v>
      </c>
      <c r="D17" s="8" t="s">
        <v>91</v>
      </c>
      <c r="E17" s="57">
        <v>494.88</v>
      </c>
      <c r="F17" s="2">
        <f t="shared" si="11"/>
        <v>903532.11</v>
      </c>
      <c r="G17" s="69">
        <v>108964.81</v>
      </c>
      <c r="H17" s="60">
        <v>28050</v>
      </c>
      <c r="I17" s="44">
        <f t="shared" si="0"/>
        <v>21037.5</v>
      </c>
      <c r="J17" s="61">
        <v>34762</v>
      </c>
      <c r="K17" s="61">
        <v>0</v>
      </c>
      <c r="L17" s="61">
        <v>0</v>
      </c>
      <c r="M17" s="61">
        <v>89506</v>
      </c>
      <c r="N17" s="2">
        <f t="shared" si="1"/>
        <v>254270.31</v>
      </c>
      <c r="O17" s="4">
        <f t="shared" si="2"/>
        <v>649262</v>
      </c>
      <c r="P17" s="68">
        <v>214</v>
      </c>
      <c r="Q17" s="63">
        <v>81</v>
      </c>
      <c r="R17" s="4">
        <f t="shared" si="3"/>
        <v>24094</v>
      </c>
      <c r="S17" s="6">
        <f t="shared" si="12"/>
        <v>43435.617599999998</v>
      </c>
      <c r="T17" s="70">
        <v>6636103</v>
      </c>
      <c r="U17" s="6">
        <f t="shared" si="4"/>
        <v>6636.1030000000001</v>
      </c>
      <c r="V17" s="6">
        <f t="shared" si="5"/>
        <v>36799.514599999995</v>
      </c>
      <c r="W17" s="4">
        <f t="shared" si="6"/>
        <v>735990</v>
      </c>
      <c r="X17" s="19">
        <f t="shared" si="7"/>
        <v>1409346</v>
      </c>
      <c r="Y17" s="20">
        <v>0</v>
      </c>
      <c r="Z17" s="18">
        <v>0</v>
      </c>
      <c r="AA17" s="4">
        <f t="shared" si="8"/>
        <v>1409346</v>
      </c>
      <c r="AB17" s="20"/>
      <c r="AC17" s="20"/>
      <c r="AD17" s="20"/>
      <c r="AE17" s="20"/>
      <c r="AF17" s="20"/>
      <c r="AG17" s="20"/>
      <c r="AH17" s="20"/>
      <c r="AI17" s="64">
        <v>0</v>
      </c>
      <c r="AJ17" s="64"/>
      <c r="AK17" s="29"/>
      <c r="AL17" s="38">
        <f t="shared" si="13"/>
        <v>1409346</v>
      </c>
      <c r="AM17" s="62">
        <v>1409346</v>
      </c>
      <c r="AN17" s="26">
        <f t="shared" si="14"/>
        <v>0</v>
      </c>
      <c r="AO17" s="40" t="str">
        <f t="shared" si="15"/>
        <v xml:space="preserve"> </v>
      </c>
      <c r="AP17" s="40" t="str">
        <f t="shared" si="16"/>
        <v xml:space="preserve"> </v>
      </c>
    </row>
    <row r="18" spans="1:42" ht="17.100000000000001" customHeight="1">
      <c r="A18" s="8" t="s">
        <v>88</v>
      </c>
      <c r="B18" s="8" t="s">
        <v>89</v>
      </c>
      <c r="C18" s="8" t="s">
        <v>62</v>
      </c>
      <c r="D18" s="8" t="s">
        <v>92</v>
      </c>
      <c r="E18" s="57">
        <v>543.03</v>
      </c>
      <c r="F18" s="2">
        <f t="shared" si="11"/>
        <v>991442.45</v>
      </c>
      <c r="G18" s="69">
        <v>137292.10999999999</v>
      </c>
      <c r="H18" s="60">
        <v>34486</v>
      </c>
      <c r="I18" s="44">
        <f t="shared" si="0"/>
        <v>25864.5</v>
      </c>
      <c r="J18" s="61">
        <v>42138</v>
      </c>
      <c r="K18" s="61">
        <v>0</v>
      </c>
      <c r="L18" s="61">
        <v>0</v>
      </c>
      <c r="M18" s="61">
        <v>92621</v>
      </c>
      <c r="N18" s="2">
        <f t="shared" si="1"/>
        <v>297915.61</v>
      </c>
      <c r="O18" s="4">
        <f t="shared" si="2"/>
        <v>693527</v>
      </c>
      <c r="P18" s="68">
        <v>253</v>
      </c>
      <c r="Q18" s="63">
        <v>92</v>
      </c>
      <c r="R18" s="4">
        <f t="shared" si="3"/>
        <v>32354</v>
      </c>
      <c r="S18" s="6">
        <f t="shared" si="12"/>
        <v>47661.7431</v>
      </c>
      <c r="T18" s="70">
        <v>8104611</v>
      </c>
      <c r="U18" s="6">
        <f t="shared" si="4"/>
        <v>8104.6109999999999</v>
      </c>
      <c r="V18" s="6">
        <f t="shared" si="5"/>
        <v>39557.132100000003</v>
      </c>
      <c r="W18" s="4">
        <f t="shared" si="6"/>
        <v>791143</v>
      </c>
      <c r="X18" s="19">
        <f t="shared" si="7"/>
        <v>1517024</v>
      </c>
      <c r="Y18" s="20">
        <v>0</v>
      </c>
      <c r="Z18" s="18">
        <v>0</v>
      </c>
      <c r="AA18" s="4">
        <f t="shared" si="8"/>
        <v>1517024</v>
      </c>
      <c r="AB18" s="20"/>
      <c r="AC18" s="20"/>
      <c r="AD18" s="20"/>
      <c r="AE18" s="20"/>
      <c r="AF18" s="20"/>
      <c r="AG18" s="20"/>
      <c r="AH18" s="20"/>
      <c r="AI18" s="64">
        <v>0</v>
      </c>
      <c r="AJ18" s="64"/>
      <c r="AK18" s="29"/>
      <c r="AL18" s="38">
        <f t="shared" si="13"/>
        <v>1517024</v>
      </c>
      <c r="AM18" s="62">
        <v>1517024</v>
      </c>
      <c r="AN18" s="26">
        <f t="shared" si="14"/>
        <v>0</v>
      </c>
      <c r="AO18" s="40" t="str">
        <f t="shared" si="15"/>
        <v xml:space="preserve"> </v>
      </c>
      <c r="AP18" s="40" t="str">
        <f t="shared" si="16"/>
        <v xml:space="preserve"> </v>
      </c>
    </row>
    <row r="19" spans="1:42" ht="17.100000000000001" customHeight="1">
      <c r="A19" s="8" t="s">
        <v>88</v>
      </c>
      <c r="B19" s="8" t="s">
        <v>89</v>
      </c>
      <c r="C19" s="8" t="s">
        <v>93</v>
      </c>
      <c r="D19" s="8" t="s">
        <v>94</v>
      </c>
      <c r="E19" s="57">
        <v>447.66</v>
      </c>
      <c r="F19" s="2">
        <f t="shared" si="11"/>
        <v>817319.72</v>
      </c>
      <c r="G19" s="69">
        <v>110043.03</v>
      </c>
      <c r="H19" s="60">
        <v>28148</v>
      </c>
      <c r="I19" s="44">
        <f t="shared" si="0"/>
        <v>21111</v>
      </c>
      <c r="J19" s="61">
        <v>33693</v>
      </c>
      <c r="K19" s="61">
        <v>14964</v>
      </c>
      <c r="L19" s="61">
        <v>86301</v>
      </c>
      <c r="M19" s="61">
        <v>52557</v>
      </c>
      <c r="N19" s="2">
        <f t="shared" si="1"/>
        <v>318669.03000000003</v>
      </c>
      <c r="O19" s="4">
        <f t="shared" si="2"/>
        <v>498651</v>
      </c>
      <c r="P19" s="68">
        <v>197</v>
      </c>
      <c r="Q19" s="63">
        <v>92</v>
      </c>
      <c r="R19" s="4">
        <f t="shared" si="3"/>
        <v>25192</v>
      </c>
      <c r="S19" s="6">
        <f t="shared" si="12"/>
        <v>39291.118199999997</v>
      </c>
      <c r="T19" s="70">
        <v>6907973</v>
      </c>
      <c r="U19" s="6">
        <f t="shared" si="4"/>
        <v>6907.973</v>
      </c>
      <c r="V19" s="6">
        <f t="shared" si="5"/>
        <v>32383.145199999999</v>
      </c>
      <c r="W19" s="4">
        <f t="shared" si="6"/>
        <v>647663</v>
      </c>
      <c r="X19" s="19">
        <f t="shared" si="7"/>
        <v>1171506</v>
      </c>
      <c r="Y19" s="20">
        <v>0</v>
      </c>
      <c r="Z19" s="18">
        <v>0</v>
      </c>
      <c r="AA19" s="4">
        <f t="shared" si="8"/>
        <v>1171506</v>
      </c>
      <c r="AB19" s="20"/>
      <c r="AC19" s="20"/>
      <c r="AD19" s="20"/>
      <c r="AE19" s="20"/>
      <c r="AF19" s="20"/>
      <c r="AG19" s="20"/>
      <c r="AH19" s="20"/>
      <c r="AI19" s="64">
        <v>0</v>
      </c>
      <c r="AJ19" s="64"/>
      <c r="AK19" s="29"/>
      <c r="AL19" s="38">
        <f t="shared" si="13"/>
        <v>1171506</v>
      </c>
      <c r="AM19" s="62">
        <v>1171506</v>
      </c>
      <c r="AN19" s="26">
        <f t="shared" si="14"/>
        <v>0</v>
      </c>
      <c r="AO19" s="40" t="str">
        <f t="shared" si="15"/>
        <v xml:space="preserve"> </v>
      </c>
      <c r="AP19" s="40" t="str">
        <f t="shared" si="16"/>
        <v xml:space="preserve"> </v>
      </c>
    </row>
    <row r="20" spans="1:42" ht="17.100000000000001" customHeight="1">
      <c r="A20" s="8" t="s">
        <v>88</v>
      </c>
      <c r="B20" s="8" t="s">
        <v>89</v>
      </c>
      <c r="C20" s="8" t="s">
        <v>95</v>
      </c>
      <c r="D20" s="8" t="s">
        <v>96</v>
      </c>
      <c r="E20" s="57">
        <v>1766.19</v>
      </c>
      <c r="F20" s="2">
        <f t="shared" si="11"/>
        <v>3224639.05</v>
      </c>
      <c r="G20" s="69">
        <v>492142.01</v>
      </c>
      <c r="H20" s="60">
        <v>131619</v>
      </c>
      <c r="I20" s="44">
        <f t="shared" si="0"/>
        <v>98714.25</v>
      </c>
      <c r="J20" s="61">
        <v>127043</v>
      </c>
      <c r="K20" s="61">
        <v>56398</v>
      </c>
      <c r="L20" s="61">
        <v>332537</v>
      </c>
      <c r="M20" s="61">
        <v>57905</v>
      </c>
      <c r="N20" s="2">
        <f t="shared" si="1"/>
        <v>1164739.26</v>
      </c>
      <c r="O20" s="4">
        <f t="shared" si="2"/>
        <v>2059900</v>
      </c>
      <c r="P20" s="68">
        <v>833</v>
      </c>
      <c r="Q20" s="63">
        <v>84</v>
      </c>
      <c r="R20" s="4">
        <f t="shared" si="3"/>
        <v>97261</v>
      </c>
      <c r="S20" s="6">
        <f t="shared" si="12"/>
        <v>155018.4963</v>
      </c>
      <c r="T20" s="70">
        <v>31125995</v>
      </c>
      <c r="U20" s="6">
        <f t="shared" si="4"/>
        <v>31125.994999999999</v>
      </c>
      <c r="V20" s="6">
        <f t="shared" si="5"/>
        <v>123892.5013</v>
      </c>
      <c r="W20" s="4">
        <f t="shared" si="6"/>
        <v>2477850</v>
      </c>
      <c r="X20" s="19">
        <f t="shared" si="7"/>
        <v>4635011</v>
      </c>
      <c r="Y20" s="20">
        <v>0</v>
      </c>
      <c r="Z20" s="18">
        <v>0</v>
      </c>
      <c r="AA20" s="4">
        <f t="shared" si="8"/>
        <v>4635011</v>
      </c>
      <c r="AB20" s="20"/>
      <c r="AC20" s="20"/>
      <c r="AD20" s="20"/>
      <c r="AE20" s="20"/>
      <c r="AF20" s="20"/>
      <c r="AG20" s="20"/>
      <c r="AH20" s="20"/>
      <c r="AI20" s="64">
        <v>0</v>
      </c>
      <c r="AJ20" s="64"/>
      <c r="AK20" s="29"/>
      <c r="AL20" s="38">
        <f t="shared" si="13"/>
        <v>4635011</v>
      </c>
      <c r="AM20" s="62">
        <v>4635011</v>
      </c>
      <c r="AN20" s="26">
        <f t="shared" si="14"/>
        <v>0</v>
      </c>
      <c r="AO20" s="40" t="str">
        <f t="shared" si="15"/>
        <v xml:space="preserve"> </v>
      </c>
      <c r="AP20" s="40" t="str">
        <f t="shared" si="16"/>
        <v xml:space="preserve"> </v>
      </c>
    </row>
    <row r="21" spans="1:42" ht="17.100000000000001" customHeight="1">
      <c r="A21" s="8" t="s">
        <v>88</v>
      </c>
      <c r="B21" s="8" t="s">
        <v>89</v>
      </c>
      <c r="C21" s="8" t="s">
        <v>97</v>
      </c>
      <c r="D21" s="8" t="s">
        <v>98</v>
      </c>
      <c r="E21" s="57">
        <v>902.39</v>
      </c>
      <c r="F21" s="2">
        <f t="shared" si="11"/>
        <v>1647547.57</v>
      </c>
      <c r="G21" s="69">
        <v>240881.33</v>
      </c>
      <c r="H21" s="60">
        <v>60081</v>
      </c>
      <c r="I21" s="44">
        <f t="shared" si="0"/>
        <v>45060.75</v>
      </c>
      <c r="J21" s="61">
        <v>65800</v>
      </c>
      <c r="K21" s="61">
        <v>29035</v>
      </c>
      <c r="L21" s="61">
        <v>167468</v>
      </c>
      <c r="M21" s="61">
        <v>36418</v>
      </c>
      <c r="N21" s="2">
        <f t="shared" si="1"/>
        <v>584663.07999999996</v>
      </c>
      <c r="O21" s="4">
        <f t="shared" si="2"/>
        <v>1062884</v>
      </c>
      <c r="P21" s="68">
        <v>430</v>
      </c>
      <c r="Q21" s="63">
        <v>51</v>
      </c>
      <c r="R21" s="4">
        <f t="shared" si="3"/>
        <v>30483</v>
      </c>
      <c r="S21" s="6">
        <f t="shared" si="12"/>
        <v>79202.770300000004</v>
      </c>
      <c r="T21" s="70">
        <v>14989504</v>
      </c>
      <c r="U21" s="6">
        <f t="shared" si="4"/>
        <v>14989.504000000001</v>
      </c>
      <c r="V21" s="6">
        <f t="shared" si="5"/>
        <v>64213.266300000003</v>
      </c>
      <c r="W21" s="4">
        <f t="shared" si="6"/>
        <v>1284265</v>
      </c>
      <c r="X21" s="19">
        <f t="shared" si="7"/>
        <v>2377632</v>
      </c>
      <c r="Y21" s="20">
        <v>0</v>
      </c>
      <c r="Z21" s="18">
        <v>0</v>
      </c>
      <c r="AA21" s="4">
        <f t="shared" si="8"/>
        <v>2377632</v>
      </c>
      <c r="AB21" s="20"/>
      <c r="AC21" s="20"/>
      <c r="AD21" s="20"/>
      <c r="AE21" s="20"/>
      <c r="AF21" s="20"/>
      <c r="AG21" s="20"/>
      <c r="AH21" s="20"/>
      <c r="AI21" s="64">
        <v>0</v>
      </c>
      <c r="AJ21" s="64"/>
      <c r="AK21" s="29"/>
      <c r="AL21" s="38">
        <f t="shared" si="13"/>
        <v>2377632</v>
      </c>
      <c r="AM21" s="62">
        <v>2377632</v>
      </c>
      <c r="AN21" s="26">
        <f t="shared" si="14"/>
        <v>0</v>
      </c>
      <c r="AO21" s="40" t="str">
        <f t="shared" si="15"/>
        <v xml:space="preserve"> </v>
      </c>
      <c r="AP21" s="40" t="str">
        <f t="shared" si="16"/>
        <v xml:space="preserve"> </v>
      </c>
    </row>
    <row r="22" spans="1:42" ht="17.100000000000001" customHeight="1">
      <c r="A22" s="8" t="s">
        <v>88</v>
      </c>
      <c r="B22" s="8" t="s">
        <v>89</v>
      </c>
      <c r="C22" s="8" t="s">
        <v>99</v>
      </c>
      <c r="D22" s="8" t="s">
        <v>100</v>
      </c>
      <c r="E22" s="57">
        <v>472.6</v>
      </c>
      <c r="F22" s="2">
        <f t="shared" si="11"/>
        <v>862854.18</v>
      </c>
      <c r="G22" s="69">
        <v>187191.35</v>
      </c>
      <c r="H22" s="60">
        <v>45774</v>
      </c>
      <c r="I22" s="44">
        <f t="shared" si="0"/>
        <v>34330.5</v>
      </c>
      <c r="J22" s="61">
        <v>34614</v>
      </c>
      <c r="K22" s="61">
        <v>15299</v>
      </c>
      <c r="L22" s="61">
        <v>89984</v>
      </c>
      <c r="M22" s="61">
        <v>34797</v>
      </c>
      <c r="N22" s="2">
        <f t="shared" si="1"/>
        <v>396215.85</v>
      </c>
      <c r="O22" s="4">
        <f t="shared" si="2"/>
        <v>466638</v>
      </c>
      <c r="P22" s="68">
        <v>244</v>
      </c>
      <c r="Q22" s="63">
        <v>77</v>
      </c>
      <c r="R22" s="4">
        <f t="shared" si="3"/>
        <v>26115</v>
      </c>
      <c r="S22" s="6">
        <f t="shared" si="12"/>
        <v>41480.101999999999</v>
      </c>
      <c r="T22" s="70">
        <v>11463034</v>
      </c>
      <c r="U22" s="6">
        <f t="shared" si="4"/>
        <v>11463.034</v>
      </c>
      <c r="V22" s="6">
        <f t="shared" si="5"/>
        <v>30017.067999999999</v>
      </c>
      <c r="W22" s="4">
        <f t="shared" si="6"/>
        <v>600341</v>
      </c>
      <c r="X22" s="19">
        <f t="shared" si="7"/>
        <v>1093094</v>
      </c>
      <c r="Y22" s="20">
        <v>0</v>
      </c>
      <c r="Z22" s="18">
        <v>0</v>
      </c>
      <c r="AA22" s="4">
        <f t="shared" si="8"/>
        <v>1093094</v>
      </c>
      <c r="AB22" s="20"/>
      <c r="AC22" s="20"/>
      <c r="AD22" s="20"/>
      <c r="AE22" s="20"/>
      <c r="AF22" s="20"/>
      <c r="AG22" s="20"/>
      <c r="AH22" s="20"/>
      <c r="AI22" s="64">
        <v>0</v>
      </c>
      <c r="AJ22" s="64"/>
      <c r="AK22" s="29"/>
      <c r="AL22" s="38">
        <f t="shared" si="13"/>
        <v>1093094</v>
      </c>
      <c r="AM22" s="62">
        <v>1093094</v>
      </c>
      <c r="AN22" s="26">
        <f t="shared" si="14"/>
        <v>0</v>
      </c>
      <c r="AO22" s="40" t="str">
        <f t="shared" si="15"/>
        <v xml:space="preserve"> </v>
      </c>
      <c r="AP22" s="40" t="str">
        <f t="shared" si="16"/>
        <v xml:space="preserve"> </v>
      </c>
    </row>
    <row r="23" spans="1:42" ht="17.100000000000001" customHeight="1">
      <c r="A23" s="8" t="s">
        <v>101</v>
      </c>
      <c r="B23" s="8" t="s">
        <v>102</v>
      </c>
      <c r="C23" s="8" t="s">
        <v>103</v>
      </c>
      <c r="D23" s="8" t="s">
        <v>104</v>
      </c>
      <c r="E23" s="57">
        <v>693.32</v>
      </c>
      <c r="F23" s="2">
        <f t="shared" si="11"/>
        <v>1265835.92</v>
      </c>
      <c r="G23" s="69">
        <v>368729.42</v>
      </c>
      <c r="H23" s="60">
        <v>296682</v>
      </c>
      <c r="I23" s="44">
        <f t="shared" si="0"/>
        <v>222511.5</v>
      </c>
      <c r="J23" s="61">
        <v>51203</v>
      </c>
      <c r="K23" s="61">
        <v>228468</v>
      </c>
      <c r="L23" s="61">
        <v>137889</v>
      </c>
      <c r="M23" s="61">
        <v>92569</v>
      </c>
      <c r="N23" s="2">
        <f t="shared" si="1"/>
        <v>1101369.92</v>
      </c>
      <c r="O23" s="4">
        <f t="shared" si="2"/>
        <v>164466</v>
      </c>
      <c r="P23" s="68">
        <v>26</v>
      </c>
      <c r="Q23" s="63">
        <v>167</v>
      </c>
      <c r="R23" s="4">
        <f t="shared" si="3"/>
        <v>6035</v>
      </c>
      <c r="S23" s="6">
        <f t="shared" si="12"/>
        <v>60852.696400000001</v>
      </c>
      <c r="T23" s="70">
        <v>24581961</v>
      </c>
      <c r="U23" s="6">
        <f t="shared" si="4"/>
        <v>24581.960999999999</v>
      </c>
      <c r="V23" s="6">
        <f t="shared" si="5"/>
        <v>36270.735400000005</v>
      </c>
      <c r="W23" s="4">
        <f t="shared" si="6"/>
        <v>725415</v>
      </c>
      <c r="X23" s="19">
        <f t="shared" si="7"/>
        <v>895916</v>
      </c>
      <c r="Y23" s="20">
        <v>0</v>
      </c>
      <c r="Z23" s="18">
        <v>0</v>
      </c>
      <c r="AA23" s="4">
        <f t="shared" si="8"/>
        <v>895916</v>
      </c>
      <c r="AB23" s="20"/>
      <c r="AC23" s="20"/>
      <c r="AD23" s="20"/>
      <c r="AE23" s="20"/>
      <c r="AF23" s="20"/>
      <c r="AG23" s="20"/>
      <c r="AH23" s="20"/>
      <c r="AI23" s="64">
        <v>33898</v>
      </c>
      <c r="AJ23" s="64"/>
      <c r="AK23" s="29"/>
      <c r="AL23" s="38">
        <f t="shared" si="13"/>
        <v>929814</v>
      </c>
      <c r="AM23" s="62">
        <v>929814</v>
      </c>
      <c r="AN23" s="26">
        <f t="shared" si="14"/>
        <v>0</v>
      </c>
      <c r="AO23" s="40" t="str">
        <f t="shared" si="15"/>
        <v xml:space="preserve"> </v>
      </c>
      <c r="AP23" s="40" t="str">
        <f t="shared" si="16"/>
        <v xml:space="preserve"> </v>
      </c>
    </row>
    <row r="24" spans="1:42" ht="17.100000000000001" customHeight="1">
      <c r="A24" s="8" t="s">
        <v>101</v>
      </c>
      <c r="B24" s="8" t="s">
        <v>102</v>
      </c>
      <c r="C24" s="8" t="s">
        <v>105</v>
      </c>
      <c r="D24" s="8" t="s">
        <v>106</v>
      </c>
      <c r="E24" s="57">
        <v>357.62</v>
      </c>
      <c r="F24" s="2">
        <f t="shared" si="11"/>
        <v>652928.29</v>
      </c>
      <c r="G24" s="69">
        <v>1488517.91</v>
      </c>
      <c r="H24" s="60">
        <v>135575</v>
      </c>
      <c r="I24" s="44">
        <f t="shared" si="0"/>
        <v>101681.25</v>
      </c>
      <c r="J24" s="61">
        <v>23291</v>
      </c>
      <c r="K24" s="61">
        <v>103629</v>
      </c>
      <c r="L24" s="61">
        <v>61256</v>
      </c>
      <c r="M24" s="61">
        <v>204972</v>
      </c>
      <c r="N24" s="2">
        <f t="shared" si="1"/>
        <v>1983347.16</v>
      </c>
      <c r="O24" s="4">
        <f t="shared" si="2"/>
        <v>0</v>
      </c>
      <c r="P24" s="68">
        <v>131</v>
      </c>
      <c r="Q24" s="63">
        <v>167</v>
      </c>
      <c r="R24" s="4">
        <f t="shared" si="3"/>
        <v>30409</v>
      </c>
      <c r="S24" s="6">
        <f t="shared" si="12"/>
        <v>31388.307400000002</v>
      </c>
      <c r="T24" s="70">
        <v>99234527</v>
      </c>
      <c r="U24" s="6">
        <f t="shared" si="4"/>
        <v>99234.527000000002</v>
      </c>
      <c r="V24" s="6">
        <f t="shared" si="5"/>
        <v>0</v>
      </c>
      <c r="W24" s="4">
        <f t="shared" si="6"/>
        <v>0</v>
      </c>
      <c r="X24" s="19">
        <f t="shared" si="7"/>
        <v>30409</v>
      </c>
      <c r="Y24" s="20">
        <v>0</v>
      </c>
      <c r="Z24" s="18">
        <v>0</v>
      </c>
      <c r="AA24" s="4">
        <f t="shared" si="8"/>
        <v>30409</v>
      </c>
      <c r="AB24" s="20"/>
      <c r="AC24" s="20">
        <v>30409</v>
      </c>
      <c r="AD24" s="20"/>
      <c r="AE24" s="20"/>
      <c r="AF24" s="20"/>
      <c r="AG24" s="20"/>
      <c r="AH24" s="20"/>
      <c r="AI24" s="64">
        <v>0</v>
      </c>
      <c r="AJ24" s="64"/>
      <c r="AK24" s="29"/>
      <c r="AL24" s="38">
        <f t="shared" si="13"/>
        <v>0</v>
      </c>
      <c r="AM24" s="62">
        <v>0</v>
      </c>
      <c r="AN24" s="26">
        <f t="shared" si="14"/>
        <v>0</v>
      </c>
      <c r="AO24" s="40">
        <f t="shared" si="15"/>
        <v>1</v>
      </c>
      <c r="AP24" s="40">
        <f t="shared" si="16"/>
        <v>1</v>
      </c>
    </row>
    <row r="25" spans="1:42" ht="17.100000000000001" customHeight="1">
      <c r="A25" s="8" t="s">
        <v>101</v>
      </c>
      <c r="B25" s="8" t="s">
        <v>102</v>
      </c>
      <c r="C25" s="8" t="s">
        <v>107</v>
      </c>
      <c r="D25" s="8" t="s">
        <v>108</v>
      </c>
      <c r="E25" s="57">
        <v>360.03</v>
      </c>
      <c r="F25" s="2">
        <f t="shared" si="11"/>
        <v>657328.37</v>
      </c>
      <c r="G25" s="69">
        <v>404562.8</v>
      </c>
      <c r="H25" s="60">
        <v>125216</v>
      </c>
      <c r="I25" s="44">
        <f t="shared" si="0"/>
        <v>93912</v>
      </c>
      <c r="J25" s="61">
        <v>21667</v>
      </c>
      <c r="K25" s="61">
        <v>96397</v>
      </c>
      <c r="L25" s="61">
        <v>58042</v>
      </c>
      <c r="M25" s="61">
        <v>78378</v>
      </c>
      <c r="N25" s="2">
        <f t="shared" si="1"/>
        <v>752958.8</v>
      </c>
      <c r="O25" s="4">
        <f t="shared" si="2"/>
        <v>0</v>
      </c>
      <c r="P25" s="68">
        <v>18</v>
      </c>
      <c r="Q25" s="63">
        <v>167</v>
      </c>
      <c r="R25" s="4">
        <f t="shared" si="3"/>
        <v>4178</v>
      </c>
      <c r="S25" s="6">
        <f t="shared" si="12"/>
        <v>31599.8331</v>
      </c>
      <c r="T25" s="70">
        <v>26970853</v>
      </c>
      <c r="U25" s="6">
        <f t="shared" si="4"/>
        <v>26970.852999999999</v>
      </c>
      <c r="V25" s="6">
        <f t="shared" si="5"/>
        <v>4628.9801000000007</v>
      </c>
      <c r="W25" s="4">
        <f t="shared" si="6"/>
        <v>92580</v>
      </c>
      <c r="X25" s="19">
        <f t="shared" si="7"/>
        <v>96758</v>
      </c>
      <c r="Y25" s="20">
        <v>0</v>
      </c>
      <c r="Z25" s="18">
        <v>0</v>
      </c>
      <c r="AA25" s="4">
        <f t="shared" si="8"/>
        <v>96758</v>
      </c>
      <c r="AB25" s="20"/>
      <c r="AC25" s="20"/>
      <c r="AD25" s="20"/>
      <c r="AE25" s="20"/>
      <c r="AF25" s="20"/>
      <c r="AG25" s="20"/>
      <c r="AH25" s="20"/>
      <c r="AI25" s="64">
        <v>28529</v>
      </c>
      <c r="AJ25" s="64"/>
      <c r="AK25" s="29"/>
      <c r="AL25" s="38">
        <f t="shared" si="13"/>
        <v>125287</v>
      </c>
      <c r="AM25" s="62">
        <v>125287</v>
      </c>
      <c r="AN25" s="26">
        <f t="shared" si="14"/>
        <v>0</v>
      </c>
      <c r="AO25" s="40">
        <f t="shared" si="15"/>
        <v>1</v>
      </c>
      <c r="AP25" s="40" t="str">
        <f t="shared" si="16"/>
        <v xml:space="preserve"> </v>
      </c>
    </row>
    <row r="26" spans="1:42" ht="17.100000000000001" customHeight="1">
      <c r="A26" s="8" t="s">
        <v>101</v>
      </c>
      <c r="B26" s="8" t="s">
        <v>102</v>
      </c>
      <c r="C26" s="8" t="s">
        <v>109</v>
      </c>
      <c r="D26" s="8" t="s">
        <v>110</v>
      </c>
      <c r="E26" s="57">
        <v>874.4</v>
      </c>
      <c r="F26" s="2">
        <f t="shared" si="11"/>
        <v>1596444.54</v>
      </c>
      <c r="G26" s="69">
        <v>397619.57</v>
      </c>
      <c r="H26" s="60">
        <v>379597</v>
      </c>
      <c r="I26" s="44">
        <f t="shared" si="0"/>
        <v>284697.75</v>
      </c>
      <c r="J26" s="61">
        <v>65911</v>
      </c>
      <c r="K26" s="61">
        <v>292149</v>
      </c>
      <c r="L26" s="61">
        <v>172937</v>
      </c>
      <c r="M26" s="61">
        <v>131690</v>
      </c>
      <c r="N26" s="2">
        <f t="shared" si="1"/>
        <v>1345004.32</v>
      </c>
      <c r="O26" s="4">
        <f t="shared" si="2"/>
        <v>251440</v>
      </c>
      <c r="P26" s="68">
        <v>311</v>
      </c>
      <c r="Q26" s="63">
        <v>106</v>
      </c>
      <c r="R26" s="4">
        <f t="shared" si="3"/>
        <v>45823</v>
      </c>
      <c r="S26" s="6">
        <f t="shared" si="12"/>
        <v>76746.088000000003</v>
      </c>
      <c r="T26" s="70">
        <v>26507971</v>
      </c>
      <c r="U26" s="6">
        <f t="shared" si="4"/>
        <v>26507.971000000001</v>
      </c>
      <c r="V26" s="6">
        <f t="shared" si="5"/>
        <v>50238.116999999998</v>
      </c>
      <c r="W26" s="4">
        <f t="shared" si="6"/>
        <v>1004762</v>
      </c>
      <c r="X26" s="19">
        <f t="shared" si="7"/>
        <v>1302025</v>
      </c>
      <c r="Y26" s="20">
        <v>0</v>
      </c>
      <c r="Z26" s="18">
        <v>0</v>
      </c>
      <c r="AA26" s="4">
        <f t="shared" si="8"/>
        <v>1302025</v>
      </c>
      <c r="AB26" s="20"/>
      <c r="AC26" s="20"/>
      <c r="AD26" s="20"/>
      <c r="AE26" s="20"/>
      <c r="AF26" s="20"/>
      <c r="AG26" s="20"/>
      <c r="AH26" s="20"/>
      <c r="AI26" s="64">
        <v>0</v>
      </c>
      <c r="AJ26" s="64"/>
      <c r="AK26" s="29"/>
      <c r="AL26" s="38">
        <f t="shared" si="13"/>
        <v>1302025</v>
      </c>
      <c r="AM26" s="62">
        <v>1302025</v>
      </c>
      <c r="AN26" s="26">
        <f t="shared" si="14"/>
        <v>0</v>
      </c>
      <c r="AO26" s="40" t="str">
        <f t="shared" si="15"/>
        <v xml:space="preserve"> </v>
      </c>
      <c r="AP26" s="40" t="str">
        <f t="shared" si="16"/>
        <v xml:space="preserve"> </v>
      </c>
    </row>
    <row r="27" spans="1:42" ht="17.100000000000001" customHeight="1">
      <c r="A27" s="8" t="s">
        <v>111</v>
      </c>
      <c r="B27" s="8" t="s">
        <v>112</v>
      </c>
      <c r="C27" s="8" t="s">
        <v>113</v>
      </c>
      <c r="D27" s="8" t="s">
        <v>114</v>
      </c>
      <c r="E27" s="57">
        <v>1274.24</v>
      </c>
      <c r="F27" s="2">
        <f t="shared" si="11"/>
        <v>2326456.42</v>
      </c>
      <c r="G27" s="69">
        <v>761885.47</v>
      </c>
      <c r="H27" s="60">
        <v>205417</v>
      </c>
      <c r="I27" s="44">
        <f t="shared" si="0"/>
        <v>154062.75</v>
      </c>
      <c r="J27" s="61">
        <v>119866</v>
      </c>
      <c r="K27" s="61">
        <v>259123</v>
      </c>
      <c r="L27" s="61">
        <v>305493</v>
      </c>
      <c r="M27" s="61">
        <v>134940</v>
      </c>
      <c r="N27" s="2">
        <f t="shared" si="1"/>
        <v>1735370.22</v>
      </c>
      <c r="O27" s="4">
        <f t="shared" si="2"/>
        <v>591086</v>
      </c>
      <c r="P27" s="68">
        <v>751</v>
      </c>
      <c r="Q27" s="63">
        <v>75</v>
      </c>
      <c r="R27" s="4">
        <f t="shared" si="3"/>
        <v>78292</v>
      </c>
      <c r="S27" s="6">
        <f t="shared" si="12"/>
        <v>111840.0448</v>
      </c>
      <c r="T27" s="70">
        <v>47328523</v>
      </c>
      <c r="U27" s="6">
        <f t="shared" si="4"/>
        <v>47328.523000000001</v>
      </c>
      <c r="V27" s="6">
        <f t="shared" si="5"/>
        <v>64511.521800000002</v>
      </c>
      <c r="W27" s="4">
        <f t="shared" si="6"/>
        <v>1290230</v>
      </c>
      <c r="X27" s="19">
        <f t="shared" si="7"/>
        <v>1959608</v>
      </c>
      <c r="Y27" s="20">
        <v>0</v>
      </c>
      <c r="Z27" s="18">
        <v>0</v>
      </c>
      <c r="AA27" s="4">
        <f t="shared" si="8"/>
        <v>1959608</v>
      </c>
      <c r="AB27" s="20"/>
      <c r="AC27" s="20"/>
      <c r="AD27" s="20"/>
      <c r="AE27" s="20"/>
      <c r="AF27" s="20"/>
      <c r="AG27" s="20"/>
      <c r="AH27" s="20"/>
      <c r="AI27" s="64">
        <v>0</v>
      </c>
      <c r="AJ27" s="64"/>
      <c r="AK27" s="29"/>
      <c r="AL27" s="38">
        <f t="shared" si="13"/>
        <v>1959608</v>
      </c>
      <c r="AM27" s="62">
        <v>1959608</v>
      </c>
      <c r="AN27" s="26">
        <f t="shared" si="14"/>
        <v>0</v>
      </c>
      <c r="AO27" s="40" t="str">
        <f t="shared" si="15"/>
        <v xml:space="preserve"> </v>
      </c>
      <c r="AP27" s="40" t="str">
        <f t="shared" si="16"/>
        <v xml:space="preserve"> </v>
      </c>
    </row>
    <row r="28" spans="1:42" ht="17.100000000000001" customHeight="1">
      <c r="A28" s="8" t="s">
        <v>111</v>
      </c>
      <c r="B28" s="8" t="s">
        <v>112</v>
      </c>
      <c r="C28" s="8" t="s">
        <v>115</v>
      </c>
      <c r="D28" s="8" t="s">
        <v>116</v>
      </c>
      <c r="E28" s="57">
        <v>3403.93</v>
      </c>
      <c r="F28" s="2">
        <f t="shared" si="11"/>
        <v>6214759.2400000002</v>
      </c>
      <c r="G28" s="69">
        <v>1513877.29</v>
      </c>
      <c r="H28" s="60">
        <v>540598</v>
      </c>
      <c r="I28" s="44">
        <f t="shared" si="0"/>
        <v>405448.5</v>
      </c>
      <c r="J28" s="61">
        <v>315161</v>
      </c>
      <c r="K28" s="61">
        <v>680256</v>
      </c>
      <c r="L28" s="61">
        <v>823345</v>
      </c>
      <c r="M28" s="61">
        <v>38325</v>
      </c>
      <c r="N28" s="2">
        <f t="shared" si="1"/>
        <v>3776412.79</v>
      </c>
      <c r="O28" s="4">
        <f t="shared" si="2"/>
        <v>2438346</v>
      </c>
      <c r="P28" s="68">
        <v>1303</v>
      </c>
      <c r="Q28" s="63">
        <v>33</v>
      </c>
      <c r="R28" s="4">
        <f t="shared" si="3"/>
        <v>59769</v>
      </c>
      <c r="S28" s="6">
        <f t="shared" si="12"/>
        <v>298762.93609999999</v>
      </c>
      <c r="T28" s="70">
        <v>94478694</v>
      </c>
      <c r="U28" s="6">
        <f t="shared" si="4"/>
        <v>94478.694000000003</v>
      </c>
      <c r="V28" s="6">
        <f t="shared" si="5"/>
        <v>204284.24209999997</v>
      </c>
      <c r="W28" s="4">
        <f t="shared" si="6"/>
        <v>4085685</v>
      </c>
      <c r="X28" s="19">
        <f t="shared" si="7"/>
        <v>6583800</v>
      </c>
      <c r="Y28" s="20">
        <v>0</v>
      </c>
      <c r="Z28" s="18">
        <v>0</v>
      </c>
      <c r="AA28" s="4">
        <f t="shared" si="8"/>
        <v>6583800</v>
      </c>
      <c r="AB28" s="20"/>
      <c r="AC28" s="20"/>
      <c r="AD28" s="20"/>
      <c r="AE28" s="20"/>
      <c r="AF28" s="20"/>
      <c r="AG28" s="20"/>
      <c r="AH28" s="20"/>
      <c r="AI28" s="64">
        <v>0</v>
      </c>
      <c r="AJ28" s="64"/>
      <c r="AK28" s="29"/>
      <c r="AL28" s="38">
        <f t="shared" si="13"/>
        <v>6583800</v>
      </c>
      <c r="AM28" s="62">
        <v>6583800</v>
      </c>
      <c r="AN28" s="26">
        <f t="shared" si="14"/>
        <v>0</v>
      </c>
      <c r="AO28" s="40" t="str">
        <f t="shared" si="15"/>
        <v xml:space="preserve"> </v>
      </c>
      <c r="AP28" s="40" t="str">
        <f t="shared" si="16"/>
        <v xml:space="preserve"> </v>
      </c>
    </row>
    <row r="29" spans="1:42" ht="17.100000000000001" customHeight="1">
      <c r="A29" s="8" t="s">
        <v>111</v>
      </c>
      <c r="B29" s="8" t="s">
        <v>112</v>
      </c>
      <c r="C29" s="8" t="s">
        <v>117</v>
      </c>
      <c r="D29" s="8" t="s">
        <v>118</v>
      </c>
      <c r="E29" s="57">
        <v>1117.8599999999999</v>
      </c>
      <c r="F29" s="2">
        <f t="shared" si="11"/>
        <v>2040944.07</v>
      </c>
      <c r="G29" s="69">
        <v>1126180.32</v>
      </c>
      <c r="H29" s="60">
        <v>185262</v>
      </c>
      <c r="I29" s="44">
        <f t="shared" si="0"/>
        <v>138946.5</v>
      </c>
      <c r="J29" s="61">
        <v>107920</v>
      </c>
      <c r="K29" s="61">
        <v>233680</v>
      </c>
      <c r="L29" s="61">
        <v>283483</v>
      </c>
      <c r="M29" s="61">
        <v>104307</v>
      </c>
      <c r="N29" s="2">
        <f t="shared" si="1"/>
        <v>1994516.82</v>
      </c>
      <c r="O29" s="4">
        <f t="shared" si="2"/>
        <v>46427</v>
      </c>
      <c r="P29" s="68">
        <v>461</v>
      </c>
      <c r="Q29" s="63">
        <v>88</v>
      </c>
      <c r="R29" s="4">
        <f t="shared" si="3"/>
        <v>56390</v>
      </c>
      <c r="S29" s="6">
        <f t="shared" si="12"/>
        <v>98114.572199999995</v>
      </c>
      <c r="T29" s="70">
        <v>68578783</v>
      </c>
      <c r="U29" s="6">
        <f t="shared" si="4"/>
        <v>68578.782999999996</v>
      </c>
      <c r="V29" s="6">
        <f t="shared" si="5"/>
        <v>29535.789199999999</v>
      </c>
      <c r="W29" s="4">
        <f t="shared" si="6"/>
        <v>590716</v>
      </c>
      <c r="X29" s="19">
        <f t="shared" si="7"/>
        <v>693533</v>
      </c>
      <c r="Y29" s="20">
        <v>0</v>
      </c>
      <c r="Z29" s="18">
        <v>0</v>
      </c>
      <c r="AA29" s="4">
        <f t="shared" si="8"/>
        <v>693533</v>
      </c>
      <c r="AB29" s="20"/>
      <c r="AC29" s="20"/>
      <c r="AD29" s="20"/>
      <c r="AE29" s="20"/>
      <c r="AF29" s="20"/>
      <c r="AG29" s="20"/>
      <c r="AH29" s="20"/>
      <c r="AI29" s="64">
        <v>0</v>
      </c>
      <c r="AJ29" s="64"/>
      <c r="AK29" s="29"/>
      <c r="AL29" s="38">
        <f t="shared" si="13"/>
        <v>693533</v>
      </c>
      <c r="AM29" s="62">
        <v>693533</v>
      </c>
      <c r="AN29" s="26">
        <f t="shared" si="14"/>
        <v>0</v>
      </c>
      <c r="AO29" s="40" t="str">
        <f t="shared" si="15"/>
        <v xml:space="preserve"> </v>
      </c>
      <c r="AP29" s="40" t="str">
        <f t="shared" si="16"/>
        <v xml:space="preserve"> </v>
      </c>
    </row>
    <row r="30" spans="1:42" ht="17.100000000000001" customHeight="1">
      <c r="A30" s="8" t="s">
        <v>111</v>
      </c>
      <c r="B30" s="8" t="s">
        <v>112</v>
      </c>
      <c r="C30" s="8" t="s">
        <v>119</v>
      </c>
      <c r="D30" s="8" t="s">
        <v>120</v>
      </c>
      <c r="E30" s="57">
        <v>520.59</v>
      </c>
      <c r="F30" s="2">
        <f t="shared" si="11"/>
        <v>950472.4</v>
      </c>
      <c r="G30" s="69">
        <v>201231.82</v>
      </c>
      <c r="H30" s="60">
        <v>64710</v>
      </c>
      <c r="I30" s="44">
        <f t="shared" si="0"/>
        <v>48532.5</v>
      </c>
      <c r="J30" s="61">
        <v>37680</v>
      </c>
      <c r="K30" s="61">
        <v>81689</v>
      </c>
      <c r="L30" s="61">
        <v>99488</v>
      </c>
      <c r="M30" s="61">
        <v>41649</v>
      </c>
      <c r="N30" s="2">
        <f t="shared" si="1"/>
        <v>510270.32</v>
      </c>
      <c r="O30" s="4">
        <f t="shared" si="2"/>
        <v>440202</v>
      </c>
      <c r="P30" s="68">
        <v>69</v>
      </c>
      <c r="Q30" s="63">
        <v>167</v>
      </c>
      <c r="R30" s="4">
        <f t="shared" si="3"/>
        <v>16017</v>
      </c>
      <c r="S30" s="6">
        <f t="shared" si="12"/>
        <v>45692.184300000001</v>
      </c>
      <c r="T30" s="70">
        <v>11897647</v>
      </c>
      <c r="U30" s="6">
        <f t="shared" si="4"/>
        <v>11897.647000000001</v>
      </c>
      <c r="V30" s="6">
        <f t="shared" si="5"/>
        <v>33794.537299999996</v>
      </c>
      <c r="W30" s="4">
        <f t="shared" si="6"/>
        <v>675891</v>
      </c>
      <c r="X30" s="19">
        <f t="shared" si="7"/>
        <v>1132110</v>
      </c>
      <c r="Y30" s="20">
        <v>0</v>
      </c>
      <c r="Z30" s="18">
        <v>0</v>
      </c>
      <c r="AA30" s="4">
        <f t="shared" si="8"/>
        <v>1132110</v>
      </c>
      <c r="AB30" s="20"/>
      <c r="AC30" s="20"/>
      <c r="AD30" s="20"/>
      <c r="AE30" s="20"/>
      <c r="AF30" s="20"/>
      <c r="AG30" s="20"/>
      <c r="AH30" s="20"/>
      <c r="AI30" s="64">
        <v>0</v>
      </c>
      <c r="AJ30" s="64"/>
      <c r="AK30" s="29"/>
      <c r="AL30" s="38">
        <f t="shared" si="13"/>
        <v>1132110</v>
      </c>
      <c r="AM30" s="62">
        <v>1132110</v>
      </c>
      <c r="AN30" s="26">
        <f t="shared" si="14"/>
        <v>0</v>
      </c>
      <c r="AO30" s="40" t="str">
        <f t="shared" si="15"/>
        <v xml:space="preserve"> </v>
      </c>
      <c r="AP30" s="40" t="str">
        <f t="shared" si="16"/>
        <v xml:space="preserve"> </v>
      </c>
    </row>
    <row r="31" spans="1:42" ht="17.100000000000001" customHeight="1">
      <c r="A31" s="8" t="s">
        <v>121</v>
      </c>
      <c r="B31" s="8" t="s">
        <v>122</v>
      </c>
      <c r="C31" s="8" t="s">
        <v>123</v>
      </c>
      <c r="D31" s="8" t="s">
        <v>124</v>
      </c>
      <c r="E31" s="57">
        <v>693.75</v>
      </c>
      <c r="F31" s="2">
        <f t="shared" si="11"/>
        <v>1266621</v>
      </c>
      <c r="G31" s="69">
        <v>480926.85</v>
      </c>
      <c r="H31" s="60">
        <v>161711</v>
      </c>
      <c r="I31" s="44">
        <f t="shared" si="0"/>
        <v>121283.25</v>
      </c>
      <c r="J31" s="61">
        <v>49841</v>
      </c>
      <c r="K31" s="61">
        <v>2038810</v>
      </c>
      <c r="L31" s="61">
        <v>131044</v>
      </c>
      <c r="M31" s="61">
        <v>169863</v>
      </c>
      <c r="N31" s="2">
        <f t="shared" si="1"/>
        <v>2991768.1</v>
      </c>
      <c r="O31" s="4">
        <f t="shared" si="2"/>
        <v>0</v>
      </c>
      <c r="P31" s="68">
        <v>109</v>
      </c>
      <c r="Q31" s="63">
        <v>143</v>
      </c>
      <c r="R31" s="4">
        <f t="shared" si="3"/>
        <v>21666</v>
      </c>
      <c r="S31" s="6">
        <f t="shared" si="12"/>
        <v>60890.4375</v>
      </c>
      <c r="T31" s="70">
        <v>28467622</v>
      </c>
      <c r="U31" s="6">
        <f t="shared" si="4"/>
        <v>28467.621999999999</v>
      </c>
      <c r="V31" s="6">
        <f t="shared" si="5"/>
        <v>32422.815500000001</v>
      </c>
      <c r="W31" s="4">
        <f t="shared" si="6"/>
        <v>648456</v>
      </c>
      <c r="X31" s="19">
        <f t="shared" si="7"/>
        <v>670122</v>
      </c>
      <c r="Y31" s="20">
        <v>0</v>
      </c>
      <c r="Z31" s="18">
        <v>0</v>
      </c>
      <c r="AA31" s="4">
        <f t="shared" si="8"/>
        <v>670122</v>
      </c>
      <c r="AB31" s="20"/>
      <c r="AC31" s="20"/>
      <c r="AD31" s="20">
        <v>98346</v>
      </c>
      <c r="AE31" s="20"/>
      <c r="AF31" s="20"/>
      <c r="AG31" s="20"/>
      <c r="AH31" s="20"/>
      <c r="AI31" s="64">
        <v>0</v>
      </c>
      <c r="AJ31" s="64"/>
      <c r="AK31" s="29"/>
      <c r="AL31" s="38">
        <f t="shared" si="13"/>
        <v>571776</v>
      </c>
      <c r="AM31" s="62">
        <v>571776</v>
      </c>
      <c r="AN31" s="26">
        <f t="shared" si="14"/>
        <v>0</v>
      </c>
      <c r="AO31" s="40">
        <f t="shared" si="15"/>
        <v>1</v>
      </c>
      <c r="AP31" s="40" t="str">
        <f t="shared" si="16"/>
        <v xml:space="preserve"> </v>
      </c>
    </row>
    <row r="32" spans="1:42" ht="17.100000000000001" customHeight="1">
      <c r="A32" s="8" t="s">
        <v>121</v>
      </c>
      <c r="B32" s="8" t="s">
        <v>122</v>
      </c>
      <c r="C32" s="8" t="s">
        <v>125</v>
      </c>
      <c r="D32" s="8" t="s">
        <v>126</v>
      </c>
      <c r="E32" s="57">
        <v>1208.67</v>
      </c>
      <c r="F32" s="2">
        <f t="shared" si="11"/>
        <v>2206741.34</v>
      </c>
      <c r="G32" s="69">
        <v>1275890.3500000001</v>
      </c>
      <c r="H32" s="60">
        <v>361834</v>
      </c>
      <c r="I32" s="44">
        <f t="shared" si="0"/>
        <v>271375.5</v>
      </c>
      <c r="J32" s="61">
        <v>111485</v>
      </c>
      <c r="K32" s="61">
        <v>4553021</v>
      </c>
      <c r="L32" s="61">
        <v>294954</v>
      </c>
      <c r="M32" s="61">
        <v>137635</v>
      </c>
      <c r="N32" s="2">
        <f t="shared" si="1"/>
        <v>6644360.8499999996</v>
      </c>
      <c r="O32" s="4">
        <f t="shared" si="2"/>
        <v>0</v>
      </c>
      <c r="P32" s="68">
        <v>359</v>
      </c>
      <c r="Q32" s="63">
        <v>88</v>
      </c>
      <c r="R32" s="4">
        <f t="shared" si="3"/>
        <v>43913</v>
      </c>
      <c r="S32" s="6">
        <f t="shared" si="12"/>
        <v>106084.9659</v>
      </c>
      <c r="T32" s="70">
        <v>75855550</v>
      </c>
      <c r="U32" s="6">
        <f t="shared" si="4"/>
        <v>75855.55</v>
      </c>
      <c r="V32" s="6">
        <f t="shared" si="5"/>
        <v>30229.415899999993</v>
      </c>
      <c r="W32" s="4">
        <f t="shared" si="6"/>
        <v>604588</v>
      </c>
      <c r="X32" s="19">
        <f t="shared" si="7"/>
        <v>648501</v>
      </c>
      <c r="Y32" s="20">
        <v>0</v>
      </c>
      <c r="Z32" s="18">
        <v>0</v>
      </c>
      <c r="AA32" s="4">
        <f t="shared" si="8"/>
        <v>648501</v>
      </c>
      <c r="AB32" s="20"/>
      <c r="AC32" s="20"/>
      <c r="AD32" s="20"/>
      <c r="AE32" s="20"/>
      <c r="AF32" s="20"/>
      <c r="AG32" s="20"/>
      <c r="AH32" s="20"/>
      <c r="AI32" s="64">
        <v>0</v>
      </c>
      <c r="AJ32" s="64"/>
      <c r="AK32" s="29"/>
      <c r="AL32" s="38">
        <f t="shared" si="13"/>
        <v>648501</v>
      </c>
      <c r="AM32" s="62">
        <v>648501</v>
      </c>
      <c r="AN32" s="26">
        <f t="shared" si="14"/>
        <v>0</v>
      </c>
      <c r="AO32" s="40">
        <f t="shared" si="15"/>
        <v>1</v>
      </c>
      <c r="AP32" s="40" t="str">
        <f t="shared" si="16"/>
        <v xml:space="preserve"> </v>
      </c>
    </row>
    <row r="33" spans="1:42" ht="17.100000000000001" customHeight="1">
      <c r="A33" s="8" t="s">
        <v>121</v>
      </c>
      <c r="B33" s="8" t="s">
        <v>122</v>
      </c>
      <c r="C33" s="8" t="s">
        <v>127</v>
      </c>
      <c r="D33" s="8" t="s">
        <v>128</v>
      </c>
      <c r="E33" s="57">
        <v>705.43</v>
      </c>
      <c r="F33" s="2">
        <f t="shared" si="11"/>
        <v>1287945.8799999999</v>
      </c>
      <c r="G33" s="69">
        <v>1292008.8600000001</v>
      </c>
      <c r="H33" s="60">
        <v>160922</v>
      </c>
      <c r="I33" s="44">
        <f t="shared" si="0"/>
        <v>120691.5</v>
      </c>
      <c r="J33" s="61">
        <v>49432</v>
      </c>
      <c r="K33" s="61">
        <v>2028225</v>
      </c>
      <c r="L33" s="61">
        <v>134055</v>
      </c>
      <c r="M33" s="61">
        <v>95458</v>
      </c>
      <c r="N33" s="2">
        <f t="shared" si="1"/>
        <v>3719870.3600000003</v>
      </c>
      <c r="O33" s="4">
        <f t="shared" si="2"/>
        <v>0</v>
      </c>
      <c r="P33" s="68">
        <v>104</v>
      </c>
      <c r="Q33" s="63">
        <v>161</v>
      </c>
      <c r="R33" s="4">
        <f t="shared" si="3"/>
        <v>23274</v>
      </c>
      <c r="S33" s="6">
        <f t="shared" si="12"/>
        <v>61915.591099999998</v>
      </c>
      <c r="T33" s="70">
        <v>72447853</v>
      </c>
      <c r="U33" s="6">
        <f t="shared" si="4"/>
        <v>72447.853000000003</v>
      </c>
      <c r="V33" s="6">
        <f t="shared" si="5"/>
        <v>0</v>
      </c>
      <c r="W33" s="4">
        <f t="shared" si="6"/>
        <v>0</v>
      </c>
      <c r="X33" s="19">
        <f t="shared" si="7"/>
        <v>23274</v>
      </c>
      <c r="Y33" s="20">
        <v>0</v>
      </c>
      <c r="Z33" s="18">
        <v>0</v>
      </c>
      <c r="AA33" s="4">
        <f t="shared" si="8"/>
        <v>23274</v>
      </c>
      <c r="AB33" s="20"/>
      <c r="AC33" s="20"/>
      <c r="AD33" s="20"/>
      <c r="AE33" s="20"/>
      <c r="AF33" s="20"/>
      <c r="AG33" s="20"/>
      <c r="AH33" s="20"/>
      <c r="AI33" s="64">
        <v>0</v>
      </c>
      <c r="AJ33" s="64"/>
      <c r="AK33" s="29"/>
      <c r="AL33" s="38">
        <f t="shared" si="13"/>
        <v>23274</v>
      </c>
      <c r="AM33" s="62">
        <v>23274</v>
      </c>
      <c r="AN33" s="26">
        <f t="shared" si="14"/>
        <v>0</v>
      </c>
      <c r="AO33" s="40">
        <f t="shared" si="15"/>
        <v>1</v>
      </c>
      <c r="AP33" s="40">
        <f t="shared" si="16"/>
        <v>1</v>
      </c>
    </row>
    <row r="34" spans="1:42" ht="17.100000000000001" customHeight="1">
      <c r="A34" s="8" t="s">
        <v>121</v>
      </c>
      <c r="B34" s="8" t="s">
        <v>122</v>
      </c>
      <c r="C34" s="8" t="s">
        <v>129</v>
      </c>
      <c r="D34" s="8" t="s">
        <v>130</v>
      </c>
      <c r="E34" s="57">
        <v>714.21</v>
      </c>
      <c r="F34" s="2">
        <f t="shared" si="11"/>
        <v>1303976.05</v>
      </c>
      <c r="G34" s="69">
        <v>1229892.02</v>
      </c>
      <c r="H34" s="60">
        <v>170770</v>
      </c>
      <c r="I34" s="44">
        <f t="shared" si="0"/>
        <v>128077.5</v>
      </c>
      <c r="J34" s="61">
        <v>52508</v>
      </c>
      <c r="K34" s="61">
        <v>2152545</v>
      </c>
      <c r="L34" s="61">
        <v>139808</v>
      </c>
      <c r="M34" s="61">
        <v>142452</v>
      </c>
      <c r="N34" s="2">
        <f t="shared" si="1"/>
        <v>3845282.52</v>
      </c>
      <c r="O34" s="4">
        <f t="shared" si="2"/>
        <v>0</v>
      </c>
      <c r="P34" s="68">
        <v>329</v>
      </c>
      <c r="Q34" s="63">
        <v>92</v>
      </c>
      <c r="R34" s="4">
        <f t="shared" si="3"/>
        <v>42073</v>
      </c>
      <c r="S34" s="6">
        <f t="shared" si="12"/>
        <v>62686.2117</v>
      </c>
      <c r="T34" s="70">
        <v>73339704</v>
      </c>
      <c r="U34" s="6">
        <f t="shared" si="4"/>
        <v>73339.703999999998</v>
      </c>
      <c r="V34" s="6">
        <f t="shared" si="5"/>
        <v>0</v>
      </c>
      <c r="W34" s="4">
        <f t="shared" si="6"/>
        <v>0</v>
      </c>
      <c r="X34" s="19">
        <f t="shared" si="7"/>
        <v>42073</v>
      </c>
      <c r="Y34" s="20">
        <v>0</v>
      </c>
      <c r="Z34" s="18">
        <v>0</v>
      </c>
      <c r="AA34" s="4">
        <f t="shared" si="8"/>
        <v>42073</v>
      </c>
      <c r="AB34" s="20"/>
      <c r="AC34" s="20"/>
      <c r="AD34" s="20"/>
      <c r="AE34" s="20"/>
      <c r="AF34" s="20"/>
      <c r="AG34" s="20"/>
      <c r="AH34" s="20"/>
      <c r="AI34" s="64">
        <v>0</v>
      </c>
      <c r="AJ34" s="64"/>
      <c r="AK34" s="29"/>
      <c r="AL34" s="38">
        <f t="shared" si="13"/>
        <v>42073</v>
      </c>
      <c r="AM34" s="62">
        <v>42073</v>
      </c>
      <c r="AN34" s="26">
        <f t="shared" si="14"/>
        <v>0</v>
      </c>
      <c r="AO34" s="40">
        <f t="shared" si="15"/>
        <v>1</v>
      </c>
      <c r="AP34" s="40">
        <f t="shared" si="16"/>
        <v>1</v>
      </c>
    </row>
    <row r="35" spans="1:42" ht="17.100000000000001" customHeight="1">
      <c r="A35" s="8" t="s">
        <v>131</v>
      </c>
      <c r="B35" s="8" t="s">
        <v>132</v>
      </c>
      <c r="C35" s="8" t="s">
        <v>82</v>
      </c>
      <c r="D35" s="8" t="s">
        <v>133</v>
      </c>
      <c r="E35" s="57">
        <v>1754.15</v>
      </c>
      <c r="F35" s="2">
        <f t="shared" si="11"/>
        <v>3202656.9</v>
      </c>
      <c r="G35" s="69">
        <v>969591.73</v>
      </c>
      <c r="H35" s="60">
        <v>171392</v>
      </c>
      <c r="I35" s="44">
        <f t="shared" si="0"/>
        <v>128544</v>
      </c>
      <c r="J35" s="61">
        <v>132922</v>
      </c>
      <c r="K35" s="61">
        <v>6809</v>
      </c>
      <c r="L35" s="61">
        <v>335627</v>
      </c>
      <c r="M35" s="61">
        <v>115998</v>
      </c>
      <c r="N35" s="2">
        <f t="shared" si="1"/>
        <v>1689491.73</v>
      </c>
      <c r="O35" s="4">
        <f t="shared" si="2"/>
        <v>1513165</v>
      </c>
      <c r="P35" s="68">
        <v>975</v>
      </c>
      <c r="Q35" s="63">
        <v>44</v>
      </c>
      <c r="R35" s="4">
        <f t="shared" si="3"/>
        <v>59631</v>
      </c>
      <c r="S35" s="6">
        <f t="shared" si="12"/>
        <v>153961.74549999999</v>
      </c>
      <c r="T35" s="70">
        <v>59630488</v>
      </c>
      <c r="U35" s="6">
        <f t="shared" si="4"/>
        <v>59630.487999999998</v>
      </c>
      <c r="V35" s="6">
        <f t="shared" si="5"/>
        <v>94331.257499999992</v>
      </c>
      <c r="W35" s="4">
        <f t="shared" si="6"/>
        <v>1886625</v>
      </c>
      <c r="X35" s="19">
        <f t="shared" si="7"/>
        <v>3459421</v>
      </c>
      <c r="Y35" s="20">
        <v>0</v>
      </c>
      <c r="Z35" s="18">
        <v>0</v>
      </c>
      <c r="AA35" s="4">
        <f t="shared" si="8"/>
        <v>3459421</v>
      </c>
      <c r="AB35" s="20"/>
      <c r="AC35" s="20"/>
      <c r="AD35" s="20"/>
      <c r="AE35" s="20"/>
      <c r="AF35" s="20"/>
      <c r="AG35" s="20"/>
      <c r="AH35" s="20"/>
      <c r="AI35" s="64">
        <v>0</v>
      </c>
      <c r="AJ35" s="64"/>
      <c r="AK35" s="29"/>
      <c r="AL35" s="38">
        <f t="shared" si="13"/>
        <v>3459421</v>
      </c>
      <c r="AM35" s="62">
        <v>3459421</v>
      </c>
      <c r="AN35" s="26">
        <f t="shared" si="14"/>
        <v>0</v>
      </c>
      <c r="AO35" s="40" t="str">
        <f t="shared" si="15"/>
        <v xml:space="preserve"> </v>
      </c>
      <c r="AP35" s="40" t="str">
        <f t="shared" si="16"/>
        <v xml:space="preserve"> </v>
      </c>
    </row>
    <row r="36" spans="1:42" ht="17.100000000000001" customHeight="1">
      <c r="A36" s="8" t="s">
        <v>131</v>
      </c>
      <c r="B36" s="8" t="s">
        <v>132</v>
      </c>
      <c r="C36" s="8" t="s">
        <v>113</v>
      </c>
      <c r="D36" s="8" t="s">
        <v>134</v>
      </c>
      <c r="E36" s="57">
        <v>968.66</v>
      </c>
      <c r="F36" s="2">
        <f t="shared" si="11"/>
        <v>1768540.68</v>
      </c>
      <c r="G36" s="69">
        <v>365250.19</v>
      </c>
      <c r="H36" s="60">
        <v>94623</v>
      </c>
      <c r="I36" s="44">
        <f t="shared" si="0"/>
        <v>70967.25</v>
      </c>
      <c r="J36" s="61">
        <v>73431</v>
      </c>
      <c r="K36" s="61">
        <v>3752</v>
      </c>
      <c r="L36" s="61">
        <v>190370</v>
      </c>
      <c r="M36" s="61">
        <v>142437</v>
      </c>
      <c r="N36" s="2">
        <f t="shared" si="1"/>
        <v>846207.44</v>
      </c>
      <c r="O36" s="4">
        <f t="shared" ref="O36:O67" si="17">IF(F36&gt;N36,ROUND(SUM(F36-N36),0),0)</f>
        <v>922333</v>
      </c>
      <c r="P36" s="68">
        <v>416</v>
      </c>
      <c r="Q36" s="63">
        <v>86</v>
      </c>
      <c r="R36" s="4">
        <f t="shared" si="3"/>
        <v>49729</v>
      </c>
      <c r="S36" s="6">
        <f t="shared" si="12"/>
        <v>85019.288199999995</v>
      </c>
      <c r="T36" s="70">
        <v>22368369</v>
      </c>
      <c r="U36" s="6">
        <f t="shared" si="4"/>
        <v>22368.368999999999</v>
      </c>
      <c r="V36" s="6">
        <f t="shared" si="5"/>
        <v>62650.919199999997</v>
      </c>
      <c r="W36" s="4">
        <f t="shared" si="6"/>
        <v>1253018</v>
      </c>
      <c r="X36" s="19">
        <f t="shared" si="7"/>
        <v>2225080</v>
      </c>
      <c r="Y36" s="20">
        <v>0</v>
      </c>
      <c r="Z36" s="18">
        <v>0</v>
      </c>
      <c r="AA36" s="4">
        <f t="shared" si="8"/>
        <v>2225080</v>
      </c>
      <c r="AB36" s="20"/>
      <c r="AC36" s="20"/>
      <c r="AD36" s="20"/>
      <c r="AE36" s="20"/>
      <c r="AF36" s="20"/>
      <c r="AG36" s="20"/>
      <c r="AH36" s="20"/>
      <c r="AI36" s="64">
        <v>0</v>
      </c>
      <c r="AJ36" s="64"/>
      <c r="AK36" s="29"/>
      <c r="AL36" s="38">
        <f t="shared" si="13"/>
        <v>2225080</v>
      </c>
      <c r="AM36" s="62">
        <v>2225080</v>
      </c>
      <c r="AN36" s="26">
        <f t="shared" si="14"/>
        <v>0</v>
      </c>
      <c r="AO36" s="40" t="str">
        <f t="shared" si="15"/>
        <v xml:space="preserve"> </v>
      </c>
      <c r="AP36" s="40" t="str">
        <f t="shared" si="16"/>
        <v xml:space="preserve"> </v>
      </c>
    </row>
    <row r="37" spans="1:42" ht="17.100000000000001" customHeight="1">
      <c r="A37" s="8" t="s">
        <v>131</v>
      </c>
      <c r="B37" s="8" t="s">
        <v>132</v>
      </c>
      <c r="C37" s="8" t="s">
        <v>135</v>
      </c>
      <c r="D37" s="8" t="s">
        <v>136</v>
      </c>
      <c r="E37" s="57">
        <v>651.58000000000004</v>
      </c>
      <c r="F37" s="2">
        <f t="shared" si="11"/>
        <v>1189628.7</v>
      </c>
      <c r="G37" s="69">
        <v>541859.93999999994</v>
      </c>
      <c r="H37" s="60">
        <v>69210</v>
      </c>
      <c r="I37" s="44">
        <f t="shared" si="0"/>
        <v>51907.5</v>
      </c>
      <c r="J37" s="61">
        <v>53759</v>
      </c>
      <c r="K37" s="61">
        <v>2744</v>
      </c>
      <c r="L37" s="61">
        <v>142751</v>
      </c>
      <c r="M37" s="61">
        <v>119722</v>
      </c>
      <c r="N37" s="2">
        <f t="shared" si="1"/>
        <v>912743.44</v>
      </c>
      <c r="O37" s="4">
        <f t="shared" si="17"/>
        <v>276885</v>
      </c>
      <c r="P37" s="68">
        <v>253</v>
      </c>
      <c r="Q37" s="63">
        <v>90</v>
      </c>
      <c r="R37" s="4">
        <f t="shared" si="3"/>
        <v>31650</v>
      </c>
      <c r="S37" s="6">
        <f t="shared" si="12"/>
        <v>57189.176599999999</v>
      </c>
      <c r="T37" s="70">
        <v>33181870</v>
      </c>
      <c r="U37" s="6">
        <f t="shared" si="4"/>
        <v>33181.870000000003</v>
      </c>
      <c r="V37" s="6">
        <f t="shared" si="5"/>
        <v>24007.306599999996</v>
      </c>
      <c r="W37" s="4">
        <f t="shared" si="6"/>
        <v>480146</v>
      </c>
      <c r="X37" s="19">
        <f t="shared" si="7"/>
        <v>788681</v>
      </c>
      <c r="Y37" s="20">
        <v>0</v>
      </c>
      <c r="Z37" s="18">
        <v>0</v>
      </c>
      <c r="AA37" s="4">
        <f t="shared" si="8"/>
        <v>788681</v>
      </c>
      <c r="AB37" s="20"/>
      <c r="AC37" s="20"/>
      <c r="AD37" s="20"/>
      <c r="AE37" s="20"/>
      <c r="AF37" s="20"/>
      <c r="AG37" s="20"/>
      <c r="AH37" s="20"/>
      <c r="AI37" s="64">
        <v>0</v>
      </c>
      <c r="AJ37" s="64"/>
      <c r="AK37" s="29"/>
      <c r="AL37" s="38">
        <f t="shared" si="13"/>
        <v>788681</v>
      </c>
      <c r="AM37" s="62">
        <v>788681</v>
      </c>
      <c r="AN37" s="26">
        <f t="shared" si="14"/>
        <v>0</v>
      </c>
      <c r="AO37" s="40" t="str">
        <f t="shared" si="15"/>
        <v xml:space="preserve"> </v>
      </c>
      <c r="AP37" s="40" t="str">
        <f t="shared" si="16"/>
        <v xml:space="preserve"> </v>
      </c>
    </row>
    <row r="38" spans="1:42" ht="17.100000000000001" customHeight="1">
      <c r="A38" s="8" t="s">
        <v>131</v>
      </c>
      <c r="B38" s="8" t="s">
        <v>132</v>
      </c>
      <c r="C38" s="8" t="s">
        <v>72</v>
      </c>
      <c r="D38" s="8" t="s">
        <v>137</v>
      </c>
      <c r="E38" s="57">
        <v>1406.13</v>
      </c>
      <c r="F38" s="2">
        <f t="shared" si="11"/>
        <v>2567255.91</v>
      </c>
      <c r="G38" s="69">
        <v>354608.4</v>
      </c>
      <c r="H38" s="60">
        <v>155147</v>
      </c>
      <c r="I38" s="44">
        <f t="shared" si="0"/>
        <v>116360.25</v>
      </c>
      <c r="J38" s="61">
        <v>120198</v>
      </c>
      <c r="K38" s="61">
        <v>6175</v>
      </c>
      <c r="L38" s="61">
        <v>311405</v>
      </c>
      <c r="M38" s="61">
        <v>38398</v>
      </c>
      <c r="N38" s="2">
        <f t="shared" si="1"/>
        <v>947144.65</v>
      </c>
      <c r="O38" s="4">
        <f t="shared" si="17"/>
        <v>1620111</v>
      </c>
      <c r="P38" s="68">
        <v>607</v>
      </c>
      <c r="Q38" s="63">
        <v>37</v>
      </c>
      <c r="R38" s="4">
        <f t="shared" si="3"/>
        <v>31218</v>
      </c>
      <c r="S38" s="6">
        <f t="shared" si="12"/>
        <v>123416.0301</v>
      </c>
      <c r="T38" s="70">
        <v>22386894</v>
      </c>
      <c r="U38" s="6">
        <f t="shared" si="4"/>
        <v>22386.894</v>
      </c>
      <c r="V38" s="6">
        <f t="shared" si="5"/>
        <v>101029.1361</v>
      </c>
      <c r="W38" s="4">
        <f t="shared" si="6"/>
        <v>2020583</v>
      </c>
      <c r="X38" s="19">
        <f t="shared" si="7"/>
        <v>3671912</v>
      </c>
      <c r="Y38" s="20">
        <v>0</v>
      </c>
      <c r="Z38" s="18">
        <v>0</v>
      </c>
      <c r="AA38" s="4">
        <f t="shared" si="8"/>
        <v>3671912</v>
      </c>
      <c r="AB38" s="20"/>
      <c r="AC38" s="20"/>
      <c r="AD38" s="20"/>
      <c r="AE38" s="20"/>
      <c r="AF38" s="20"/>
      <c r="AG38" s="20"/>
      <c r="AH38" s="20"/>
      <c r="AI38" s="64">
        <v>0</v>
      </c>
      <c r="AJ38" s="64"/>
      <c r="AK38" s="29"/>
      <c r="AL38" s="38">
        <f t="shared" si="13"/>
        <v>3671912</v>
      </c>
      <c r="AM38" s="62">
        <v>3671912</v>
      </c>
      <c r="AN38" s="26">
        <f t="shared" si="14"/>
        <v>0</v>
      </c>
      <c r="AO38" s="40" t="str">
        <f t="shared" si="15"/>
        <v xml:space="preserve"> </v>
      </c>
      <c r="AP38" s="40" t="str">
        <f t="shared" si="16"/>
        <v xml:space="preserve"> </v>
      </c>
    </row>
    <row r="39" spans="1:42" ht="17.100000000000001" customHeight="1">
      <c r="A39" s="8" t="s">
        <v>131</v>
      </c>
      <c r="B39" s="8" t="s">
        <v>132</v>
      </c>
      <c r="C39" s="8" t="s">
        <v>138</v>
      </c>
      <c r="D39" s="8" t="s">
        <v>139</v>
      </c>
      <c r="E39" s="57">
        <v>877.17</v>
      </c>
      <c r="F39" s="2">
        <f t="shared" si="11"/>
        <v>1601501.9</v>
      </c>
      <c r="G39" s="69">
        <v>293914.78999999998</v>
      </c>
      <c r="H39" s="60">
        <v>98421</v>
      </c>
      <c r="I39" s="44">
        <f t="shared" si="0"/>
        <v>73815.75</v>
      </c>
      <c r="J39" s="61">
        <v>76367</v>
      </c>
      <c r="K39" s="61">
        <v>3907</v>
      </c>
      <c r="L39" s="61">
        <v>195549</v>
      </c>
      <c r="M39" s="61">
        <v>69688</v>
      </c>
      <c r="N39" s="2">
        <f t="shared" si="1"/>
        <v>713241.54</v>
      </c>
      <c r="O39" s="4">
        <f t="shared" si="17"/>
        <v>888260</v>
      </c>
      <c r="P39" s="68">
        <v>438</v>
      </c>
      <c r="Q39" s="63">
        <v>73</v>
      </c>
      <c r="R39" s="4">
        <f t="shared" si="3"/>
        <v>44444</v>
      </c>
      <c r="S39" s="6">
        <f t="shared" si="12"/>
        <v>76989.210900000005</v>
      </c>
      <c r="T39" s="70">
        <v>18111394</v>
      </c>
      <c r="U39" s="6">
        <f t="shared" si="4"/>
        <v>18111.394</v>
      </c>
      <c r="V39" s="6">
        <f t="shared" si="5"/>
        <v>58877.816900000005</v>
      </c>
      <c r="W39" s="4">
        <f t="shared" si="6"/>
        <v>1177556</v>
      </c>
      <c r="X39" s="19">
        <f t="shared" si="7"/>
        <v>2110260</v>
      </c>
      <c r="Y39" s="20">
        <v>0</v>
      </c>
      <c r="Z39" s="18">
        <v>0</v>
      </c>
      <c r="AA39" s="4">
        <f t="shared" si="8"/>
        <v>2110260</v>
      </c>
      <c r="AB39" s="20"/>
      <c r="AC39" s="20"/>
      <c r="AD39" s="20"/>
      <c r="AE39" s="20"/>
      <c r="AF39" s="20"/>
      <c r="AG39" s="20"/>
      <c r="AH39" s="20"/>
      <c r="AI39" s="64">
        <v>0</v>
      </c>
      <c r="AJ39" s="64"/>
      <c r="AK39" s="29"/>
      <c r="AL39" s="38">
        <f t="shared" si="13"/>
        <v>2110260</v>
      </c>
      <c r="AM39" s="62">
        <v>2110260</v>
      </c>
      <c r="AN39" s="26">
        <f t="shared" si="14"/>
        <v>0</v>
      </c>
      <c r="AO39" s="40" t="str">
        <f t="shared" si="15"/>
        <v xml:space="preserve"> </v>
      </c>
      <c r="AP39" s="40" t="str">
        <f t="shared" si="16"/>
        <v xml:space="preserve"> </v>
      </c>
    </row>
    <row r="40" spans="1:42" ht="17.100000000000001" customHeight="1">
      <c r="A40" s="8" t="s">
        <v>131</v>
      </c>
      <c r="B40" s="8" t="s">
        <v>132</v>
      </c>
      <c r="C40" s="8" t="s">
        <v>140</v>
      </c>
      <c r="D40" s="8" t="s">
        <v>141</v>
      </c>
      <c r="E40" s="57">
        <v>702.23</v>
      </c>
      <c r="F40" s="2">
        <f t="shared" si="11"/>
        <v>1282103.44</v>
      </c>
      <c r="G40" s="69">
        <v>610749.62</v>
      </c>
      <c r="H40" s="60">
        <v>67846</v>
      </c>
      <c r="I40" s="44">
        <f t="shared" si="0"/>
        <v>50884.5</v>
      </c>
      <c r="J40" s="61">
        <v>52733</v>
      </c>
      <c r="K40" s="61">
        <v>2686</v>
      </c>
      <c r="L40" s="61">
        <v>134538</v>
      </c>
      <c r="M40" s="61">
        <v>63907</v>
      </c>
      <c r="N40" s="2">
        <f t="shared" si="1"/>
        <v>915498.12</v>
      </c>
      <c r="O40" s="4">
        <f t="shared" si="17"/>
        <v>366605</v>
      </c>
      <c r="P40" s="68">
        <v>223</v>
      </c>
      <c r="Q40" s="63">
        <v>90</v>
      </c>
      <c r="R40" s="4">
        <f t="shared" si="3"/>
        <v>27897</v>
      </c>
      <c r="S40" s="6">
        <f t="shared" si="12"/>
        <v>61634.727099999996</v>
      </c>
      <c r="T40" s="70">
        <v>38124196</v>
      </c>
      <c r="U40" s="6">
        <f t="shared" si="4"/>
        <v>38124.196000000004</v>
      </c>
      <c r="V40" s="6">
        <f t="shared" si="5"/>
        <v>23510.531099999993</v>
      </c>
      <c r="W40" s="4">
        <f t="shared" si="6"/>
        <v>470211</v>
      </c>
      <c r="X40" s="19">
        <f t="shared" si="7"/>
        <v>864713</v>
      </c>
      <c r="Y40" s="20">
        <v>0</v>
      </c>
      <c r="Z40" s="18">
        <v>0</v>
      </c>
      <c r="AA40" s="4">
        <f t="shared" si="8"/>
        <v>864713</v>
      </c>
      <c r="AB40" s="20"/>
      <c r="AC40" s="20"/>
      <c r="AD40" s="20"/>
      <c r="AE40" s="20"/>
      <c r="AF40" s="20"/>
      <c r="AG40" s="20"/>
      <c r="AH40" s="20"/>
      <c r="AI40" s="64">
        <v>0</v>
      </c>
      <c r="AJ40" s="64"/>
      <c r="AK40" s="29"/>
      <c r="AL40" s="38">
        <f t="shared" si="13"/>
        <v>864713</v>
      </c>
      <c r="AM40" s="62">
        <v>864713</v>
      </c>
      <c r="AN40" s="26">
        <f t="shared" si="14"/>
        <v>0</v>
      </c>
      <c r="AO40" s="40" t="str">
        <f t="shared" si="15"/>
        <v xml:space="preserve"> </v>
      </c>
      <c r="AP40" s="40" t="str">
        <f t="shared" si="16"/>
        <v xml:space="preserve"> </v>
      </c>
    </row>
    <row r="41" spans="1:42" ht="17.100000000000001" customHeight="1">
      <c r="A41" s="8" t="s">
        <v>131</v>
      </c>
      <c r="B41" s="8" t="s">
        <v>132</v>
      </c>
      <c r="C41" s="8" t="s">
        <v>142</v>
      </c>
      <c r="D41" s="8" t="s">
        <v>143</v>
      </c>
      <c r="E41" s="57">
        <v>1309.24</v>
      </c>
      <c r="F41" s="2">
        <f t="shared" si="11"/>
        <v>2390358.02</v>
      </c>
      <c r="G41" s="69">
        <v>642537.84</v>
      </c>
      <c r="H41" s="60">
        <v>148868</v>
      </c>
      <c r="I41" s="44">
        <f t="shared" si="0"/>
        <v>111651</v>
      </c>
      <c r="J41" s="61">
        <v>115555</v>
      </c>
      <c r="K41" s="61">
        <v>5909</v>
      </c>
      <c r="L41" s="61">
        <v>293838</v>
      </c>
      <c r="M41" s="61">
        <v>35976</v>
      </c>
      <c r="N41" s="2">
        <f t="shared" si="1"/>
        <v>1205466.8399999999</v>
      </c>
      <c r="O41" s="4">
        <f t="shared" si="17"/>
        <v>1184891</v>
      </c>
      <c r="P41" s="68">
        <v>623</v>
      </c>
      <c r="Q41" s="63">
        <v>33</v>
      </c>
      <c r="R41" s="4">
        <f t="shared" si="3"/>
        <v>28577</v>
      </c>
      <c r="S41" s="6">
        <f t="shared" si="12"/>
        <v>114911.9948</v>
      </c>
      <c r="T41" s="70">
        <v>40925977</v>
      </c>
      <c r="U41" s="6">
        <f t="shared" si="4"/>
        <v>40925.976999999999</v>
      </c>
      <c r="V41" s="6">
        <f t="shared" si="5"/>
        <v>73986.017800000001</v>
      </c>
      <c r="W41" s="4">
        <f t="shared" si="6"/>
        <v>1479720</v>
      </c>
      <c r="X41" s="19">
        <f t="shared" si="7"/>
        <v>2693188</v>
      </c>
      <c r="Y41" s="20">
        <v>0</v>
      </c>
      <c r="Z41" s="18">
        <v>0</v>
      </c>
      <c r="AA41" s="4">
        <f t="shared" si="8"/>
        <v>2693188</v>
      </c>
      <c r="AB41" s="20"/>
      <c r="AC41" s="20"/>
      <c r="AD41" s="20"/>
      <c r="AE41" s="20"/>
      <c r="AF41" s="20"/>
      <c r="AG41" s="20"/>
      <c r="AH41" s="20"/>
      <c r="AI41" s="64">
        <v>0</v>
      </c>
      <c r="AJ41" s="64"/>
      <c r="AK41" s="29"/>
      <c r="AL41" s="38">
        <f t="shared" si="13"/>
        <v>2693188</v>
      </c>
      <c r="AM41" s="62">
        <v>2693188</v>
      </c>
      <c r="AN41" s="26">
        <f t="shared" si="14"/>
        <v>0</v>
      </c>
      <c r="AO41" s="40" t="str">
        <f t="shared" si="15"/>
        <v xml:space="preserve"> </v>
      </c>
      <c r="AP41" s="40" t="str">
        <f t="shared" si="16"/>
        <v xml:space="preserve"> </v>
      </c>
    </row>
    <row r="42" spans="1:42" ht="17.100000000000001" customHeight="1">
      <c r="A42" s="8" t="s">
        <v>131</v>
      </c>
      <c r="B42" s="8" t="s">
        <v>132</v>
      </c>
      <c r="C42" s="8" t="s">
        <v>144</v>
      </c>
      <c r="D42" s="8" t="s">
        <v>145</v>
      </c>
      <c r="E42" s="57">
        <v>6425.84</v>
      </c>
      <c r="F42" s="2">
        <f t="shared" si="11"/>
        <v>11732041.640000001</v>
      </c>
      <c r="G42" s="69">
        <v>2349385.66</v>
      </c>
      <c r="H42" s="60">
        <v>717379</v>
      </c>
      <c r="I42" s="44">
        <f t="shared" si="0"/>
        <v>538034.25</v>
      </c>
      <c r="J42" s="61">
        <v>556517</v>
      </c>
      <c r="K42" s="61">
        <v>28465</v>
      </c>
      <c r="L42" s="61">
        <v>1420388</v>
      </c>
      <c r="M42" s="61">
        <v>34511</v>
      </c>
      <c r="N42" s="2">
        <f t="shared" si="1"/>
        <v>4927300.91</v>
      </c>
      <c r="O42" s="4">
        <f t="shared" si="17"/>
        <v>6804741</v>
      </c>
      <c r="P42" s="68">
        <v>2883</v>
      </c>
      <c r="Q42" s="63">
        <v>33</v>
      </c>
      <c r="R42" s="4">
        <f t="shared" si="3"/>
        <v>132243</v>
      </c>
      <c r="S42" s="6">
        <f t="shared" si="12"/>
        <v>563995.97679999995</v>
      </c>
      <c r="T42" s="70">
        <v>151671121</v>
      </c>
      <c r="U42" s="6">
        <f t="shared" si="4"/>
        <v>151671.12100000001</v>
      </c>
      <c r="V42" s="6">
        <f t="shared" si="5"/>
        <v>412324.8557999999</v>
      </c>
      <c r="W42" s="4">
        <f t="shared" si="6"/>
        <v>8246497</v>
      </c>
      <c r="X42" s="19">
        <f t="shared" si="7"/>
        <v>15183481</v>
      </c>
      <c r="Y42" s="20">
        <v>0</v>
      </c>
      <c r="Z42" s="18">
        <v>0</v>
      </c>
      <c r="AA42" s="4">
        <f t="shared" si="8"/>
        <v>15183481</v>
      </c>
      <c r="AB42" s="20"/>
      <c r="AC42" s="20"/>
      <c r="AD42" s="20"/>
      <c r="AE42" s="20"/>
      <c r="AF42" s="20"/>
      <c r="AG42" s="20"/>
      <c r="AH42" s="20"/>
      <c r="AI42" s="64">
        <v>0</v>
      </c>
      <c r="AJ42" s="64"/>
      <c r="AK42" s="29"/>
      <c r="AL42" s="38">
        <f t="shared" si="13"/>
        <v>15183481</v>
      </c>
      <c r="AM42" s="62">
        <v>15183481</v>
      </c>
      <c r="AN42" s="26">
        <f t="shared" si="14"/>
        <v>0</v>
      </c>
      <c r="AO42" s="40" t="str">
        <f t="shared" si="15"/>
        <v xml:space="preserve"> </v>
      </c>
      <c r="AP42" s="40" t="str">
        <f t="shared" si="16"/>
        <v xml:space="preserve"> </v>
      </c>
    </row>
    <row r="43" spans="1:42" ht="17.100000000000001" customHeight="1">
      <c r="A43" s="8" t="s">
        <v>146</v>
      </c>
      <c r="B43" s="8" t="s">
        <v>147</v>
      </c>
      <c r="C43" s="8" t="s">
        <v>74</v>
      </c>
      <c r="D43" s="8" t="s">
        <v>148</v>
      </c>
      <c r="E43" s="57">
        <v>833.71</v>
      </c>
      <c r="F43" s="2">
        <f t="shared" si="11"/>
        <v>1522154.37</v>
      </c>
      <c r="G43" s="69">
        <v>447617.38</v>
      </c>
      <c r="H43" s="60">
        <v>66404</v>
      </c>
      <c r="I43" s="44">
        <f t="shared" si="0"/>
        <v>49803</v>
      </c>
      <c r="J43" s="61">
        <v>62213</v>
      </c>
      <c r="K43" s="61">
        <v>87503</v>
      </c>
      <c r="L43" s="61">
        <v>165496</v>
      </c>
      <c r="M43" s="61">
        <v>91455</v>
      </c>
      <c r="N43" s="2">
        <f t="shared" si="1"/>
        <v>904087.38</v>
      </c>
      <c r="O43" s="4">
        <f t="shared" si="17"/>
        <v>618067</v>
      </c>
      <c r="P43" s="68">
        <v>282</v>
      </c>
      <c r="Q43" s="63">
        <v>90</v>
      </c>
      <c r="R43" s="4">
        <f t="shared" si="3"/>
        <v>35278</v>
      </c>
      <c r="S43" s="6">
        <f t="shared" si="12"/>
        <v>73174.726699999999</v>
      </c>
      <c r="T43" s="70">
        <v>26994685</v>
      </c>
      <c r="U43" s="6">
        <f t="shared" si="4"/>
        <v>26994.685000000001</v>
      </c>
      <c r="V43" s="6">
        <f t="shared" si="5"/>
        <v>46180.041700000002</v>
      </c>
      <c r="W43" s="4">
        <f t="shared" si="6"/>
        <v>923601</v>
      </c>
      <c r="X43" s="19">
        <f t="shared" si="7"/>
        <v>1576946</v>
      </c>
      <c r="Y43" s="20">
        <v>0</v>
      </c>
      <c r="Z43" s="18">
        <v>0</v>
      </c>
      <c r="AA43" s="4">
        <f t="shared" si="8"/>
        <v>1576946</v>
      </c>
      <c r="AB43" s="20"/>
      <c r="AC43" s="20"/>
      <c r="AD43" s="20"/>
      <c r="AE43" s="20"/>
      <c r="AF43" s="20"/>
      <c r="AG43" s="20"/>
      <c r="AH43" s="20"/>
      <c r="AI43" s="64">
        <v>0</v>
      </c>
      <c r="AJ43" s="64"/>
      <c r="AK43" s="29"/>
      <c r="AL43" s="38">
        <f t="shared" si="13"/>
        <v>1576946</v>
      </c>
      <c r="AM43" s="62">
        <v>1576946</v>
      </c>
      <c r="AN43" s="26">
        <f t="shared" si="14"/>
        <v>0</v>
      </c>
      <c r="AO43" s="40" t="str">
        <f t="shared" si="15"/>
        <v xml:space="preserve"> </v>
      </c>
      <c r="AP43" s="40" t="str">
        <f t="shared" si="16"/>
        <v xml:space="preserve"> </v>
      </c>
    </row>
    <row r="44" spans="1:42" ht="17.100000000000001" customHeight="1">
      <c r="A44" s="8" t="s">
        <v>146</v>
      </c>
      <c r="B44" s="8" t="s">
        <v>147</v>
      </c>
      <c r="C44" s="8" t="s">
        <v>149</v>
      </c>
      <c r="D44" s="8" t="s">
        <v>150</v>
      </c>
      <c r="E44" s="57">
        <v>418.15</v>
      </c>
      <c r="F44" s="2">
        <f t="shared" si="11"/>
        <v>763441.54</v>
      </c>
      <c r="G44" s="69">
        <v>162596.19</v>
      </c>
      <c r="H44" s="60">
        <v>38920</v>
      </c>
      <c r="I44" s="44">
        <f t="shared" si="0"/>
        <v>29190</v>
      </c>
      <c r="J44" s="61">
        <v>36319</v>
      </c>
      <c r="K44" s="61">
        <v>51125</v>
      </c>
      <c r="L44" s="61">
        <v>95120</v>
      </c>
      <c r="M44" s="61">
        <v>77784</v>
      </c>
      <c r="N44" s="2">
        <f t="shared" si="1"/>
        <v>452134.19</v>
      </c>
      <c r="O44" s="4">
        <f t="shared" si="17"/>
        <v>311307</v>
      </c>
      <c r="P44" s="68">
        <v>212</v>
      </c>
      <c r="Q44" s="63">
        <v>84</v>
      </c>
      <c r="R44" s="4">
        <f t="shared" si="3"/>
        <v>24753</v>
      </c>
      <c r="S44" s="6">
        <f t="shared" si="12"/>
        <v>36701.025500000003</v>
      </c>
      <c r="T44" s="70">
        <v>9829249</v>
      </c>
      <c r="U44" s="6">
        <f t="shared" si="4"/>
        <v>9829.2489999999998</v>
      </c>
      <c r="V44" s="6">
        <f t="shared" si="5"/>
        <v>26871.776500000004</v>
      </c>
      <c r="W44" s="4">
        <f t="shared" si="6"/>
        <v>537436</v>
      </c>
      <c r="X44" s="19">
        <f t="shared" si="7"/>
        <v>873496</v>
      </c>
      <c r="Y44" s="20">
        <v>0</v>
      </c>
      <c r="Z44" s="18">
        <v>0</v>
      </c>
      <c r="AA44" s="4">
        <f t="shared" si="8"/>
        <v>873496</v>
      </c>
      <c r="AB44" s="20"/>
      <c r="AC44" s="20"/>
      <c r="AD44" s="20"/>
      <c r="AE44" s="20"/>
      <c r="AF44" s="20"/>
      <c r="AG44" s="20"/>
      <c r="AH44" s="20"/>
      <c r="AI44" s="64">
        <v>0</v>
      </c>
      <c r="AJ44" s="64"/>
      <c r="AK44" s="29"/>
      <c r="AL44" s="38">
        <f t="shared" si="13"/>
        <v>873496</v>
      </c>
      <c r="AM44" s="62">
        <v>873496</v>
      </c>
      <c r="AN44" s="26">
        <f t="shared" si="14"/>
        <v>0</v>
      </c>
      <c r="AO44" s="40" t="str">
        <f t="shared" si="15"/>
        <v xml:space="preserve"> </v>
      </c>
      <c r="AP44" s="40" t="str">
        <f t="shared" si="16"/>
        <v xml:space="preserve"> </v>
      </c>
    </row>
    <row r="45" spans="1:42" ht="17.100000000000001" customHeight="1">
      <c r="A45" s="8" t="s">
        <v>146</v>
      </c>
      <c r="B45" s="8" t="s">
        <v>147</v>
      </c>
      <c r="C45" s="8" t="s">
        <v>151</v>
      </c>
      <c r="D45" s="8" t="s">
        <v>152</v>
      </c>
      <c r="E45" s="57">
        <v>2704.86</v>
      </c>
      <c r="F45" s="2">
        <f t="shared" si="11"/>
        <v>4938425.1900000004</v>
      </c>
      <c r="G45" s="69">
        <v>528626.35</v>
      </c>
      <c r="H45" s="60">
        <v>265914</v>
      </c>
      <c r="I45" s="44">
        <f t="shared" si="0"/>
        <v>199435.5</v>
      </c>
      <c r="J45" s="61">
        <v>250054</v>
      </c>
      <c r="K45" s="61">
        <v>350281</v>
      </c>
      <c r="L45" s="61">
        <v>655049</v>
      </c>
      <c r="M45" s="61">
        <v>253441</v>
      </c>
      <c r="N45" s="2">
        <f t="shared" si="1"/>
        <v>2236886.85</v>
      </c>
      <c r="O45" s="4">
        <f t="shared" si="17"/>
        <v>2701538</v>
      </c>
      <c r="P45" s="68">
        <v>1077</v>
      </c>
      <c r="Q45" s="63">
        <v>33</v>
      </c>
      <c r="R45" s="4">
        <f t="shared" si="3"/>
        <v>49402</v>
      </c>
      <c r="S45" s="6">
        <f t="shared" si="12"/>
        <v>237405.56219999999</v>
      </c>
      <c r="T45" s="70">
        <v>33951596</v>
      </c>
      <c r="U45" s="6">
        <f t="shared" si="4"/>
        <v>33951.595999999998</v>
      </c>
      <c r="V45" s="6">
        <f t="shared" si="5"/>
        <v>203453.9662</v>
      </c>
      <c r="W45" s="4">
        <f t="shared" si="6"/>
        <v>4069079</v>
      </c>
      <c r="X45" s="19">
        <f t="shared" si="7"/>
        <v>6820019</v>
      </c>
      <c r="Y45" s="20">
        <v>0</v>
      </c>
      <c r="Z45" s="18">
        <v>0</v>
      </c>
      <c r="AA45" s="4">
        <f t="shared" si="8"/>
        <v>6820019</v>
      </c>
      <c r="AB45" s="20"/>
      <c r="AC45" s="20"/>
      <c r="AD45" s="20"/>
      <c r="AE45" s="20"/>
      <c r="AF45" s="20"/>
      <c r="AG45" s="20"/>
      <c r="AH45" s="20"/>
      <c r="AI45" s="64">
        <v>0</v>
      </c>
      <c r="AJ45" s="64"/>
      <c r="AK45" s="29"/>
      <c r="AL45" s="38">
        <f t="shared" si="13"/>
        <v>6820019</v>
      </c>
      <c r="AM45" s="62">
        <v>6820019</v>
      </c>
      <c r="AN45" s="26">
        <f t="shared" si="14"/>
        <v>0</v>
      </c>
      <c r="AO45" s="40" t="str">
        <f t="shared" si="15"/>
        <v xml:space="preserve"> </v>
      </c>
      <c r="AP45" s="40" t="str">
        <f t="shared" si="16"/>
        <v xml:space="preserve"> </v>
      </c>
    </row>
    <row r="46" spans="1:42" ht="17.100000000000001" customHeight="1">
      <c r="A46" s="8" t="s">
        <v>146</v>
      </c>
      <c r="B46" s="8" t="s">
        <v>147</v>
      </c>
      <c r="C46" s="8" t="s">
        <v>153</v>
      </c>
      <c r="D46" s="8" t="s">
        <v>154</v>
      </c>
      <c r="E46" s="57">
        <v>950.83</v>
      </c>
      <c r="F46" s="2">
        <f t="shared" si="11"/>
        <v>1735987.38</v>
      </c>
      <c r="G46" s="69">
        <v>323040.02</v>
      </c>
      <c r="H46" s="60">
        <v>89288</v>
      </c>
      <c r="I46" s="44">
        <f t="shared" si="0"/>
        <v>66966</v>
      </c>
      <c r="J46" s="61">
        <v>84180</v>
      </c>
      <c r="K46" s="61">
        <v>117761</v>
      </c>
      <c r="L46" s="61">
        <v>222494</v>
      </c>
      <c r="M46" s="61">
        <v>117594</v>
      </c>
      <c r="N46" s="2">
        <f t="shared" si="1"/>
        <v>932035.02</v>
      </c>
      <c r="O46" s="4">
        <f t="shared" si="17"/>
        <v>803952</v>
      </c>
      <c r="P46" s="68">
        <v>196</v>
      </c>
      <c r="Q46" s="63">
        <v>97</v>
      </c>
      <c r="R46" s="4">
        <f t="shared" si="3"/>
        <v>26427</v>
      </c>
      <c r="S46" s="6">
        <f t="shared" si="12"/>
        <v>83454.349100000007</v>
      </c>
      <c r="T46" s="70">
        <v>20023434</v>
      </c>
      <c r="U46" s="6">
        <f t="shared" si="4"/>
        <v>20023.434000000001</v>
      </c>
      <c r="V46" s="6">
        <f t="shared" si="5"/>
        <v>63430.915100000006</v>
      </c>
      <c r="W46" s="4">
        <f t="shared" si="6"/>
        <v>1268618</v>
      </c>
      <c r="X46" s="19">
        <f t="shared" si="7"/>
        <v>2098997</v>
      </c>
      <c r="Y46" s="20">
        <v>0</v>
      </c>
      <c r="Z46" s="18">
        <v>0</v>
      </c>
      <c r="AA46" s="4">
        <f t="shared" si="8"/>
        <v>2098997</v>
      </c>
      <c r="AB46" s="20"/>
      <c r="AC46" s="20"/>
      <c r="AD46" s="20"/>
      <c r="AE46" s="20"/>
      <c r="AF46" s="20"/>
      <c r="AG46" s="20"/>
      <c r="AH46" s="20"/>
      <c r="AI46" s="64">
        <v>0</v>
      </c>
      <c r="AJ46" s="64">
        <v>7718</v>
      </c>
      <c r="AK46" s="29"/>
      <c r="AL46" s="38">
        <f t="shared" si="13"/>
        <v>2091279</v>
      </c>
      <c r="AM46" s="62">
        <v>2091279</v>
      </c>
      <c r="AN46" s="26">
        <f t="shared" si="14"/>
        <v>0</v>
      </c>
      <c r="AO46" s="40" t="str">
        <f t="shared" si="15"/>
        <v xml:space="preserve"> </v>
      </c>
      <c r="AP46" s="40" t="str">
        <f t="shared" si="16"/>
        <v xml:space="preserve"> </v>
      </c>
    </row>
    <row r="47" spans="1:42" ht="17.100000000000001" customHeight="1">
      <c r="A47" s="8" t="s">
        <v>146</v>
      </c>
      <c r="B47" s="8" t="s">
        <v>147</v>
      </c>
      <c r="C47" s="8" t="s">
        <v>155</v>
      </c>
      <c r="D47" s="8" t="s">
        <v>156</v>
      </c>
      <c r="E47" s="57">
        <v>950.76</v>
      </c>
      <c r="F47" s="2">
        <f t="shared" si="11"/>
        <v>1735859.58</v>
      </c>
      <c r="G47" s="69">
        <v>393580.15</v>
      </c>
      <c r="H47" s="60">
        <v>93467</v>
      </c>
      <c r="I47" s="44">
        <f t="shared" si="0"/>
        <v>70100.25</v>
      </c>
      <c r="J47" s="61">
        <v>88419</v>
      </c>
      <c r="K47" s="61">
        <v>122900</v>
      </c>
      <c r="L47" s="61">
        <v>230034</v>
      </c>
      <c r="M47" s="61">
        <v>73372</v>
      </c>
      <c r="N47" s="2">
        <f t="shared" si="1"/>
        <v>978405.4</v>
      </c>
      <c r="O47" s="4">
        <f t="shared" si="17"/>
        <v>757454</v>
      </c>
      <c r="P47" s="68">
        <v>340</v>
      </c>
      <c r="Q47" s="63">
        <v>79</v>
      </c>
      <c r="R47" s="4">
        <f t="shared" si="3"/>
        <v>37335</v>
      </c>
      <c r="S47" s="6">
        <f t="shared" si="12"/>
        <v>83448.205199999997</v>
      </c>
      <c r="T47" s="70">
        <v>23790877</v>
      </c>
      <c r="U47" s="6">
        <f t="shared" si="4"/>
        <v>23790.877</v>
      </c>
      <c r="V47" s="6">
        <f t="shared" si="5"/>
        <v>59657.328199999996</v>
      </c>
      <c r="W47" s="4">
        <f t="shared" si="6"/>
        <v>1193147</v>
      </c>
      <c r="X47" s="19">
        <f t="shared" si="7"/>
        <v>1987936</v>
      </c>
      <c r="Y47" s="20">
        <v>0</v>
      </c>
      <c r="Z47" s="18">
        <v>0</v>
      </c>
      <c r="AA47" s="4">
        <f t="shared" si="8"/>
        <v>1987936</v>
      </c>
      <c r="AB47" s="20"/>
      <c r="AC47" s="20"/>
      <c r="AD47" s="20"/>
      <c r="AE47" s="20"/>
      <c r="AF47" s="20"/>
      <c r="AG47" s="20"/>
      <c r="AH47" s="20"/>
      <c r="AI47" s="64">
        <v>0</v>
      </c>
      <c r="AJ47" s="64"/>
      <c r="AK47" s="29"/>
      <c r="AL47" s="38">
        <f t="shared" si="13"/>
        <v>1987936</v>
      </c>
      <c r="AM47" s="62">
        <v>1987936</v>
      </c>
      <c r="AN47" s="26">
        <f t="shared" si="14"/>
        <v>0</v>
      </c>
      <c r="AO47" s="40" t="str">
        <f t="shared" si="15"/>
        <v xml:space="preserve"> </v>
      </c>
      <c r="AP47" s="40" t="str">
        <f t="shared" si="16"/>
        <v xml:space="preserve"> </v>
      </c>
    </row>
    <row r="48" spans="1:42" ht="17.100000000000001" customHeight="1">
      <c r="A48" s="8" t="s">
        <v>146</v>
      </c>
      <c r="B48" s="8" t="s">
        <v>147</v>
      </c>
      <c r="C48" s="8" t="s">
        <v>157</v>
      </c>
      <c r="D48" s="8" t="s">
        <v>158</v>
      </c>
      <c r="E48" s="57">
        <v>566.63</v>
      </c>
      <c r="F48" s="2">
        <f t="shared" si="11"/>
        <v>1034530.39</v>
      </c>
      <c r="G48" s="69">
        <v>145117.4</v>
      </c>
      <c r="H48" s="60">
        <v>55846</v>
      </c>
      <c r="I48" s="44">
        <f t="shared" si="0"/>
        <v>41884.5</v>
      </c>
      <c r="J48" s="61">
        <v>52599</v>
      </c>
      <c r="K48" s="61">
        <v>73918</v>
      </c>
      <c r="L48" s="61">
        <v>137821</v>
      </c>
      <c r="M48" s="61">
        <v>79182</v>
      </c>
      <c r="N48" s="2">
        <f t="shared" si="1"/>
        <v>530521.9</v>
      </c>
      <c r="O48" s="4">
        <f t="shared" si="17"/>
        <v>504008</v>
      </c>
      <c r="P48" s="68">
        <v>186</v>
      </c>
      <c r="Q48" s="63">
        <v>70</v>
      </c>
      <c r="R48" s="4">
        <f t="shared" si="3"/>
        <v>18098</v>
      </c>
      <c r="S48" s="6">
        <f t="shared" si="12"/>
        <v>49733.115100000003</v>
      </c>
      <c r="T48" s="70">
        <v>9290890</v>
      </c>
      <c r="U48" s="6">
        <f t="shared" si="4"/>
        <v>9290.89</v>
      </c>
      <c r="V48" s="6">
        <f t="shared" si="5"/>
        <v>40442.225100000003</v>
      </c>
      <c r="W48" s="4">
        <f t="shared" si="6"/>
        <v>808845</v>
      </c>
      <c r="X48" s="19">
        <f t="shared" si="7"/>
        <v>1330951</v>
      </c>
      <c r="Y48" s="20">
        <v>0</v>
      </c>
      <c r="Z48" s="18">
        <v>0</v>
      </c>
      <c r="AA48" s="4">
        <f t="shared" si="8"/>
        <v>1330951</v>
      </c>
      <c r="AB48" s="20"/>
      <c r="AC48" s="20"/>
      <c r="AD48" s="20"/>
      <c r="AE48" s="20"/>
      <c r="AF48" s="20"/>
      <c r="AG48" s="20"/>
      <c r="AH48" s="20"/>
      <c r="AI48" s="64">
        <v>0</v>
      </c>
      <c r="AJ48" s="64"/>
      <c r="AK48" s="29"/>
      <c r="AL48" s="38">
        <f t="shared" si="13"/>
        <v>1330951</v>
      </c>
      <c r="AM48" s="62">
        <v>1330951</v>
      </c>
      <c r="AN48" s="26">
        <f t="shared" si="14"/>
        <v>0</v>
      </c>
      <c r="AO48" s="40" t="str">
        <f t="shared" si="15"/>
        <v xml:space="preserve"> </v>
      </c>
      <c r="AP48" s="40" t="str">
        <f t="shared" si="16"/>
        <v xml:space="preserve"> </v>
      </c>
    </row>
    <row r="49" spans="1:42" ht="17.100000000000001" customHeight="1">
      <c r="A49" s="8" t="s">
        <v>146</v>
      </c>
      <c r="B49" s="8" t="s">
        <v>147</v>
      </c>
      <c r="C49" s="8" t="s">
        <v>159</v>
      </c>
      <c r="D49" s="8" t="s">
        <v>160</v>
      </c>
      <c r="E49" s="57">
        <v>294.79000000000002</v>
      </c>
      <c r="F49" s="2">
        <f t="shared" si="11"/>
        <v>538215.79</v>
      </c>
      <c r="G49" s="69">
        <v>84266.06</v>
      </c>
      <c r="H49" s="60">
        <v>26344</v>
      </c>
      <c r="I49" s="44">
        <f t="shared" si="0"/>
        <v>19758</v>
      </c>
      <c r="J49" s="61">
        <v>24796</v>
      </c>
      <c r="K49" s="61">
        <v>34613</v>
      </c>
      <c r="L49" s="61">
        <v>67175</v>
      </c>
      <c r="M49" s="61">
        <v>47811</v>
      </c>
      <c r="N49" s="2">
        <f t="shared" si="1"/>
        <v>278419.06</v>
      </c>
      <c r="O49" s="4">
        <f t="shared" si="17"/>
        <v>259797</v>
      </c>
      <c r="P49" s="68">
        <v>71</v>
      </c>
      <c r="Q49" s="63">
        <v>119</v>
      </c>
      <c r="R49" s="4">
        <f t="shared" si="3"/>
        <v>11744</v>
      </c>
      <c r="S49" s="6">
        <f t="shared" si="12"/>
        <v>25873.7183</v>
      </c>
      <c r="T49" s="70">
        <v>4974384</v>
      </c>
      <c r="U49" s="6">
        <f t="shared" si="4"/>
        <v>4974.384</v>
      </c>
      <c r="V49" s="6">
        <f t="shared" si="5"/>
        <v>20899.334300000002</v>
      </c>
      <c r="W49" s="4">
        <f t="shared" si="6"/>
        <v>417987</v>
      </c>
      <c r="X49" s="19">
        <f t="shared" si="7"/>
        <v>689528</v>
      </c>
      <c r="Y49" s="20">
        <v>0</v>
      </c>
      <c r="Z49" s="18">
        <v>0</v>
      </c>
      <c r="AA49" s="4">
        <f t="shared" si="8"/>
        <v>689528</v>
      </c>
      <c r="AB49" s="20"/>
      <c r="AC49" s="20"/>
      <c r="AD49" s="20"/>
      <c r="AE49" s="20">
        <v>1535</v>
      </c>
      <c r="AF49" s="20"/>
      <c r="AG49" s="20"/>
      <c r="AH49" s="20"/>
      <c r="AI49" s="64">
        <v>0</v>
      </c>
      <c r="AJ49" s="64"/>
      <c r="AK49" s="29"/>
      <c r="AL49" s="38">
        <f t="shared" si="13"/>
        <v>687993</v>
      </c>
      <c r="AM49" s="62">
        <v>687993</v>
      </c>
      <c r="AN49" s="26">
        <f t="shared" si="14"/>
        <v>0</v>
      </c>
      <c r="AO49" s="40" t="str">
        <f t="shared" si="15"/>
        <v xml:space="preserve"> </v>
      </c>
      <c r="AP49" s="40" t="str">
        <f t="shared" si="16"/>
        <v xml:space="preserve"> </v>
      </c>
    </row>
    <row r="50" spans="1:42" ht="17.100000000000001" customHeight="1">
      <c r="A50" s="8" t="s">
        <v>146</v>
      </c>
      <c r="B50" s="8" t="s">
        <v>147</v>
      </c>
      <c r="C50" s="8" t="s">
        <v>161</v>
      </c>
      <c r="D50" s="8" t="s">
        <v>162</v>
      </c>
      <c r="E50" s="57">
        <v>426.62</v>
      </c>
      <c r="F50" s="2">
        <f t="shared" si="11"/>
        <v>778905.73</v>
      </c>
      <c r="G50" s="69">
        <v>130306.06</v>
      </c>
      <c r="H50" s="60">
        <v>38729</v>
      </c>
      <c r="I50" s="44">
        <f t="shared" si="0"/>
        <v>29046.75</v>
      </c>
      <c r="J50" s="61">
        <v>36434</v>
      </c>
      <c r="K50" s="61">
        <v>50692</v>
      </c>
      <c r="L50" s="61">
        <v>96671</v>
      </c>
      <c r="M50" s="61">
        <v>46759</v>
      </c>
      <c r="N50" s="2">
        <f t="shared" si="1"/>
        <v>389908.81</v>
      </c>
      <c r="O50" s="4">
        <f t="shared" si="17"/>
        <v>388997</v>
      </c>
      <c r="P50" s="68">
        <v>170</v>
      </c>
      <c r="Q50" s="63">
        <v>79</v>
      </c>
      <c r="R50" s="4">
        <f t="shared" si="3"/>
        <v>18668</v>
      </c>
      <c r="S50" s="6">
        <f t="shared" si="12"/>
        <v>37444.437400000003</v>
      </c>
      <c r="T50" s="70">
        <v>8215974</v>
      </c>
      <c r="U50" s="6">
        <f t="shared" si="4"/>
        <v>8215.9740000000002</v>
      </c>
      <c r="V50" s="6">
        <f t="shared" si="5"/>
        <v>29228.463400000001</v>
      </c>
      <c r="W50" s="4">
        <f t="shared" si="6"/>
        <v>584569</v>
      </c>
      <c r="X50" s="19">
        <f t="shared" si="7"/>
        <v>992234</v>
      </c>
      <c r="Y50" s="20">
        <v>0</v>
      </c>
      <c r="Z50" s="18">
        <v>0</v>
      </c>
      <c r="AA50" s="4">
        <f t="shared" si="8"/>
        <v>992234</v>
      </c>
      <c r="AB50" s="20"/>
      <c r="AC50" s="20"/>
      <c r="AD50" s="20"/>
      <c r="AE50" s="20"/>
      <c r="AF50" s="20"/>
      <c r="AG50" s="20"/>
      <c r="AH50" s="20"/>
      <c r="AI50" s="64">
        <v>0</v>
      </c>
      <c r="AJ50" s="64"/>
      <c r="AK50" s="29"/>
      <c r="AL50" s="38">
        <f t="shared" si="13"/>
        <v>992234</v>
      </c>
      <c r="AM50" s="62">
        <v>992234</v>
      </c>
      <c r="AN50" s="26">
        <f t="shared" si="14"/>
        <v>0</v>
      </c>
      <c r="AO50" s="40" t="str">
        <f t="shared" si="15"/>
        <v xml:space="preserve"> </v>
      </c>
      <c r="AP50" s="40" t="str">
        <f t="shared" si="16"/>
        <v xml:space="preserve"> </v>
      </c>
    </row>
    <row r="51" spans="1:42" ht="17.100000000000001" customHeight="1">
      <c r="A51" s="8" t="s">
        <v>146</v>
      </c>
      <c r="B51" s="8" t="s">
        <v>147</v>
      </c>
      <c r="C51" s="8" t="s">
        <v>163</v>
      </c>
      <c r="D51" s="8" t="s">
        <v>164</v>
      </c>
      <c r="E51" s="57">
        <v>1205.3900000000001</v>
      </c>
      <c r="F51" s="2">
        <f t="shared" si="11"/>
        <v>2200752.85</v>
      </c>
      <c r="G51" s="69">
        <v>830329.39</v>
      </c>
      <c r="H51" s="60">
        <v>118691</v>
      </c>
      <c r="I51" s="44">
        <f t="shared" si="0"/>
        <v>89018.25</v>
      </c>
      <c r="J51" s="61">
        <v>112546</v>
      </c>
      <c r="K51" s="61">
        <v>156431</v>
      </c>
      <c r="L51" s="61">
        <v>287234</v>
      </c>
      <c r="M51" s="61">
        <v>96004</v>
      </c>
      <c r="N51" s="2">
        <f t="shared" si="1"/>
        <v>1571562.6400000001</v>
      </c>
      <c r="O51" s="4">
        <f t="shared" si="17"/>
        <v>629190</v>
      </c>
      <c r="P51" s="68">
        <v>404</v>
      </c>
      <c r="Q51" s="63">
        <v>81</v>
      </c>
      <c r="R51" s="4">
        <f t="shared" si="3"/>
        <v>45486</v>
      </c>
      <c r="S51" s="6">
        <f t="shared" si="12"/>
        <v>105797.0803</v>
      </c>
      <c r="T51" s="70">
        <v>52188835</v>
      </c>
      <c r="U51" s="6">
        <f t="shared" si="4"/>
        <v>52188.834999999999</v>
      </c>
      <c r="V51" s="6">
        <f t="shared" si="5"/>
        <v>53608.245300000002</v>
      </c>
      <c r="W51" s="4">
        <f t="shared" si="6"/>
        <v>1072165</v>
      </c>
      <c r="X51" s="19">
        <f t="shared" si="7"/>
        <v>1746841</v>
      </c>
      <c r="Y51" s="20">
        <v>0</v>
      </c>
      <c r="Z51" s="18">
        <v>0</v>
      </c>
      <c r="AA51" s="4">
        <f t="shared" si="8"/>
        <v>1746841</v>
      </c>
      <c r="AB51" s="20"/>
      <c r="AC51" s="20"/>
      <c r="AD51" s="20"/>
      <c r="AE51" s="20"/>
      <c r="AF51" s="20"/>
      <c r="AG51" s="20"/>
      <c r="AH51" s="20"/>
      <c r="AI51" s="64">
        <v>0</v>
      </c>
      <c r="AJ51" s="64"/>
      <c r="AK51" s="29"/>
      <c r="AL51" s="38">
        <f t="shared" si="13"/>
        <v>1746841</v>
      </c>
      <c r="AM51" s="62">
        <v>1746841</v>
      </c>
      <c r="AN51" s="26">
        <f t="shared" si="14"/>
        <v>0</v>
      </c>
      <c r="AO51" s="40" t="str">
        <f t="shared" si="15"/>
        <v xml:space="preserve"> </v>
      </c>
      <c r="AP51" s="40" t="str">
        <f t="shared" si="16"/>
        <v xml:space="preserve"> </v>
      </c>
    </row>
    <row r="52" spans="1:42" ht="17.100000000000001" customHeight="1">
      <c r="A52" s="8" t="s">
        <v>146</v>
      </c>
      <c r="B52" s="8" t="s">
        <v>147</v>
      </c>
      <c r="C52" s="8" t="s">
        <v>165</v>
      </c>
      <c r="D52" s="8" t="s">
        <v>166</v>
      </c>
      <c r="E52" s="57">
        <v>598.94000000000005</v>
      </c>
      <c r="F52" s="2">
        <f t="shared" si="11"/>
        <v>1093520.69</v>
      </c>
      <c r="G52" s="69">
        <v>166622.71</v>
      </c>
      <c r="H52" s="60">
        <v>51037</v>
      </c>
      <c r="I52" s="44">
        <f t="shared" si="0"/>
        <v>38277.75</v>
      </c>
      <c r="J52" s="61">
        <v>47814</v>
      </c>
      <c r="K52" s="61">
        <v>66989</v>
      </c>
      <c r="L52" s="61">
        <v>128205</v>
      </c>
      <c r="M52" s="61">
        <v>168325</v>
      </c>
      <c r="N52" s="2">
        <f t="shared" si="1"/>
        <v>616233.46</v>
      </c>
      <c r="O52" s="4">
        <f t="shared" si="17"/>
        <v>477287</v>
      </c>
      <c r="P52" s="68">
        <v>227</v>
      </c>
      <c r="Q52" s="63">
        <v>90</v>
      </c>
      <c r="R52" s="4">
        <f t="shared" si="3"/>
        <v>28398</v>
      </c>
      <c r="S52" s="6">
        <f t="shared" si="12"/>
        <v>52568.963799999998</v>
      </c>
      <c r="T52" s="70">
        <v>10247399</v>
      </c>
      <c r="U52" s="6">
        <f t="shared" si="4"/>
        <v>10247.398999999999</v>
      </c>
      <c r="V52" s="6">
        <f t="shared" si="5"/>
        <v>42321.5648</v>
      </c>
      <c r="W52" s="4">
        <f t="shared" si="6"/>
        <v>846431</v>
      </c>
      <c r="X52" s="19">
        <f t="shared" si="7"/>
        <v>1352116</v>
      </c>
      <c r="Y52" s="20">
        <v>0</v>
      </c>
      <c r="Z52" s="18">
        <v>0</v>
      </c>
      <c r="AA52" s="4">
        <f t="shared" si="8"/>
        <v>1352116</v>
      </c>
      <c r="AB52" s="20"/>
      <c r="AC52" s="20"/>
      <c r="AD52" s="20"/>
      <c r="AE52" s="20"/>
      <c r="AF52" s="20"/>
      <c r="AG52" s="20"/>
      <c r="AH52" s="20"/>
      <c r="AI52" s="64">
        <v>0</v>
      </c>
      <c r="AJ52" s="64"/>
      <c r="AK52" s="29"/>
      <c r="AL52" s="38">
        <f t="shared" si="13"/>
        <v>1352116</v>
      </c>
      <c r="AM52" s="62">
        <v>1352116</v>
      </c>
      <c r="AN52" s="26">
        <f t="shared" si="14"/>
        <v>0</v>
      </c>
      <c r="AO52" s="40" t="str">
        <f t="shared" si="15"/>
        <v xml:space="preserve"> </v>
      </c>
      <c r="AP52" s="40" t="str">
        <f t="shared" si="16"/>
        <v xml:space="preserve"> </v>
      </c>
    </row>
    <row r="53" spans="1:42" ht="17.100000000000001" customHeight="1">
      <c r="A53" s="8" t="s">
        <v>146</v>
      </c>
      <c r="B53" s="8" t="s">
        <v>147</v>
      </c>
      <c r="C53" s="8" t="s">
        <v>167</v>
      </c>
      <c r="D53" s="8" t="s">
        <v>168</v>
      </c>
      <c r="E53" s="57">
        <v>604.78</v>
      </c>
      <c r="F53" s="2">
        <f t="shared" si="11"/>
        <v>1104183.1299999999</v>
      </c>
      <c r="G53" s="69">
        <v>343893.4</v>
      </c>
      <c r="H53" s="60">
        <v>54060</v>
      </c>
      <c r="I53" s="44">
        <f t="shared" si="0"/>
        <v>40545</v>
      </c>
      <c r="J53" s="61">
        <v>50299</v>
      </c>
      <c r="K53" s="61">
        <v>70298</v>
      </c>
      <c r="L53" s="61">
        <v>132305</v>
      </c>
      <c r="M53" s="61">
        <v>131641</v>
      </c>
      <c r="N53" s="2">
        <f t="shared" si="1"/>
        <v>768981.4</v>
      </c>
      <c r="O53" s="4">
        <f t="shared" si="17"/>
        <v>335202</v>
      </c>
      <c r="P53" s="68">
        <v>242</v>
      </c>
      <c r="Q53" s="63">
        <v>88</v>
      </c>
      <c r="R53" s="4">
        <f t="shared" si="3"/>
        <v>29601</v>
      </c>
      <c r="S53" s="6">
        <f t="shared" si="12"/>
        <v>53081.5406</v>
      </c>
      <c r="T53" s="70">
        <v>21520238</v>
      </c>
      <c r="U53" s="6">
        <f t="shared" si="4"/>
        <v>21520.238000000001</v>
      </c>
      <c r="V53" s="6">
        <f t="shared" si="5"/>
        <v>31561.302599999999</v>
      </c>
      <c r="W53" s="4">
        <f t="shared" si="6"/>
        <v>631226</v>
      </c>
      <c r="X53" s="19">
        <f t="shared" si="7"/>
        <v>996029</v>
      </c>
      <c r="Y53" s="20">
        <v>0</v>
      </c>
      <c r="Z53" s="18">
        <v>0</v>
      </c>
      <c r="AA53" s="4">
        <f t="shared" si="8"/>
        <v>996029</v>
      </c>
      <c r="AB53" s="20"/>
      <c r="AC53" s="20"/>
      <c r="AD53" s="20"/>
      <c r="AE53" s="20"/>
      <c r="AF53" s="20"/>
      <c r="AG53" s="20"/>
      <c r="AH53" s="20"/>
      <c r="AI53" s="64">
        <v>0</v>
      </c>
      <c r="AJ53" s="64"/>
      <c r="AK53" s="29"/>
      <c r="AL53" s="38">
        <f t="shared" si="13"/>
        <v>996029</v>
      </c>
      <c r="AM53" s="62">
        <v>996029</v>
      </c>
      <c r="AN53" s="26">
        <f t="shared" si="14"/>
        <v>0</v>
      </c>
      <c r="AO53" s="40" t="str">
        <f t="shared" si="15"/>
        <v xml:space="preserve"> </v>
      </c>
      <c r="AP53" s="40" t="str">
        <f t="shared" si="16"/>
        <v xml:space="preserve"> </v>
      </c>
    </row>
    <row r="54" spans="1:42" ht="17.100000000000001" customHeight="1">
      <c r="A54" s="8" t="s">
        <v>169</v>
      </c>
      <c r="B54" s="8" t="s">
        <v>170</v>
      </c>
      <c r="C54" s="8" t="s">
        <v>68</v>
      </c>
      <c r="D54" s="8" t="s">
        <v>171</v>
      </c>
      <c r="E54" s="57">
        <v>292.43</v>
      </c>
      <c r="F54" s="2">
        <f t="shared" si="11"/>
        <v>533907</v>
      </c>
      <c r="G54" s="69">
        <v>549288.03</v>
      </c>
      <c r="H54" s="60">
        <v>37460</v>
      </c>
      <c r="I54" s="44">
        <f t="shared" si="0"/>
        <v>28095</v>
      </c>
      <c r="J54" s="61">
        <v>25697</v>
      </c>
      <c r="K54" s="61">
        <v>0</v>
      </c>
      <c r="L54" s="61">
        <v>0</v>
      </c>
      <c r="M54" s="61">
        <v>12706</v>
      </c>
      <c r="N54" s="2">
        <f t="shared" si="1"/>
        <v>615786.03</v>
      </c>
      <c r="O54" s="4">
        <f t="shared" si="17"/>
        <v>0</v>
      </c>
      <c r="P54" s="68">
        <v>130</v>
      </c>
      <c r="Q54" s="63">
        <v>68</v>
      </c>
      <c r="R54" s="4">
        <f t="shared" si="3"/>
        <v>12288</v>
      </c>
      <c r="S54" s="6">
        <f t="shared" si="12"/>
        <v>25666.581099999999</v>
      </c>
      <c r="T54" s="70">
        <v>34309059</v>
      </c>
      <c r="U54" s="6">
        <f t="shared" si="4"/>
        <v>34309.059000000001</v>
      </c>
      <c r="V54" s="6">
        <f t="shared" si="5"/>
        <v>0</v>
      </c>
      <c r="W54" s="4">
        <f t="shared" si="6"/>
        <v>0</v>
      </c>
      <c r="X54" s="19">
        <f t="shared" si="7"/>
        <v>12288</v>
      </c>
      <c r="Y54" s="20">
        <v>0</v>
      </c>
      <c r="Z54" s="18">
        <v>0</v>
      </c>
      <c r="AA54" s="4">
        <f t="shared" si="8"/>
        <v>12288</v>
      </c>
      <c r="AB54" s="20"/>
      <c r="AC54" s="20"/>
      <c r="AD54" s="20"/>
      <c r="AE54" s="20"/>
      <c r="AF54" s="20"/>
      <c r="AG54" s="20">
        <v>20512</v>
      </c>
      <c r="AH54" s="20"/>
      <c r="AI54" s="64">
        <v>17584</v>
      </c>
      <c r="AJ54" s="64"/>
      <c r="AK54" s="29"/>
      <c r="AL54" s="38">
        <f t="shared" si="13"/>
        <v>9360</v>
      </c>
      <c r="AM54" s="62">
        <v>9360</v>
      </c>
      <c r="AN54" s="26">
        <f t="shared" si="14"/>
        <v>0</v>
      </c>
      <c r="AO54" s="40">
        <f t="shared" si="15"/>
        <v>1</v>
      </c>
      <c r="AP54" s="40">
        <f t="shared" si="16"/>
        <v>1</v>
      </c>
    </row>
    <row r="55" spans="1:42" ht="17.100000000000001" customHeight="1">
      <c r="A55" s="8" t="s">
        <v>169</v>
      </c>
      <c r="B55" s="8" t="s">
        <v>170</v>
      </c>
      <c r="C55" s="8" t="s">
        <v>172</v>
      </c>
      <c r="D55" s="8" t="s">
        <v>173</v>
      </c>
      <c r="E55" s="57">
        <v>479.31</v>
      </c>
      <c r="F55" s="2">
        <f t="shared" si="11"/>
        <v>875105.03</v>
      </c>
      <c r="G55" s="69">
        <v>1226067.68</v>
      </c>
      <c r="H55" s="60">
        <v>52567</v>
      </c>
      <c r="I55" s="44">
        <f t="shared" si="0"/>
        <v>39425.25</v>
      </c>
      <c r="J55" s="61">
        <v>34982</v>
      </c>
      <c r="K55" s="61">
        <v>0</v>
      </c>
      <c r="L55" s="61">
        <v>0</v>
      </c>
      <c r="M55" s="61">
        <v>8924</v>
      </c>
      <c r="N55" s="2">
        <f t="shared" si="1"/>
        <v>1309398.93</v>
      </c>
      <c r="O55" s="4">
        <f t="shared" si="17"/>
        <v>0</v>
      </c>
      <c r="P55" s="68">
        <v>276</v>
      </c>
      <c r="Q55" s="63">
        <v>53</v>
      </c>
      <c r="R55" s="4">
        <f t="shared" si="3"/>
        <v>20333</v>
      </c>
      <c r="S55" s="6">
        <f t="shared" si="12"/>
        <v>42069.038699999997</v>
      </c>
      <c r="T55" s="70">
        <v>76058789</v>
      </c>
      <c r="U55" s="6">
        <f t="shared" si="4"/>
        <v>76058.789000000004</v>
      </c>
      <c r="V55" s="6">
        <f t="shared" si="5"/>
        <v>0</v>
      </c>
      <c r="W55" s="4">
        <f t="shared" si="6"/>
        <v>0</v>
      </c>
      <c r="X55" s="19">
        <f t="shared" si="7"/>
        <v>20333</v>
      </c>
      <c r="Y55" s="20">
        <v>0</v>
      </c>
      <c r="Z55" s="18">
        <v>0</v>
      </c>
      <c r="AA55" s="4">
        <f t="shared" si="8"/>
        <v>20333</v>
      </c>
      <c r="AB55" s="20"/>
      <c r="AC55" s="20"/>
      <c r="AD55" s="20"/>
      <c r="AE55" s="20"/>
      <c r="AF55" s="20"/>
      <c r="AG55" s="20"/>
      <c r="AH55" s="20"/>
      <c r="AI55" s="64">
        <v>0</v>
      </c>
      <c r="AJ55" s="64"/>
      <c r="AK55" s="29"/>
      <c r="AL55" s="38">
        <f t="shared" si="13"/>
        <v>20333</v>
      </c>
      <c r="AM55" s="62">
        <v>20333</v>
      </c>
      <c r="AN55" s="26">
        <f t="shared" si="14"/>
        <v>0</v>
      </c>
      <c r="AO55" s="40">
        <f t="shared" si="15"/>
        <v>1</v>
      </c>
      <c r="AP55" s="40">
        <f t="shared" si="16"/>
        <v>1</v>
      </c>
    </row>
    <row r="56" spans="1:42" ht="17.100000000000001" customHeight="1">
      <c r="A56" s="8" t="s">
        <v>169</v>
      </c>
      <c r="B56" s="8" t="s">
        <v>170</v>
      </c>
      <c r="C56" s="8" t="s">
        <v>174</v>
      </c>
      <c r="D56" s="8" t="s">
        <v>175</v>
      </c>
      <c r="E56" s="57">
        <v>430</v>
      </c>
      <c r="F56" s="2">
        <f t="shared" si="11"/>
        <v>785076.8</v>
      </c>
      <c r="G56" s="69">
        <v>552915.56000000006</v>
      </c>
      <c r="H56" s="60">
        <v>54411</v>
      </c>
      <c r="I56" s="44">
        <f t="shared" si="0"/>
        <v>40808.25</v>
      </c>
      <c r="J56" s="61">
        <v>37326</v>
      </c>
      <c r="K56" s="61">
        <v>0</v>
      </c>
      <c r="L56" s="61">
        <v>0</v>
      </c>
      <c r="M56" s="61">
        <v>28537</v>
      </c>
      <c r="N56" s="2">
        <f t="shared" si="1"/>
        <v>659586.81000000006</v>
      </c>
      <c r="O56" s="4">
        <f t="shared" si="17"/>
        <v>125490</v>
      </c>
      <c r="P56" s="68">
        <v>222</v>
      </c>
      <c r="Q56" s="63">
        <v>70</v>
      </c>
      <c r="R56" s="4">
        <f t="shared" si="3"/>
        <v>21601</v>
      </c>
      <c r="S56" s="6">
        <f t="shared" si="12"/>
        <v>37741.1</v>
      </c>
      <c r="T56" s="70">
        <v>33208142</v>
      </c>
      <c r="U56" s="6">
        <f t="shared" si="4"/>
        <v>33208.142</v>
      </c>
      <c r="V56" s="6">
        <f t="shared" si="5"/>
        <v>4532.9579999999987</v>
      </c>
      <c r="W56" s="4">
        <f t="shared" si="6"/>
        <v>90659</v>
      </c>
      <c r="X56" s="19">
        <f t="shared" si="7"/>
        <v>237750</v>
      </c>
      <c r="Y56" s="20">
        <v>0</v>
      </c>
      <c r="Z56" s="18">
        <v>0</v>
      </c>
      <c r="AA56" s="4">
        <f t="shared" si="8"/>
        <v>237750</v>
      </c>
      <c r="AB56" s="20"/>
      <c r="AC56" s="20"/>
      <c r="AD56" s="20"/>
      <c r="AE56" s="20"/>
      <c r="AF56" s="20"/>
      <c r="AG56" s="20"/>
      <c r="AH56" s="20"/>
      <c r="AI56" s="64">
        <v>0</v>
      </c>
      <c r="AJ56" s="64"/>
      <c r="AK56" s="29"/>
      <c r="AL56" s="38">
        <f t="shared" si="13"/>
        <v>237750</v>
      </c>
      <c r="AM56" s="62">
        <v>237750</v>
      </c>
      <c r="AN56" s="26">
        <f t="shared" si="14"/>
        <v>0</v>
      </c>
      <c r="AO56" s="40" t="str">
        <f t="shared" si="15"/>
        <v xml:space="preserve"> </v>
      </c>
      <c r="AP56" s="40" t="str">
        <f t="shared" si="16"/>
        <v xml:space="preserve"> </v>
      </c>
    </row>
    <row r="57" spans="1:42" ht="17.100000000000001" customHeight="1">
      <c r="A57" s="8" t="s">
        <v>169</v>
      </c>
      <c r="B57" s="8" t="s">
        <v>170</v>
      </c>
      <c r="C57" s="8" t="s">
        <v>176</v>
      </c>
      <c r="D57" s="8" t="s">
        <v>177</v>
      </c>
      <c r="E57" s="57">
        <v>295.97000000000003</v>
      </c>
      <c r="F57" s="2">
        <f t="shared" si="11"/>
        <v>540370.18999999994</v>
      </c>
      <c r="G57" s="69">
        <v>863009.89</v>
      </c>
      <c r="H57" s="60">
        <v>36387</v>
      </c>
      <c r="I57" s="44">
        <f t="shared" si="0"/>
        <v>27290.25</v>
      </c>
      <c r="J57" s="61">
        <v>24961</v>
      </c>
      <c r="K57" s="61">
        <v>0</v>
      </c>
      <c r="L57" s="61">
        <v>0</v>
      </c>
      <c r="M57" s="61">
        <v>61629</v>
      </c>
      <c r="N57" s="2">
        <f t="shared" si="1"/>
        <v>976890.14</v>
      </c>
      <c r="O57" s="4">
        <f t="shared" si="17"/>
        <v>0</v>
      </c>
      <c r="P57" s="68">
        <v>174</v>
      </c>
      <c r="Q57" s="63">
        <v>86</v>
      </c>
      <c r="R57" s="4">
        <f t="shared" si="3"/>
        <v>20800</v>
      </c>
      <c r="S57" s="6">
        <f t="shared" si="12"/>
        <v>25977.286899999999</v>
      </c>
      <c r="T57" s="70">
        <v>50825082</v>
      </c>
      <c r="U57" s="6">
        <f t="shared" si="4"/>
        <v>50825.082000000002</v>
      </c>
      <c r="V57" s="6">
        <f t="shared" si="5"/>
        <v>0</v>
      </c>
      <c r="W57" s="4">
        <f t="shared" si="6"/>
        <v>0</v>
      </c>
      <c r="X57" s="19">
        <f t="shared" si="7"/>
        <v>20800</v>
      </c>
      <c r="Y57" s="20">
        <v>0</v>
      </c>
      <c r="Z57" s="18">
        <v>0</v>
      </c>
      <c r="AA57" s="4">
        <f t="shared" si="8"/>
        <v>20800</v>
      </c>
      <c r="AB57" s="20"/>
      <c r="AC57" s="20"/>
      <c r="AD57" s="20"/>
      <c r="AE57" s="20"/>
      <c r="AF57" s="20"/>
      <c r="AG57" s="20"/>
      <c r="AH57" s="20"/>
      <c r="AI57" s="64">
        <v>0</v>
      </c>
      <c r="AJ57" s="64"/>
      <c r="AK57" s="29"/>
      <c r="AL57" s="38">
        <f t="shared" si="13"/>
        <v>20800</v>
      </c>
      <c r="AM57" s="62">
        <v>20800</v>
      </c>
      <c r="AN57" s="26">
        <f t="shared" si="14"/>
        <v>0</v>
      </c>
      <c r="AO57" s="40">
        <f t="shared" si="15"/>
        <v>1</v>
      </c>
      <c r="AP57" s="40">
        <f t="shared" si="16"/>
        <v>1</v>
      </c>
    </row>
    <row r="58" spans="1:42" ht="17.100000000000001" customHeight="1">
      <c r="A58" s="8" t="s">
        <v>169</v>
      </c>
      <c r="B58" s="8" t="s">
        <v>170</v>
      </c>
      <c r="C58" s="8" t="s">
        <v>103</v>
      </c>
      <c r="D58" s="8" t="s">
        <v>178</v>
      </c>
      <c r="E58" s="57">
        <v>6684.86</v>
      </c>
      <c r="F58" s="2">
        <f t="shared" si="11"/>
        <v>12204949.99</v>
      </c>
      <c r="G58" s="69">
        <v>3225045.84</v>
      </c>
      <c r="H58" s="60">
        <v>917188</v>
      </c>
      <c r="I58" s="44">
        <f t="shared" si="0"/>
        <v>687891</v>
      </c>
      <c r="J58" s="61">
        <v>611506</v>
      </c>
      <c r="K58" s="61">
        <v>1505122</v>
      </c>
      <c r="L58" s="61">
        <v>1514076</v>
      </c>
      <c r="M58" s="61">
        <v>20061</v>
      </c>
      <c r="N58" s="2">
        <f t="shared" si="1"/>
        <v>7563701.8399999999</v>
      </c>
      <c r="O58" s="4">
        <f t="shared" si="17"/>
        <v>4641248</v>
      </c>
      <c r="P58" s="68">
        <v>3747</v>
      </c>
      <c r="Q58" s="63">
        <v>33</v>
      </c>
      <c r="R58" s="4">
        <f t="shared" si="3"/>
        <v>171875</v>
      </c>
      <c r="S58" s="6">
        <f t="shared" si="12"/>
        <v>586730.16220000002</v>
      </c>
      <c r="T58" s="70">
        <v>190237361</v>
      </c>
      <c r="U58" s="6">
        <f t="shared" si="4"/>
        <v>190237.361</v>
      </c>
      <c r="V58" s="6">
        <f t="shared" si="5"/>
        <v>396492.80119999999</v>
      </c>
      <c r="W58" s="4">
        <f t="shared" si="6"/>
        <v>7929856</v>
      </c>
      <c r="X58" s="19">
        <f t="shared" si="7"/>
        <v>12742979</v>
      </c>
      <c r="Y58" s="20">
        <v>0</v>
      </c>
      <c r="Z58" s="18">
        <v>0</v>
      </c>
      <c r="AA58" s="4">
        <f t="shared" si="8"/>
        <v>12742979</v>
      </c>
      <c r="AB58" s="20"/>
      <c r="AC58" s="20"/>
      <c r="AD58" s="20"/>
      <c r="AE58" s="20"/>
      <c r="AF58" s="20"/>
      <c r="AG58" s="20"/>
      <c r="AH58" s="20"/>
      <c r="AI58" s="64">
        <v>0</v>
      </c>
      <c r="AJ58" s="64"/>
      <c r="AK58" s="29"/>
      <c r="AL58" s="38">
        <f t="shared" si="13"/>
        <v>12742979</v>
      </c>
      <c r="AM58" s="62">
        <v>12742979</v>
      </c>
      <c r="AN58" s="26">
        <f t="shared" si="14"/>
        <v>0</v>
      </c>
      <c r="AO58" s="40" t="str">
        <f t="shared" si="15"/>
        <v xml:space="preserve"> </v>
      </c>
      <c r="AP58" s="40" t="str">
        <f t="shared" si="16"/>
        <v xml:space="preserve"> </v>
      </c>
    </row>
    <row r="59" spans="1:42" ht="17.100000000000001" customHeight="1">
      <c r="A59" s="8" t="s">
        <v>169</v>
      </c>
      <c r="B59" s="8" t="s">
        <v>170</v>
      </c>
      <c r="C59" s="8" t="s">
        <v>179</v>
      </c>
      <c r="D59" s="8" t="s">
        <v>180</v>
      </c>
      <c r="E59" s="57">
        <v>14507.18</v>
      </c>
      <c r="F59" s="2">
        <f t="shared" si="11"/>
        <v>26486628.960000001</v>
      </c>
      <c r="G59" s="69">
        <v>7073810.8300000001</v>
      </c>
      <c r="H59" s="60">
        <v>1944236</v>
      </c>
      <c r="I59" s="44">
        <f t="shared" si="0"/>
        <v>1458177</v>
      </c>
      <c r="J59" s="61">
        <v>1293742</v>
      </c>
      <c r="K59" s="61">
        <v>3194664</v>
      </c>
      <c r="L59" s="61">
        <v>3293585</v>
      </c>
      <c r="M59" s="61">
        <v>6876</v>
      </c>
      <c r="N59" s="2">
        <f t="shared" si="1"/>
        <v>16320854.83</v>
      </c>
      <c r="O59" s="4">
        <f t="shared" si="17"/>
        <v>10165774</v>
      </c>
      <c r="P59" s="68">
        <v>5892</v>
      </c>
      <c r="Q59" s="63">
        <v>33</v>
      </c>
      <c r="R59" s="4">
        <f t="shared" si="3"/>
        <v>270266</v>
      </c>
      <c r="S59" s="6">
        <f t="shared" si="12"/>
        <v>1273295.1886</v>
      </c>
      <c r="T59" s="70">
        <v>427937739</v>
      </c>
      <c r="U59" s="6">
        <f t="shared" si="4"/>
        <v>427937.739</v>
      </c>
      <c r="V59" s="6">
        <f t="shared" si="5"/>
        <v>845357.44959999993</v>
      </c>
      <c r="W59" s="4">
        <f t="shared" si="6"/>
        <v>16907149</v>
      </c>
      <c r="X59" s="19">
        <f t="shared" si="7"/>
        <v>27343189</v>
      </c>
      <c r="Y59" s="20">
        <v>0</v>
      </c>
      <c r="Z59" s="18">
        <v>0</v>
      </c>
      <c r="AA59" s="4">
        <f t="shared" si="8"/>
        <v>27343189</v>
      </c>
      <c r="AB59" s="20"/>
      <c r="AC59" s="20"/>
      <c r="AD59" s="20"/>
      <c r="AE59" s="20"/>
      <c r="AF59" s="20"/>
      <c r="AG59" s="20"/>
      <c r="AH59" s="20"/>
      <c r="AI59" s="64">
        <v>0</v>
      </c>
      <c r="AJ59" s="64"/>
      <c r="AK59" s="29"/>
      <c r="AL59" s="38">
        <f t="shared" si="13"/>
        <v>27343189</v>
      </c>
      <c r="AM59" s="62">
        <v>27343189</v>
      </c>
      <c r="AN59" s="26">
        <f t="shared" si="14"/>
        <v>0</v>
      </c>
      <c r="AO59" s="40" t="str">
        <f t="shared" si="15"/>
        <v xml:space="preserve"> </v>
      </c>
      <c r="AP59" s="40" t="str">
        <f t="shared" si="16"/>
        <v xml:space="preserve"> </v>
      </c>
    </row>
    <row r="60" spans="1:42" ht="17.100000000000001" customHeight="1">
      <c r="A60" s="8" t="s">
        <v>169</v>
      </c>
      <c r="B60" s="8" t="s">
        <v>170</v>
      </c>
      <c r="C60" s="8" t="s">
        <v>181</v>
      </c>
      <c r="D60" s="8" t="s">
        <v>182</v>
      </c>
      <c r="E60" s="57">
        <v>4880.91</v>
      </c>
      <c r="F60" s="2">
        <f t="shared" si="11"/>
        <v>8911370.2400000002</v>
      </c>
      <c r="G60" s="69">
        <v>1176709.83</v>
      </c>
      <c r="H60" s="60">
        <v>611927</v>
      </c>
      <c r="I60" s="44">
        <f t="shared" si="0"/>
        <v>458945.25</v>
      </c>
      <c r="J60" s="61">
        <v>407092</v>
      </c>
      <c r="K60" s="61">
        <v>1004746</v>
      </c>
      <c r="L60" s="61">
        <v>1056912</v>
      </c>
      <c r="M60" s="61">
        <v>19636</v>
      </c>
      <c r="N60" s="2">
        <f t="shared" si="1"/>
        <v>4124041.08</v>
      </c>
      <c r="O60" s="4">
        <f t="shared" si="17"/>
        <v>4787329</v>
      </c>
      <c r="P60" s="68">
        <v>1933</v>
      </c>
      <c r="Q60" s="63">
        <v>42</v>
      </c>
      <c r="R60" s="4">
        <f t="shared" si="3"/>
        <v>112849</v>
      </c>
      <c r="S60" s="6">
        <f t="shared" si="12"/>
        <v>428397.47070000001</v>
      </c>
      <c r="T60" s="70">
        <v>73498428</v>
      </c>
      <c r="U60" s="6">
        <f t="shared" si="4"/>
        <v>73498.428</v>
      </c>
      <c r="V60" s="6">
        <f t="shared" si="5"/>
        <v>354899.04269999999</v>
      </c>
      <c r="W60" s="4">
        <f t="shared" si="6"/>
        <v>7097981</v>
      </c>
      <c r="X60" s="19">
        <f t="shared" si="7"/>
        <v>11998159</v>
      </c>
      <c r="Y60" s="20">
        <v>0</v>
      </c>
      <c r="Z60" s="18">
        <v>0</v>
      </c>
      <c r="AA60" s="4">
        <f t="shared" si="8"/>
        <v>11998159</v>
      </c>
      <c r="AB60" s="20"/>
      <c r="AC60" s="20"/>
      <c r="AD60" s="20"/>
      <c r="AE60" s="20"/>
      <c r="AF60" s="20"/>
      <c r="AG60" s="20"/>
      <c r="AH60" s="20"/>
      <c r="AI60" s="64">
        <v>0</v>
      </c>
      <c r="AJ60" s="64"/>
      <c r="AK60" s="29"/>
      <c r="AL60" s="38">
        <f t="shared" si="13"/>
        <v>11998159</v>
      </c>
      <c r="AM60" s="62">
        <v>11998159</v>
      </c>
      <c r="AN60" s="26">
        <f t="shared" si="14"/>
        <v>0</v>
      </c>
      <c r="AO60" s="40" t="str">
        <f t="shared" si="15"/>
        <v xml:space="preserve"> </v>
      </c>
      <c r="AP60" s="40" t="str">
        <f t="shared" si="16"/>
        <v xml:space="preserve"> </v>
      </c>
    </row>
    <row r="61" spans="1:42" ht="17.100000000000001" customHeight="1">
      <c r="A61" s="8" t="s">
        <v>169</v>
      </c>
      <c r="B61" s="8" t="s">
        <v>170</v>
      </c>
      <c r="C61" s="8" t="s">
        <v>183</v>
      </c>
      <c r="D61" s="8" t="s">
        <v>184</v>
      </c>
      <c r="E61" s="57">
        <v>516.33000000000004</v>
      </c>
      <c r="F61" s="2">
        <f t="shared" si="11"/>
        <v>942694.66</v>
      </c>
      <c r="G61" s="69">
        <v>408106.08</v>
      </c>
      <c r="H61" s="60">
        <v>72745</v>
      </c>
      <c r="I61" s="44">
        <f t="shared" si="0"/>
        <v>54558.75</v>
      </c>
      <c r="J61" s="61">
        <v>48429</v>
      </c>
      <c r="K61" s="61">
        <v>119497</v>
      </c>
      <c r="L61" s="61">
        <v>125619</v>
      </c>
      <c r="M61" s="61">
        <v>65032</v>
      </c>
      <c r="N61" s="2">
        <f t="shared" si="1"/>
        <v>821241.83000000007</v>
      </c>
      <c r="O61" s="4">
        <f t="shared" si="17"/>
        <v>121453</v>
      </c>
      <c r="P61" s="68">
        <v>226</v>
      </c>
      <c r="Q61" s="63">
        <v>77</v>
      </c>
      <c r="R61" s="4">
        <f t="shared" si="3"/>
        <v>24189</v>
      </c>
      <c r="S61" s="6">
        <f t="shared" si="12"/>
        <v>45318.284099999997</v>
      </c>
      <c r="T61" s="70">
        <v>25238471</v>
      </c>
      <c r="U61" s="6">
        <f t="shared" si="4"/>
        <v>25238.471000000001</v>
      </c>
      <c r="V61" s="6">
        <f t="shared" si="5"/>
        <v>20079.813099999996</v>
      </c>
      <c r="W61" s="4">
        <f t="shared" si="6"/>
        <v>401596</v>
      </c>
      <c r="X61" s="19">
        <f t="shared" si="7"/>
        <v>547238</v>
      </c>
      <c r="Y61" s="20">
        <v>0</v>
      </c>
      <c r="Z61" s="18">
        <v>0</v>
      </c>
      <c r="AA61" s="4">
        <f t="shared" si="8"/>
        <v>547238</v>
      </c>
      <c r="AB61" s="20"/>
      <c r="AC61" s="20"/>
      <c r="AD61" s="20"/>
      <c r="AE61" s="20"/>
      <c r="AF61" s="20"/>
      <c r="AG61" s="20"/>
      <c r="AH61" s="20"/>
      <c r="AI61" s="64">
        <v>0</v>
      </c>
      <c r="AJ61" s="64"/>
      <c r="AK61" s="29"/>
      <c r="AL61" s="38">
        <f t="shared" si="13"/>
        <v>547238</v>
      </c>
      <c r="AM61" s="62">
        <v>547238</v>
      </c>
      <c r="AN61" s="26">
        <f t="shared" si="14"/>
        <v>0</v>
      </c>
      <c r="AO61" s="40" t="str">
        <f t="shared" si="15"/>
        <v xml:space="preserve"> </v>
      </c>
      <c r="AP61" s="40" t="str">
        <f t="shared" si="16"/>
        <v xml:space="preserve"> </v>
      </c>
    </row>
    <row r="62" spans="1:42" ht="17.100000000000001" customHeight="1">
      <c r="A62" s="8" t="s">
        <v>169</v>
      </c>
      <c r="B62" s="8" t="s">
        <v>170</v>
      </c>
      <c r="C62" s="8" t="s">
        <v>185</v>
      </c>
      <c r="D62" s="8" t="s">
        <v>186</v>
      </c>
      <c r="E62" s="57">
        <v>18827.310000000001</v>
      </c>
      <c r="F62" s="2">
        <f t="shared" si="11"/>
        <v>34374149.509999998</v>
      </c>
      <c r="G62" s="69">
        <v>8862069.6899999995</v>
      </c>
      <c r="H62" s="60">
        <v>2527004</v>
      </c>
      <c r="I62" s="44">
        <f t="shared" si="0"/>
        <v>1895253</v>
      </c>
      <c r="J62" s="61">
        <v>1682547</v>
      </c>
      <c r="K62" s="61">
        <v>4150637</v>
      </c>
      <c r="L62" s="61">
        <v>4223423</v>
      </c>
      <c r="M62" s="61">
        <v>145853</v>
      </c>
      <c r="N62" s="2">
        <f t="shared" si="1"/>
        <v>20959782.689999998</v>
      </c>
      <c r="O62" s="4">
        <f t="shared" si="17"/>
        <v>13414367</v>
      </c>
      <c r="P62" s="68">
        <v>7765</v>
      </c>
      <c r="Q62" s="63">
        <v>33</v>
      </c>
      <c r="R62" s="4">
        <f t="shared" si="3"/>
        <v>356181</v>
      </c>
      <c r="S62" s="6">
        <f t="shared" si="12"/>
        <v>1652472.9987000001</v>
      </c>
      <c r="T62" s="70">
        <v>540837920</v>
      </c>
      <c r="U62" s="6">
        <f t="shared" si="4"/>
        <v>540837.92000000004</v>
      </c>
      <c r="V62" s="6">
        <f t="shared" si="5"/>
        <v>1111635.0787</v>
      </c>
      <c r="W62" s="4">
        <f t="shared" si="6"/>
        <v>22232702</v>
      </c>
      <c r="X62" s="19">
        <f t="shared" si="7"/>
        <v>36003250</v>
      </c>
      <c r="Y62" s="20">
        <v>0</v>
      </c>
      <c r="Z62" s="18">
        <v>0</v>
      </c>
      <c r="AA62" s="4">
        <f t="shared" si="8"/>
        <v>36003250</v>
      </c>
      <c r="AB62" s="20"/>
      <c r="AC62" s="20"/>
      <c r="AD62" s="20"/>
      <c r="AE62" s="20"/>
      <c r="AF62" s="20"/>
      <c r="AG62" s="20"/>
      <c r="AH62" s="20"/>
      <c r="AI62" s="64">
        <v>0</v>
      </c>
      <c r="AJ62" s="64"/>
      <c r="AK62" s="29"/>
      <c r="AL62" s="38">
        <f t="shared" si="13"/>
        <v>36003250</v>
      </c>
      <c r="AM62" s="62">
        <v>36003250</v>
      </c>
      <c r="AN62" s="26">
        <f t="shared" si="14"/>
        <v>0</v>
      </c>
      <c r="AO62" s="40" t="str">
        <f t="shared" si="15"/>
        <v xml:space="preserve"> </v>
      </c>
      <c r="AP62" s="40" t="str">
        <f t="shared" si="16"/>
        <v xml:space="preserve"> </v>
      </c>
    </row>
    <row r="63" spans="1:42" ht="17.100000000000001" customHeight="1">
      <c r="A63" s="8" t="s">
        <v>169</v>
      </c>
      <c r="B63" s="8" t="s">
        <v>170</v>
      </c>
      <c r="C63" s="8" t="s">
        <v>187</v>
      </c>
      <c r="D63" s="8" t="s">
        <v>188</v>
      </c>
      <c r="E63" s="57">
        <v>454</v>
      </c>
      <c r="F63" s="2">
        <f t="shared" si="11"/>
        <v>828895.04</v>
      </c>
      <c r="G63" s="69">
        <v>1184011.98</v>
      </c>
      <c r="H63" s="60">
        <v>57622</v>
      </c>
      <c r="I63" s="44">
        <f t="shared" si="0"/>
        <v>43216.5</v>
      </c>
      <c r="J63" s="61">
        <v>38357</v>
      </c>
      <c r="K63" s="61">
        <v>94544</v>
      </c>
      <c r="L63" s="61">
        <v>99693</v>
      </c>
      <c r="M63" s="61">
        <v>69228</v>
      </c>
      <c r="N63" s="2">
        <f t="shared" si="1"/>
        <v>1529050.48</v>
      </c>
      <c r="O63" s="4">
        <f t="shared" si="17"/>
        <v>0</v>
      </c>
      <c r="P63" s="68">
        <v>156</v>
      </c>
      <c r="Q63" s="63">
        <v>88</v>
      </c>
      <c r="R63" s="4">
        <f t="shared" si="3"/>
        <v>19082</v>
      </c>
      <c r="S63" s="6">
        <f t="shared" si="12"/>
        <v>39847.58</v>
      </c>
      <c r="T63" s="70">
        <v>72328160</v>
      </c>
      <c r="U63" s="6">
        <f t="shared" si="4"/>
        <v>72328.160000000003</v>
      </c>
      <c r="V63" s="6">
        <f t="shared" si="5"/>
        <v>0</v>
      </c>
      <c r="W63" s="4">
        <f t="shared" si="6"/>
        <v>0</v>
      </c>
      <c r="X63" s="19">
        <f t="shared" si="7"/>
        <v>19082</v>
      </c>
      <c r="Y63" s="20">
        <v>0</v>
      </c>
      <c r="Z63" s="18">
        <v>0</v>
      </c>
      <c r="AA63" s="4">
        <f t="shared" si="8"/>
        <v>19082</v>
      </c>
      <c r="AB63" s="20"/>
      <c r="AC63" s="20"/>
      <c r="AD63" s="20"/>
      <c r="AE63" s="20"/>
      <c r="AF63" s="20"/>
      <c r="AG63" s="20"/>
      <c r="AH63" s="20"/>
      <c r="AI63" s="64">
        <v>0</v>
      </c>
      <c r="AJ63" s="64"/>
      <c r="AK63" s="29"/>
      <c r="AL63" s="38">
        <f t="shared" si="13"/>
        <v>19082</v>
      </c>
      <c r="AM63" s="62">
        <v>19082</v>
      </c>
      <c r="AN63" s="26">
        <f t="shared" si="14"/>
        <v>0</v>
      </c>
      <c r="AO63" s="40">
        <f t="shared" si="15"/>
        <v>1</v>
      </c>
      <c r="AP63" s="40">
        <f t="shared" si="16"/>
        <v>1</v>
      </c>
    </row>
    <row r="64" spans="1:42" ht="17.100000000000001" customHeight="1">
      <c r="A64" s="8" t="s">
        <v>189</v>
      </c>
      <c r="B64" s="8" t="s">
        <v>190</v>
      </c>
      <c r="C64" s="8" t="s">
        <v>191</v>
      </c>
      <c r="D64" s="8" t="s">
        <v>192</v>
      </c>
      <c r="E64" s="57">
        <v>510.34</v>
      </c>
      <c r="F64" s="2">
        <f t="shared" si="11"/>
        <v>931758.36</v>
      </c>
      <c r="G64" s="69">
        <v>121915.41</v>
      </c>
      <c r="H64" s="60">
        <v>60970</v>
      </c>
      <c r="I64" s="44">
        <f t="shared" si="0"/>
        <v>45727.5</v>
      </c>
      <c r="J64" s="61">
        <v>44321</v>
      </c>
      <c r="K64" s="61">
        <v>0</v>
      </c>
      <c r="L64" s="61">
        <v>0</v>
      </c>
      <c r="M64" s="61">
        <v>23812</v>
      </c>
      <c r="N64" s="2">
        <f t="shared" si="1"/>
        <v>235775.91</v>
      </c>
      <c r="O64" s="4">
        <f t="shared" si="17"/>
        <v>695982</v>
      </c>
      <c r="P64" s="68">
        <v>298</v>
      </c>
      <c r="Q64" s="63">
        <v>59</v>
      </c>
      <c r="R64" s="4">
        <f t="shared" si="3"/>
        <v>24439</v>
      </c>
      <c r="S64" s="6">
        <f t="shared" si="12"/>
        <v>44792.541799999999</v>
      </c>
      <c r="T64" s="70">
        <v>7424812</v>
      </c>
      <c r="U64" s="6">
        <f t="shared" si="4"/>
        <v>7424.8119999999999</v>
      </c>
      <c r="V64" s="6">
        <f t="shared" si="5"/>
        <v>37367.729800000001</v>
      </c>
      <c r="W64" s="4">
        <f t="shared" si="6"/>
        <v>747355</v>
      </c>
      <c r="X64" s="19">
        <f t="shared" si="7"/>
        <v>1467776</v>
      </c>
      <c r="Y64" s="20">
        <v>0</v>
      </c>
      <c r="Z64" s="18">
        <v>0</v>
      </c>
      <c r="AA64" s="4">
        <f t="shared" si="8"/>
        <v>1467776</v>
      </c>
      <c r="AB64" s="20"/>
      <c r="AC64" s="20"/>
      <c r="AD64" s="20"/>
      <c r="AE64" s="20"/>
      <c r="AF64" s="20"/>
      <c r="AG64" s="20"/>
      <c r="AH64" s="20"/>
      <c r="AI64" s="64">
        <v>0</v>
      </c>
      <c r="AJ64" s="64"/>
      <c r="AK64" s="29"/>
      <c r="AL64" s="38">
        <f t="shared" si="13"/>
        <v>1467776</v>
      </c>
      <c r="AM64" s="62">
        <v>1467776</v>
      </c>
      <c r="AN64" s="26">
        <f t="shared" si="14"/>
        <v>0</v>
      </c>
      <c r="AO64" s="40" t="str">
        <f t="shared" si="15"/>
        <v xml:space="preserve"> </v>
      </c>
      <c r="AP64" s="40" t="str">
        <f t="shared" si="16"/>
        <v xml:space="preserve"> </v>
      </c>
    </row>
    <row r="65" spans="1:42" ht="17.100000000000001" customHeight="1">
      <c r="A65" s="8" t="s">
        <v>189</v>
      </c>
      <c r="B65" s="8" t="s">
        <v>190</v>
      </c>
      <c r="C65" s="8" t="s">
        <v>97</v>
      </c>
      <c r="D65" s="8" t="s">
        <v>193</v>
      </c>
      <c r="E65" s="57">
        <v>4648.43</v>
      </c>
      <c r="F65" s="2">
        <f t="shared" si="11"/>
        <v>8486917.5600000005</v>
      </c>
      <c r="G65" s="69">
        <v>2649145.11</v>
      </c>
      <c r="H65" s="60">
        <v>563034</v>
      </c>
      <c r="I65" s="44">
        <f t="shared" si="0"/>
        <v>422275.5</v>
      </c>
      <c r="J65" s="61">
        <v>409183</v>
      </c>
      <c r="K65" s="61">
        <v>1234276</v>
      </c>
      <c r="L65" s="61">
        <v>1080107</v>
      </c>
      <c r="M65" s="61">
        <v>3296</v>
      </c>
      <c r="N65" s="2">
        <f t="shared" si="1"/>
        <v>5798282.6099999994</v>
      </c>
      <c r="O65" s="4">
        <f t="shared" si="17"/>
        <v>2688635</v>
      </c>
      <c r="P65" s="68">
        <v>1662</v>
      </c>
      <c r="Q65" s="63">
        <v>33</v>
      </c>
      <c r="R65" s="4">
        <f t="shared" si="3"/>
        <v>76236</v>
      </c>
      <c r="S65" s="6">
        <f t="shared" si="12"/>
        <v>407992.70110000001</v>
      </c>
      <c r="T65" s="70">
        <v>167349660</v>
      </c>
      <c r="U65" s="6">
        <f t="shared" si="4"/>
        <v>167349.66</v>
      </c>
      <c r="V65" s="6">
        <f t="shared" si="5"/>
        <v>240643.0411</v>
      </c>
      <c r="W65" s="4">
        <f t="shared" si="6"/>
        <v>4812861</v>
      </c>
      <c r="X65" s="19">
        <f t="shared" si="7"/>
        <v>7577732</v>
      </c>
      <c r="Y65" s="20">
        <v>0</v>
      </c>
      <c r="Z65" s="18">
        <v>0</v>
      </c>
      <c r="AA65" s="4">
        <f t="shared" si="8"/>
        <v>7577732</v>
      </c>
      <c r="AB65" s="20"/>
      <c r="AC65" s="20"/>
      <c r="AD65" s="20"/>
      <c r="AE65" s="20"/>
      <c r="AF65" s="20"/>
      <c r="AG65" s="20"/>
      <c r="AH65" s="20"/>
      <c r="AI65" s="64">
        <v>0</v>
      </c>
      <c r="AJ65" s="64"/>
      <c r="AK65" s="29"/>
      <c r="AL65" s="38">
        <f t="shared" si="13"/>
        <v>7577732</v>
      </c>
      <c r="AM65" s="62">
        <v>7577732</v>
      </c>
      <c r="AN65" s="26">
        <f t="shared" si="14"/>
        <v>0</v>
      </c>
      <c r="AO65" s="40" t="str">
        <f t="shared" si="15"/>
        <v xml:space="preserve"> </v>
      </c>
      <c r="AP65" s="40" t="str">
        <f t="shared" si="16"/>
        <v xml:space="preserve"> </v>
      </c>
    </row>
    <row r="66" spans="1:42" ht="17.100000000000001" customHeight="1">
      <c r="A66" s="8" t="s">
        <v>189</v>
      </c>
      <c r="B66" s="8" t="s">
        <v>190</v>
      </c>
      <c r="C66" s="8" t="s">
        <v>194</v>
      </c>
      <c r="D66" s="8" t="s">
        <v>195</v>
      </c>
      <c r="E66" s="57">
        <v>411.9</v>
      </c>
      <c r="F66" s="2">
        <f t="shared" si="11"/>
        <v>752030.54</v>
      </c>
      <c r="G66" s="69">
        <v>653605.25</v>
      </c>
      <c r="H66" s="60">
        <v>47806</v>
      </c>
      <c r="I66" s="44">
        <f t="shared" si="0"/>
        <v>35854.5</v>
      </c>
      <c r="J66" s="61">
        <v>34750</v>
      </c>
      <c r="K66" s="61">
        <v>104412</v>
      </c>
      <c r="L66" s="61">
        <v>90430</v>
      </c>
      <c r="M66" s="61">
        <v>15034</v>
      </c>
      <c r="N66" s="2">
        <f t="shared" si="1"/>
        <v>934085.75</v>
      </c>
      <c r="O66" s="4">
        <f t="shared" si="17"/>
        <v>0</v>
      </c>
      <c r="P66" s="68">
        <v>171</v>
      </c>
      <c r="Q66" s="63">
        <v>88</v>
      </c>
      <c r="R66" s="4">
        <f t="shared" si="3"/>
        <v>20917</v>
      </c>
      <c r="S66" s="6">
        <f t="shared" si="12"/>
        <v>36152.463000000003</v>
      </c>
      <c r="T66" s="70">
        <v>40748457</v>
      </c>
      <c r="U66" s="6">
        <f t="shared" si="4"/>
        <v>40748.457000000002</v>
      </c>
      <c r="V66" s="6">
        <f t="shared" si="5"/>
        <v>0</v>
      </c>
      <c r="W66" s="4">
        <f t="shared" si="6"/>
        <v>0</v>
      </c>
      <c r="X66" s="19">
        <f t="shared" si="7"/>
        <v>20917</v>
      </c>
      <c r="Y66" s="20">
        <v>0</v>
      </c>
      <c r="Z66" s="18">
        <v>0</v>
      </c>
      <c r="AA66" s="4">
        <f t="shared" si="8"/>
        <v>20917</v>
      </c>
      <c r="AB66" s="20"/>
      <c r="AC66" s="20"/>
      <c r="AD66" s="20"/>
      <c r="AE66" s="20"/>
      <c r="AF66" s="20"/>
      <c r="AG66" s="20"/>
      <c r="AH66" s="20"/>
      <c r="AI66" s="64">
        <v>39884</v>
      </c>
      <c r="AJ66" s="64"/>
      <c r="AK66" s="29"/>
      <c r="AL66" s="38">
        <f t="shared" si="13"/>
        <v>60801</v>
      </c>
      <c r="AM66" s="62">
        <v>60801</v>
      </c>
      <c r="AN66" s="26">
        <f t="shared" si="14"/>
        <v>0</v>
      </c>
      <c r="AO66" s="40">
        <f t="shared" si="15"/>
        <v>1</v>
      </c>
      <c r="AP66" s="40">
        <f t="shared" si="16"/>
        <v>1</v>
      </c>
    </row>
    <row r="67" spans="1:42" ht="17.100000000000001" customHeight="1">
      <c r="A67" s="8" t="s">
        <v>189</v>
      </c>
      <c r="B67" s="8" t="s">
        <v>190</v>
      </c>
      <c r="C67" s="8" t="s">
        <v>179</v>
      </c>
      <c r="D67" s="8" t="s">
        <v>196</v>
      </c>
      <c r="E67" s="57">
        <v>2478.23</v>
      </c>
      <c r="F67" s="2">
        <f t="shared" si="11"/>
        <v>4524653.2</v>
      </c>
      <c r="G67" s="69">
        <v>1293836.68</v>
      </c>
      <c r="H67" s="60">
        <v>316119</v>
      </c>
      <c r="I67" s="44">
        <f t="shared" si="0"/>
        <v>237089.25</v>
      </c>
      <c r="J67" s="61">
        <v>229759</v>
      </c>
      <c r="K67" s="61">
        <v>691869</v>
      </c>
      <c r="L67" s="61">
        <v>587877</v>
      </c>
      <c r="M67" s="61">
        <v>6795</v>
      </c>
      <c r="N67" s="2">
        <f t="shared" si="1"/>
        <v>3047225.9299999997</v>
      </c>
      <c r="O67" s="4">
        <f t="shared" si="17"/>
        <v>1477427</v>
      </c>
      <c r="P67" s="68">
        <v>1396</v>
      </c>
      <c r="Q67" s="63">
        <v>33</v>
      </c>
      <c r="R67" s="4">
        <f t="shared" si="3"/>
        <v>64035</v>
      </c>
      <c r="S67" s="6">
        <f t="shared" si="12"/>
        <v>217514.24710000001</v>
      </c>
      <c r="T67" s="70">
        <v>81888397</v>
      </c>
      <c r="U67" s="6">
        <f t="shared" si="4"/>
        <v>81888.396999999997</v>
      </c>
      <c r="V67" s="6">
        <f t="shared" si="5"/>
        <v>135625.85010000001</v>
      </c>
      <c r="W67" s="4">
        <f t="shared" si="6"/>
        <v>2712517</v>
      </c>
      <c r="X67" s="19">
        <f t="shared" si="7"/>
        <v>4253979</v>
      </c>
      <c r="Y67" s="20">
        <v>0</v>
      </c>
      <c r="Z67" s="18">
        <v>0</v>
      </c>
      <c r="AA67" s="4">
        <f t="shared" si="8"/>
        <v>4253979</v>
      </c>
      <c r="AB67" s="20"/>
      <c r="AC67" s="20"/>
      <c r="AD67" s="20"/>
      <c r="AE67" s="20"/>
      <c r="AF67" s="20"/>
      <c r="AG67" s="20"/>
      <c r="AH67" s="20"/>
      <c r="AI67" s="64">
        <v>0</v>
      </c>
      <c r="AJ67" s="64"/>
      <c r="AK67" s="29"/>
      <c r="AL67" s="38">
        <f t="shared" si="13"/>
        <v>4253979</v>
      </c>
      <c r="AM67" s="62">
        <v>4253979</v>
      </c>
      <c r="AN67" s="26">
        <f t="shared" si="14"/>
        <v>0</v>
      </c>
      <c r="AO67" s="40" t="str">
        <f t="shared" si="15"/>
        <v xml:space="preserve"> </v>
      </c>
      <c r="AP67" s="40" t="str">
        <f t="shared" si="16"/>
        <v xml:space="preserve"> </v>
      </c>
    </row>
    <row r="68" spans="1:42" ht="17.100000000000001" customHeight="1">
      <c r="A68" s="8" t="s">
        <v>189</v>
      </c>
      <c r="B68" s="8" t="s">
        <v>190</v>
      </c>
      <c r="C68" s="8" t="s">
        <v>197</v>
      </c>
      <c r="D68" s="8" t="s">
        <v>198</v>
      </c>
      <c r="E68" s="57">
        <v>2263.38</v>
      </c>
      <c r="F68" s="2">
        <f t="shared" si="11"/>
        <v>4132388.67</v>
      </c>
      <c r="G68" s="69">
        <v>686742.82</v>
      </c>
      <c r="H68" s="60">
        <v>300809</v>
      </c>
      <c r="I68" s="44">
        <f t="shared" ref="I68:I131" si="18">ROUND(H68*0.75,2)</f>
        <v>225606.75</v>
      </c>
      <c r="J68" s="61">
        <v>218665</v>
      </c>
      <c r="K68" s="61">
        <v>656567</v>
      </c>
      <c r="L68" s="61">
        <v>561330</v>
      </c>
      <c r="M68" s="61">
        <v>25188</v>
      </c>
      <c r="N68" s="2">
        <f t="shared" ref="N68:N131" si="19">SUM(G68+I68+J68+K68+L68+M68)</f>
        <v>2374099.5699999998</v>
      </c>
      <c r="O68" s="4">
        <f t="shared" ref="O68:O83" si="20">IF(F68&gt;N68,ROUND(SUM(F68-N68),0),0)</f>
        <v>1758289</v>
      </c>
      <c r="P68" s="68">
        <v>1090</v>
      </c>
      <c r="Q68" s="63">
        <v>42</v>
      </c>
      <c r="R68" s="4">
        <f t="shared" ref="R68:R130" si="21">ROUND(SUM(P68*Q68*1.39),0)</f>
        <v>63634</v>
      </c>
      <c r="S68" s="6">
        <f t="shared" si="12"/>
        <v>198656.86259999999</v>
      </c>
      <c r="T68" s="70">
        <v>40861359</v>
      </c>
      <c r="U68" s="6">
        <f t="shared" ref="U68:U131" si="22">ROUND(T68/1000,4)</f>
        <v>40861.358999999997</v>
      </c>
      <c r="V68" s="6">
        <f t="shared" ref="V68:V131" si="23">IF(S68-U68&lt;0,0,S68-U68)</f>
        <v>157795.5036</v>
      </c>
      <c r="W68" s="4">
        <f t="shared" ref="W68:W131" si="24">IF(V68&gt;0,ROUND(SUM(V68*$W$3),0),0)</f>
        <v>3155910</v>
      </c>
      <c r="X68" s="19">
        <f t="shared" ref="X68:X131" si="25">SUM(O68+R68+W68)</f>
        <v>4977833</v>
      </c>
      <c r="Y68" s="20">
        <v>0</v>
      </c>
      <c r="Z68" s="18">
        <v>0</v>
      </c>
      <c r="AA68" s="4">
        <f t="shared" ref="AA68:AA131" si="26">ROUND(X68+Z68,0)</f>
        <v>4977833</v>
      </c>
      <c r="AB68" s="20"/>
      <c r="AC68" s="20"/>
      <c r="AD68" s="20"/>
      <c r="AE68" s="20"/>
      <c r="AF68" s="20"/>
      <c r="AG68" s="20"/>
      <c r="AH68" s="20"/>
      <c r="AI68" s="64">
        <v>0</v>
      </c>
      <c r="AJ68" s="64"/>
      <c r="AK68" s="29"/>
      <c r="AL68" s="38">
        <f t="shared" si="13"/>
        <v>4977833</v>
      </c>
      <c r="AM68" s="62">
        <v>4977833</v>
      </c>
      <c r="AN68" s="26">
        <f t="shared" si="14"/>
        <v>0</v>
      </c>
      <c r="AO68" s="40" t="str">
        <f t="shared" si="15"/>
        <v xml:space="preserve"> </v>
      </c>
      <c r="AP68" s="40" t="str">
        <f t="shared" si="16"/>
        <v xml:space="preserve"> </v>
      </c>
    </row>
    <row r="69" spans="1:42" ht="17.100000000000001" customHeight="1">
      <c r="A69" s="8" t="s">
        <v>189</v>
      </c>
      <c r="B69" s="8" t="s">
        <v>190</v>
      </c>
      <c r="C69" s="8" t="s">
        <v>199</v>
      </c>
      <c r="D69" s="8" t="s">
        <v>200</v>
      </c>
      <c r="E69" s="57">
        <v>732.5</v>
      </c>
      <c r="F69" s="2">
        <f t="shared" ref="F69:F132" si="27">ROUND(E69*$F$3,2)</f>
        <v>1337369.2</v>
      </c>
      <c r="G69" s="69">
        <v>307703.87</v>
      </c>
      <c r="H69" s="60">
        <v>81971</v>
      </c>
      <c r="I69" s="44">
        <f t="shared" si="18"/>
        <v>61478.25</v>
      </c>
      <c r="J69" s="61">
        <v>59554</v>
      </c>
      <c r="K69" s="61">
        <v>180663</v>
      </c>
      <c r="L69" s="61">
        <v>157697</v>
      </c>
      <c r="M69" s="61">
        <v>24811</v>
      </c>
      <c r="N69" s="2">
        <f t="shared" si="19"/>
        <v>791907.12</v>
      </c>
      <c r="O69" s="4">
        <f t="shared" si="20"/>
        <v>545462</v>
      </c>
      <c r="P69" s="68">
        <v>349</v>
      </c>
      <c r="Q69" s="63">
        <v>68</v>
      </c>
      <c r="R69" s="4">
        <f t="shared" si="21"/>
        <v>32987</v>
      </c>
      <c r="S69" s="6">
        <f t="shared" ref="S69:S132" si="28">ROUND(SUM(E69*$S$3),4)</f>
        <v>64291.525000000001</v>
      </c>
      <c r="T69" s="70">
        <v>18062744</v>
      </c>
      <c r="U69" s="6">
        <f t="shared" si="22"/>
        <v>18062.743999999999</v>
      </c>
      <c r="V69" s="6">
        <f t="shared" si="23"/>
        <v>46228.781000000003</v>
      </c>
      <c r="W69" s="4">
        <f t="shared" si="24"/>
        <v>924576</v>
      </c>
      <c r="X69" s="19">
        <f t="shared" si="25"/>
        <v>1503025</v>
      </c>
      <c r="Y69" s="20">
        <v>0</v>
      </c>
      <c r="Z69" s="18">
        <v>0</v>
      </c>
      <c r="AA69" s="4">
        <f t="shared" si="26"/>
        <v>1503025</v>
      </c>
      <c r="AB69" s="20"/>
      <c r="AC69" s="20"/>
      <c r="AD69" s="20"/>
      <c r="AE69" s="20"/>
      <c r="AF69" s="20"/>
      <c r="AG69" s="20"/>
      <c r="AH69" s="20"/>
      <c r="AI69" s="64">
        <v>0</v>
      </c>
      <c r="AJ69" s="64"/>
      <c r="AK69" s="29"/>
      <c r="AL69" s="38">
        <f t="shared" ref="AL69:AL132" si="29">SUM(AA69-AB69-AC69-AD69-AE69-AF69-AG69-AH69+AI69-AJ69+AK69)</f>
        <v>1503025</v>
      </c>
      <c r="AM69" s="62">
        <v>1503025</v>
      </c>
      <c r="AN69" s="26">
        <f t="shared" ref="AN69:AN132" si="30">SUM(AL69-AM69)</f>
        <v>0</v>
      </c>
      <c r="AO69" s="40" t="str">
        <f t="shared" si="15"/>
        <v xml:space="preserve"> </v>
      </c>
      <c r="AP69" s="40" t="str">
        <f t="shared" si="16"/>
        <v xml:space="preserve"> </v>
      </c>
    </row>
    <row r="70" spans="1:42" ht="17.100000000000001" customHeight="1">
      <c r="A70" s="8" t="s">
        <v>189</v>
      </c>
      <c r="B70" s="8" t="s">
        <v>190</v>
      </c>
      <c r="C70" s="8" t="s">
        <v>201</v>
      </c>
      <c r="D70" s="8" t="s">
        <v>202</v>
      </c>
      <c r="E70" s="57">
        <v>811.94</v>
      </c>
      <c r="F70" s="2">
        <f t="shared" si="27"/>
        <v>1482407.57</v>
      </c>
      <c r="G70" s="69">
        <v>306144.73</v>
      </c>
      <c r="H70" s="60">
        <v>102160</v>
      </c>
      <c r="I70" s="44">
        <f t="shared" si="18"/>
        <v>76620</v>
      </c>
      <c r="J70" s="61">
        <v>74239</v>
      </c>
      <c r="K70" s="61">
        <v>224217</v>
      </c>
      <c r="L70" s="61">
        <v>199882</v>
      </c>
      <c r="M70" s="61">
        <v>11144</v>
      </c>
      <c r="N70" s="2">
        <f t="shared" si="19"/>
        <v>892246.73</v>
      </c>
      <c r="O70" s="4">
        <f t="shared" si="20"/>
        <v>590161</v>
      </c>
      <c r="P70" s="68">
        <v>263</v>
      </c>
      <c r="Q70" s="63">
        <v>77</v>
      </c>
      <c r="R70" s="4">
        <f t="shared" si="21"/>
        <v>28149</v>
      </c>
      <c r="S70" s="6">
        <f t="shared" si="28"/>
        <v>71263.973800000007</v>
      </c>
      <c r="T70" s="70">
        <v>18293778</v>
      </c>
      <c r="U70" s="6">
        <f t="shared" si="22"/>
        <v>18293.777999999998</v>
      </c>
      <c r="V70" s="6">
        <f t="shared" si="23"/>
        <v>52970.195800000009</v>
      </c>
      <c r="W70" s="4">
        <f t="shared" si="24"/>
        <v>1059404</v>
      </c>
      <c r="X70" s="19">
        <f t="shared" si="25"/>
        <v>1677714</v>
      </c>
      <c r="Y70" s="20">
        <v>0</v>
      </c>
      <c r="Z70" s="18">
        <v>0</v>
      </c>
      <c r="AA70" s="4">
        <f t="shared" si="26"/>
        <v>1677714</v>
      </c>
      <c r="AB70" s="20"/>
      <c r="AC70" s="20"/>
      <c r="AD70" s="20"/>
      <c r="AE70" s="20"/>
      <c r="AF70" s="20"/>
      <c r="AG70" s="20"/>
      <c r="AH70" s="20"/>
      <c r="AI70" s="64">
        <v>0</v>
      </c>
      <c r="AJ70" s="64"/>
      <c r="AK70" s="29"/>
      <c r="AL70" s="38">
        <f t="shared" si="29"/>
        <v>1677714</v>
      </c>
      <c r="AM70" s="62">
        <v>1677714</v>
      </c>
      <c r="AN70" s="26">
        <f t="shared" si="30"/>
        <v>0</v>
      </c>
      <c r="AO70" s="40" t="str">
        <f t="shared" ref="AO70:AO133" si="31">IF(O70&gt;0," ",1)</f>
        <v xml:space="preserve"> </v>
      </c>
      <c r="AP70" s="40" t="str">
        <f t="shared" ref="AP70:AP133" si="32">IF(W70&gt;0," ",1)</f>
        <v xml:space="preserve"> </v>
      </c>
    </row>
    <row r="71" spans="1:42" ht="17.100000000000001" customHeight="1">
      <c r="A71" s="8" t="s">
        <v>189</v>
      </c>
      <c r="B71" s="8" t="s">
        <v>190</v>
      </c>
      <c r="C71" s="8" t="s">
        <v>203</v>
      </c>
      <c r="D71" s="8" t="s">
        <v>204</v>
      </c>
      <c r="E71" s="57">
        <v>488.54</v>
      </c>
      <c r="F71" s="2">
        <f t="shared" si="27"/>
        <v>891956.79</v>
      </c>
      <c r="G71" s="69">
        <v>428742.32</v>
      </c>
      <c r="H71" s="60">
        <v>61349</v>
      </c>
      <c r="I71" s="44">
        <f t="shared" si="18"/>
        <v>46011.75</v>
      </c>
      <c r="J71" s="61">
        <v>44588</v>
      </c>
      <c r="K71" s="61">
        <v>134302</v>
      </c>
      <c r="L71" s="61">
        <v>119691</v>
      </c>
      <c r="M71" s="61">
        <v>5645</v>
      </c>
      <c r="N71" s="2">
        <f t="shared" si="19"/>
        <v>778980.07000000007</v>
      </c>
      <c r="O71" s="4">
        <f t="shared" si="20"/>
        <v>112977</v>
      </c>
      <c r="P71" s="68">
        <v>237</v>
      </c>
      <c r="Q71" s="63">
        <v>86</v>
      </c>
      <c r="R71" s="4">
        <f t="shared" si="21"/>
        <v>28331</v>
      </c>
      <c r="S71" s="6">
        <f t="shared" si="28"/>
        <v>42879.1558</v>
      </c>
      <c r="T71" s="70">
        <v>26479763</v>
      </c>
      <c r="U71" s="6">
        <f t="shared" si="22"/>
        <v>26479.762999999999</v>
      </c>
      <c r="V71" s="6">
        <f t="shared" si="23"/>
        <v>16399.392800000001</v>
      </c>
      <c r="W71" s="4">
        <f t="shared" si="24"/>
        <v>327988</v>
      </c>
      <c r="X71" s="19">
        <f t="shared" si="25"/>
        <v>469296</v>
      </c>
      <c r="Y71" s="20">
        <v>0</v>
      </c>
      <c r="Z71" s="18">
        <v>0</v>
      </c>
      <c r="AA71" s="4">
        <f t="shared" si="26"/>
        <v>469296</v>
      </c>
      <c r="AB71" s="20"/>
      <c r="AC71" s="20"/>
      <c r="AD71" s="20"/>
      <c r="AE71" s="20"/>
      <c r="AF71" s="20"/>
      <c r="AG71" s="20"/>
      <c r="AH71" s="20"/>
      <c r="AI71" s="64">
        <v>0</v>
      </c>
      <c r="AJ71" s="64"/>
      <c r="AK71" s="29"/>
      <c r="AL71" s="38">
        <f t="shared" si="29"/>
        <v>469296</v>
      </c>
      <c r="AM71" s="62">
        <v>469296</v>
      </c>
      <c r="AN71" s="26">
        <f t="shared" si="30"/>
        <v>0</v>
      </c>
      <c r="AO71" s="40" t="str">
        <f t="shared" si="31"/>
        <v xml:space="preserve"> </v>
      </c>
      <c r="AP71" s="40" t="str">
        <f t="shared" si="32"/>
        <v xml:space="preserve"> </v>
      </c>
    </row>
    <row r="72" spans="1:42" ht="17.100000000000001" customHeight="1">
      <c r="A72" s="8" t="s">
        <v>189</v>
      </c>
      <c r="B72" s="8" t="s">
        <v>190</v>
      </c>
      <c r="C72" s="8" t="s">
        <v>205</v>
      </c>
      <c r="D72" s="8" t="s">
        <v>206</v>
      </c>
      <c r="E72" s="57">
        <v>2112.89</v>
      </c>
      <c r="F72" s="2">
        <f t="shared" si="27"/>
        <v>3857630.05</v>
      </c>
      <c r="G72" s="69">
        <v>759297.25</v>
      </c>
      <c r="H72" s="60">
        <v>273941</v>
      </c>
      <c r="I72" s="44">
        <f t="shared" si="18"/>
        <v>205455.75</v>
      </c>
      <c r="J72" s="61">
        <v>199127</v>
      </c>
      <c r="K72" s="61">
        <v>598344</v>
      </c>
      <c r="L72" s="61">
        <v>513454</v>
      </c>
      <c r="M72" s="61">
        <v>15692</v>
      </c>
      <c r="N72" s="2">
        <f t="shared" si="19"/>
        <v>2291370</v>
      </c>
      <c r="O72" s="4">
        <f t="shared" si="20"/>
        <v>1566260</v>
      </c>
      <c r="P72" s="68">
        <v>1228</v>
      </c>
      <c r="Q72" s="63">
        <v>51</v>
      </c>
      <c r="R72" s="4">
        <f t="shared" si="21"/>
        <v>87053</v>
      </c>
      <c r="S72" s="6">
        <f t="shared" si="28"/>
        <v>185448.3553</v>
      </c>
      <c r="T72" s="70">
        <v>44145189</v>
      </c>
      <c r="U72" s="6">
        <f t="shared" si="22"/>
        <v>44145.188999999998</v>
      </c>
      <c r="V72" s="6">
        <f t="shared" si="23"/>
        <v>141303.16629999998</v>
      </c>
      <c r="W72" s="4">
        <f t="shared" si="24"/>
        <v>2826063</v>
      </c>
      <c r="X72" s="19">
        <f t="shared" si="25"/>
        <v>4479376</v>
      </c>
      <c r="Y72" s="20">
        <v>0</v>
      </c>
      <c r="Z72" s="18">
        <v>0</v>
      </c>
      <c r="AA72" s="4">
        <f t="shared" si="26"/>
        <v>4479376</v>
      </c>
      <c r="AB72" s="20"/>
      <c r="AC72" s="20"/>
      <c r="AD72" s="20"/>
      <c r="AE72" s="20"/>
      <c r="AF72" s="20"/>
      <c r="AG72" s="20"/>
      <c r="AH72" s="20"/>
      <c r="AI72" s="64">
        <v>0</v>
      </c>
      <c r="AJ72" s="64"/>
      <c r="AK72" s="29"/>
      <c r="AL72" s="38">
        <f t="shared" si="29"/>
        <v>4479376</v>
      </c>
      <c r="AM72" s="62">
        <v>4479376</v>
      </c>
      <c r="AN72" s="26">
        <f t="shared" si="30"/>
        <v>0</v>
      </c>
      <c r="AO72" s="40" t="str">
        <f t="shared" si="31"/>
        <v xml:space="preserve"> </v>
      </c>
      <c r="AP72" s="40" t="str">
        <f t="shared" si="32"/>
        <v xml:space="preserve"> </v>
      </c>
    </row>
    <row r="73" spans="1:42" ht="17.100000000000001" customHeight="1">
      <c r="A73" s="8" t="s">
        <v>207</v>
      </c>
      <c r="B73" s="8" t="s">
        <v>208</v>
      </c>
      <c r="C73" s="8" t="s">
        <v>209</v>
      </c>
      <c r="D73" s="8" t="s">
        <v>210</v>
      </c>
      <c r="E73" s="57">
        <v>268.8</v>
      </c>
      <c r="F73" s="2">
        <f t="shared" si="27"/>
        <v>490764.29</v>
      </c>
      <c r="G73" s="69">
        <v>84400.73</v>
      </c>
      <c r="H73" s="60">
        <v>16033</v>
      </c>
      <c r="I73" s="44">
        <f t="shared" si="18"/>
        <v>12024.75</v>
      </c>
      <c r="J73" s="61">
        <v>22489</v>
      </c>
      <c r="K73" s="61">
        <v>0</v>
      </c>
      <c r="L73" s="61">
        <v>0</v>
      </c>
      <c r="M73" s="61">
        <v>94214</v>
      </c>
      <c r="N73" s="2">
        <f t="shared" si="19"/>
        <v>213128.47999999998</v>
      </c>
      <c r="O73" s="4">
        <f t="shared" si="20"/>
        <v>277636</v>
      </c>
      <c r="P73" s="68">
        <v>122</v>
      </c>
      <c r="Q73" s="63">
        <v>81</v>
      </c>
      <c r="R73" s="4">
        <f t="shared" si="21"/>
        <v>13736</v>
      </c>
      <c r="S73" s="6">
        <f t="shared" si="28"/>
        <v>23592.576000000001</v>
      </c>
      <c r="T73" s="70">
        <v>5184320</v>
      </c>
      <c r="U73" s="6">
        <f t="shared" si="22"/>
        <v>5184.32</v>
      </c>
      <c r="V73" s="6">
        <f t="shared" si="23"/>
        <v>18408.256000000001</v>
      </c>
      <c r="W73" s="4">
        <f t="shared" si="24"/>
        <v>368165</v>
      </c>
      <c r="X73" s="19">
        <f t="shared" si="25"/>
        <v>659537</v>
      </c>
      <c r="Y73" s="20">
        <v>0</v>
      </c>
      <c r="Z73" s="18">
        <v>0</v>
      </c>
      <c r="AA73" s="4">
        <f t="shared" si="26"/>
        <v>659537</v>
      </c>
      <c r="AB73" s="20"/>
      <c r="AC73" s="20"/>
      <c r="AD73" s="20"/>
      <c r="AE73" s="20"/>
      <c r="AF73" s="20"/>
      <c r="AG73" s="20"/>
      <c r="AH73" s="20"/>
      <c r="AI73" s="64">
        <v>0</v>
      </c>
      <c r="AJ73" s="64"/>
      <c r="AK73" s="29"/>
      <c r="AL73" s="38">
        <f t="shared" si="29"/>
        <v>659537</v>
      </c>
      <c r="AM73" s="62">
        <v>659537</v>
      </c>
      <c r="AN73" s="26">
        <f t="shared" si="30"/>
        <v>0</v>
      </c>
      <c r="AO73" s="40" t="str">
        <f t="shared" si="31"/>
        <v xml:space="preserve"> </v>
      </c>
      <c r="AP73" s="40" t="str">
        <f t="shared" si="32"/>
        <v xml:space="preserve"> </v>
      </c>
    </row>
    <row r="74" spans="1:42" ht="17.100000000000001" customHeight="1">
      <c r="A74" s="8" t="s">
        <v>207</v>
      </c>
      <c r="B74" s="8" t="s">
        <v>208</v>
      </c>
      <c r="C74" s="8" t="s">
        <v>211</v>
      </c>
      <c r="D74" s="8" t="s">
        <v>212</v>
      </c>
      <c r="E74" s="57">
        <v>277.87</v>
      </c>
      <c r="F74" s="2">
        <f t="shared" si="27"/>
        <v>507323.93</v>
      </c>
      <c r="G74" s="69">
        <v>98132.88</v>
      </c>
      <c r="H74" s="60">
        <v>20238</v>
      </c>
      <c r="I74" s="44">
        <f t="shared" si="18"/>
        <v>15178.5</v>
      </c>
      <c r="J74" s="61">
        <v>21719</v>
      </c>
      <c r="K74" s="61">
        <v>0</v>
      </c>
      <c r="L74" s="61">
        <v>0</v>
      </c>
      <c r="M74" s="61">
        <v>39198</v>
      </c>
      <c r="N74" s="2">
        <f t="shared" si="19"/>
        <v>174228.38</v>
      </c>
      <c r="O74" s="4">
        <f t="shared" si="20"/>
        <v>333096</v>
      </c>
      <c r="P74" s="68">
        <v>139</v>
      </c>
      <c r="Q74" s="63">
        <v>64</v>
      </c>
      <c r="R74" s="4">
        <f t="shared" si="21"/>
        <v>12365</v>
      </c>
      <c r="S74" s="6">
        <f t="shared" si="28"/>
        <v>24388.6499</v>
      </c>
      <c r="T74" s="70">
        <v>6199171</v>
      </c>
      <c r="U74" s="6">
        <f t="shared" si="22"/>
        <v>6199.1710000000003</v>
      </c>
      <c r="V74" s="6">
        <f t="shared" si="23"/>
        <v>18189.478900000002</v>
      </c>
      <c r="W74" s="4">
        <f t="shared" si="24"/>
        <v>363790</v>
      </c>
      <c r="X74" s="19">
        <f t="shared" si="25"/>
        <v>709251</v>
      </c>
      <c r="Y74" s="20">
        <v>0</v>
      </c>
      <c r="Z74" s="18">
        <v>0</v>
      </c>
      <c r="AA74" s="4">
        <f t="shared" si="26"/>
        <v>709251</v>
      </c>
      <c r="AB74" s="20"/>
      <c r="AC74" s="20"/>
      <c r="AD74" s="20"/>
      <c r="AE74" s="20"/>
      <c r="AF74" s="20"/>
      <c r="AG74" s="20"/>
      <c r="AH74" s="20"/>
      <c r="AI74" s="64">
        <v>0</v>
      </c>
      <c r="AJ74" s="64"/>
      <c r="AK74" s="29"/>
      <c r="AL74" s="38">
        <f t="shared" si="29"/>
        <v>709251</v>
      </c>
      <c r="AM74" s="62">
        <v>709251</v>
      </c>
      <c r="AN74" s="26">
        <f t="shared" si="30"/>
        <v>0</v>
      </c>
      <c r="AO74" s="40" t="str">
        <f t="shared" si="31"/>
        <v xml:space="preserve"> </v>
      </c>
      <c r="AP74" s="40" t="str">
        <f t="shared" si="32"/>
        <v xml:space="preserve"> </v>
      </c>
    </row>
    <row r="75" spans="1:42" ht="17.100000000000001" customHeight="1">
      <c r="A75" s="8" t="s">
        <v>207</v>
      </c>
      <c r="B75" s="8" t="s">
        <v>208</v>
      </c>
      <c r="C75" s="8" t="s">
        <v>90</v>
      </c>
      <c r="D75" s="8" t="s">
        <v>213</v>
      </c>
      <c r="E75" s="57">
        <v>811.94</v>
      </c>
      <c r="F75" s="2">
        <f t="shared" si="27"/>
        <v>1482407.57</v>
      </c>
      <c r="G75" s="69">
        <v>82465.350000000006</v>
      </c>
      <c r="H75" s="60">
        <v>53212</v>
      </c>
      <c r="I75" s="44">
        <f t="shared" si="18"/>
        <v>39909</v>
      </c>
      <c r="J75" s="61">
        <v>73258</v>
      </c>
      <c r="K75" s="61">
        <v>0</v>
      </c>
      <c r="L75" s="61">
        <v>0</v>
      </c>
      <c r="M75" s="61">
        <v>26656</v>
      </c>
      <c r="N75" s="2">
        <f t="shared" si="19"/>
        <v>222288.35</v>
      </c>
      <c r="O75" s="4">
        <f t="shared" si="20"/>
        <v>1260119</v>
      </c>
      <c r="P75" s="68">
        <v>389</v>
      </c>
      <c r="Q75" s="63">
        <v>33</v>
      </c>
      <c r="R75" s="4">
        <f t="shared" si="21"/>
        <v>17843</v>
      </c>
      <c r="S75" s="6">
        <f t="shared" si="28"/>
        <v>71263.973800000007</v>
      </c>
      <c r="T75" s="70">
        <v>5206146</v>
      </c>
      <c r="U75" s="6">
        <f t="shared" si="22"/>
        <v>5206.1459999999997</v>
      </c>
      <c r="V75" s="6">
        <f t="shared" si="23"/>
        <v>66057.827800000014</v>
      </c>
      <c r="W75" s="4">
        <f t="shared" si="24"/>
        <v>1321157</v>
      </c>
      <c r="X75" s="19">
        <f t="shared" si="25"/>
        <v>2599119</v>
      </c>
      <c r="Y75" s="20">
        <v>0</v>
      </c>
      <c r="Z75" s="18">
        <v>0</v>
      </c>
      <c r="AA75" s="4">
        <f t="shared" si="26"/>
        <v>2599119</v>
      </c>
      <c r="AB75" s="20"/>
      <c r="AC75" s="20"/>
      <c r="AD75" s="20"/>
      <c r="AE75" s="20"/>
      <c r="AF75" s="20"/>
      <c r="AG75" s="20"/>
      <c r="AH75" s="20"/>
      <c r="AI75" s="64">
        <v>0</v>
      </c>
      <c r="AJ75" s="64"/>
      <c r="AK75" s="29"/>
      <c r="AL75" s="38">
        <f t="shared" si="29"/>
        <v>2599119</v>
      </c>
      <c r="AM75" s="62">
        <v>2599119</v>
      </c>
      <c r="AN75" s="26">
        <f t="shared" si="30"/>
        <v>0</v>
      </c>
      <c r="AO75" s="40" t="str">
        <f t="shared" si="31"/>
        <v xml:space="preserve"> </v>
      </c>
      <c r="AP75" s="40" t="str">
        <f t="shared" si="32"/>
        <v xml:space="preserve"> </v>
      </c>
    </row>
    <row r="76" spans="1:42" ht="17.100000000000001" customHeight="1">
      <c r="A76" s="8" t="s">
        <v>207</v>
      </c>
      <c r="B76" s="8" t="s">
        <v>208</v>
      </c>
      <c r="C76" s="8" t="s">
        <v>214</v>
      </c>
      <c r="D76" s="8" t="s">
        <v>215</v>
      </c>
      <c r="E76" s="57">
        <v>338.8</v>
      </c>
      <c r="F76" s="2">
        <f t="shared" si="27"/>
        <v>618567.49</v>
      </c>
      <c r="G76" s="69">
        <v>52205.45</v>
      </c>
      <c r="H76" s="60">
        <v>16000</v>
      </c>
      <c r="I76" s="44">
        <f t="shared" si="18"/>
        <v>12000</v>
      </c>
      <c r="J76" s="61">
        <v>23711</v>
      </c>
      <c r="K76" s="61">
        <v>0</v>
      </c>
      <c r="L76" s="61">
        <v>0</v>
      </c>
      <c r="M76" s="61">
        <v>40382</v>
      </c>
      <c r="N76" s="2">
        <f t="shared" si="19"/>
        <v>128298.45</v>
      </c>
      <c r="O76" s="4">
        <f t="shared" si="20"/>
        <v>490269</v>
      </c>
      <c r="P76" s="68">
        <v>141</v>
      </c>
      <c r="Q76" s="63">
        <v>57</v>
      </c>
      <c r="R76" s="4">
        <f t="shared" si="21"/>
        <v>11171</v>
      </c>
      <c r="S76" s="6">
        <f t="shared" si="28"/>
        <v>29736.475999999999</v>
      </c>
      <c r="T76" s="70">
        <v>3216602</v>
      </c>
      <c r="U76" s="6">
        <f t="shared" si="22"/>
        <v>3216.6019999999999</v>
      </c>
      <c r="V76" s="6">
        <f t="shared" si="23"/>
        <v>26519.874</v>
      </c>
      <c r="W76" s="4">
        <f t="shared" si="24"/>
        <v>530397</v>
      </c>
      <c r="X76" s="19">
        <f t="shared" si="25"/>
        <v>1031837</v>
      </c>
      <c r="Y76" s="20">
        <v>0</v>
      </c>
      <c r="Z76" s="18">
        <v>0</v>
      </c>
      <c r="AA76" s="4">
        <f t="shared" si="26"/>
        <v>1031837</v>
      </c>
      <c r="AB76" s="20"/>
      <c r="AC76" s="20"/>
      <c r="AD76" s="20"/>
      <c r="AE76" s="20"/>
      <c r="AF76" s="20"/>
      <c r="AG76" s="20"/>
      <c r="AH76" s="20"/>
      <c r="AI76" s="64">
        <v>0</v>
      </c>
      <c r="AJ76" s="64"/>
      <c r="AK76" s="29"/>
      <c r="AL76" s="38">
        <f t="shared" si="29"/>
        <v>1031837</v>
      </c>
      <c r="AM76" s="62">
        <v>1031837</v>
      </c>
      <c r="AN76" s="26">
        <f t="shared" si="30"/>
        <v>0</v>
      </c>
      <c r="AO76" s="40" t="str">
        <f t="shared" si="31"/>
        <v xml:space="preserve"> </v>
      </c>
      <c r="AP76" s="40" t="str">
        <f t="shared" si="32"/>
        <v xml:space="preserve"> </v>
      </c>
    </row>
    <row r="77" spans="1:42" ht="17.100000000000001" customHeight="1">
      <c r="A77" s="8" t="s">
        <v>207</v>
      </c>
      <c r="B77" s="8" t="s">
        <v>208</v>
      </c>
      <c r="C77" s="8" t="s">
        <v>172</v>
      </c>
      <c r="D77" s="8" t="s">
        <v>216</v>
      </c>
      <c r="E77" s="57">
        <v>462.17</v>
      </c>
      <c r="F77" s="2">
        <f t="shared" si="27"/>
        <v>843811.5</v>
      </c>
      <c r="G77" s="69">
        <v>87146.08</v>
      </c>
      <c r="H77" s="60">
        <v>27420</v>
      </c>
      <c r="I77" s="44">
        <f t="shared" si="18"/>
        <v>20565</v>
      </c>
      <c r="J77" s="61">
        <v>33468</v>
      </c>
      <c r="K77" s="61">
        <v>0</v>
      </c>
      <c r="L77" s="61">
        <v>0</v>
      </c>
      <c r="M77" s="61">
        <v>89422</v>
      </c>
      <c r="N77" s="2">
        <f t="shared" si="19"/>
        <v>230601.08000000002</v>
      </c>
      <c r="O77" s="4">
        <f t="shared" si="20"/>
        <v>613210</v>
      </c>
      <c r="P77" s="68">
        <v>182</v>
      </c>
      <c r="Q77" s="63">
        <v>79</v>
      </c>
      <c r="R77" s="4">
        <f t="shared" si="21"/>
        <v>19985</v>
      </c>
      <c r="S77" s="6">
        <f t="shared" si="28"/>
        <v>40564.660900000003</v>
      </c>
      <c r="T77" s="70">
        <v>5396042</v>
      </c>
      <c r="U77" s="6">
        <f t="shared" si="22"/>
        <v>5396.0420000000004</v>
      </c>
      <c r="V77" s="6">
        <f t="shared" si="23"/>
        <v>35168.618900000001</v>
      </c>
      <c r="W77" s="4">
        <f t="shared" si="24"/>
        <v>703372</v>
      </c>
      <c r="X77" s="19">
        <f t="shared" si="25"/>
        <v>1336567</v>
      </c>
      <c r="Y77" s="20">
        <v>0</v>
      </c>
      <c r="Z77" s="18">
        <v>0</v>
      </c>
      <c r="AA77" s="4">
        <f t="shared" si="26"/>
        <v>1336567</v>
      </c>
      <c r="AB77" s="20"/>
      <c r="AC77" s="20"/>
      <c r="AD77" s="20"/>
      <c r="AE77" s="20"/>
      <c r="AF77" s="20"/>
      <c r="AG77" s="20"/>
      <c r="AH77" s="20"/>
      <c r="AI77" s="64">
        <v>0</v>
      </c>
      <c r="AJ77" s="64"/>
      <c r="AK77" s="29"/>
      <c r="AL77" s="38">
        <f t="shared" si="29"/>
        <v>1336567</v>
      </c>
      <c r="AM77" s="62">
        <v>1336567</v>
      </c>
      <c r="AN77" s="26">
        <f t="shared" si="30"/>
        <v>0</v>
      </c>
      <c r="AO77" s="40" t="str">
        <f t="shared" si="31"/>
        <v xml:space="preserve"> </v>
      </c>
      <c r="AP77" s="40" t="str">
        <f t="shared" si="32"/>
        <v xml:space="preserve"> </v>
      </c>
    </row>
    <row r="78" spans="1:42" ht="17.100000000000001" customHeight="1">
      <c r="A78" s="8" t="s">
        <v>207</v>
      </c>
      <c r="B78" s="8" t="s">
        <v>208</v>
      </c>
      <c r="C78" s="8" t="s">
        <v>217</v>
      </c>
      <c r="D78" s="8" t="s">
        <v>218</v>
      </c>
      <c r="E78" s="57">
        <v>1075.33</v>
      </c>
      <c r="F78" s="2">
        <f t="shared" si="27"/>
        <v>1963294.5</v>
      </c>
      <c r="G78" s="69">
        <v>235568.05</v>
      </c>
      <c r="H78" s="60">
        <v>61893</v>
      </c>
      <c r="I78" s="44">
        <f t="shared" si="18"/>
        <v>46419.75</v>
      </c>
      <c r="J78" s="61">
        <v>84784</v>
      </c>
      <c r="K78" s="61">
        <v>0</v>
      </c>
      <c r="L78" s="61">
        <v>0</v>
      </c>
      <c r="M78" s="61">
        <v>55330</v>
      </c>
      <c r="N78" s="2">
        <f t="shared" si="19"/>
        <v>422101.8</v>
      </c>
      <c r="O78" s="4">
        <f t="shared" si="20"/>
        <v>1541193</v>
      </c>
      <c r="P78" s="68">
        <v>541</v>
      </c>
      <c r="Q78" s="63">
        <v>33</v>
      </c>
      <c r="R78" s="4">
        <f t="shared" si="21"/>
        <v>24816</v>
      </c>
      <c r="S78" s="6">
        <f t="shared" si="28"/>
        <v>94381.714099999997</v>
      </c>
      <c r="T78" s="70">
        <v>14928267</v>
      </c>
      <c r="U78" s="6">
        <f t="shared" si="22"/>
        <v>14928.267</v>
      </c>
      <c r="V78" s="6">
        <f t="shared" si="23"/>
        <v>79453.44709999999</v>
      </c>
      <c r="W78" s="4">
        <f t="shared" si="24"/>
        <v>1589069</v>
      </c>
      <c r="X78" s="19">
        <f t="shared" si="25"/>
        <v>3155078</v>
      </c>
      <c r="Y78" s="20">
        <v>0</v>
      </c>
      <c r="Z78" s="18">
        <v>0</v>
      </c>
      <c r="AA78" s="4">
        <f t="shared" si="26"/>
        <v>3155078</v>
      </c>
      <c r="AB78" s="20"/>
      <c r="AC78" s="20"/>
      <c r="AD78" s="20"/>
      <c r="AE78" s="20"/>
      <c r="AF78" s="20"/>
      <c r="AG78" s="20"/>
      <c r="AH78" s="20"/>
      <c r="AI78" s="64">
        <v>0</v>
      </c>
      <c r="AJ78" s="64"/>
      <c r="AK78" s="29"/>
      <c r="AL78" s="38">
        <f t="shared" si="29"/>
        <v>3155078</v>
      </c>
      <c r="AM78" s="62">
        <v>3155078</v>
      </c>
      <c r="AN78" s="26">
        <f t="shared" si="30"/>
        <v>0</v>
      </c>
      <c r="AO78" s="40" t="str">
        <f t="shared" si="31"/>
        <v xml:space="preserve"> </v>
      </c>
      <c r="AP78" s="40" t="str">
        <f t="shared" si="32"/>
        <v xml:space="preserve"> </v>
      </c>
    </row>
    <row r="79" spans="1:42" ht="17.100000000000001" customHeight="1">
      <c r="A79" s="8" t="s">
        <v>207</v>
      </c>
      <c r="B79" s="8" t="s">
        <v>208</v>
      </c>
      <c r="C79" s="8" t="s">
        <v>219</v>
      </c>
      <c r="D79" s="8" t="s">
        <v>220</v>
      </c>
      <c r="E79" s="57">
        <v>821.06</v>
      </c>
      <c r="F79" s="2">
        <f t="shared" si="27"/>
        <v>1499058.51</v>
      </c>
      <c r="G79" s="69">
        <v>145712.91</v>
      </c>
      <c r="H79" s="60">
        <v>48967</v>
      </c>
      <c r="I79" s="44">
        <f t="shared" si="18"/>
        <v>36725.25</v>
      </c>
      <c r="J79" s="61">
        <v>67636</v>
      </c>
      <c r="K79" s="61">
        <v>0</v>
      </c>
      <c r="L79" s="61">
        <v>0</v>
      </c>
      <c r="M79" s="61">
        <v>50857</v>
      </c>
      <c r="N79" s="2">
        <f t="shared" si="19"/>
        <v>300931.16000000003</v>
      </c>
      <c r="O79" s="4">
        <f t="shared" si="20"/>
        <v>1198127</v>
      </c>
      <c r="P79" s="68">
        <v>455</v>
      </c>
      <c r="Q79" s="63">
        <v>51</v>
      </c>
      <c r="R79" s="4">
        <f t="shared" si="21"/>
        <v>32255</v>
      </c>
      <c r="S79" s="6">
        <f t="shared" si="28"/>
        <v>72064.436199999996</v>
      </c>
      <c r="T79" s="70">
        <v>9118455</v>
      </c>
      <c r="U79" s="6">
        <f t="shared" si="22"/>
        <v>9118.4549999999999</v>
      </c>
      <c r="V79" s="6">
        <f t="shared" si="23"/>
        <v>62945.981199999995</v>
      </c>
      <c r="W79" s="4">
        <f t="shared" si="24"/>
        <v>1258920</v>
      </c>
      <c r="X79" s="19">
        <f t="shared" si="25"/>
        <v>2489302</v>
      </c>
      <c r="Y79" s="20">
        <v>0</v>
      </c>
      <c r="Z79" s="18">
        <v>0</v>
      </c>
      <c r="AA79" s="4">
        <f t="shared" si="26"/>
        <v>2489302</v>
      </c>
      <c r="AB79" s="20"/>
      <c r="AC79" s="20"/>
      <c r="AD79" s="20"/>
      <c r="AE79" s="20"/>
      <c r="AF79" s="20"/>
      <c r="AG79" s="20"/>
      <c r="AH79" s="20"/>
      <c r="AI79" s="64">
        <v>0</v>
      </c>
      <c r="AJ79" s="64"/>
      <c r="AK79" s="29"/>
      <c r="AL79" s="38">
        <f t="shared" si="29"/>
        <v>2489302</v>
      </c>
      <c r="AM79" s="62">
        <v>2489302</v>
      </c>
      <c r="AN79" s="26">
        <f t="shared" si="30"/>
        <v>0</v>
      </c>
      <c r="AO79" s="40" t="str">
        <f t="shared" si="31"/>
        <v xml:space="preserve"> </v>
      </c>
      <c r="AP79" s="40" t="str">
        <f t="shared" si="32"/>
        <v xml:space="preserve"> </v>
      </c>
    </row>
    <row r="80" spans="1:42" ht="17.100000000000001" customHeight="1">
      <c r="A80" s="8" t="s">
        <v>207</v>
      </c>
      <c r="B80" s="8" t="s">
        <v>208</v>
      </c>
      <c r="C80" s="8" t="s">
        <v>221</v>
      </c>
      <c r="D80" s="8" t="s">
        <v>222</v>
      </c>
      <c r="E80" s="57">
        <v>541.48</v>
      </c>
      <c r="F80" s="2">
        <f t="shared" si="27"/>
        <v>988612.52</v>
      </c>
      <c r="G80" s="69">
        <v>85400.77</v>
      </c>
      <c r="H80" s="60">
        <v>31459</v>
      </c>
      <c r="I80" s="44">
        <f t="shared" si="18"/>
        <v>23594.25</v>
      </c>
      <c r="J80" s="61">
        <v>43819</v>
      </c>
      <c r="K80" s="61">
        <v>0</v>
      </c>
      <c r="L80" s="61">
        <v>0</v>
      </c>
      <c r="M80" s="61">
        <v>59403</v>
      </c>
      <c r="N80" s="2">
        <f t="shared" si="19"/>
        <v>212217.02000000002</v>
      </c>
      <c r="O80" s="4">
        <f t="shared" si="20"/>
        <v>776396</v>
      </c>
      <c r="P80" s="68">
        <v>241</v>
      </c>
      <c r="Q80" s="63">
        <v>62</v>
      </c>
      <c r="R80" s="4">
        <f t="shared" si="21"/>
        <v>20769</v>
      </c>
      <c r="S80" s="6">
        <f t="shared" si="28"/>
        <v>47525.6996</v>
      </c>
      <c r="T80" s="70">
        <v>5265152</v>
      </c>
      <c r="U80" s="6">
        <f t="shared" si="22"/>
        <v>5265.152</v>
      </c>
      <c r="V80" s="6">
        <f t="shared" si="23"/>
        <v>42260.547599999998</v>
      </c>
      <c r="W80" s="4">
        <f t="shared" si="24"/>
        <v>845211</v>
      </c>
      <c r="X80" s="19">
        <f t="shared" si="25"/>
        <v>1642376</v>
      </c>
      <c r="Y80" s="20">
        <v>0</v>
      </c>
      <c r="Z80" s="18">
        <v>0</v>
      </c>
      <c r="AA80" s="4">
        <f t="shared" si="26"/>
        <v>1642376</v>
      </c>
      <c r="AB80" s="20"/>
      <c r="AC80" s="20"/>
      <c r="AD80" s="20"/>
      <c r="AE80" s="20"/>
      <c r="AF80" s="20"/>
      <c r="AG80" s="20"/>
      <c r="AH80" s="20"/>
      <c r="AI80" s="64">
        <v>0</v>
      </c>
      <c r="AJ80" s="64"/>
      <c r="AK80" s="29"/>
      <c r="AL80" s="38">
        <f t="shared" si="29"/>
        <v>1642376</v>
      </c>
      <c r="AM80" s="62">
        <v>1642376</v>
      </c>
      <c r="AN80" s="26">
        <f t="shared" si="30"/>
        <v>0</v>
      </c>
      <c r="AO80" s="40" t="str">
        <f t="shared" si="31"/>
        <v xml:space="preserve"> </v>
      </c>
      <c r="AP80" s="40" t="str">
        <f t="shared" si="32"/>
        <v xml:space="preserve"> </v>
      </c>
    </row>
    <row r="81" spans="1:42" ht="17.100000000000001" customHeight="1">
      <c r="A81" s="8" t="s">
        <v>207</v>
      </c>
      <c r="B81" s="8" t="s">
        <v>208</v>
      </c>
      <c r="C81" s="8" t="s">
        <v>115</v>
      </c>
      <c r="D81" s="8" t="s">
        <v>223</v>
      </c>
      <c r="E81" s="57">
        <v>1275.71</v>
      </c>
      <c r="F81" s="2">
        <f t="shared" si="27"/>
        <v>2329140.29</v>
      </c>
      <c r="G81" s="69">
        <v>545957.30000000005</v>
      </c>
      <c r="H81" s="60">
        <v>96100</v>
      </c>
      <c r="I81" s="44">
        <f t="shared" si="18"/>
        <v>72075</v>
      </c>
      <c r="J81" s="61">
        <v>119587</v>
      </c>
      <c r="K81" s="61">
        <v>10</v>
      </c>
      <c r="L81" s="61">
        <v>299501</v>
      </c>
      <c r="M81" s="61">
        <v>169252</v>
      </c>
      <c r="N81" s="2">
        <f t="shared" si="19"/>
        <v>1206382.3</v>
      </c>
      <c r="O81" s="4">
        <f t="shared" si="20"/>
        <v>1122758</v>
      </c>
      <c r="P81" s="68">
        <v>605</v>
      </c>
      <c r="Q81" s="63">
        <v>57</v>
      </c>
      <c r="R81" s="4">
        <f t="shared" si="21"/>
        <v>47934</v>
      </c>
      <c r="S81" s="6">
        <f t="shared" si="28"/>
        <v>111969.0667</v>
      </c>
      <c r="T81" s="70">
        <v>35109794</v>
      </c>
      <c r="U81" s="6">
        <f t="shared" si="22"/>
        <v>35109.794000000002</v>
      </c>
      <c r="V81" s="6">
        <f t="shared" si="23"/>
        <v>76859.272700000001</v>
      </c>
      <c r="W81" s="4">
        <f t="shared" si="24"/>
        <v>1537185</v>
      </c>
      <c r="X81" s="19">
        <f t="shared" si="25"/>
        <v>2707877</v>
      </c>
      <c r="Y81" s="20">
        <v>0</v>
      </c>
      <c r="Z81" s="18">
        <v>0</v>
      </c>
      <c r="AA81" s="4">
        <f t="shared" si="26"/>
        <v>2707877</v>
      </c>
      <c r="AB81" s="20"/>
      <c r="AC81" s="20"/>
      <c r="AD81" s="20"/>
      <c r="AE81" s="20"/>
      <c r="AF81" s="20"/>
      <c r="AG81" s="20"/>
      <c r="AH81" s="20"/>
      <c r="AI81" s="64">
        <v>0</v>
      </c>
      <c r="AJ81" s="64"/>
      <c r="AK81" s="29"/>
      <c r="AL81" s="38">
        <f t="shared" si="29"/>
        <v>2707877</v>
      </c>
      <c r="AM81" s="62">
        <v>2707877</v>
      </c>
      <c r="AN81" s="26">
        <f t="shared" si="30"/>
        <v>0</v>
      </c>
      <c r="AO81" s="40" t="str">
        <f t="shared" si="31"/>
        <v xml:space="preserve"> </v>
      </c>
      <c r="AP81" s="40" t="str">
        <f t="shared" si="32"/>
        <v xml:space="preserve"> </v>
      </c>
    </row>
    <row r="82" spans="1:42" ht="17.100000000000001" customHeight="1">
      <c r="A82" s="8" t="s">
        <v>207</v>
      </c>
      <c r="B82" s="8" t="s">
        <v>208</v>
      </c>
      <c r="C82" s="8" t="s">
        <v>224</v>
      </c>
      <c r="D82" s="8" t="s">
        <v>225</v>
      </c>
      <c r="E82" s="57">
        <v>941.52</v>
      </c>
      <c r="F82" s="2">
        <f t="shared" si="27"/>
        <v>1718989.56</v>
      </c>
      <c r="G82" s="69">
        <v>226950.08</v>
      </c>
      <c r="H82" s="60">
        <v>66691</v>
      </c>
      <c r="I82" s="44">
        <f t="shared" si="18"/>
        <v>50018.25</v>
      </c>
      <c r="J82" s="61">
        <v>84386</v>
      </c>
      <c r="K82" s="61">
        <v>7</v>
      </c>
      <c r="L82" s="61">
        <v>219025</v>
      </c>
      <c r="M82" s="61">
        <v>109307</v>
      </c>
      <c r="N82" s="2">
        <f t="shared" si="19"/>
        <v>689693.33</v>
      </c>
      <c r="O82" s="4">
        <f t="shared" si="20"/>
        <v>1029296</v>
      </c>
      <c r="P82" s="68">
        <v>505</v>
      </c>
      <c r="Q82" s="63">
        <v>57</v>
      </c>
      <c r="R82" s="4">
        <f t="shared" si="21"/>
        <v>40011</v>
      </c>
      <c r="S82" s="6">
        <f t="shared" si="28"/>
        <v>82637.210399999996</v>
      </c>
      <c r="T82" s="70">
        <v>14354844</v>
      </c>
      <c r="U82" s="6">
        <f t="shared" si="22"/>
        <v>14354.843999999999</v>
      </c>
      <c r="V82" s="6">
        <f t="shared" si="23"/>
        <v>68282.366399999999</v>
      </c>
      <c r="W82" s="4">
        <f t="shared" si="24"/>
        <v>1365647</v>
      </c>
      <c r="X82" s="19">
        <f t="shared" si="25"/>
        <v>2434954</v>
      </c>
      <c r="Y82" s="20">
        <v>0</v>
      </c>
      <c r="Z82" s="18">
        <v>0</v>
      </c>
      <c r="AA82" s="4">
        <f t="shared" si="26"/>
        <v>2434954</v>
      </c>
      <c r="AB82" s="20"/>
      <c r="AC82" s="20"/>
      <c r="AD82" s="20"/>
      <c r="AE82" s="20"/>
      <c r="AF82" s="20"/>
      <c r="AG82" s="20"/>
      <c r="AH82" s="20"/>
      <c r="AI82" s="64">
        <v>0</v>
      </c>
      <c r="AJ82" s="64"/>
      <c r="AK82" s="29"/>
      <c r="AL82" s="38">
        <f t="shared" si="29"/>
        <v>2434954</v>
      </c>
      <c r="AM82" s="62">
        <v>2434954</v>
      </c>
      <c r="AN82" s="26">
        <f t="shared" si="30"/>
        <v>0</v>
      </c>
      <c r="AO82" s="40" t="str">
        <f t="shared" si="31"/>
        <v xml:space="preserve"> </v>
      </c>
      <c r="AP82" s="40" t="str">
        <f t="shared" si="32"/>
        <v xml:space="preserve"> </v>
      </c>
    </row>
    <row r="83" spans="1:42" ht="17.100000000000001" customHeight="1">
      <c r="A83" s="8" t="s">
        <v>207</v>
      </c>
      <c r="B83" s="8" t="s">
        <v>208</v>
      </c>
      <c r="C83" s="8" t="s">
        <v>226</v>
      </c>
      <c r="D83" s="8" t="s">
        <v>227</v>
      </c>
      <c r="E83" s="57">
        <v>6321.26</v>
      </c>
      <c r="F83" s="2">
        <f t="shared" si="27"/>
        <v>11541103.66</v>
      </c>
      <c r="G83" s="69">
        <v>1592106.61</v>
      </c>
      <c r="H83" s="60">
        <v>375864</v>
      </c>
      <c r="I83" s="44">
        <f t="shared" si="18"/>
        <v>281898</v>
      </c>
      <c r="J83" s="61">
        <v>528377</v>
      </c>
      <c r="K83" s="61">
        <v>43</v>
      </c>
      <c r="L83" s="61">
        <v>1367189</v>
      </c>
      <c r="M83" s="61">
        <v>153028</v>
      </c>
      <c r="N83" s="2">
        <f t="shared" si="19"/>
        <v>3922641.6100000003</v>
      </c>
      <c r="O83" s="4">
        <f t="shared" si="20"/>
        <v>7618462</v>
      </c>
      <c r="P83" s="68">
        <v>2806</v>
      </c>
      <c r="Q83" s="63">
        <v>55</v>
      </c>
      <c r="R83" s="4">
        <f t="shared" si="21"/>
        <v>214519</v>
      </c>
      <c r="S83" s="6">
        <f t="shared" si="28"/>
        <v>554816.9902</v>
      </c>
      <c r="T83" s="70">
        <v>102782867</v>
      </c>
      <c r="U83" s="6">
        <f t="shared" si="22"/>
        <v>102782.867</v>
      </c>
      <c r="V83" s="6">
        <f t="shared" si="23"/>
        <v>452034.12320000003</v>
      </c>
      <c r="W83" s="4">
        <f t="shared" si="24"/>
        <v>9040682</v>
      </c>
      <c r="X83" s="19">
        <f t="shared" si="25"/>
        <v>16873663</v>
      </c>
      <c r="Y83" s="20">
        <v>0</v>
      </c>
      <c r="Z83" s="18">
        <v>0</v>
      </c>
      <c r="AA83" s="4">
        <f t="shared" si="26"/>
        <v>16873663</v>
      </c>
      <c r="AB83" s="20"/>
      <c r="AC83" s="20"/>
      <c r="AD83" s="20"/>
      <c r="AE83" s="20"/>
      <c r="AF83" s="20"/>
      <c r="AG83" s="20"/>
      <c r="AH83" s="20"/>
      <c r="AI83" s="64">
        <v>0</v>
      </c>
      <c r="AJ83" s="64"/>
      <c r="AK83" s="29"/>
      <c r="AL83" s="38">
        <f t="shared" si="29"/>
        <v>16873663</v>
      </c>
      <c r="AM83" s="62">
        <v>16873663</v>
      </c>
      <c r="AN83" s="26">
        <f t="shared" si="30"/>
        <v>0</v>
      </c>
      <c r="AO83" s="40" t="str">
        <f t="shared" si="31"/>
        <v xml:space="preserve"> </v>
      </c>
      <c r="AP83" s="40" t="str">
        <f t="shared" si="32"/>
        <v xml:space="preserve"> </v>
      </c>
    </row>
    <row r="84" spans="1:42" ht="17.100000000000001" customHeight="1">
      <c r="A84" s="8" t="s">
        <v>207</v>
      </c>
      <c r="B84" s="8" t="s">
        <v>208</v>
      </c>
      <c r="C84" s="8" t="s">
        <v>228</v>
      </c>
      <c r="D84" s="8" t="s">
        <v>229</v>
      </c>
      <c r="E84" s="57">
        <v>178.15</v>
      </c>
      <c r="F84" s="2">
        <f t="shared" si="27"/>
        <v>325259.14</v>
      </c>
      <c r="G84" s="69">
        <v>0</v>
      </c>
      <c r="H84" s="60">
        <v>0</v>
      </c>
      <c r="I84" s="44">
        <f t="shared" si="18"/>
        <v>0</v>
      </c>
      <c r="J84" s="61">
        <v>0</v>
      </c>
      <c r="K84" s="61">
        <v>0</v>
      </c>
      <c r="L84" s="61">
        <v>0</v>
      </c>
      <c r="M84" s="61">
        <v>0</v>
      </c>
      <c r="N84" s="2">
        <f t="shared" si="19"/>
        <v>0</v>
      </c>
      <c r="O84" s="4">
        <f>IF(F84&gt;N84,ROUND(SUM(F84-N84),0),0)</f>
        <v>325259</v>
      </c>
      <c r="P84" s="68">
        <v>0</v>
      </c>
      <c r="Q84" s="63">
        <v>0</v>
      </c>
      <c r="R84" s="4">
        <f t="shared" si="21"/>
        <v>0</v>
      </c>
      <c r="S84" s="6">
        <f t="shared" si="28"/>
        <v>15636.2255</v>
      </c>
      <c r="T84" s="70">
        <v>0</v>
      </c>
      <c r="U84" s="6">
        <f t="shared" si="22"/>
        <v>0</v>
      </c>
      <c r="V84" s="6">
        <f t="shared" si="23"/>
        <v>15636.2255</v>
      </c>
      <c r="W84" s="4">
        <f t="shared" si="24"/>
        <v>312725</v>
      </c>
      <c r="X84" s="19">
        <f t="shared" si="25"/>
        <v>637984</v>
      </c>
      <c r="Y84" s="20">
        <v>0</v>
      </c>
      <c r="Z84" s="18">
        <v>0</v>
      </c>
      <c r="AA84" s="4">
        <f t="shared" si="26"/>
        <v>637984</v>
      </c>
      <c r="AB84" s="20"/>
      <c r="AC84" s="20"/>
      <c r="AD84" s="20"/>
      <c r="AE84" s="20"/>
      <c r="AF84" s="20"/>
      <c r="AG84" s="20"/>
      <c r="AH84" s="20"/>
      <c r="AI84" s="64">
        <v>0</v>
      </c>
      <c r="AJ84" s="64"/>
      <c r="AK84" s="29"/>
      <c r="AL84" s="38">
        <f t="shared" si="29"/>
        <v>637984</v>
      </c>
      <c r="AM84" s="62">
        <v>637984</v>
      </c>
      <c r="AN84" s="26">
        <f t="shared" si="30"/>
        <v>0</v>
      </c>
      <c r="AO84" s="40" t="str">
        <f t="shared" si="31"/>
        <v xml:space="preserve"> </v>
      </c>
      <c r="AP84" s="40" t="str">
        <f t="shared" si="32"/>
        <v xml:space="preserve"> </v>
      </c>
    </row>
    <row r="85" spans="1:42" ht="17.100000000000001" customHeight="1">
      <c r="A85" s="8" t="s">
        <v>230</v>
      </c>
      <c r="B85" s="8" t="s">
        <v>231</v>
      </c>
      <c r="C85" s="8" t="s">
        <v>82</v>
      </c>
      <c r="D85" s="8" t="s">
        <v>232</v>
      </c>
      <c r="E85" s="57">
        <v>649.24</v>
      </c>
      <c r="F85" s="2">
        <f t="shared" si="27"/>
        <v>1185356.42</v>
      </c>
      <c r="G85" s="69">
        <v>144832.6</v>
      </c>
      <c r="H85" s="60">
        <v>43208</v>
      </c>
      <c r="I85" s="44">
        <f t="shared" si="18"/>
        <v>32406</v>
      </c>
      <c r="J85" s="61">
        <v>51451</v>
      </c>
      <c r="K85" s="61">
        <v>0</v>
      </c>
      <c r="L85" s="61">
        <v>133511</v>
      </c>
      <c r="M85" s="61">
        <v>75838</v>
      </c>
      <c r="N85" s="2">
        <f t="shared" si="19"/>
        <v>438038.6</v>
      </c>
      <c r="O85" s="4">
        <f t="shared" ref="O85:O148" si="33">IF(F85&gt;N85,ROUND(SUM(F85-N85),0),0)</f>
        <v>747318</v>
      </c>
      <c r="P85" s="68">
        <v>243</v>
      </c>
      <c r="Q85" s="63">
        <v>90</v>
      </c>
      <c r="R85" s="4">
        <f t="shared" si="21"/>
        <v>30399</v>
      </c>
      <c r="S85" s="6">
        <f t="shared" si="28"/>
        <v>56983.794800000003</v>
      </c>
      <c r="T85" s="70">
        <v>8652855</v>
      </c>
      <c r="U85" s="6">
        <f t="shared" si="22"/>
        <v>8652.8549999999996</v>
      </c>
      <c r="V85" s="6">
        <f t="shared" si="23"/>
        <v>48330.939800000007</v>
      </c>
      <c r="W85" s="4">
        <f t="shared" si="24"/>
        <v>966619</v>
      </c>
      <c r="X85" s="19">
        <f t="shared" si="25"/>
        <v>1744336</v>
      </c>
      <c r="Y85" s="20">
        <v>0</v>
      </c>
      <c r="Z85" s="18">
        <v>0</v>
      </c>
      <c r="AA85" s="4">
        <f t="shared" si="26"/>
        <v>1744336</v>
      </c>
      <c r="AB85" s="20"/>
      <c r="AC85" s="20"/>
      <c r="AD85" s="20"/>
      <c r="AE85" s="20"/>
      <c r="AF85" s="20"/>
      <c r="AG85" s="20"/>
      <c r="AH85" s="20"/>
      <c r="AI85" s="64">
        <v>0</v>
      </c>
      <c r="AJ85" s="64"/>
      <c r="AK85" s="29"/>
      <c r="AL85" s="38">
        <f t="shared" si="29"/>
        <v>1744336</v>
      </c>
      <c r="AM85" s="62">
        <v>1744336</v>
      </c>
      <c r="AN85" s="26">
        <f t="shared" si="30"/>
        <v>0</v>
      </c>
      <c r="AO85" s="40" t="str">
        <f t="shared" si="31"/>
        <v xml:space="preserve"> </v>
      </c>
      <c r="AP85" s="40" t="str">
        <f t="shared" si="32"/>
        <v xml:space="preserve"> </v>
      </c>
    </row>
    <row r="86" spans="1:42" ht="17.100000000000001" customHeight="1">
      <c r="A86" s="8" t="s">
        <v>230</v>
      </c>
      <c r="B86" s="8" t="s">
        <v>231</v>
      </c>
      <c r="C86" s="8" t="s">
        <v>113</v>
      </c>
      <c r="D86" s="8" t="s">
        <v>233</v>
      </c>
      <c r="E86" s="57">
        <v>940.43</v>
      </c>
      <c r="F86" s="2">
        <f t="shared" si="27"/>
        <v>1716999.48</v>
      </c>
      <c r="G86" s="69">
        <v>354467.99</v>
      </c>
      <c r="H86" s="60">
        <v>55104</v>
      </c>
      <c r="I86" s="44">
        <f t="shared" si="18"/>
        <v>41328</v>
      </c>
      <c r="J86" s="61">
        <v>68925</v>
      </c>
      <c r="K86" s="61">
        <v>0</v>
      </c>
      <c r="L86" s="61">
        <v>127699</v>
      </c>
      <c r="M86" s="61">
        <v>153474</v>
      </c>
      <c r="N86" s="2">
        <f t="shared" si="19"/>
        <v>745893.99</v>
      </c>
      <c r="O86" s="4">
        <f t="shared" si="33"/>
        <v>971105</v>
      </c>
      <c r="P86" s="68">
        <v>283</v>
      </c>
      <c r="Q86" s="63">
        <v>90</v>
      </c>
      <c r="R86" s="4">
        <f t="shared" si="21"/>
        <v>35403</v>
      </c>
      <c r="S86" s="6">
        <f t="shared" si="28"/>
        <v>82541.541100000002</v>
      </c>
      <c r="T86" s="70">
        <v>22577579</v>
      </c>
      <c r="U86" s="6">
        <f t="shared" si="22"/>
        <v>22577.579000000002</v>
      </c>
      <c r="V86" s="6">
        <f t="shared" si="23"/>
        <v>59963.962100000004</v>
      </c>
      <c r="W86" s="4">
        <f t="shared" si="24"/>
        <v>1199279</v>
      </c>
      <c r="X86" s="19">
        <f t="shared" si="25"/>
        <v>2205787</v>
      </c>
      <c r="Y86" s="20">
        <v>0</v>
      </c>
      <c r="Z86" s="18">
        <v>0</v>
      </c>
      <c r="AA86" s="4">
        <f t="shared" si="26"/>
        <v>2205787</v>
      </c>
      <c r="AB86" s="20"/>
      <c r="AC86" s="20"/>
      <c r="AD86" s="20"/>
      <c r="AE86" s="20"/>
      <c r="AF86" s="20"/>
      <c r="AG86" s="20"/>
      <c r="AH86" s="20"/>
      <c r="AI86" s="64">
        <v>0</v>
      </c>
      <c r="AJ86" s="64"/>
      <c r="AK86" s="29"/>
      <c r="AL86" s="38">
        <f t="shared" si="29"/>
        <v>2205787</v>
      </c>
      <c r="AM86" s="62">
        <v>2205787</v>
      </c>
      <c r="AN86" s="26">
        <f t="shared" si="30"/>
        <v>0</v>
      </c>
      <c r="AO86" s="40" t="str">
        <f t="shared" si="31"/>
        <v xml:space="preserve"> </v>
      </c>
      <c r="AP86" s="40" t="str">
        <f t="shared" si="32"/>
        <v xml:space="preserve"> </v>
      </c>
    </row>
    <row r="87" spans="1:42" ht="17.100000000000001" customHeight="1">
      <c r="A87" s="8" t="s">
        <v>230</v>
      </c>
      <c r="B87" s="8" t="s">
        <v>231</v>
      </c>
      <c r="C87" s="8" t="s">
        <v>72</v>
      </c>
      <c r="D87" s="8" t="s">
        <v>234</v>
      </c>
      <c r="E87" s="57">
        <v>647.24</v>
      </c>
      <c r="F87" s="2">
        <f t="shared" si="27"/>
        <v>1181704.8999999999</v>
      </c>
      <c r="G87" s="69">
        <v>91011.520000000004</v>
      </c>
      <c r="H87" s="60">
        <v>45954</v>
      </c>
      <c r="I87" s="44">
        <f t="shared" si="18"/>
        <v>34465.5</v>
      </c>
      <c r="J87" s="61">
        <v>55058</v>
      </c>
      <c r="K87" s="61">
        <v>0</v>
      </c>
      <c r="L87" s="61">
        <v>139333</v>
      </c>
      <c r="M87" s="61">
        <v>57604</v>
      </c>
      <c r="N87" s="2">
        <f t="shared" si="19"/>
        <v>377472.02</v>
      </c>
      <c r="O87" s="4">
        <f t="shared" si="33"/>
        <v>804233</v>
      </c>
      <c r="P87" s="68">
        <v>325</v>
      </c>
      <c r="Q87" s="63">
        <v>81</v>
      </c>
      <c r="R87" s="4">
        <f t="shared" si="21"/>
        <v>36592</v>
      </c>
      <c r="S87" s="6">
        <f t="shared" si="28"/>
        <v>56808.254800000002</v>
      </c>
      <c r="T87" s="70">
        <v>5215579</v>
      </c>
      <c r="U87" s="6">
        <f t="shared" si="22"/>
        <v>5215.5789999999997</v>
      </c>
      <c r="V87" s="6">
        <f t="shared" si="23"/>
        <v>51592.675800000005</v>
      </c>
      <c r="W87" s="4">
        <f t="shared" si="24"/>
        <v>1031854</v>
      </c>
      <c r="X87" s="19">
        <f t="shared" si="25"/>
        <v>1872679</v>
      </c>
      <c r="Y87" s="20">
        <v>0</v>
      </c>
      <c r="Z87" s="18">
        <v>0</v>
      </c>
      <c r="AA87" s="4">
        <f t="shared" si="26"/>
        <v>1872679</v>
      </c>
      <c r="AB87" s="20">
        <v>29053</v>
      </c>
      <c r="AC87" s="20"/>
      <c r="AD87" s="20"/>
      <c r="AE87" s="20"/>
      <c r="AF87" s="20"/>
      <c r="AG87" s="20"/>
      <c r="AH87" s="20"/>
      <c r="AI87" s="64">
        <v>0</v>
      </c>
      <c r="AJ87" s="64"/>
      <c r="AK87" s="29"/>
      <c r="AL87" s="38">
        <f t="shared" si="29"/>
        <v>1843626</v>
      </c>
      <c r="AM87" s="62">
        <v>1843626</v>
      </c>
      <c r="AN87" s="26">
        <f t="shared" si="30"/>
        <v>0</v>
      </c>
      <c r="AO87" s="40" t="str">
        <f t="shared" si="31"/>
        <v xml:space="preserve"> </v>
      </c>
      <c r="AP87" s="40" t="str">
        <f t="shared" si="32"/>
        <v xml:space="preserve"> </v>
      </c>
    </row>
    <row r="88" spans="1:42" ht="17.100000000000001" customHeight="1">
      <c r="A88" s="8" t="s">
        <v>230</v>
      </c>
      <c r="B88" s="8" t="s">
        <v>231</v>
      </c>
      <c r="C88" s="8" t="s">
        <v>235</v>
      </c>
      <c r="D88" s="8" t="s">
        <v>236</v>
      </c>
      <c r="E88" s="57">
        <v>2111.7600000000002</v>
      </c>
      <c r="F88" s="2">
        <f t="shared" si="27"/>
        <v>3855566.94</v>
      </c>
      <c r="G88" s="69">
        <v>635174.27</v>
      </c>
      <c r="H88" s="60">
        <v>146028</v>
      </c>
      <c r="I88" s="44">
        <f t="shared" si="18"/>
        <v>109521</v>
      </c>
      <c r="J88" s="61">
        <v>180870</v>
      </c>
      <c r="K88" s="61">
        <v>0</v>
      </c>
      <c r="L88" s="61">
        <v>473794</v>
      </c>
      <c r="M88" s="61">
        <v>136520</v>
      </c>
      <c r="N88" s="2">
        <f t="shared" si="19"/>
        <v>1535879.27</v>
      </c>
      <c r="O88" s="4">
        <f t="shared" si="33"/>
        <v>2319688</v>
      </c>
      <c r="P88" s="68">
        <v>794</v>
      </c>
      <c r="Q88" s="63">
        <v>73</v>
      </c>
      <c r="R88" s="4">
        <f t="shared" si="21"/>
        <v>80567</v>
      </c>
      <c r="S88" s="6">
        <f t="shared" si="28"/>
        <v>185349.1752</v>
      </c>
      <c r="T88" s="70">
        <v>40277379</v>
      </c>
      <c r="U88" s="6">
        <f t="shared" si="22"/>
        <v>40277.379000000001</v>
      </c>
      <c r="V88" s="6">
        <f t="shared" si="23"/>
        <v>145071.79619999998</v>
      </c>
      <c r="W88" s="4">
        <f t="shared" si="24"/>
        <v>2901436</v>
      </c>
      <c r="X88" s="19">
        <f t="shared" si="25"/>
        <v>5301691</v>
      </c>
      <c r="Y88" s="20">
        <v>0</v>
      </c>
      <c r="Z88" s="18">
        <v>0</v>
      </c>
      <c r="AA88" s="4">
        <f t="shared" si="26"/>
        <v>5301691</v>
      </c>
      <c r="AB88" s="20"/>
      <c r="AC88" s="20"/>
      <c r="AD88" s="20"/>
      <c r="AE88" s="20"/>
      <c r="AF88" s="20"/>
      <c r="AG88" s="20"/>
      <c r="AH88" s="20"/>
      <c r="AI88" s="64">
        <v>0</v>
      </c>
      <c r="AJ88" s="64"/>
      <c r="AK88" s="29"/>
      <c r="AL88" s="38">
        <f t="shared" si="29"/>
        <v>5301691</v>
      </c>
      <c r="AM88" s="62">
        <v>5301691</v>
      </c>
      <c r="AN88" s="26">
        <f t="shared" si="30"/>
        <v>0</v>
      </c>
      <c r="AO88" s="40" t="str">
        <f t="shared" si="31"/>
        <v xml:space="preserve"> </v>
      </c>
      <c r="AP88" s="40" t="str">
        <f t="shared" si="32"/>
        <v xml:space="preserve"> </v>
      </c>
    </row>
    <row r="89" spans="1:42" ht="17.100000000000001" customHeight="1">
      <c r="A89" s="8" t="s">
        <v>237</v>
      </c>
      <c r="B89" s="8" t="s">
        <v>238</v>
      </c>
      <c r="C89" s="8" t="s">
        <v>113</v>
      </c>
      <c r="D89" s="8" t="s">
        <v>239</v>
      </c>
      <c r="E89" s="57">
        <v>656.67</v>
      </c>
      <c r="F89" s="2">
        <f t="shared" si="27"/>
        <v>1198921.82</v>
      </c>
      <c r="G89" s="69">
        <v>718579.87</v>
      </c>
      <c r="H89" s="60">
        <v>177427</v>
      </c>
      <c r="I89" s="44">
        <f t="shared" si="18"/>
        <v>133070.25</v>
      </c>
      <c r="J89" s="61">
        <v>40218</v>
      </c>
      <c r="K89" s="61">
        <v>49585</v>
      </c>
      <c r="L89" s="61">
        <v>108632</v>
      </c>
      <c r="M89" s="61">
        <v>207716</v>
      </c>
      <c r="N89" s="2">
        <f t="shared" si="19"/>
        <v>1257801.1200000001</v>
      </c>
      <c r="O89" s="4">
        <f t="shared" si="33"/>
        <v>0</v>
      </c>
      <c r="P89" s="68">
        <v>80</v>
      </c>
      <c r="Q89" s="63">
        <v>167</v>
      </c>
      <c r="R89" s="4">
        <f t="shared" si="21"/>
        <v>18570</v>
      </c>
      <c r="S89" s="6">
        <f t="shared" si="28"/>
        <v>57635.925900000002</v>
      </c>
      <c r="T89" s="70">
        <v>41584483</v>
      </c>
      <c r="U89" s="6">
        <f t="shared" si="22"/>
        <v>41584.483</v>
      </c>
      <c r="V89" s="6">
        <f t="shared" si="23"/>
        <v>16051.442900000002</v>
      </c>
      <c r="W89" s="4">
        <f t="shared" si="24"/>
        <v>321029</v>
      </c>
      <c r="X89" s="19">
        <f t="shared" si="25"/>
        <v>339599</v>
      </c>
      <c r="Y89" s="20">
        <v>0</v>
      </c>
      <c r="Z89" s="18">
        <v>0</v>
      </c>
      <c r="AA89" s="4">
        <f t="shared" si="26"/>
        <v>339599</v>
      </c>
      <c r="AB89" s="20"/>
      <c r="AC89" s="20"/>
      <c r="AD89" s="20"/>
      <c r="AE89" s="20"/>
      <c r="AF89" s="20"/>
      <c r="AG89" s="20"/>
      <c r="AH89" s="20"/>
      <c r="AI89" s="64">
        <v>0</v>
      </c>
      <c r="AJ89" s="64"/>
      <c r="AK89" s="29"/>
      <c r="AL89" s="38">
        <f t="shared" si="29"/>
        <v>339599</v>
      </c>
      <c r="AM89" s="62">
        <v>339599</v>
      </c>
      <c r="AN89" s="26">
        <f t="shared" si="30"/>
        <v>0</v>
      </c>
      <c r="AO89" s="40">
        <f t="shared" si="31"/>
        <v>1</v>
      </c>
      <c r="AP89" s="40" t="str">
        <f t="shared" si="32"/>
        <v xml:space="preserve"> </v>
      </c>
    </row>
    <row r="90" spans="1:42" ht="17.100000000000001" customHeight="1">
      <c r="A90" s="8" t="s">
        <v>237</v>
      </c>
      <c r="B90" s="8" t="s">
        <v>238</v>
      </c>
      <c r="C90" s="8" t="s">
        <v>240</v>
      </c>
      <c r="D90" s="8" t="s">
        <v>241</v>
      </c>
      <c r="E90" s="57">
        <v>232.89</v>
      </c>
      <c r="F90" s="2">
        <f t="shared" si="27"/>
        <v>425201.25</v>
      </c>
      <c r="G90" s="69">
        <v>84418.93</v>
      </c>
      <c r="H90" s="60">
        <v>58505</v>
      </c>
      <c r="I90" s="44">
        <f t="shared" si="18"/>
        <v>43878.75</v>
      </c>
      <c r="J90" s="61">
        <v>13113</v>
      </c>
      <c r="K90" s="61">
        <v>16447</v>
      </c>
      <c r="L90" s="61">
        <v>34629</v>
      </c>
      <c r="M90" s="61">
        <v>64876</v>
      </c>
      <c r="N90" s="2">
        <f t="shared" si="19"/>
        <v>257362.68</v>
      </c>
      <c r="O90" s="4">
        <f t="shared" si="33"/>
        <v>167839</v>
      </c>
      <c r="P90" s="68">
        <v>76</v>
      </c>
      <c r="Q90" s="63">
        <v>167</v>
      </c>
      <c r="R90" s="4">
        <f t="shared" si="21"/>
        <v>17642</v>
      </c>
      <c r="S90" s="6">
        <f t="shared" si="28"/>
        <v>20440.755300000001</v>
      </c>
      <c r="T90" s="70">
        <v>4829458</v>
      </c>
      <c r="U90" s="6">
        <f t="shared" si="22"/>
        <v>4829.4579999999996</v>
      </c>
      <c r="V90" s="6">
        <f t="shared" si="23"/>
        <v>15611.297300000002</v>
      </c>
      <c r="W90" s="4">
        <f t="shared" si="24"/>
        <v>312226</v>
      </c>
      <c r="X90" s="19">
        <f t="shared" si="25"/>
        <v>497707</v>
      </c>
      <c r="Y90" s="20">
        <v>0</v>
      </c>
      <c r="Z90" s="18">
        <v>0</v>
      </c>
      <c r="AA90" s="4">
        <f t="shared" si="26"/>
        <v>497707</v>
      </c>
      <c r="AB90" s="20"/>
      <c r="AC90" s="20"/>
      <c r="AD90" s="20"/>
      <c r="AE90" s="20"/>
      <c r="AF90" s="20"/>
      <c r="AG90" s="20"/>
      <c r="AH90" s="20"/>
      <c r="AI90" s="64">
        <v>0</v>
      </c>
      <c r="AJ90" s="64"/>
      <c r="AK90" s="29"/>
      <c r="AL90" s="38">
        <f t="shared" si="29"/>
        <v>497707</v>
      </c>
      <c r="AM90" s="62">
        <v>497707</v>
      </c>
      <c r="AN90" s="26">
        <f t="shared" si="30"/>
        <v>0</v>
      </c>
      <c r="AO90" s="40" t="str">
        <f t="shared" si="31"/>
        <v xml:space="preserve"> </v>
      </c>
      <c r="AP90" s="40" t="str">
        <f t="shared" si="32"/>
        <v xml:space="preserve"> </v>
      </c>
    </row>
    <row r="91" spans="1:42" ht="17.100000000000001" customHeight="1">
      <c r="A91" s="8" t="s">
        <v>237</v>
      </c>
      <c r="B91" s="8" t="s">
        <v>238</v>
      </c>
      <c r="C91" s="8" t="s">
        <v>74</v>
      </c>
      <c r="D91" s="8" t="s">
        <v>242</v>
      </c>
      <c r="E91" s="57">
        <v>145.59</v>
      </c>
      <c r="F91" s="2">
        <f t="shared" si="27"/>
        <v>265812.40000000002</v>
      </c>
      <c r="G91" s="69">
        <v>200257.22</v>
      </c>
      <c r="H91" s="60">
        <v>36431</v>
      </c>
      <c r="I91" s="44">
        <f t="shared" si="18"/>
        <v>27323.25</v>
      </c>
      <c r="J91" s="61">
        <v>7983</v>
      </c>
      <c r="K91" s="61">
        <v>10331</v>
      </c>
      <c r="L91" s="61">
        <v>23604</v>
      </c>
      <c r="M91" s="61">
        <v>70941</v>
      </c>
      <c r="N91" s="2">
        <f t="shared" si="19"/>
        <v>340439.47</v>
      </c>
      <c r="O91" s="4">
        <f t="shared" si="33"/>
        <v>0</v>
      </c>
      <c r="P91" s="68">
        <v>0</v>
      </c>
      <c r="Q91" s="63">
        <v>0</v>
      </c>
      <c r="R91" s="4">
        <f t="shared" si="21"/>
        <v>0</v>
      </c>
      <c r="S91" s="6">
        <f t="shared" si="28"/>
        <v>12778.434300000001</v>
      </c>
      <c r="T91" s="70">
        <v>12899472</v>
      </c>
      <c r="U91" s="6">
        <f t="shared" si="22"/>
        <v>12899.472</v>
      </c>
      <c r="V91" s="6">
        <f t="shared" si="23"/>
        <v>0</v>
      </c>
      <c r="W91" s="4">
        <f t="shared" si="24"/>
        <v>0</v>
      </c>
      <c r="X91" s="19">
        <f t="shared" si="25"/>
        <v>0</v>
      </c>
      <c r="Y91" s="20">
        <v>0</v>
      </c>
      <c r="Z91" s="18">
        <v>0</v>
      </c>
      <c r="AA91" s="4">
        <f t="shared" si="26"/>
        <v>0</v>
      </c>
      <c r="AB91" s="20"/>
      <c r="AC91" s="20"/>
      <c r="AD91" s="20"/>
      <c r="AE91" s="20"/>
      <c r="AF91" s="20"/>
      <c r="AG91" s="20">
        <v>37844.589999999997</v>
      </c>
      <c r="AH91" s="20"/>
      <c r="AI91" s="64">
        <v>38053.589999999997</v>
      </c>
      <c r="AJ91" s="64"/>
      <c r="AK91" s="29"/>
      <c r="AL91" s="38">
        <f t="shared" si="29"/>
        <v>209</v>
      </c>
      <c r="AM91" s="62">
        <v>209</v>
      </c>
      <c r="AN91" s="26">
        <f t="shared" si="30"/>
        <v>0</v>
      </c>
      <c r="AO91" s="40">
        <f t="shared" si="31"/>
        <v>1</v>
      </c>
      <c r="AP91" s="40">
        <f t="shared" si="32"/>
        <v>1</v>
      </c>
    </row>
    <row r="92" spans="1:42" ht="17.100000000000001" customHeight="1">
      <c r="A92" s="8" t="s">
        <v>243</v>
      </c>
      <c r="B92" s="8" t="s">
        <v>244</v>
      </c>
      <c r="C92" s="8" t="s">
        <v>245</v>
      </c>
      <c r="D92" s="8" t="s">
        <v>246</v>
      </c>
      <c r="E92" s="57">
        <v>539.80999999999995</v>
      </c>
      <c r="F92" s="2">
        <f t="shared" si="27"/>
        <v>985563.51</v>
      </c>
      <c r="G92" s="69">
        <v>129623</v>
      </c>
      <c r="H92" s="60">
        <v>68814</v>
      </c>
      <c r="I92" s="44">
        <f t="shared" si="18"/>
        <v>51610.5</v>
      </c>
      <c r="J92" s="61">
        <v>48910</v>
      </c>
      <c r="K92" s="61">
        <v>0</v>
      </c>
      <c r="L92" s="61">
        <v>0</v>
      </c>
      <c r="M92" s="61">
        <v>33511</v>
      </c>
      <c r="N92" s="2">
        <f t="shared" si="19"/>
        <v>263654.5</v>
      </c>
      <c r="O92" s="4">
        <f t="shared" si="33"/>
        <v>721909</v>
      </c>
      <c r="P92" s="68">
        <v>347</v>
      </c>
      <c r="Q92" s="63">
        <v>33</v>
      </c>
      <c r="R92" s="4">
        <f t="shared" si="21"/>
        <v>15917</v>
      </c>
      <c r="S92" s="6">
        <f t="shared" si="28"/>
        <v>47379.123699999996</v>
      </c>
      <c r="T92" s="70">
        <v>7865473</v>
      </c>
      <c r="U92" s="6">
        <f t="shared" si="22"/>
        <v>7865.473</v>
      </c>
      <c r="V92" s="6">
        <f t="shared" si="23"/>
        <v>39513.650699999998</v>
      </c>
      <c r="W92" s="4">
        <f t="shared" si="24"/>
        <v>790273</v>
      </c>
      <c r="X92" s="19">
        <f t="shared" si="25"/>
        <v>1528099</v>
      </c>
      <c r="Y92" s="20">
        <v>0</v>
      </c>
      <c r="Z92" s="18">
        <v>0</v>
      </c>
      <c r="AA92" s="4">
        <f t="shared" si="26"/>
        <v>1528099</v>
      </c>
      <c r="AB92" s="20"/>
      <c r="AC92" s="20"/>
      <c r="AD92" s="20"/>
      <c r="AE92" s="20"/>
      <c r="AF92" s="20"/>
      <c r="AG92" s="20"/>
      <c r="AH92" s="20"/>
      <c r="AI92" s="64">
        <v>0</v>
      </c>
      <c r="AJ92" s="64"/>
      <c r="AK92" s="29"/>
      <c r="AL92" s="38">
        <f t="shared" si="29"/>
        <v>1528099</v>
      </c>
      <c r="AM92" s="62">
        <v>1528099</v>
      </c>
      <c r="AN92" s="26">
        <f t="shared" si="30"/>
        <v>0</v>
      </c>
      <c r="AO92" s="40" t="str">
        <f t="shared" si="31"/>
        <v xml:space="preserve"> </v>
      </c>
      <c r="AP92" s="40" t="str">
        <f t="shared" si="32"/>
        <v xml:space="preserve"> </v>
      </c>
    </row>
    <row r="93" spans="1:42" ht="17.100000000000001" customHeight="1">
      <c r="A93" s="8" t="s">
        <v>243</v>
      </c>
      <c r="B93" s="8" t="s">
        <v>244</v>
      </c>
      <c r="C93" s="8" t="s">
        <v>113</v>
      </c>
      <c r="D93" s="8" t="s">
        <v>247</v>
      </c>
      <c r="E93" s="57">
        <v>38675.61</v>
      </c>
      <c r="F93" s="2">
        <f t="shared" si="27"/>
        <v>70612381.709999993</v>
      </c>
      <c r="G93" s="69">
        <v>18576336.52</v>
      </c>
      <c r="H93" s="60">
        <v>5106740</v>
      </c>
      <c r="I93" s="44">
        <f t="shared" si="18"/>
        <v>3830055</v>
      </c>
      <c r="J93" s="61">
        <v>3627718</v>
      </c>
      <c r="K93" s="61">
        <v>77643</v>
      </c>
      <c r="L93" s="61">
        <v>9249459</v>
      </c>
      <c r="M93" s="61">
        <v>377394</v>
      </c>
      <c r="N93" s="2">
        <f t="shared" si="19"/>
        <v>35738605.519999996</v>
      </c>
      <c r="O93" s="4">
        <f t="shared" si="33"/>
        <v>34873776</v>
      </c>
      <c r="P93" s="68">
        <v>9288</v>
      </c>
      <c r="Q93" s="63">
        <v>33</v>
      </c>
      <c r="R93" s="4">
        <f t="shared" si="21"/>
        <v>426041</v>
      </c>
      <c r="S93" s="6">
        <f t="shared" si="28"/>
        <v>3394558.2897000001</v>
      </c>
      <c r="T93" s="70">
        <v>1154446735</v>
      </c>
      <c r="U93" s="6">
        <f t="shared" si="22"/>
        <v>1154446.7350000001</v>
      </c>
      <c r="V93" s="6">
        <f t="shared" si="23"/>
        <v>2240111.5547000002</v>
      </c>
      <c r="W93" s="4">
        <f t="shared" si="24"/>
        <v>44802231</v>
      </c>
      <c r="X93" s="19">
        <f t="shared" si="25"/>
        <v>80102048</v>
      </c>
      <c r="Y93" s="20">
        <v>0</v>
      </c>
      <c r="Z93" s="18">
        <v>0</v>
      </c>
      <c r="AA93" s="4">
        <f t="shared" si="26"/>
        <v>80102048</v>
      </c>
      <c r="AB93" s="20"/>
      <c r="AC93" s="20"/>
      <c r="AD93" s="20"/>
      <c r="AE93" s="20"/>
      <c r="AF93" s="20"/>
      <c r="AG93" s="20"/>
      <c r="AH93" s="20"/>
      <c r="AI93" s="64">
        <v>0</v>
      </c>
      <c r="AJ93" s="64"/>
      <c r="AK93" s="29"/>
      <c r="AL93" s="38">
        <f t="shared" si="29"/>
        <v>80102048</v>
      </c>
      <c r="AM93" s="62">
        <v>80102048</v>
      </c>
      <c r="AN93" s="26">
        <f t="shared" si="30"/>
        <v>0</v>
      </c>
      <c r="AO93" s="40" t="str">
        <f t="shared" si="31"/>
        <v xml:space="preserve"> </v>
      </c>
      <c r="AP93" s="40" t="str">
        <f t="shared" si="32"/>
        <v xml:space="preserve"> </v>
      </c>
    </row>
    <row r="94" spans="1:42" ht="17.100000000000001" customHeight="1">
      <c r="A94" s="8" t="s">
        <v>243</v>
      </c>
      <c r="B94" s="8" t="s">
        <v>244</v>
      </c>
      <c r="C94" s="8" t="s">
        <v>248</v>
      </c>
      <c r="D94" s="8" t="s">
        <v>249</v>
      </c>
      <c r="E94" s="57">
        <v>26857.83</v>
      </c>
      <c r="F94" s="2">
        <f t="shared" si="27"/>
        <v>49035951.700000003</v>
      </c>
      <c r="G94" s="69">
        <v>15420757.890000001</v>
      </c>
      <c r="H94" s="60">
        <v>3311428</v>
      </c>
      <c r="I94" s="44">
        <f t="shared" si="18"/>
        <v>2483571</v>
      </c>
      <c r="J94" s="61">
        <v>2351691</v>
      </c>
      <c r="K94" s="61">
        <v>50419</v>
      </c>
      <c r="L94" s="61">
        <v>6000344</v>
      </c>
      <c r="M94" s="61">
        <v>345283</v>
      </c>
      <c r="N94" s="2">
        <f t="shared" si="19"/>
        <v>26652065.890000001</v>
      </c>
      <c r="O94" s="4">
        <f t="shared" si="33"/>
        <v>22383886</v>
      </c>
      <c r="P94" s="68">
        <v>10330</v>
      </c>
      <c r="Q94" s="63">
        <v>33</v>
      </c>
      <c r="R94" s="4">
        <f t="shared" si="21"/>
        <v>473837</v>
      </c>
      <c r="S94" s="6">
        <f t="shared" si="28"/>
        <v>2357311.7390999999</v>
      </c>
      <c r="T94" s="70">
        <v>972107795</v>
      </c>
      <c r="U94" s="6">
        <f t="shared" si="22"/>
        <v>972107.79500000004</v>
      </c>
      <c r="V94" s="6">
        <f t="shared" si="23"/>
        <v>1385203.9441</v>
      </c>
      <c r="W94" s="4">
        <f t="shared" si="24"/>
        <v>27704079</v>
      </c>
      <c r="X94" s="19">
        <f t="shared" si="25"/>
        <v>50561802</v>
      </c>
      <c r="Y94" s="20">
        <v>0</v>
      </c>
      <c r="Z94" s="18">
        <v>0</v>
      </c>
      <c r="AA94" s="4">
        <f t="shared" si="26"/>
        <v>50561802</v>
      </c>
      <c r="AB94" s="20"/>
      <c r="AC94" s="20"/>
      <c r="AD94" s="20"/>
      <c r="AE94" s="20"/>
      <c r="AF94" s="20"/>
      <c r="AG94" s="20"/>
      <c r="AH94" s="20"/>
      <c r="AI94" s="64">
        <v>0</v>
      </c>
      <c r="AJ94" s="64"/>
      <c r="AK94" s="29"/>
      <c r="AL94" s="38">
        <f t="shared" si="29"/>
        <v>50561802</v>
      </c>
      <c r="AM94" s="62">
        <v>50561802</v>
      </c>
      <c r="AN94" s="26">
        <f t="shared" si="30"/>
        <v>0</v>
      </c>
      <c r="AO94" s="40" t="str">
        <f t="shared" si="31"/>
        <v xml:space="preserve"> </v>
      </c>
      <c r="AP94" s="40" t="str">
        <f t="shared" si="32"/>
        <v xml:space="preserve"> </v>
      </c>
    </row>
    <row r="95" spans="1:42" ht="17.100000000000001" customHeight="1">
      <c r="A95" s="8" t="s">
        <v>243</v>
      </c>
      <c r="B95" s="8" t="s">
        <v>244</v>
      </c>
      <c r="C95" s="8" t="s">
        <v>140</v>
      </c>
      <c r="D95" s="8" t="s">
        <v>250</v>
      </c>
      <c r="E95" s="57">
        <v>4518.07</v>
      </c>
      <c r="F95" s="2">
        <f t="shared" si="27"/>
        <v>8248911.4800000004</v>
      </c>
      <c r="G95" s="69">
        <v>1245447.18</v>
      </c>
      <c r="H95" s="60">
        <v>583462</v>
      </c>
      <c r="I95" s="44">
        <f t="shared" si="18"/>
        <v>437596.5</v>
      </c>
      <c r="J95" s="61">
        <v>414307</v>
      </c>
      <c r="K95" s="61">
        <v>8886</v>
      </c>
      <c r="L95" s="61">
        <v>1074887</v>
      </c>
      <c r="M95" s="61">
        <v>331624</v>
      </c>
      <c r="N95" s="2">
        <f t="shared" si="19"/>
        <v>3512747.6799999997</v>
      </c>
      <c r="O95" s="4">
        <f t="shared" si="33"/>
        <v>4736164</v>
      </c>
      <c r="P95" s="68">
        <v>2353</v>
      </c>
      <c r="Q95" s="63">
        <v>33</v>
      </c>
      <c r="R95" s="4">
        <f t="shared" si="21"/>
        <v>107932</v>
      </c>
      <c r="S95" s="6">
        <f t="shared" si="28"/>
        <v>396551.00390000001</v>
      </c>
      <c r="T95" s="70">
        <v>78577109</v>
      </c>
      <c r="U95" s="6">
        <f t="shared" si="22"/>
        <v>78577.108999999997</v>
      </c>
      <c r="V95" s="6">
        <f t="shared" si="23"/>
        <v>317973.89490000001</v>
      </c>
      <c r="W95" s="4">
        <f t="shared" si="24"/>
        <v>6359478</v>
      </c>
      <c r="X95" s="19">
        <f t="shared" si="25"/>
        <v>11203574</v>
      </c>
      <c r="Y95" s="20">
        <v>0</v>
      </c>
      <c r="Z95" s="18">
        <v>0</v>
      </c>
      <c r="AA95" s="4">
        <f t="shared" si="26"/>
        <v>11203574</v>
      </c>
      <c r="AB95" s="20"/>
      <c r="AC95" s="20"/>
      <c r="AD95" s="20"/>
      <c r="AE95" s="20"/>
      <c r="AF95" s="20"/>
      <c r="AG95" s="20"/>
      <c r="AH95" s="20"/>
      <c r="AI95" s="64">
        <v>0</v>
      </c>
      <c r="AJ95" s="64"/>
      <c r="AK95" s="29"/>
      <c r="AL95" s="38">
        <f t="shared" si="29"/>
        <v>11203574</v>
      </c>
      <c r="AM95" s="62">
        <v>11203574</v>
      </c>
      <c r="AN95" s="26">
        <f t="shared" si="30"/>
        <v>0</v>
      </c>
      <c r="AO95" s="40" t="str">
        <f t="shared" si="31"/>
        <v xml:space="preserve"> </v>
      </c>
      <c r="AP95" s="40" t="str">
        <f t="shared" si="32"/>
        <v xml:space="preserve"> </v>
      </c>
    </row>
    <row r="96" spans="1:42" ht="17.100000000000001" customHeight="1">
      <c r="A96" s="8" t="s">
        <v>243</v>
      </c>
      <c r="B96" s="8" t="s">
        <v>244</v>
      </c>
      <c r="C96" s="8" t="s">
        <v>183</v>
      </c>
      <c r="D96" s="8" t="s">
        <v>251</v>
      </c>
      <c r="E96" s="57">
        <v>1642.2</v>
      </c>
      <c r="F96" s="2">
        <f t="shared" si="27"/>
        <v>2998263.07</v>
      </c>
      <c r="G96" s="69">
        <v>363691.72</v>
      </c>
      <c r="H96" s="60">
        <v>213861</v>
      </c>
      <c r="I96" s="44">
        <f t="shared" si="18"/>
        <v>160395.75</v>
      </c>
      <c r="J96" s="61">
        <v>151704</v>
      </c>
      <c r="K96" s="61">
        <v>3273</v>
      </c>
      <c r="L96" s="61">
        <v>392437</v>
      </c>
      <c r="M96" s="61">
        <v>151000</v>
      </c>
      <c r="N96" s="2">
        <f t="shared" si="19"/>
        <v>1222501.47</v>
      </c>
      <c r="O96" s="4">
        <f t="shared" si="33"/>
        <v>1775762</v>
      </c>
      <c r="P96" s="68">
        <v>627</v>
      </c>
      <c r="Q96" s="63">
        <v>57</v>
      </c>
      <c r="R96" s="4">
        <f t="shared" si="21"/>
        <v>49677</v>
      </c>
      <c r="S96" s="6">
        <f t="shared" si="28"/>
        <v>144135.894</v>
      </c>
      <c r="T96" s="70">
        <v>21975331</v>
      </c>
      <c r="U96" s="6">
        <f t="shared" si="22"/>
        <v>21975.330999999998</v>
      </c>
      <c r="V96" s="6">
        <f t="shared" si="23"/>
        <v>122160.56299999999</v>
      </c>
      <c r="W96" s="4">
        <f t="shared" si="24"/>
        <v>2443211</v>
      </c>
      <c r="X96" s="19">
        <f t="shared" si="25"/>
        <v>4268650</v>
      </c>
      <c r="Y96" s="20">
        <v>0</v>
      </c>
      <c r="Z96" s="18">
        <v>0</v>
      </c>
      <c r="AA96" s="4">
        <f t="shared" si="26"/>
        <v>4268650</v>
      </c>
      <c r="AB96" s="20"/>
      <c r="AC96" s="20"/>
      <c r="AD96" s="20"/>
      <c r="AE96" s="20"/>
      <c r="AF96" s="20"/>
      <c r="AG96" s="20"/>
      <c r="AH96" s="20"/>
      <c r="AI96" s="64">
        <v>0</v>
      </c>
      <c r="AJ96" s="64"/>
      <c r="AK96" s="29"/>
      <c r="AL96" s="38">
        <f t="shared" si="29"/>
        <v>4268650</v>
      </c>
      <c r="AM96" s="62">
        <v>4268650</v>
      </c>
      <c r="AN96" s="26">
        <f t="shared" si="30"/>
        <v>0</v>
      </c>
      <c r="AO96" s="40" t="str">
        <f t="shared" si="31"/>
        <v xml:space="preserve"> </v>
      </c>
      <c r="AP96" s="40" t="str">
        <f t="shared" si="32"/>
        <v xml:space="preserve"> </v>
      </c>
    </row>
    <row r="97" spans="1:42" ht="17.100000000000001" customHeight="1">
      <c r="A97" s="8" t="s">
        <v>243</v>
      </c>
      <c r="B97" s="8" t="s">
        <v>244</v>
      </c>
      <c r="C97" s="8" t="s">
        <v>252</v>
      </c>
      <c r="D97" s="8" t="s">
        <v>253</v>
      </c>
      <c r="E97" s="57">
        <v>2122.96</v>
      </c>
      <c r="F97" s="2">
        <f t="shared" si="27"/>
        <v>3876015.45</v>
      </c>
      <c r="G97" s="69">
        <v>407606.83</v>
      </c>
      <c r="H97" s="60">
        <v>270397</v>
      </c>
      <c r="I97" s="44">
        <f t="shared" si="18"/>
        <v>202797.75</v>
      </c>
      <c r="J97" s="61">
        <v>192169</v>
      </c>
      <c r="K97" s="61">
        <v>4100</v>
      </c>
      <c r="L97" s="61">
        <v>494968</v>
      </c>
      <c r="M97" s="61">
        <v>166330</v>
      </c>
      <c r="N97" s="2">
        <f t="shared" si="19"/>
        <v>1467971.58</v>
      </c>
      <c r="O97" s="4">
        <f t="shared" si="33"/>
        <v>2408044</v>
      </c>
      <c r="P97" s="68">
        <v>1200</v>
      </c>
      <c r="Q97" s="63">
        <v>33</v>
      </c>
      <c r="R97" s="4">
        <f t="shared" si="21"/>
        <v>55044</v>
      </c>
      <c r="S97" s="6">
        <f t="shared" si="28"/>
        <v>186332.1992</v>
      </c>
      <c r="T97" s="70">
        <v>25978920</v>
      </c>
      <c r="U97" s="6">
        <f t="shared" si="22"/>
        <v>25978.92</v>
      </c>
      <c r="V97" s="6">
        <f t="shared" si="23"/>
        <v>160353.27919999999</v>
      </c>
      <c r="W97" s="4">
        <f t="shared" si="24"/>
        <v>3207066</v>
      </c>
      <c r="X97" s="19">
        <f t="shared" si="25"/>
        <v>5670154</v>
      </c>
      <c r="Y97" s="20">
        <v>0</v>
      </c>
      <c r="Z97" s="18">
        <v>0</v>
      </c>
      <c r="AA97" s="4">
        <f t="shared" si="26"/>
        <v>5670154</v>
      </c>
      <c r="AB97" s="20"/>
      <c r="AC97" s="20"/>
      <c r="AD97" s="20"/>
      <c r="AE97" s="20">
        <v>6718</v>
      </c>
      <c r="AF97" s="20"/>
      <c r="AG97" s="20"/>
      <c r="AH97" s="20"/>
      <c r="AI97" s="64">
        <v>0</v>
      </c>
      <c r="AJ97" s="64"/>
      <c r="AK97" s="29"/>
      <c r="AL97" s="38">
        <f t="shared" si="29"/>
        <v>5663436</v>
      </c>
      <c r="AM97" s="62">
        <v>5663436</v>
      </c>
      <c r="AN97" s="26">
        <f t="shared" si="30"/>
        <v>0</v>
      </c>
      <c r="AO97" s="40" t="str">
        <f t="shared" si="31"/>
        <v xml:space="preserve"> </v>
      </c>
      <c r="AP97" s="40" t="str">
        <f t="shared" si="32"/>
        <v xml:space="preserve"> </v>
      </c>
    </row>
    <row r="98" spans="1:42" ht="17.100000000000001" customHeight="1">
      <c r="A98" s="8" t="s">
        <v>254</v>
      </c>
      <c r="B98" s="8" t="s">
        <v>255</v>
      </c>
      <c r="C98" s="8" t="s">
        <v>256</v>
      </c>
      <c r="D98" s="8" t="s">
        <v>257</v>
      </c>
      <c r="E98" s="57">
        <v>396</v>
      </c>
      <c r="F98" s="2">
        <f t="shared" si="27"/>
        <v>723000.96</v>
      </c>
      <c r="G98" s="69">
        <v>89370.02</v>
      </c>
      <c r="H98" s="60">
        <v>67962</v>
      </c>
      <c r="I98" s="44">
        <f t="shared" si="18"/>
        <v>50971.5</v>
      </c>
      <c r="J98" s="61">
        <v>25756</v>
      </c>
      <c r="K98" s="61">
        <v>0</v>
      </c>
      <c r="L98" s="61">
        <v>0</v>
      </c>
      <c r="M98" s="61">
        <v>16172</v>
      </c>
      <c r="N98" s="2">
        <f t="shared" si="19"/>
        <v>182269.52000000002</v>
      </c>
      <c r="O98" s="4">
        <f t="shared" si="33"/>
        <v>540731</v>
      </c>
      <c r="P98" s="68">
        <v>170</v>
      </c>
      <c r="Q98" s="63">
        <v>62</v>
      </c>
      <c r="R98" s="4">
        <f t="shared" si="21"/>
        <v>14651</v>
      </c>
      <c r="S98" s="6">
        <f t="shared" si="28"/>
        <v>34756.92</v>
      </c>
      <c r="T98" s="70">
        <v>5496311</v>
      </c>
      <c r="U98" s="6">
        <f t="shared" si="22"/>
        <v>5496.3109999999997</v>
      </c>
      <c r="V98" s="6">
        <f t="shared" si="23"/>
        <v>29260.608999999997</v>
      </c>
      <c r="W98" s="4">
        <f t="shared" si="24"/>
        <v>585212</v>
      </c>
      <c r="X98" s="19">
        <f t="shared" si="25"/>
        <v>1140594</v>
      </c>
      <c r="Y98" s="20">
        <v>0</v>
      </c>
      <c r="Z98" s="18">
        <v>0</v>
      </c>
      <c r="AA98" s="4">
        <f t="shared" si="26"/>
        <v>1140594</v>
      </c>
      <c r="AB98" s="20"/>
      <c r="AC98" s="20"/>
      <c r="AD98" s="20"/>
      <c r="AE98" s="20"/>
      <c r="AF98" s="20"/>
      <c r="AG98" s="20"/>
      <c r="AH98" s="20"/>
      <c r="AI98" s="64">
        <v>0</v>
      </c>
      <c r="AJ98" s="64"/>
      <c r="AK98" s="29"/>
      <c r="AL98" s="38">
        <f t="shared" si="29"/>
        <v>1140594</v>
      </c>
      <c r="AM98" s="62">
        <v>1140594</v>
      </c>
      <c r="AN98" s="26">
        <f t="shared" si="30"/>
        <v>0</v>
      </c>
      <c r="AO98" s="40" t="str">
        <f t="shared" si="31"/>
        <v xml:space="preserve"> </v>
      </c>
      <c r="AP98" s="40" t="str">
        <f t="shared" si="32"/>
        <v xml:space="preserve"> </v>
      </c>
    </row>
    <row r="99" spans="1:42" ht="17.100000000000001" customHeight="1">
      <c r="A99" s="8" t="s">
        <v>254</v>
      </c>
      <c r="B99" s="8" t="s">
        <v>255</v>
      </c>
      <c r="C99" s="8" t="s">
        <v>82</v>
      </c>
      <c r="D99" s="8" t="s">
        <v>258</v>
      </c>
      <c r="E99" s="57">
        <v>1373.43</v>
      </c>
      <c r="F99" s="2">
        <f t="shared" si="27"/>
        <v>2507553.56</v>
      </c>
      <c r="G99" s="69">
        <v>1323782.3899999999</v>
      </c>
      <c r="H99" s="60">
        <v>257123</v>
      </c>
      <c r="I99" s="44">
        <f t="shared" si="18"/>
        <v>192842.25</v>
      </c>
      <c r="J99" s="61">
        <v>98871</v>
      </c>
      <c r="K99" s="61">
        <v>847382</v>
      </c>
      <c r="L99" s="61">
        <v>258051</v>
      </c>
      <c r="M99" s="61">
        <v>218654</v>
      </c>
      <c r="N99" s="2">
        <f t="shared" si="19"/>
        <v>2939582.6399999997</v>
      </c>
      <c r="O99" s="4">
        <f t="shared" si="33"/>
        <v>0</v>
      </c>
      <c r="P99" s="68">
        <v>533</v>
      </c>
      <c r="Q99" s="63">
        <v>90</v>
      </c>
      <c r="R99" s="4">
        <f t="shared" si="21"/>
        <v>66678</v>
      </c>
      <c r="S99" s="6">
        <f t="shared" si="28"/>
        <v>120545.95110000001</v>
      </c>
      <c r="T99" s="70">
        <v>84995434</v>
      </c>
      <c r="U99" s="6">
        <f t="shared" si="22"/>
        <v>84995.433999999994</v>
      </c>
      <c r="V99" s="6">
        <f t="shared" si="23"/>
        <v>35550.517100000012</v>
      </c>
      <c r="W99" s="4">
        <f t="shared" si="24"/>
        <v>711010</v>
      </c>
      <c r="X99" s="19">
        <f t="shared" si="25"/>
        <v>777688</v>
      </c>
      <c r="Y99" s="20">
        <v>0</v>
      </c>
      <c r="Z99" s="18">
        <v>0</v>
      </c>
      <c r="AA99" s="4">
        <f t="shared" si="26"/>
        <v>777688</v>
      </c>
      <c r="AB99" s="20"/>
      <c r="AC99" s="20"/>
      <c r="AD99" s="20"/>
      <c r="AE99" s="20"/>
      <c r="AF99" s="20"/>
      <c r="AG99" s="20"/>
      <c r="AH99" s="20"/>
      <c r="AI99" s="64">
        <v>0</v>
      </c>
      <c r="AJ99" s="64"/>
      <c r="AK99" s="29"/>
      <c r="AL99" s="38">
        <f t="shared" si="29"/>
        <v>777688</v>
      </c>
      <c r="AM99" s="62">
        <v>777688</v>
      </c>
      <c r="AN99" s="26">
        <f t="shared" si="30"/>
        <v>0</v>
      </c>
      <c r="AO99" s="40">
        <f t="shared" si="31"/>
        <v>1</v>
      </c>
      <c r="AP99" s="40" t="str">
        <f t="shared" si="32"/>
        <v xml:space="preserve"> </v>
      </c>
    </row>
    <row r="100" spans="1:42" ht="17.100000000000001" customHeight="1">
      <c r="A100" s="8" t="s">
        <v>254</v>
      </c>
      <c r="B100" s="8" t="s">
        <v>255</v>
      </c>
      <c r="C100" s="8" t="s">
        <v>113</v>
      </c>
      <c r="D100" s="8" t="s">
        <v>259</v>
      </c>
      <c r="E100" s="57">
        <v>523.05999999999995</v>
      </c>
      <c r="F100" s="2">
        <f t="shared" si="27"/>
        <v>954982.03</v>
      </c>
      <c r="G100" s="69">
        <v>241856.89</v>
      </c>
      <c r="H100" s="60">
        <v>98808</v>
      </c>
      <c r="I100" s="44">
        <f t="shared" si="18"/>
        <v>74106</v>
      </c>
      <c r="J100" s="61">
        <v>37997</v>
      </c>
      <c r="K100" s="61">
        <v>325615</v>
      </c>
      <c r="L100" s="61">
        <v>98160</v>
      </c>
      <c r="M100" s="61">
        <v>101719</v>
      </c>
      <c r="N100" s="2">
        <f t="shared" si="19"/>
        <v>879453.89</v>
      </c>
      <c r="O100" s="4">
        <f t="shared" si="33"/>
        <v>75528</v>
      </c>
      <c r="P100" s="68">
        <v>148</v>
      </c>
      <c r="Q100" s="63">
        <v>92</v>
      </c>
      <c r="R100" s="4">
        <f t="shared" si="21"/>
        <v>18926</v>
      </c>
      <c r="S100" s="6">
        <f t="shared" si="28"/>
        <v>45908.976199999997</v>
      </c>
      <c r="T100" s="70">
        <v>14927407</v>
      </c>
      <c r="U100" s="6">
        <f t="shared" si="22"/>
        <v>14927.406999999999</v>
      </c>
      <c r="V100" s="6">
        <f t="shared" si="23"/>
        <v>30981.569199999998</v>
      </c>
      <c r="W100" s="4">
        <f t="shared" si="24"/>
        <v>619631</v>
      </c>
      <c r="X100" s="19">
        <f t="shared" si="25"/>
        <v>714085</v>
      </c>
      <c r="Y100" s="20">
        <v>0</v>
      </c>
      <c r="Z100" s="18">
        <v>0</v>
      </c>
      <c r="AA100" s="4">
        <f t="shared" si="26"/>
        <v>714085</v>
      </c>
      <c r="AB100" s="20"/>
      <c r="AC100" s="20"/>
      <c r="AD100" s="20"/>
      <c r="AE100" s="20"/>
      <c r="AF100" s="20"/>
      <c r="AG100" s="20"/>
      <c r="AH100" s="20"/>
      <c r="AI100" s="64">
        <v>0</v>
      </c>
      <c r="AJ100" s="64"/>
      <c r="AK100" s="29"/>
      <c r="AL100" s="38">
        <f t="shared" si="29"/>
        <v>714085</v>
      </c>
      <c r="AM100" s="62">
        <v>714085</v>
      </c>
      <c r="AN100" s="26">
        <f t="shared" si="30"/>
        <v>0</v>
      </c>
      <c r="AO100" s="40" t="str">
        <f t="shared" si="31"/>
        <v xml:space="preserve"> </v>
      </c>
      <c r="AP100" s="40" t="str">
        <f t="shared" si="32"/>
        <v xml:space="preserve"> </v>
      </c>
    </row>
    <row r="101" spans="1:42" ht="17.100000000000001" customHeight="1">
      <c r="A101" s="8" t="s">
        <v>260</v>
      </c>
      <c r="B101" s="8" t="s">
        <v>261</v>
      </c>
      <c r="C101" s="8" t="s">
        <v>262</v>
      </c>
      <c r="D101" s="8" t="s">
        <v>263</v>
      </c>
      <c r="E101" s="57">
        <v>556.15</v>
      </c>
      <c r="F101" s="2">
        <f t="shared" si="27"/>
        <v>1015396.42</v>
      </c>
      <c r="G101" s="69">
        <v>198768.62</v>
      </c>
      <c r="H101" s="60">
        <v>50111</v>
      </c>
      <c r="I101" s="44">
        <f t="shared" si="18"/>
        <v>37583.25</v>
      </c>
      <c r="J101" s="61">
        <v>50981</v>
      </c>
      <c r="K101" s="61">
        <v>0</v>
      </c>
      <c r="L101" s="61">
        <v>0</v>
      </c>
      <c r="M101" s="61">
        <v>338</v>
      </c>
      <c r="N101" s="2">
        <f t="shared" si="19"/>
        <v>287670.87</v>
      </c>
      <c r="O101" s="4">
        <f t="shared" si="33"/>
        <v>727726</v>
      </c>
      <c r="P101" s="68">
        <v>317</v>
      </c>
      <c r="Q101" s="63">
        <v>33</v>
      </c>
      <c r="R101" s="4">
        <f t="shared" si="21"/>
        <v>14541</v>
      </c>
      <c r="S101" s="6">
        <f t="shared" si="28"/>
        <v>48813.285499999998</v>
      </c>
      <c r="T101" s="70">
        <v>12782548</v>
      </c>
      <c r="U101" s="6">
        <f t="shared" si="22"/>
        <v>12782.548000000001</v>
      </c>
      <c r="V101" s="6">
        <f t="shared" si="23"/>
        <v>36030.737499999996</v>
      </c>
      <c r="W101" s="4">
        <f t="shared" si="24"/>
        <v>720615</v>
      </c>
      <c r="X101" s="19">
        <f t="shared" si="25"/>
        <v>1462882</v>
      </c>
      <c r="Y101" s="20">
        <v>0</v>
      </c>
      <c r="Z101" s="18">
        <v>0</v>
      </c>
      <c r="AA101" s="4">
        <f t="shared" si="26"/>
        <v>1462882</v>
      </c>
      <c r="AB101" s="20"/>
      <c r="AC101" s="20"/>
      <c r="AD101" s="20"/>
      <c r="AE101" s="20"/>
      <c r="AF101" s="20"/>
      <c r="AG101" s="20"/>
      <c r="AH101" s="20"/>
      <c r="AI101" s="64">
        <v>0</v>
      </c>
      <c r="AJ101" s="64"/>
      <c r="AK101" s="29"/>
      <c r="AL101" s="38">
        <f t="shared" si="29"/>
        <v>1462882</v>
      </c>
      <c r="AM101" s="62">
        <v>1462882</v>
      </c>
      <c r="AN101" s="26">
        <f t="shared" si="30"/>
        <v>0</v>
      </c>
      <c r="AO101" s="40" t="str">
        <f t="shared" si="31"/>
        <v xml:space="preserve"> </v>
      </c>
      <c r="AP101" s="40" t="str">
        <f t="shared" si="32"/>
        <v xml:space="preserve"> </v>
      </c>
    </row>
    <row r="102" spans="1:42" ht="17.100000000000001" customHeight="1">
      <c r="A102" s="8" t="s">
        <v>260</v>
      </c>
      <c r="B102" s="8" t="s">
        <v>261</v>
      </c>
      <c r="C102" s="8" t="s">
        <v>264</v>
      </c>
      <c r="D102" s="8" t="s">
        <v>265</v>
      </c>
      <c r="E102" s="57">
        <v>940.92</v>
      </c>
      <c r="F102" s="2">
        <f t="shared" si="27"/>
        <v>1717894.1</v>
      </c>
      <c r="G102" s="69">
        <v>225661.47</v>
      </c>
      <c r="H102" s="60">
        <v>83328</v>
      </c>
      <c r="I102" s="44">
        <f t="shared" si="18"/>
        <v>62496</v>
      </c>
      <c r="J102" s="61">
        <v>85052</v>
      </c>
      <c r="K102" s="61">
        <v>0</v>
      </c>
      <c r="L102" s="61">
        <v>0</v>
      </c>
      <c r="M102" s="61">
        <v>298</v>
      </c>
      <c r="N102" s="2">
        <f t="shared" si="19"/>
        <v>373507.47</v>
      </c>
      <c r="O102" s="4">
        <f t="shared" si="33"/>
        <v>1344387</v>
      </c>
      <c r="P102" s="68">
        <v>522</v>
      </c>
      <c r="Q102" s="63">
        <v>33</v>
      </c>
      <c r="R102" s="4">
        <f t="shared" si="21"/>
        <v>23944</v>
      </c>
      <c r="S102" s="6">
        <f t="shared" si="28"/>
        <v>82584.5484</v>
      </c>
      <c r="T102" s="70">
        <v>14615380</v>
      </c>
      <c r="U102" s="6">
        <f t="shared" si="22"/>
        <v>14615.38</v>
      </c>
      <c r="V102" s="6">
        <f t="shared" si="23"/>
        <v>67969.168399999995</v>
      </c>
      <c r="W102" s="4">
        <f t="shared" si="24"/>
        <v>1359383</v>
      </c>
      <c r="X102" s="19">
        <f t="shared" si="25"/>
        <v>2727714</v>
      </c>
      <c r="Y102" s="20">
        <v>0</v>
      </c>
      <c r="Z102" s="18">
        <v>0</v>
      </c>
      <c r="AA102" s="4">
        <f t="shared" si="26"/>
        <v>2727714</v>
      </c>
      <c r="AB102" s="20"/>
      <c r="AC102" s="20"/>
      <c r="AD102" s="20"/>
      <c r="AE102" s="20"/>
      <c r="AF102" s="20"/>
      <c r="AG102" s="20"/>
      <c r="AH102" s="20"/>
      <c r="AI102" s="64">
        <v>0</v>
      </c>
      <c r="AJ102" s="64"/>
      <c r="AK102" s="29"/>
      <c r="AL102" s="38">
        <f t="shared" si="29"/>
        <v>2727714</v>
      </c>
      <c r="AM102" s="62">
        <v>2727714</v>
      </c>
      <c r="AN102" s="26">
        <f t="shared" si="30"/>
        <v>0</v>
      </c>
      <c r="AO102" s="40" t="str">
        <f t="shared" si="31"/>
        <v xml:space="preserve"> </v>
      </c>
      <c r="AP102" s="40" t="str">
        <f t="shared" si="32"/>
        <v xml:space="preserve"> </v>
      </c>
    </row>
    <row r="103" spans="1:42" ht="17.100000000000001" customHeight="1">
      <c r="A103" s="8" t="s">
        <v>260</v>
      </c>
      <c r="B103" s="8" t="s">
        <v>261</v>
      </c>
      <c r="C103" s="8" t="s">
        <v>82</v>
      </c>
      <c r="D103" s="8" t="s">
        <v>266</v>
      </c>
      <c r="E103" s="57">
        <v>3178.73</v>
      </c>
      <c r="F103" s="2">
        <f t="shared" si="27"/>
        <v>5803598.0800000001</v>
      </c>
      <c r="G103" s="69">
        <v>1892262.91</v>
      </c>
      <c r="H103" s="60">
        <v>291141</v>
      </c>
      <c r="I103" s="44">
        <f t="shared" si="18"/>
        <v>218355.75</v>
      </c>
      <c r="J103" s="61">
        <v>297172</v>
      </c>
      <c r="K103" s="61">
        <v>3519</v>
      </c>
      <c r="L103" s="61">
        <v>747629</v>
      </c>
      <c r="M103" s="61">
        <v>131431</v>
      </c>
      <c r="N103" s="2">
        <f t="shared" si="19"/>
        <v>3290369.66</v>
      </c>
      <c r="O103" s="4">
        <f t="shared" si="33"/>
        <v>2513228</v>
      </c>
      <c r="P103" s="68">
        <v>1467</v>
      </c>
      <c r="Q103" s="63">
        <v>59</v>
      </c>
      <c r="R103" s="4">
        <f t="shared" si="21"/>
        <v>120309</v>
      </c>
      <c r="S103" s="6">
        <f t="shared" si="28"/>
        <v>278997.13209999999</v>
      </c>
      <c r="T103" s="70">
        <v>120757046</v>
      </c>
      <c r="U103" s="6">
        <f t="shared" si="22"/>
        <v>120757.046</v>
      </c>
      <c r="V103" s="6">
        <f t="shared" si="23"/>
        <v>158240.08609999999</v>
      </c>
      <c r="W103" s="4">
        <f t="shared" si="24"/>
        <v>3164802</v>
      </c>
      <c r="X103" s="19">
        <f t="shared" si="25"/>
        <v>5798339</v>
      </c>
      <c r="Y103" s="20">
        <v>0</v>
      </c>
      <c r="Z103" s="18">
        <v>0</v>
      </c>
      <c r="AA103" s="4">
        <f t="shared" si="26"/>
        <v>5798339</v>
      </c>
      <c r="AB103" s="20"/>
      <c r="AC103" s="20"/>
      <c r="AD103" s="20"/>
      <c r="AE103" s="20"/>
      <c r="AF103" s="20"/>
      <c r="AG103" s="20"/>
      <c r="AH103" s="20"/>
      <c r="AI103" s="64">
        <v>0</v>
      </c>
      <c r="AJ103" s="64"/>
      <c r="AK103" s="29"/>
      <c r="AL103" s="38">
        <f t="shared" si="29"/>
        <v>5798339</v>
      </c>
      <c r="AM103" s="62">
        <v>5798339</v>
      </c>
      <c r="AN103" s="26">
        <f t="shared" si="30"/>
        <v>0</v>
      </c>
      <c r="AO103" s="40" t="str">
        <f t="shared" si="31"/>
        <v xml:space="preserve"> </v>
      </c>
      <c r="AP103" s="40" t="str">
        <f t="shared" si="32"/>
        <v xml:space="preserve"> </v>
      </c>
    </row>
    <row r="104" spans="1:42" ht="17.100000000000001" customHeight="1">
      <c r="A104" s="8" t="s">
        <v>260</v>
      </c>
      <c r="B104" s="8" t="s">
        <v>261</v>
      </c>
      <c r="C104" s="8" t="s">
        <v>113</v>
      </c>
      <c r="D104" s="8" t="s">
        <v>267</v>
      </c>
      <c r="E104" s="57">
        <v>398.6</v>
      </c>
      <c r="F104" s="2">
        <f t="shared" si="27"/>
        <v>727747.94</v>
      </c>
      <c r="G104" s="69">
        <v>101125.83</v>
      </c>
      <c r="H104" s="60">
        <v>29043</v>
      </c>
      <c r="I104" s="44">
        <f t="shared" si="18"/>
        <v>21782.25</v>
      </c>
      <c r="J104" s="61">
        <v>29643</v>
      </c>
      <c r="K104" s="61">
        <v>352</v>
      </c>
      <c r="L104" s="61">
        <v>76828</v>
      </c>
      <c r="M104" s="61">
        <v>67558</v>
      </c>
      <c r="N104" s="2">
        <f t="shared" si="19"/>
        <v>297289.08</v>
      </c>
      <c r="O104" s="4">
        <f t="shared" si="33"/>
        <v>430459</v>
      </c>
      <c r="P104" s="68">
        <v>98</v>
      </c>
      <c r="Q104" s="63">
        <v>112</v>
      </c>
      <c r="R104" s="4">
        <f t="shared" si="21"/>
        <v>15257</v>
      </c>
      <c r="S104" s="6">
        <f t="shared" si="28"/>
        <v>34985.122000000003</v>
      </c>
      <c r="T104" s="70">
        <v>5819032</v>
      </c>
      <c r="U104" s="6">
        <f t="shared" si="22"/>
        <v>5819.0320000000002</v>
      </c>
      <c r="V104" s="6">
        <f t="shared" si="23"/>
        <v>29166.090000000004</v>
      </c>
      <c r="W104" s="4">
        <f t="shared" si="24"/>
        <v>583322</v>
      </c>
      <c r="X104" s="19">
        <f t="shared" si="25"/>
        <v>1029038</v>
      </c>
      <c r="Y104" s="20">
        <v>0</v>
      </c>
      <c r="Z104" s="18">
        <v>0</v>
      </c>
      <c r="AA104" s="4">
        <f t="shared" si="26"/>
        <v>1029038</v>
      </c>
      <c r="AB104" s="20"/>
      <c r="AC104" s="20"/>
      <c r="AD104" s="20"/>
      <c r="AE104" s="20"/>
      <c r="AF104" s="20"/>
      <c r="AG104" s="20"/>
      <c r="AH104" s="20"/>
      <c r="AI104" s="64">
        <v>0</v>
      </c>
      <c r="AJ104" s="64"/>
      <c r="AK104" s="29"/>
      <c r="AL104" s="38">
        <f t="shared" si="29"/>
        <v>1029038</v>
      </c>
      <c r="AM104" s="62">
        <v>1029038</v>
      </c>
      <c r="AN104" s="26">
        <f t="shared" si="30"/>
        <v>0</v>
      </c>
      <c r="AO104" s="40" t="str">
        <f t="shared" si="31"/>
        <v xml:space="preserve"> </v>
      </c>
      <c r="AP104" s="40" t="str">
        <f t="shared" si="32"/>
        <v xml:space="preserve"> </v>
      </c>
    </row>
    <row r="105" spans="1:42" ht="17.100000000000001" customHeight="1">
      <c r="A105" s="8" t="s">
        <v>260</v>
      </c>
      <c r="B105" s="8" t="s">
        <v>261</v>
      </c>
      <c r="C105" s="8" t="s">
        <v>135</v>
      </c>
      <c r="D105" s="8" t="s">
        <v>268</v>
      </c>
      <c r="E105" s="57">
        <v>631.63</v>
      </c>
      <c r="F105" s="2">
        <f t="shared" si="27"/>
        <v>1153204.79</v>
      </c>
      <c r="G105" s="69">
        <v>187537.25</v>
      </c>
      <c r="H105" s="60">
        <v>57550</v>
      </c>
      <c r="I105" s="44">
        <f t="shared" si="18"/>
        <v>43162.5</v>
      </c>
      <c r="J105" s="61">
        <v>58739</v>
      </c>
      <c r="K105" s="61">
        <v>697</v>
      </c>
      <c r="L105" s="61">
        <v>151030</v>
      </c>
      <c r="M105" s="61">
        <v>68395</v>
      </c>
      <c r="N105" s="2">
        <f t="shared" si="19"/>
        <v>509560.75</v>
      </c>
      <c r="O105" s="4">
        <f t="shared" si="33"/>
        <v>643644</v>
      </c>
      <c r="P105" s="68">
        <v>191</v>
      </c>
      <c r="Q105" s="63">
        <v>84</v>
      </c>
      <c r="R105" s="4">
        <f t="shared" si="21"/>
        <v>22301</v>
      </c>
      <c r="S105" s="6">
        <f t="shared" si="28"/>
        <v>55438.165099999998</v>
      </c>
      <c r="T105" s="70">
        <v>10546097</v>
      </c>
      <c r="U105" s="6">
        <f t="shared" si="22"/>
        <v>10546.097</v>
      </c>
      <c r="V105" s="6">
        <f t="shared" si="23"/>
        <v>44892.068099999997</v>
      </c>
      <c r="W105" s="4">
        <f t="shared" si="24"/>
        <v>897841</v>
      </c>
      <c r="X105" s="19">
        <f t="shared" si="25"/>
        <v>1563786</v>
      </c>
      <c r="Y105" s="20">
        <v>0</v>
      </c>
      <c r="Z105" s="18">
        <v>0</v>
      </c>
      <c r="AA105" s="4">
        <f t="shared" si="26"/>
        <v>1563786</v>
      </c>
      <c r="AB105" s="20"/>
      <c r="AC105" s="20"/>
      <c r="AD105" s="20"/>
      <c r="AE105" s="20"/>
      <c r="AF105" s="20"/>
      <c r="AG105" s="20"/>
      <c r="AH105" s="20"/>
      <c r="AI105" s="64">
        <v>0</v>
      </c>
      <c r="AJ105" s="64"/>
      <c r="AK105" s="29"/>
      <c r="AL105" s="38">
        <f t="shared" si="29"/>
        <v>1563786</v>
      </c>
      <c r="AM105" s="62">
        <v>1563786</v>
      </c>
      <c r="AN105" s="26">
        <f t="shared" si="30"/>
        <v>0</v>
      </c>
      <c r="AO105" s="40" t="str">
        <f t="shared" si="31"/>
        <v xml:space="preserve"> </v>
      </c>
      <c r="AP105" s="40" t="str">
        <f t="shared" si="32"/>
        <v xml:space="preserve"> </v>
      </c>
    </row>
    <row r="106" spans="1:42" ht="17.100000000000001" customHeight="1">
      <c r="A106" s="8" t="s">
        <v>260</v>
      </c>
      <c r="B106" s="8" t="s">
        <v>261</v>
      </c>
      <c r="C106" s="8" t="s">
        <v>72</v>
      </c>
      <c r="D106" s="8" t="s">
        <v>269</v>
      </c>
      <c r="E106" s="57">
        <v>557.65</v>
      </c>
      <c r="F106" s="2">
        <f t="shared" si="27"/>
        <v>1018135.06</v>
      </c>
      <c r="G106" s="69">
        <v>271393.28999999998</v>
      </c>
      <c r="H106" s="60">
        <v>49720</v>
      </c>
      <c r="I106" s="44">
        <f t="shared" si="18"/>
        <v>37290</v>
      </c>
      <c r="J106" s="61">
        <v>50753</v>
      </c>
      <c r="K106" s="61">
        <v>600</v>
      </c>
      <c r="L106" s="61">
        <v>131279</v>
      </c>
      <c r="M106" s="61">
        <v>50313</v>
      </c>
      <c r="N106" s="2">
        <f t="shared" si="19"/>
        <v>541628.29</v>
      </c>
      <c r="O106" s="4">
        <f t="shared" si="33"/>
        <v>476507</v>
      </c>
      <c r="P106" s="68">
        <v>204</v>
      </c>
      <c r="Q106" s="63">
        <v>79</v>
      </c>
      <c r="R106" s="4">
        <f t="shared" si="21"/>
        <v>22401</v>
      </c>
      <c r="S106" s="6">
        <f t="shared" si="28"/>
        <v>48944.940499999997</v>
      </c>
      <c r="T106" s="70">
        <v>16193124</v>
      </c>
      <c r="U106" s="6">
        <f t="shared" si="22"/>
        <v>16193.124</v>
      </c>
      <c r="V106" s="6">
        <f t="shared" si="23"/>
        <v>32751.816499999997</v>
      </c>
      <c r="W106" s="4">
        <f t="shared" si="24"/>
        <v>655036</v>
      </c>
      <c r="X106" s="19">
        <f t="shared" si="25"/>
        <v>1153944</v>
      </c>
      <c r="Y106" s="20">
        <v>0</v>
      </c>
      <c r="Z106" s="18">
        <v>0</v>
      </c>
      <c r="AA106" s="4">
        <f t="shared" si="26"/>
        <v>1153944</v>
      </c>
      <c r="AB106" s="20"/>
      <c r="AC106" s="20"/>
      <c r="AD106" s="20"/>
      <c r="AE106" s="20"/>
      <c r="AF106" s="20"/>
      <c r="AG106" s="20"/>
      <c r="AH106" s="20"/>
      <c r="AI106" s="64">
        <v>0</v>
      </c>
      <c r="AJ106" s="64"/>
      <c r="AK106" s="29"/>
      <c r="AL106" s="38">
        <f t="shared" si="29"/>
        <v>1153944</v>
      </c>
      <c r="AM106" s="62">
        <v>1153944</v>
      </c>
      <c r="AN106" s="26">
        <f t="shared" si="30"/>
        <v>0</v>
      </c>
      <c r="AO106" s="40" t="str">
        <f t="shared" si="31"/>
        <v xml:space="preserve"> </v>
      </c>
      <c r="AP106" s="40" t="str">
        <f t="shared" si="32"/>
        <v xml:space="preserve"> </v>
      </c>
    </row>
    <row r="107" spans="1:42" ht="17.100000000000001" customHeight="1">
      <c r="A107" s="8" t="s">
        <v>260</v>
      </c>
      <c r="B107" s="8" t="s">
        <v>261</v>
      </c>
      <c r="C107" s="8" t="s">
        <v>270</v>
      </c>
      <c r="D107" s="8" t="s">
        <v>271</v>
      </c>
      <c r="E107" s="57">
        <v>23004.81</v>
      </c>
      <c r="F107" s="2">
        <f t="shared" si="27"/>
        <v>42001261.909999996</v>
      </c>
      <c r="G107" s="69">
        <v>6517973.4199999999</v>
      </c>
      <c r="H107" s="60">
        <v>1987440</v>
      </c>
      <c r="I107" s="44">
        <f t="shared" si="18"/>
        <v>1490580</v>
      </c>
      <c r="J107" s="61">
        <v>2028246</v>
      </c>
      <c r="K107" s="61">
        <v>24177</v>
      </c>
      <c r="L107" s="61">
        <v>5354917</v>
      </c>
      <c r="M107" s="61">
        <v>41915</v>
      </c>
      <c r="N107" s="2">
        <f t="shared" si="19"/>
        <v>15457808.42</v>
      </c>
      <c r="O107" s="4">
        <f t="shared" si="33"/>
        <v>26543453</v>
      </c>
      <c r="P107" s="68">
        <v>5358</v>
      </c>
      <c r="Q107" s="63">
        <v>33</v>
      </c>
      <c r="R107" s="4">
        <f t="shared" si="21"/>
        <v>245771</v>
      </c>
      <c r="S107" s="6">
        <f t="shared" si="28"/>
        <v>2019132.1736999999</v>
      </c>
      <c r="T107" s="70">
        <v>415952356</v>
      </c>
      <c r="U107" s="6">
        <f t="shared" si="22"/>
        <v>415952.35600000003</v>
      </c>
      <c r="V107" s="6">
        <f t="shared" si="23"/>
        <v>1603179.8177</v>
      </c>
      <c r="W107" s="4">
        <f t="shared" si="24"/>
        <v>32063596</v>
      </c>
      <c r="X107" s="19">
        <f t="shared" si="25"/>
        <v>58852820</v>
      </c>
      <c r="Y107" s="20">
        <v>0</v>
      </c>
      <c r="Z107" s="18">
        <v>0</v>
      </c>
      <c r="AA107" s="4">
        <f t="shared" si="26"/>
        <v>58852820</v>
      </c>
      <c r="AB107" s="20"/>
      <c r="AC107" s="20"/>
      <c r="AD107" s="20"/>
      <c r="AE107" s="20">
        <v>19930</v>
      </c>
      <c r="AF107" s="20"/>
      <c r="AG107" s="20"/>
      <c r="AH107" s="20"/>
      <c r="AI107" s="64">
        <v>0</v>
      </c>
      <c r="AJ107" s="64"/>
      <c r="AK107" s="29"/>
      <c r="AL107" s="38">
        <f t="shared" si="29"/>
        <v>58832890</v>
      </c>
      <c r="AM107" s="62">
        <v>58832890</v>
      </c>
      <c r="AN107" s="26">
        <f t="shared" si="30"/>
        <v>0</v>
      </c>
      <c r="AO107" s="40" t="str">
        <f t="shared" si="31"/>
        <v xml:space="preserve"> </v>
      </c>
      <c r="AP107" s="40" t="str">
        <f t="shared" si="32"/>
        <v xml:space="preserve"> </v>
      </c>
    </row>
    <row r="108" spans="1:42" ht="17.100000000000001" customHeight="1">
      <c r="A108" s="8" t="s">
        <v>260</v>
      </c>
      <c r="B108" s="8" t="s">
        <v>261</v>
      </c>
      <c r="C108" s="8" t="s">
        <v>123</v>
      </c>
      <c r="D108" s="8" t="s">
        <v>272</v>
      </c>
      <c r="E108" s="57">
        <v>743.55</v>
      </c>
      <c r="F108" s="2">
        <f t="shared" si="27"/>
        <v>1357543.85</v>
      </c>
      <c r="G108" s="69">
        <v>251210.16</v>
      </c>
      <c r="H108" s="60">
        <v>65169</v>
      </c>
      <c r="I108" s="44">
        <f t="shared" si="18"/>
        <v>48876.75</v>
      </c>
      <c r="J108" s="61">
        <v>66516</v>
      </c>
      <c r="K108" s="61">
        <v>789</v>
      </c>
      <c r="L108" s="61">
        <v>170812</v>
      </c>
      <c r="M108" s="61">
        <v>55277</v>
      </c>
      <c r="N108" s="2">
        <f t="shared" si="19"/>
        <v>593480.91</v>
      </c>
      <c r="O108" s="4">
        <f t="shared" si="33"/>
        <v>764063</v>
      </c>
      <c r="P108" s="68">
        <v>254</v>
      </c>
      <c r="Q108" s="63">
        <v>66</v>
      </c>
      <c r="R108" s="4">
        <f t="shared" si="21"/>
        <v>23302</v>
      </c>
      <c r="S108" s="6">
        <f t="shared" si="28"/>
        <v>65261.383500000004</v>
      </c>
      <c r="T108" s="70">
        <v>15417560</v>
      </c>
      <c r="U108" s="6">
        <f t="shared" si="22"/>
        <v>15417.56</v>
      </c>
      <c r="V108" s="6">
        <f t="shared" si="23"/>
        <v>49843.823500000006</v>
      </c>
      <c r="W108" s="4">
        <f t="shared" si="24"/>
        <v>996876</v>
      </c>
      <c r="X108" s="19">
        <f t="shared" si="25"/>
        <v>1784241</v>
      </c>
      <c r="Y108" s="20">
        <v>0</v>
      </c>
      <c r="Z108" s="18">
        <v>0</v>
      </c>
      <c r="AA108" s="4">
        <f t="shared" si="26"/>
        <v>1784241</v>
      </c>
      <c r="AB108" s="20"/>
      <c r="AC108" s="20"/>
      <c r="AD108" s="20"/>
      <c r="AE108" s="20"/>
      <c r="AF108" s="20"/>
      <c r="AG108" s="20"/>
      <c r="AH108" s="20"/>
      <c r="AI108" s="64">
        <v>0</v>
      </c>
      <c r="AJ108" s="64"/>
      <c r="AK108" s="29"/>
      <c r="AL108" s="38">
        <f t="shared" si="29"/>
        <v>1784241</v>
      </c>
      <c r="AM108" s="62">
        <v>1784241</v>
      </c>
      <c r="AN108" s="26">
        <f t="shared" si="30"/>
        <v>0</v>
      </c>
      <c r="AO108" s="40" t="str">
        <f t="shared" si="31"/>
        <v xml:space="preserve"> </v>
      </c>
      <c r="AP108" s="40" t="str">
        <f t="shared" si="32"/>
        <v xml:space="preserve"> </v>
      </c>
    </row>
    <row r="109" spans="1:42" ht="17.100000000000001" customHeight="1">
      <c r="A109" s="8" t="s">
        <v>260</v>
      </c>
      <c r="B109" s="8" t="s">
        <v>261</v>
      </c>
      <c r="C109" s="8" t="s">
        <v>224</v>
      </c>
      <c r="D109" s="8" t="s">
        <v>273</v>
      </c>
      <c r="E109" s="57">
        <v>3646.96</v>
      </c>
      <c r="F109" s="2">
        <f t="shared" si="27"/>
        <v>6658473.6900000004</v>
      </c>
      <c r="G109" s="69">
        <v>1255917.2</v>
      </c>
      <c r="H109" s="60">
        <v>337839</v>
      </c>
      <c r="I109" s="44">
        <f t="shared" si="18"/>
        <v>253379.25</v>
      </c>
      <c r="J109" s="61">
        <v>344827</v>
      </c>
      <c r="K109" s="61">
        <v>4088</v>
      </c>
      <c r="L109" s="61">
        <v>862922</v>
      </c>
      <c r="M109" s="61">
        <v>100596</v>
      </c>
      <c r="N109" s="2">
        <f t="shared" si="19"/>
        <v>2821729.45</v>
      </c>
      <c r="O109" s="4">
        <f t="shared" si="33"/>
        <v>3836744</v>
      </c>
      <c r="P109" s="68">
        <v>1609</v>
      </c>
      <c r="Q109" s="63">
        <v>33</v>
      </c>
      <c r="R109" s="4">
        <f t="shared" si="21"/>
        <v>73805</v>
      </c>
      <c r="S109" s="6">
        <f t="shared" si="28"/>
        <v>320093.67920000001</v>
      </c>
      <c r="T109" s="70">
        <v>75024922</v>
      </c>
      <c r="U109" s="6">
        <f t="shared" si="22"/>
        <v>75024.922000000006</v>
      </c>
      <c r="V109" s="6">
        <f t="shared" si="23"/>
        <v>245068.75719999999</v>
      </c>
      <c r="W109" s="4">
        <f t="shared" si="24"/>
        <v>4901375</v>
      </c>
      <c r="X109" s="19">
        <f t="shared" si="25"/>
        <v>8811924</v>
      </c>
      <c r="Y109" s="20">
        <v>0</v>
      </c>
      <c r="Z109" s="18">
        <v>0</v>
      </c>
      <c r="AA109" s="4">
        <f t="shared" si="26"/>
        <v>8811924</v>
      </c>
      <c r="AB109" s="20"/>
      <c r="AC109" s="20"/>
      <c r="AD109" s="20"/>
      <c r="AE109" s="20"/>
      <c r="AF109" s="20"/>
      <c r="AG109" s="20"/>
      <c r="AH109" s="20"/>
      <c r="AI109" s="64">
        <v>0</v>
      </c>
      <c r="AJ109" s="64"/>
      <c r="AK109" s="29"/>
      <c r="AL109" s="38">
        <f t="shared" si="29"/>
        <v>8811924</v>
      </c>
      <c r="AM109" s="62">
        <v>8811924</v>
      </c>
      <c r="AN109" s="26">
        <f t="shared" si="30"/>
        <v>0</v>
      </c>
      <c r="AO109" s="40" t="str">
        <f t="shared" si="31"/>
        <v xml:space="preserve"> </v>
      </c>
      <c r="AP109" s="40" t="str">
        <f t="shared" si="32"/>
        <v xml:space="preserve"> </v>
      </c>
    </row>
    <row r="110" spans="1:42" ht="17.100000000000001" customHeight="1">
      <c r="A110" s="8" t="s">
        <v>260</v>
      </c>
      <c r="B110" s="8" t="s">
        <v>261</v>
      </c>
      <c r="C110" s="8" t="s">
        <v>274</v>
      </c>
      <c r="D110" s="8" t="s">
        <v>275</v>
      </c>
      <c r="E110" s="57">
        <v>533.36</v>
      </c>
      <c r="F110" s="2">
        <f t="shared" si="27"/>
        <v>973787.35</v>
      </c>
      <c r="G110" s="69">
        <v>166012.29999999999</v>
      </c>
      <c r="H110" s="60">
        <v>33702</v>
      </c>
      <c r="I110" s="44">
        <f t="shared" si="18"/>
        <v>25276.5</v>
      </c>
      <c r="J110" s="61">
        <v>34396</v>
      </c>
      <c r="K110" s="61">
        <v>409</v>
      </c>
      <c r="L110" s="61">
        <v>89949</v>
      </c>
      <c r="M110" s="61">
        <v>209158</v>
      </c>
      <c r="N110" s="2">
        <f t="shared" si="19"/>
        <v>525200.80000000005</v>
      </c>
      <c r="O110" s="4">
        <f t="shared" si="33"/>
        <v>448587</v>
      </c>
      <c r="P110" s="68">
        <v>154</v>
      </c>
      <c r="Q110" s="63">
        <v>130</v>
      </c>
      <c r="R110" s="4">
        <f t="shared" si="21"/>
        <v>27828</v>
      </c>
      <c r="S110" s="6">
        <f t="shared" si="28"/>
        <v>46813.0072</v>
      </c>
      <c r="T110" s="70">
        <v>9798796</v>
      </c>
      <c r="U110" s="6">
        <f t="shared" si="22"/>
        <v>9798.7960000000003</v>
      </c>
      <c r="V110" s="6">
        <f t="shared" si="23"/>
        <v>37014.211199999998</v>
      </c>
      <c r="W110" s="4">
        <f t="shared" si="24"/>
        <v>740284</v>
      </c>
      <c r="X110" s="19">
        <f t="shared" si="25"/>
        <v>1216699</v>
      </c>
      <c r="Y110" s="20">
        <v>0</v>
      </c>
      <c r="Z110" s="18">
        <v>0</v>
      </c>
      <c r="AA110" s="4">
        <f t="shared" si="26"/>
        <v>1216699</v>
      </c>
      <c r="AB110" s="20"/>
      <c r="AC110" s="20"/>
      <c r="AD110" s="20"/>
      <c r="AE110" s="20"/>
      <c r="AF110" s="20"/>
      <c r="AG110" s="20"/>
      <c r="AH110" s="20"/>
      <c r="AI110" s="64">
        <v>0</v>
      </c>
      <c r="AJ110" s="64"/>
      <c r="AK110" s="29"/>
      <c r="AL110" s="38">
        <f t="shared" si="29"/>
        <v>1216699</v>
      </c>
      <c r="AM110" s="62">
        <v>1216699</v>
      </c>
      <c r="AN110" s="26">
        <f t="shared" si="30"/>
        <v>0</v>
      </c>
      <c r="AO110" s="40" t="str">
        <f t="shared" si="31"/>
        <v xml:space="preserve"> </v>
      </c>
      <c r="AP110" s="40" t="str">
        <f t="shared" si="32"/>
        <v xml:space="preserve"> </v>
      </c>
    </row>
    <row r="111" spans="1:42" ht="17.100000000000001" customHeight="1">
      <c r="A111" s="8" t="s">
        <v>276</v>
      </c>
      <c r="B111" s="8" t="s">
        <v>277</v>
      </c>
      <c r="C111" s="8" t="s">
        <v>82</v>
      </c>
      <c r="D111" s="8" t="s">
        <v>278</v>
      </c>
      <c r="E111" s="57">
        <v>1006.67</v>
      </c>
      <c r="F111" s="2">
        <f t="shared" si="27"/>
        <v>1837937.82</v>
      </c>
      <c r="G111" s="69">
        <v>293668.76</v>
      </c>
      <c r="H111" s="60">
        <v>94165</v>
      </c>
      <c r="I111" s="44">
        <f t="shared" si="18"/>
        <v>70623.75</v>
      </c>
      <c r="J111" s="61">
        <v>95614</v>
      </c>
      <c r="K111" s="61">
        <v>17517</v>
      </c>
      <c r="L111" s="61">
        <v>249535</v>
      </c>
      <c r="M111" s="61">
        <v>193263</v>
      </c>
      <c r="N111" s="2">
        <f t="shared" si="19"/>
        <v>920221.51</v>
      </c>
      <c r="O111" s="4">
        <f t="shared" si="33"/>
        <v>917716</v>
      </c>
      <c r="P111" s="68">
        <v>154</v>
      </c>
      <c r="Q111" s="63">
        <v>112</v>
      </c>
      <c r="R111" s="4">
        <f t="shared" si="21"/>
        <v>23975</v>
      </c>
      <c r="S111" s="6">
        <f t="shared" si="28"/>
        <v>88355.425900000002</v>
      </c>
      <c r="T111" s="70">
        <v>17873089</v>
      </c>
      <c r="U111" s="6">
        <f t="shared" si="22"/>
        <v>17873.089</v>
      </c>
      <c r="V111" s="6">
        <f t="shared" si="23"/>
        <v>70482.336899999995</v>
      </c>
      <c r="W111" s="4">
        <f t="shared" si="24"/>
        <v>1409647</v>
      </c>
      <c r="X111" s="19">
        <f t="shared" si="25"/>
        <v>2351338</v>
      </c>
      <c r="Y111" s="20">
        <v>0</v>
      </c>
      <c r="Z111" s="18">
        <v>0</v>
      </c>
      <c r="AA111" s="4">
        <f t="shared" si="26"/>
        <v>2351338</v>
      </c>
      <c r="AB111" s="20"/>
      <c r="AC111" s="20"/>
      <c r="AD111" s="20"/>
      <c r="AE111" s="20"/>
      <c r="AF111" s="20"/>
      <c r="AG111" s="20"/>
      <c r="AH111" s="20"/>
      <c r="AI111" s="64">
        <v>0</v>
      </c>
      <c r="AJ111" s="64"/>
      <c r="AK111" s="29"/>
      <c r="AL111" s="38">
        <f t="shared" si="29"/>
        <v>2351338</v>
      </c>
      <c r="AM111" s="62">
        <v>2351338</v>
      </c>
      <c r="AN111" s="26">
        <f t="shared" si="30"/>
        <v>0</v>
      </c>
      <c r="AO111" s="40" t="str">
        <f t="shared" si="31"/>
        <v xml:space="preserve"> </v>
      </c>
      <c r="AP111" s="40" t="str">
        <f t="shared" si="32"/>
        <v xml:space="preserve"> </v>
      </c>
    </row>
    <row r="112" spans="1:42" ht="17.100000000000001" customHeight="1">
      <c r="A112" s="8" t="s">
        <v>276</v>
      </c>
      <c r="B112" s="8" t="s">
        <v>277</v>
      </c>
      <c r="C112" s="8" t="s">
        <v>279</v>
      </c>
      <c r="D112" s="8" t="s">
        <v>280</v>
      </c>
      <c r="E112" s="57">
        <v>377.16</v>
      </c>
      <c r="F112" s="2">
        <f t="shared" si="27"/>
        <v>688603.64</v>
      </c>
      <c r="G112" s="69">
        <v>144054.89000000001</v>
      </c>
      <c r="H112" s="60">
        <v>27642</v>
      </c>
      <c r="I112" s="44">
        <f t="shared" si="18"/>
        <v>20731.5</v>
      </c>
      <c r="J112" s="61">
        <v>28140</v>
      </c>
      <c r="K112" s="61">
        <v>5147</v>
      </c>
      <c r="L112" s="61">
        <v>76586</v>
      </c>
      <c r="M112" s="61">
        <v>56887</v>
      </c>
      <c r="N112" s="2">
        <f t="shared" si="19"/>
        <v>331546.39</v>
      </c>
      <c r="O112" s="4">
        <f t="shared" si="33"/>
        <v>357057</v>
      </c>
      <c r="P112" s="68">
        <v>81</v>
      </c>
      <c r="Q112" s="63">
        <v>147</v>
      </c>
      <c r="R112" s="4">
        <f t="shared" si="21"/>
        <v>16551</v>
      </c>
      <c r="S112" s="6">
        <f t="shared" si="28"/>
        <v>33103.333200000001</v>
      </c>
      <c r="T112" s="70">
        <v>8659385</v>
      </c>
      <c r="U112" s="6">
        <f t="shared" si="22"/>
        <v>8659.3850000000002</v>
      </c>
      <c r="V112" s="6">
        <f t="shared" si="23"/>
        <v>24443.948199999999</v>
      </c>
      <c r="W112" s="4">
        <f t="shared" si="24"/>
        <v>488879</v>
      </c>
      <c r="X112" s="19">
        <f t="shared" si="25"/>
        <v>862487</v>
      </c>
      <c r="Y112" s="20">
        <v>0</v>
      </c>
      <c r="Z112" s="18">
        <v>0</v>
      </c>
      <c r="AA112" s="4">
        <f t="shared" si="26"/>
        <v>862487</v>
      </c>
      <c r="AB112" s="20"/>
      <c r="AC112" s="20"/>
      <c r="AD112" s="20"/>
      <c r="AE112" s="20"/>
      <c r="AF112" s="20"/>
      <c r="AG112" s="20"/>
      <c r="AH112" s="20"/>
      <c r="AI112" s="64">
        <v>0</v>
      </c>
      <c r="AJ112" s="64"/>
      <c r="AK112" s="29"/>
      <c r="AL112" s="38">
        <f t="shared" si="29"/>
        <v>862487</v>
      </c>
      <c r="AM112" s="62">
        <v>862487</v>
      </c>
      <c r="AN112" s="26">
        <f t="shared" si="30"/>
        <v>0</v>
      </c>
      <c r="AO112" s="40" t="str">
        <f t="shared" si="31"/>
        <v xml:space="preserve"> </v>
      </c>
      <c r="AP112" s="40" t="str">
        <f t="shared" si="32"/>
        <v xml:space="preserve"> </v>
      </c>
    </row>
    <row r="113" spans="1:42" ht="17.100000000000001" customHeight="1">
      <c r="A113" s="8" t="s">
        <v>276</v>
      </c>
      <c r="B113" s="8" t="s">
        <v>277</v>
      </c>
      <c r="C113" s="8" t="s">
        <v>281</v>
      </c>
      <c r="D113" s="8" t="s">
        <v>282</v>
      </c>
      <c r="E113" s="57">
        <v>403.93</v>
      </c>
      <c r="F113" s="2">
        <f t="shared" si="27"/>
        <v>737479.24</v>
      </c>
      <c r="G113" s="69">
        <v>159080.45000000001</v>
      </c>
      <c r="H113" s="60">
        <v>29380</v>
      </c>
      <c r="I113" s="44">
        <f t="shared" si="18"/>
        <v>22035</v>
      </c>
      <c r="J113" s="61">
        <v>29890</v>
      </c>
      <c r="K113" s="61">
        <v>5463</v>
      </c>
      <c r="L113" s="61">
        <v>79231</v>
      </c>
      <c r="M113" s="61">
        <v>77397</v>
      </c>
      <c r="N113" s="2">
        <f t="shared" si="19"/>
        <v>373096.45</v>
      </c>
      <c r="O113" s="4">
        <f t="shared" si="33"/>
        <v>364383</v>
      </c>
      <c r="P113" s="68">
        <v>126</v>
      </c>
      <c r="Q113" s="63">
        <v>125</v>
      </c>
      <c r="R113" s="4">
        <f t="shared" si="21"/>
        <v>21893</v>
      </c>
      <c r="S113" s="6">
        <f t="shared" si="28"/>
        <v>35452.936099999999</v>
      </c>
      <c r="T113" s="70">
        <v>9690377</v>
      </c>
      <c r="U113" s="6">
        <f t="shared" si="22"/>
        <v>9690.3770000000004</v>
      </c>
      <c r="V113" s="6">
        <f t="shared" si="23"/>
        <v>25762.559099999999</v>
      </c>
      <c r="W113" s="4">
        <f t="shared" si="24"/>
        <v>515251</v>
      </c>
      <c r="X113" s="19">
        <f t="shared" si="25"/>
        <v>901527</v>
      </c>
      <c r="Y113" s="20">
        <v>0</v>
      </c>
      <c r="Z113" s="18">
        <v>0</v>
      </c>
      <c r="AA113" s="4">
        <f t="shared" si="26"/>
        <v>901527</v>
      </c>
      <c r="AB113" s="20"/>
      <c r="AC113" s="20"/>
      <c r="AD113" s="20"/>
      <c r="AE113" s="20"/>
      <c r="AF113" s="20"/>
      <c r="AG113" s="20"/>
      <c r="AH113" s="20"/>
      <c r="AI113" s="64">
        <v>0</v>
      </c>
      <c r="AJ113" s="64"/>
      <c r="AK113" s="29"/>
      <c r="AL113" s="38">
        <f t="shared" si="29"/>
        <v>901527</v>
      </c>
      <c r="AM113" s="62">
        <v>901527</v>
      </c>
      <c r="AN113" s="26">
        <f t="shared" si="30"/>
        <v>0</v>
      </c>
      <c r="AO113" s="40" t="str">
        <f t="shared" si="31"/>
        <v xml:space="preserve"> </v>
      </c>
      <c r="AP113" s="40" t="str">
        <f t="shared" si="32"/>
        <v xml:space="preserve"> </v>
      </c>
    </row>
    <row r="114" spans="1:42" ht="17.100000000000001" customHeight="1">
      <c r="A114" s="8" t="s">
        <v>283</v>
      </c>
      <c r="B114" s="8" t="s">
        <v>284</v>
      </c>
      <c r="C114" s="8" t="s">
        <v>285</v>
      </c>
      <c r="D114" s="8" t="s">
        <v>286</v>
      </c>
      <c r="E114" s="57">
        <v>87.05</v>
      </c>
      <c r="F114" s="2">
        <f t="shared" si="27"/>
        <v>158932.41</v>
      </c>
      <c r="G114" s="69">
        <v>135581.71</v>
      </c>
      <c r="H114" s="60">
        <v>11227</v>
      </c>
      <c r="I114" s="44">
        <f t="shared" si="18"/>
        <v>8420.25</v>
      </c>
      <c r="J114" s="61">
        <v>6943</v>
      </c>
      <c r="K114" s="61">
        <v>0</v>
      </c>
      <c r="L114" s="61">
        <v>0</v>
      </c>
      <c r="M114" s="61">
        <v>44892</v>
      </c>
      <c r="N114" s="2">
        <f t="shared" si="19"/>
        <v>195836.96</v>
      </c>
      <c r="O114" s="4">
        <f t="shared" si="33"/>
        <v>0</v>
      </c>
      <c r="P114" s="68">
        <v>26</v>
      </c>
      <c r="Q114" s="63">
        <v>167</v>
      </c>
      <c r="R114" s="4">
        <f t="shared" si="21"/>
        <v>6035</v>
      </c>
      <c r="S114" s="6">
        <f t="shared" si="28"/>
        <v>7640.3784999999998</v>
      </c>
      <c r="T114" s="70">
        <v>7348602</v>
      </c>
      <c r="U114" s="6">
        <f t="shared" si="22"/>
        <v>7348.6019999999999</v>
      </c>
      <c r="V114" s="6">
        <f t="shared" si="23"/>
        <v>291.77649999999994</v>
      </c>
      <c r="W114" s="4">
        <f t="shared" si="24"/>
        <v>5836</v>
      </c>
      <c r="X114" s="19">
        <f t="shared" si="25"/>
        <v>11871</v>
      </c>
      <c r="Y114" s="20">
        <v>0</v>
      </c>
      <c r="Z114" s="18">
        <v>0</v>
      </c>
      <c r="AA114" s="4">
        <f t="shared" si="26"/>
        <v>11871</v>
      </c>
      <c r="AB114" s="20"/>
      <c r="AC114" s="20"/>
      <c r="AD114" s="20"/>
      <c r="AE114" s="20"/>
      <c r="AF114" s="20"/>
      <c r="AG114" s="20"/>
      <c r="AH114" s="20"/>
      <c r="AI114" s="64">
        <v>0</v>
      </c>
      <c r="AJ114" s="64"/>
      <c r="AK114" s="29"/>
      <c r="AL114" s="38">
        <f t="shared" si="29"/>
        <v>11871</v>
      </c>
      <c r="AM114" s="62">
        <v>11871</v>
      </c>
      <c r="AN114" s="26">
        <f t="shared" si="30"/>
        <v>0</v>
      </c>
      <c r="AO114" s="40">
        <f t="shared" si="31"/>
        <v>1</v>
      </c>
      <c r="AP114" s="40" t="str">
        <f t="shared" si="32"/>
        <v xml:space="preserve"> </v>
      </c>
    </row>
    <row r="115" spans="1:42" ht="17.100000000000001" customHeight="1">
      <c r="A115" s="8" t="s">
        <v>283</v>
      </c>
      <c r="B115" s="8" t="s">
        <v>284</v>
      </c>
      <c r="C115" s="8" t="s">
        <v>115</v>
      </c>
      <c r="D115" s="8" t="s">
        <v>287</v>
      </c>
      <c r="E115" s="57">
        <v>1013.87</v>
      </c>
      <c r="F115" s="2">
        <f t="shared" si="27"/>
        <v>1851083.29</v>
      </c>
      <c r="G115" s="69">
        <v>1099396.8799999999</v>
      </c>
      <c r="H115" s="60">
        <v>144736</v>
      </c>
      <c r="I115" s="44">
        <f t="shared" si="18"/>
        <v>108552</v>
      </c>
      <c r="J115" s="61">
        <v>89471</v>
      </c>
      <c r="K115" s="61">
        <v>160</v>
      </c>
      <c r="L115" s="61">
        <v>230512</v>
      </c>
      <c r="M115" s="61">
        <v>49158</v>
      </c>
      <c r="N115" s="2">
        <f t="shared" si="19"/>
        <v>1577249.88</v>
      </c>
      <c r="O115" s="4">
        <f t="shared" si="33"/>
        <v>273833</v>
      </c>
      <c r="P115" s="68">
        <v>553</v>
      </c>
      <c r="Q115" s="63">
        <v>37</v>
      </c>
      <c r="R115" s="4">
        <f t="shared" si="21"/>
        <v>28441</v>
      </c>
      <c r="S115" s="6">
        <f t="shared" si="28"/>
        <v>88987.369900000005</v>
      </c>
      <c r="T115" s="70">
        <v>67169361</v>
      </c>
      <c r="U115" s="6">
        <f t="shared" si="22"/>
        <v>67169.361000000004</v>
      </c>
      <c r="V115" s="6">
        <f t="shared" si="23"/>
        <v>21818.008900000001</v>
      </c>
      <c r="W115" s="4">
        <f t="shared" si="24"/>
        <v>436360</v>
      </c>
      <c r="X115" s="19">
        <f t="shared" si="25"/>
        <v>738634</v>
      </c>
      <c r="Y115" s="20">
        <v>0</v>
      </c>
      <c r="Z115" s="18">
        <v>0</v>
      </c>
      <c r="AA115" s="4">
        <f t="shared" si="26"/>
        <v>738634</v>
      </c>
      <c r="AB115" s="20"/>
      <c r="AC115" s="20"/>
      <c r="AD115" s="20"/>
      <c r="AE115" s="20"/>
      <c r="AF115" s="20"/>
      <c r="AG115" s="20"/>
      <c r="AH115" s="20"/>
      <c r="AI115" s="64">
        <v>0</v>
      </c>
      <c r="AJ115" s="64"/>
      <c r="AK115" s="29"/>
      <c r="AL115" s="38">
        <f t="shared" si="29"/>
        <v>738634</v>
      </c>
      <c r="AM115" s="62">
        <v>738634</v>
      </c>
      <c r="AN115" s="26">
        <f t="shared" si="30"/>
        <v>0</v>
      </c>
      <c r="AO115" s="40" t="str">
        <f t="shared" si="31"/>
        <v xml:space="preserve"> </v>
      </c>
      <c r="AP115" s="40" t="str">
        <f t="shared" si="32"/>
        <v xml:space="preserve"> </v>
      </c>
    </row>
    <row r="116" spans="1:42" ht="17.100000000000001" customHeight="1">
      <c r="A116" s="8" t="s">
        <v>283</v>
      </c>
      <c r="B116" s="8" t="s">
        <v>284</v>
      </c>
      <c r="C116" s="8" t="s">
        <v>288</v>
      </c>
      <c r="D116" s="8" t="s">
        <v>289</v>
      </c>
      <c r="E116" s="57">
        <v>729.48</v>
      </c>
      <c r="F116" s="2">
        <f t="shared" si="27"/>
        <v>1331855.3999999999</v>
      </c>
      <c r="G116" s="69">
        <v>223714.34</v>
      </c>
      <c r="H116" s="60">
        <v>77784</v>
      </c>
      <c r="I116" s="44">
        <f t="shared" si="18"/>
        <v>58338</v>
      </c>
      <c r="J116" s="61">
        <v>48050</v>
      </c>
      <c r="K116" s="61">
        <v>86</v>
      </c>
      <c r="L116" s="61">
        <v>125432</v>
      </c>
      <c r="M116" s="61">
        <v>133088</v>
      </c>
      <c r="N116" s="2">
        <f t="shared" si="19"/>
        <v>588708.34</v>
      </c>
      <c r="O116" s="4">
        <f t="shared" si="33"/>
        <v>743147</v>
      </c>
      <c r="P116" s="68">
        <v>164</v>
      </c>
      <c r="Q116" s="63">
        <v>123</v>
      </c>
      <c r="R116" s="4">
        <f t="shared" si="21"/>
        <v>28039</v>
      </c>
      <c r="S116" s="6">
        <f t="shared" si="28"/>
        <v>64026.459600000002</v>
      </c>
      <c r="T116" s="70">
        <v>14287541</v>
      </c>
      <c r="U116" s="6">
        <f t="shared" si="22"/>
        <v>14287.540999999999</v>
      </c>
      <c r="V116" s="6">
        <f t="shared" si="23"/>
        <v>49738.918600000005</v>
      </c>
      <c r="W116" s="4">
        <f t="shared" si="24"/>
        <v>994778</v>
      </c>
      <c r="X116" s="19">
        <f t="shared" si="25"/>
        <v>1765964</v>
      </c>
      <c r="Y116" s="20">
        <v>0</v>
      </c>
      <c r="Z116" s="18">
        <v>0</v>
      </c>
      <c r="AA116" s="4">
        <f t="shared" si="26"/>
        <v>1765964</v>
      </c>
      <c r="AB116" s="20"/>
      <c r="AC116" s="20"/>
      <c r="AD116" s="20"/>
      <c r="AE116" s="20"/>
      <c r="AF116" s="20"/>
      <c r="AG116" s="20"/>
      <c r="AH116" s="20"/>
      <c r="AI116" s="64">
        <v>0</v>
      </c>
      <c r="AJ116" s="64"/>
      <c r="AK116" s="29"/>
      <c r="AL116" s="38">
        <f t="shared" si="29"/>
        <v>1765964</v>
      </c>
      <c r="AM116" s="62">
        <v>1765964</v>
      </c>
      <c r="AN116" s="26">
        <f t="shared" si="30"/>
        <v>0</v>
      </c>
      <c r="AO116" s="40" t="str">
        <f t="shared" si="31"/>
        <v xml:space="preserve"> </v>
      </c>
      <c r="AP116" s="40" t="str">
        <f t="shared" si="32"/>
        <v xml:space="preserve"> </v>
      </c>
    </row>
    <row r="117" spans="1:42" ht="12">
      <c r="A117" s="8" t="s">
        <v>283</v>
      </c>
      <c r="B117" s="8" t="s">
        <v>284</v>
      </c>
      <c r="C117" s="8" t="s">
        <v>151</v>
      </c>
      <c r="D117" s="8" t="s">
        <v>290</v>
      </c>
      <c r="E117" s="57">
        <v>390.45</v>
      </c>
      <c r="F117" s="2">
        <f t="shared" si="27"/>
        <v>712867.99</v>
      </c>
      <c r="G117" s="69">
        <v>141168.87</v>
      </c>
      <c r="H117" s="60">
        <v>49247</v>
      </c>
      <c r="I117" s="44">
        <f t="shared" si="18"/>
        <v>36935.25</v>
      </c>
      <c r="J117" s="61">
        <v>30419</v>
      </c>
      <c r="K117" s="61">
        <v>54</v>
      </c>
      <c r="L117" s="61">
        <v>80265</v>
      </c>
      <c r="M117" s="61">
        <v>180823</v>
      </c>
      <c r="N117" s="2">
        <f t="shared" si="19"/>
        <v>469665.12</v>
      </c>
      <c r="O117" s="4">
        <f t="shared" si="33"/>
        <v>243203</v>
      </c>
      <c r="P117" s="68">
        <v>161</v>
      </c>
      <c r="Q117" s="63">
        <v>110</v>
      </c>
      <c r="R117" s="4">
        <f t="shared" si="21"/>
        <v>24617</v>
      </c>
      <c r="S117" s="6">
        <f t="shared" si="28"/>
        <v>34269.796499999997</v>
      </c>
      <c r="T117" s="70">
        <v>8308939</v>
      </c>
      <c r="U117" s="6">
        <f t="shared" si="22"/>
        <v>8308.9390000000003</v>
      </c>
      <c r="V117" s="6">
        <f t="shared" si="23"/>
        <v>25960.857499999998</v>
      </c>
      <c r="W117" s="4">
        <f t="shared" si="24"/>
        <v>519217</v>
      </c>
      <c r="X117" s="19">
        <f t="shared" si="25"/>
        <v>787037</v>
      </c>
      <c r="Y117" s="20">
        <v>0</v>
      </c>
      <c r="Z117" s="18">
        <v>0</v>
      </c>
      <c r="AA117" s="4">
        <f t="shared" si="26"/>
        <v>787037</v>
      </c>
      <c r="AB117" s="20"/>
      <c r="AC117" s="20"/>
      <c r="AD117" s="20"/>
      <c r="AE117" s="20"/>
      <c r="AF117" s="20"/>
      <c r="AG117" s="20"/>
      <c r="AH117" s="20"/>
      <c r="AI117" s="64">
        <v>0</v>
      </c>
      <c r="AJ117" s="64"/>
      <c r="AK117" s="29"/>
      <c r="AL117" s="38">
        <f t="shared" si="29"/>
        <v>787037</v>
      </c>
      <c r="AM117" s="62">
        <v>787037</v>
      </c>
      <c r="AN117" s="26">
        <f t="shared" si="30"/>
        <v>0</v>
      </c>
      <c r="AO117" s="40" t="str">
        <f t="shared" si="31"/>
        <v xml:space="preserve"> </v>
      </c>
      <c r="AP117" s="40" t="str">
        <f t="shared" si="32"/>
        <v xml:space="preserve"> </v>
      </c>
    </row>
    <row r="118" spans="1:42" ht="17.100000000000001" customHeight="1">
      <c r="A118" s="8" t="s">
        <v>283</v>
      </c>
      <c r="B118" s="8" t="s">
        <v>284</v>
      </c>
      <c r="C118" s="8" t="s">
        <v>291</v>
      </c>
      <c r="D118" s="8" t="s">
        <v>292</v>
      </c>
      <c r="E118" s="57">
        <v>2472.0700000000002</v>
      </c>
      <c r="F118" s="2">
        <f t="shared" si="27"/>
        <v>4513406.5199999996</v>
      </c>
      <c r="G118" s="69">
        <v>811310.88</v>
      </c>
      <c r="H118" s="60">
        <v>335104</v>
      </c>
      <c r="I118" s="44">
        <f t="shared" si="18"/>
        <v>251328</v>
      </c>
      <c r="J118" s="61">
        <v>206935</v>
      </c>
      <c r="K118" s="61">
        <v>371</v>
      </c>
      <c r="L118" s="61">
        <v>544634</v>
      </c>
      <c r="M118" s="61">
        <v>110103</v>
      </c>
      <c r="N118" s="2">
        <f t="shared" si="19"/>
        <v>1924681.88</v>
      </c>
      <c r="O118" s="4">
        <f t="shared" si="33"/>
        <v>2588725</v>
      </c>
      <c r="P118" s="68">
        <v>732</v>
      </c>
      <c r="Q118" s="63">
        <v>73</v>
      </c>
      <c r="R118" s="4">
        <f t="shared" si="21"/>
        <v>74276</v>
      </c>
      <c r="S118" s="6">
        <f t="shared" si="28"/>
        <v>216973.5839</v>
      </c>
      <c r="T118" s="70">
        <v>50358523</v>
      </c>
      <c r="U118" s="6">
        <f t="shared" si="22"/>
        <v>50358.523000000001</v>
      </c>
      <c r="V118" s="6">
        <f t="shared" si="23"/>
        <v>166615.06089999998</v>
      </c>
      <c r="W118" s="4">
        <f t="shared" si="24"/>
        <v>3332301</v>
      </c>
      <c r="X118" s="19">
        <f t="shared" si="25"/>
        <v>5995302</v>
      </c>
      <c r="Y118" s="20">
        <v>0</v>
      </c>
      <c r="Z118" s="18">
        <v>0</v>
      </c>
      <c r="AA118" s="4">
        <f t="shared" si="26"/>
        <v>5995302</v>
      </c>
      <c r="AB118" s="20"/>
      <c r="AC118" s="20"/>
      <c r="AD118" s="20"/>
      <c r="AE118" s="20"/>
      <c r="AF118" s="20"/>
      <c r="AG118" s="20"/>
      <c r="AH118" s="20"/>
      <c r="AI118" s="64">
        <v>0</v>
      </c>
      <c r="AJ118" s="64"/>
      <c r="AK118" s="29"/>
      <c r="AL118" s="38">
        <f t="shared" si="29"/>
        <v>5995302</v>
      </c>
      <c r="AM118" s="62">
        <v>5995302</v>
      </c>
      <c r="AN118" s="26">
        <f t="shared" si="30"/>
        <v>0</v>
      </c>
      <c r="AO118" s="40" t="str">
        <f t="shared" si="31"/>
        <v xml:space="preserve"> </v>
      </c>
      <c r="AP118" s="40" t="str">
        <f t="shared" si="32"/>
        <v xml:space="preserve"> </v>
      </c>
    </row>
    <row r="119" spans="1:42" ht="17.100000000000001" customHeight="1">
      <c r="A119" s="8" t="s">
        <v>293</v>
      </c>
      <c r="B119" s="8" t="s">
        <v>294</v>
      </c>
      <c r="C119" s="8" t="s">
        <v>295</v>
      </c>
      <c r="D119" s="8" t="s">
        <v>296</v>
      </c>
      <c r="E119" s="57">
        <v>1396.9</v>
      </c>
      <c r="F119" s="2">
        <f t="shared" si="27"/>
        <v>2550404.14</v>
      </c>
      <c r="G119" s="69">
        <v>297102.59999999998</v>
      </c>
      <c r="H119" s="60">
        <v>146304</v>
      </c>
      <c r="I119" s="44">
        <f t="shared" si="18"/>
        <v>109728</v>
      </c>
      <c r="J119" s="61">
        <v>135665</v>
      </c>
      <c r="K119" s="61">
        <v>0</v>
      </c>
      <c r="L119" s="61">
        <v>0</v>
      </c>
      <c r="M119" s="61">
        <v>1195</v>
      </c>
      <c r="N119" s="2">
        <f t="shared" si="19"/>
        <v>543690.6</v>
      </c>
      <c r="O119" s="4">
        <f t="shared" si="33"/>
        <v>2006714</v>
      </c>
      <c r="P119" s="68">
        <v>858</v>
      </c>
      <c r="Q119" s="63">
        <v>33</v>
      </c>
      <c r="R119" s="4">
        <f t="shared" si="21"/>
        <v>39356</v>
      </c>
      <c r="S119" s="6">
        <f t="shared" si="28"/>
        <v>122605.913</v>
      </c>
      <c r="T119" s="70">
        <v>18116012</v>
      </c>
      <c r="U119" s="6">
        <f t="shared" si="22"/>
        <v>18116.011999999999</v>
      </c>
      <c r="V119" s="6">
        <f t="shared" si="23"/>
        <v>104489.901</v>
      </c>
      <c r="W119" s="4">
        <f t="shared" si="24"/>
        <v>2089798</v>
      </c>
      <c r="X119" s="19">
        <f t="shared" si="25"/>
        <v>4135868</v>
      </c>
      <c r="Y119" s="20">
        <v>0</v>
      </c>
      <c r="Z119" s="18">
        <v>0</v>
      </c>
      <c r="AA119" s="4">
        <f t="shared" si="26"/>
        <v>4135868</v>
      </c>
      <c r="AB119" s="20"/>
      <c r="AC119" s="20"/>
      <c r="AD119" s="20"/>
      <c r="AE119" s="20"/>
      <c r="AF119" s="20"/>
      <c r="AG119" s="20"/>
      <c r="AH119" s="20"/>
      <c r="AI119" s="64">
        <v>0</v>
      </c>
      <c r="AJ119" s="64"/>
      <c r="AK119" s="29"/>
      <c r="AL119" s="38">
        <f t="shared" si="29"/>
        <v>4135868</v>
      </c>
      <c r="AM119" s="62">
        <v>4135868</v>
      </c>
      <c r="AN119" s="26">
        <f t="shared" si="30"/>
        <v>0</v>
      </c>
      <c r="AO119" s="40" t="str">
        <f t="shared" si="31"/>
        <v xml:space="preserve"> </v>
      </c>
      <c r="AP119" s="40" t="str">
        <f t="shared" si="32"/>
        <v xml:space="preserve"> </v>
      </c>
    </row>
    <row r="120" spans="1:42" ht="17.100000000000001" customHeight="1">
      <c r="A120" s="8" t="s">
        <v>293</v>
      </c>
      <c r="B120" s="8" t="s">
        <v>294</v>
      </c>
      <c r="C120" s="8" t="s">
        <v>297</v>
      </c>
      <c r="D120" s="8" t="s">
        <v>298</v>
      </c>
      <c r="E120" s="57">
        <v>149.51</v>
      </c>
      <c r="F120" s="2">
        <f t="shared" si="27"/>
        <v>272969.38</v>
      </c>
      <c r="G120" s="69">
        <v>79322.33</v>
      </c>
      <c r="H120" s="60">
        <v>13737</v>
      </c>
      <c r="I120" s="44">
        <f t="shared" si="18"/>
        <v>10302.75</v>
      </c>
      <c r="J120" s="61">
        <v>12728</v>
      </c>
      <c r="K120" s="61">
        <v>0</v>
      </c>
      <c r="L120" s="61">
        <v>0</v>
      </c>
      <c r="M120" s="61">
        <v>51214</v>
      </c>
      <c r="N120" s="2">
        <f t="shared" si="19"/>
        <v>153567.08000000002</v>
      </c>
      <c r="O120" s="4">
        <f t="shared" si="33"/>
        <v>119402</v>
      </c>
      <c r="P120" s="68">
        <v>44</v>
      </c>
      <c r="Q120" s="63">
        <v>99</v>
      </c>
      <c r="R120" s="4">
        <f t="shared" si="21"/>
        <v>6055</v>
      </c>
      <c r="S120" s="6">
        <f t="shared" si="28"/>
        <v>13122.492700000001</v>
      </c>
      <c r="T120" s="70">
        <v>4884380</v>
      </c>
      <c r="U120" s="6">
        <f t="shared" si="22"/>
        <v>4884.38</v>
      </c>
      <c r="V120" s="6">
        <f t="shared" si="23"/>
        <v>8238.1127000000015</v>
      </c>
      <c r="W120" s="4">
        <f t="shared" si="24"/>
        <v>164762</v>
      </c>
      <c r="X120" s="19">
        <f t="shared" si="25"/>
        <v>290219</v>
      </c>
      <c r="Y120" s="20">
        <v>0</v>
      </c>
      <c r="Z120" s="18">
        <v>0</v>
      </c>
      <c r="AA120" s="4">
        <f t="shared" si="26"/>
        <v>290219</v>
      </c>
      <c r="AB120" s="20"/>
      <c r="AC120" s="20"/>
      <c r="AD120" s="20"/>
      <c r="AE120" s="20"/>
      <c r="AF120" s="20"/>
      <c r="AG120" s="20"/>
      <c r="AH120" s="20"/>
      <c r="AI120" s="64">
        <v>0</v>
      </c>
      <c r="AJ120" s="64"/>
      <c r="AK120" s="29"/>
      <c r="AL120" s="38">
        <f t="shared" si="29"/>
        <v>290219</v>
      </c>
      <c r="AM120" s="62">
        <v>290219</v>
      </c>
      <c r="AN120" s="26">
        <f t="shared" si="30"/>
        <v>0</v>
      </c>
      <c r="AO120" s="40" t="str">
        <f t="shared" si="31"/>
        <v xml:space="preserve"> </v>
      </c>
      <c r="AP120" s="40" t="str">
        <f t="shared" si="32"/>
        <v xml:space="preserve"> </v>
      </c>
    </row>
    <row r="121" spans="1:42" ht="17.100000000000001" customHeight="1">
      <c r="A121" s="8" t="s">
        <v>293</v>
      </c>
      <c r="B121" s="8" t="s">
        <v>294</v>
      </c>
      <c r="C121" s="8" t="s">
        <v>217</v>
      </c>
      <c r="D121" s="8" t="s">
        <v>299</v>
      </c>
      <c r="E121" s="57">
        <v>504.58</v>
      </c>
      <c r="F121" s="2">
        <f t="shared" si="27"/>
        <v>921241.98</v>
      </c>
      <c r="G121" s="69">
        <v>158074.89000000001</v>
      </c>
      <c r="H121" s="60">
        <v>45817</v>
      </c>
      <c r="I121" s="44">
        <f t="shared" si="18"/>
        <v>34362.75</v>
      </c>
      <c r="J121" s="61">
        <v>42475</v>
      </c>
      <c r="K121" s="61">
        <v>0</v>
      </c>
      <c r="L121" s="61">
        <v>0</v>
      </c>
      <c r="M121" s="61">
        <v>12540</v>
      </c>
      <c r="N121" s="2">
        <f t="shared" si="19"/>
        <v>247452.64</v>
      </c>
      <c r="O121" s="4">
        <f t="shared" si="33"/>
        <v>673789</v>
      </c>
      <c r="P121" s="68">
        <v>237</v>
      </c>
      <c r="Q121" s="63">
        <v>33</v>
      </c>
      <c r="R121" s="4">
        <f t="shared" si="21"/>
        <v>10871</v>
      </c>
      <c r="S121" s="6">
        <f t="shared" si="28"/>
        <v>44286.986599999997</v>
      </c>
      <c r="T121" s="70">
        <v>9414824</v>
      </c>
      <c r="U121" s="6">
        <f t="shared" si="22"/>
        <v>9414.8240000000005</v>
      </c>
      <c r="V121" s="6">
        <f t="shared" si="23"/>
        <v>34872.162599999996</v>
      </c>
      <c r="W121" s="4">
        <f t="shared" si="24"/>
        <v>697443</v>
      </c>
      <c r="X121" s="19">
        <f t="shared" si="25"/>
        <v>1382103</v>
      </c>
      <c r="Y121" s="20">
        <v>0</v>
      </c>
      <c r="Z121" s="18">
        <v>0</v>
      </c>
      <c r="AA121" s="4">
        <f t="shared" si="26"/>
        <v>1382103</v>
      </c>
      <c r="AB121" s="20"/>
      <c r="AC121" s="20"/>
      <c r="AD121" s="20"/>
      <c r="AE121" s="20"/>
      <c r="AF121" s="20"/>
      <c r="AG121" s="20"/>
      <c r="AH121" s="20"/>
      <c r="AI121" s="64">
        <v>0</v>
      </c>
      <c r="AJ121" s="64"/>
      <c r="AK121" s="29"/>
      <c r="AL121" s="38">
        <f t="shared" si="29"/>
        <v>1382103</v>
      </c>
      <c r="AM121" s="62">
        <v>1382103</v>
      </c>
      <c r="AN121" s="26">
        <f t="shared" si="30"/>
        <v>0</v>
      </c>
      <c r="AO121" s="40" t="str">
        <f t="shared" si="31"/>
        <v xml:space="preserve"> </v>
      </c>
      <c r="AP121" s="40" t="str">
        <f t="shared" si="32"/>
        <v xml:space="preserve"> </v>
      </c>
    </row>
    <row r="122" spans="1:42" ht="17.100000000000001" customHeight="1">
      <c r="A122" s="8" t="s">
        <v>293</v>
      </c>
      <c r="B122" s="8" t="s">
        <v>294</v>
      </c>
      <c r="C122" s="8" t="s">
        <v>300</v>
      </c>
      <c r="D122" s="8" t="s">
        <v>301</v>
      </c>
      <c r="E122" s="57">
        <v>597.64</v>
      </c>
      <c r="F122" s="2">
        <f t="shared" si="27"/>
        <v>1091147.21</v>
      </c>
      <c r="G122" s="69">
        <v>357748.23</v>
      </c>
      <c r="H122" s="60">
        <v>52943</v>
      </c>
      <c r="I122" s="44">
        <f t="shared" si="18"/>
        <v>39707.25</v>
      </c>
      <c r="J122" s="61">
        <v>49070</v>
      </c>
      <c r="K122" s="61">
        <v>0</v>
      </c>
      <c r="L122" s="61">
        <v>0</v>
      </c>
      <c r="M122" s="61">
        <v>171</v>
      </c>
      <c r="N122" s="2">
        <f t="shared" si="19"/>
        <v>446696.48</v>
      </c>
      <c r="O122" s="4">
        <f t="shared" si="33"/>
        <v>644451</v>
      </c>
      <c r="P122" s="68">
        <v>284</v>
      </c>
      <c r="Q122" s="63">
        <v>33</v>
      </c>
      <c r="R122" s="4">
        <f t="shared" si="21"/>
        <v>13027</v>
      </c>
      <c r="S122" s="6">
        <f t="shared" si="28"/>
        <v>52454.862800000003</v>
      </c>
      <c r="T122" s="70">
        <v>22206594</v>
      </c>
      <c r="U122" s="6">
        <f t="shared" si="22"/>
        <v>22206.594000000001</v>
      </c>
      <c r="V122" s="6">
        <f t="shared" si="23"/>
        <v>30248.268800000002</v>
      </c>
      <c r="W122" s="4">
        <f t="shared" si="24"/>
        <v>604965</v>
      </c>
      <c r="X122" s="19">
        <f t="shared" si="25"/>
        <v>1262443</v>
      </c>
      <c r="Y122" s="20">
        <v>0</v>
      </c>
      <c r="Z122" s="18">
        <v>0</v>
      </c>
      <c r="AA122" s="4">
        <f t="shared" si="26"/>
        <v>1262443</v>
      </c>
      <c r="AB122" s="20"/>
      <c r="AC122" s="20"/>
      <c r="AD122" s="20"/>
      <c r="AE122" s="20"/>
      <c r="AF122" s="20"/>
      <c r="AG122" s="20"/>
      <c r="AH122" s="20"/>
      <c r="AI122" s="64">
        <v>0</v>
      </c>
      <c r="AJ122" s="64"/>
      <c r="AK122" s="29"/>
      <c r="AL122" s="38">
        <f t="shared" si="29"/>
        <v>1262443</v>
      </c>
      <c r="AM122" s="62">
        <v>1262443</v>
      </c>
      <c r="AN122" s="26">
        <f t="shared" si="30"/>
        <v>0</v>
      </c>
      <c r="AO122" s="40" t="str">
        <f t="shared" si="31"/>
        <v xml:space="preserve"> </v>
      </c>
      <c r="AP122" s="40" t="str">
        <f t="shared" si="32"/>
        <v xml:space="preserve"> </v>
      </c>
    </row>
    <row r="123" spans="1:42" ht="17.100000000000001" customHeight="1">
      <c r="A123" s="8" t="s">
        <v>293</v>
      </c>
      <c r="B123" s="8" t="s">
        <v>294</v>
      </c>
      <c r="C123" s="8" t="s">
        <v>113</v>
      </c>
      <c r="D123" s="8" t="s">
        <v>302</v>
      </c>
      <c r="E123" s="57">
        <v>2925.89</v>
      </c>
      <c r="F123" s="2">
        <f t="shared" si="27"/>
        <v>5341972.93</v>
      </c>
      <c r="G123" s="69">
        <v>799275.23</v>
      </c>
      <c r="H123" s="60">
        <v>280468</v>
      </c>
      <c r="I123" s="44">
        <f t="shared" si="18"/>
        <v>210351</v>
      </c>
      <c r="J123" s="61">
        <v>259969</v>
      </c>
      <c r="K123" s="61">
        <v>114669</v>
      </c>
      <c r="L123" s="61">
        <v>673219</v>
      </c>
      <c r="M123" s="61">
        <v>262338</v>
      </c>
      <c r="N123" s="2">
        <f t="shared" si="19"/>
        <v>2319821.23</v>
      </c>
      <c r="O123" s="4">
        <f t="shared" si="33"/>
        <v>3022152</v>
      </c>
      <c r="P123" s="68">
        <v>1398</v>
      </c>
      <c r="Q123" s="63">
        <v>57</v>
      </c>
      <c r="R123" s="4">
        <f t="shared" si="21"/>
        <v>110764</v>
      </c>
      <c r="S123" s="6">
        <f t="shared" si="28"/>
        <v>256805.3653</v>
      </c>
      <c r="T123" s="70">
        <v>49954702</v>
      </c>
      <c r="U123" s="6">
        <f t="shared" si="22"/>
        <v>49954.701999999997</v>
      </c>
      <c r="V123" s="6">
        <f t="shared" si="23"/>
        <v>206850.66330000001</v>
      </c>
      <c r="W123" s="4">
        <f t="shared" si="24"/>
        <v>4137013</v>
      </c>
      <c r="X123" s="19">
        <f t="shared" si="25"/>
        <v>7269929</v>
      </c>
      <c r="Y123" s="20">
        <v>0</v>
      </c>
      <c r="Z123" s="18">
        <v>0</v>
      </c>
      <c r="AA123" s="4">
        <f t="shared" si="26"/>
        <v>7269929</v>
      </c>
      <c r="AB123" s="20"/>
      <c r="AC123" s="20"/>
      <c r="AD123" s="20"/>
      <c r="AE123" s="20"/>
      <c r="AF123" s="20"/>
      <c r="AG123" s="20"/>
      <c r="AH123" s="20"/>
      <c r="AI123" s="64">
        <v>0</v>
      </c>
      <c r="AJ123" s="64"/>
      <c r="AK123" s="29"/>
      <c r="AL123" s="38">
        <f t="shared" si="29"/>
        <v>7269929</v>
      </c>
      <c r="AM123" s="62">
        <v>7269929</v>
      </c>
      <c r="AN123" s="26">
        <f t="shared" si="30"/>
        <v>0</v>
      </c>
      <c r="AO123" s="40" t="str">
        <f t="shared" si="31"/>
        <v xml:space="preserve"> </v>
      </c>
      <c r="AP123" s="40" t="str">
        <f t="shared" si="32"/>
        <v xml:space="preserve"> </v>
      </c>
    </row>
    <row r="124" spans="1:42" ht="17.100000000000001" customHeight="1">
      <c r="A124" s="8" t="s">
        <v>293</v>
      </c>
      <c r="B124" s="8" t="s">
        <v>294</v>
      </c>
      <c r="C124" s="8" t="s">
        <v>135</v>
      </c>
      <c r="D124" s="8" t="s">
        <v>303</v>
      </c>
      <c r="E124" s="57">
        <v>2413.2199999999998</v>
      </c>
      <c r="F124" s="2">
        <f t="shared" si="27"/>
        <v>4405960.55</v>
      </c>
      <c r="G124" s="69">
        <v>672952.69</v>
      </c>
      <c r="H124" s="60">
        <v>235681</v>
      </c>
      <c r="I124" s="44">
        <f t="shared" si="18"/>
        <v>176760.75</v>
      </c>
      <c r="J124" s="61">
        <v>218412</v>
      </c>
      <c r="K124" s="61">
        <v>96630</v>
      </c>
      <c r="L124" s="61">
        <v>565239</v>
      </c>
      <c r="M124" s="61">
        <v>164012</v>
      </c>
      <c r="N124" s="2">
        <f t="shared" si="19"/>
        <v>1894006.44</v>
      </c>
      <c r="O124" s="4">
        <f t="shared" si="33"/>
        <v>2511954</v>
      </c>
      <c r="P124" s="68">
        <v>1114</v>
      </c>
      <c r="Q124" s="63">
        <v>33</v>
      </c>
      <c r="R124" s="4">
        <f t="shared" si="21"/>
        <v>51099</v>
      </c>
      <c r="S124" s="6">
        <f t="shared" si="28"/>
        <v>211808.31940000001</v>
      </c>
      <c r="T124" s="70">
        <v>41841148</v>
      </c>
      <c r="U124" s="6">
        <f t="shared" si="22"/>
        <v>41841.148000000001</v>
      </c>
      <c r="V124" s="6">
        <f t="shared" si="23"/>
        <v>169967.17139999999</v>
      </c>
      <c r="W124" s="4">
        <f t="shared" si="24"/>
        <v>3399343</v>
      </c>
      <c r="X124" s="19">
        <f t="shared" si="25"/>
        <v>5962396</v>
      </c>
      <c r="Y124" s="20">
        <v>0</v>
      </c>
      <c r="Z124" s="18">
        <v>0</v>
      </c>
      <c r="AA124" s="4">
        <f t="shared" si="26"/>
        <v>5962396</v>
      </c>
      <c r="AB124" s="20"/>
      <c r="AC124" s="20"/>
      <c r="AD124" s="20"/>
      <c r="AE124" s="20"/>
      <c r="AF124" s="20"/>
      <c r="AG124" s="20"/>
      <c r="AH124" s="20"/>
      <c r="AI124" s="64">
        <v>0</v>
      </c>
      <c r="AJ124" s="64"/>
      <c r="AK124" s="29"/>
      <c r="AL124" s="38">
        <f t="shared" si="29"/>
        <v>5962396</v>
      </c>
      <c r="AM124" s="62">
        <v>5962396</v>
      </c>
      <c r="AN124" s="26">
        <f t="shared" si="30"/>
        <v>0</v>
      </c>
      <c r="AO124" s="40" t="str">
        <f t="shared" si="31"/>
        <v xml:space="preserve"> </v>
      </c>
      <c r="AP124" s="40" t="str">
        <f t="shared" si="32"/>
        <v xml:space="preserve"> </v>
      </c>
    </row>
    <row r="125" spans="1:42" ht="17.100000000000001" customHeight="1">
      <c r="A125" s="8" t="s">
        <v>293</v>
      </c>
      <c r="B125" s="8" t="s">
        <v>294</v>
      </c>
      <c r="C125" s="8" t="s">
        <v>138</v>
      </c>
      <c r="D125" s="8" t="s">
        <v>304</v>
      </c>
      <c r="E125" s="57">
        <v>1007.8</v>
      </c>
      <c r="F125" s="2">
        <f t="shared" si="27"/>
        <v>1840000.93</v>
      </c>
      <c r="G125" s="69">
        <v>295450.76</v>
      </c>
      <c r="H125" s="60">
        <v>97301</v>
      </c>
      <c r="I125" s="44">
        <f t="shared" si="18"/>
        <v>72975.75</v>
      </c>
      <c r="J125" s="61">
        <v>90226</v>
      </c>
      <c r="K125" s="61">
        <v>39549</v>
      </c>
      <c r="L125" s="61">
        <v>235509</v>
      </c>
      <c r="M125" s="61">
        <v>41730</v>
      </c>
      <c r="N125" s="2">
        <f t="shared" si="19"/>
        <v>775440.51</v>
      </c>
      <c r="O125" s="4">
        <f t="shared" si="33"/>
        <v>1064560</v>
      </c>
      <c r="P125" s="68">
        <v>525</v>
      </c>
      <c r="Q125" s="63">
        <v>33</v>
      </c>
      <c r="R125" s="4">
        <f t="shared" si="21"/>
        <v>24082</v>
      </c>
      <c r="S125" s="6">
        <f t="shared" si="28"/>
        <v>88454.606</v>
      </c>
      <c r="T125" s="70">
        <v>18266065</v>
      </c>
      <c r="U125" s="6">
        <f t="shared" si="22"/>
        <v>18266.064999999999</v>
      </c>
      <c r="V125" s="6">
        <f t="shared" si="23"/>
        <v>70188.540999999997</v>
      </c>
      <c r="W125" s="4">
        <f t="shared" si="24"/>
        <v>1403771</v>
      </c>
      <c r="X125" s="19">
        <f t="shared" si="25"/>
        <v>2492413</v>
      </c>
      <c r="Y125" s="20">
        <v>0</v>
      </c>
      <c r="Z125" s="18">
        <v>0</v>
      </c>
      <c r="AA125" s="4">
        <f t="shared" si="26"/>
        <v>2492413</v>
      </c>
      <c r="AB125" s="20"/>
      <c r="AC125" s="20"/>
      <c r="AD125" s="20"/>
      <c r="AE125" s="20"/>
      <c r="AF125" s="20"/>
      <c r="AG125" s="20"/>
      <c r="AH125" s="20"/>
      <c r="AI125" s="64">
        <v>0</v>
      </c>
      <c r="AJ125" s="64"/>
      <c r="AK125" s="29"/>
      <c r="AL125" s="38">
        <f t="shared" si="29"/>
        <v>2492413</v>
      </c>
      <c r="AM125" s="62">
        <v>2492413</v>
      </c>
      <c r="AN125" s="26">
        <f t="shared" si="30"/>
        <v>0</v>
      </c>
      <c r="AO125" s="40" t="str">
        <f t="shared" si="31"/>
        <v xml:space="preserve"> </v>
      </c>
      <c r="AP125" s="40" t="str">
        <f t="shared" si="32"/>
        <v xml:space="preserve"> </v>
      </c>
    </row>
    <row r="126" spans="1:42" ht="17.100000000000001" customHeight="1">
      <c r="A126" s="8" t="s">
        <v>293</v>
      </c>
      <c r="B126" s="8" t="s">
        <v>294</v>
      </c>
      <c r="C126" s="8" t="s">
        <v>288</v>
      </c>
      <c r="D126" s="8" t="s">
        <v>305</v>
      </c>
      <c r="E126" s="57">
        <v>557.25</v>
      </c>
      <c r="F126" s="2">
        <f t="shared" si="27"/>
        <v>1017404.76</v>
      </c>
      <c r="G126" s="69">
        <v>188995.88</v>
      </c>
      <c r="H126" s="60">
        <v>53567</v>
      </c>
      <c r="I126" s="44">
        <f t="shared" si="18"/>
        <v>40175.25</v>
      </c>
      <c r="J126" s="61">
        <v>49632</v>
      </c>
      <c r="K126" s="61">
        <v>22026</v>
      </c>
      <c r="L126" s="61">
        <v>131782</v>
      </c>
      <c r="M126" s="61">
        <v>175979</v>
      </c>
      <c r="N126" s="2">
        <f t="shared" si="19"/>
        <v>608590.13</v>
      </c>
      <c r="O126" s="4">
        <f t="shared" si="33"/>
        <v>408815</v>
      </c>
      <c r="P126" s="68">
        <v>234</v>
      </c>
      <c r="Q126" s="63">
        <v>79</v>
      </c>
      <c r="R126" s="4">
        <f t="shared" si="21"/>
        <v>25696</v>
      </c>
      <c r="S126" s="6">
        <f t="shared" si="28"/>
        <v>48909.832499999997</v>
      </c>
      <c r="T126" s="70">
        <v>11538210</v>
      </c>
      <c r="U126" s="6">
        <f t="shared" si="22"/>
        <v>11538.21</v>
      </c>
      <c r="V126" s="6">
        <f t="shared" si="23"/>
        <v>37371.622499999998</v>
      </c>
      <c r="W126" s="4">
        <f t="shared" si="24"/>
        <v>747432</v>
      </c>
      <c r="X126" s="19">
        <f t="shared" si="25"/>
        <v>1181943</v>
      </c>
      <c r="Y126" s="20">
        <v>0</v>
      </c>
      <c r="Z126" s="18">
        <v>0</v>
      </c>
      <c r="AA126" s="4">
        <f t="shared" si="26"/>
        <v>1181943</v>
      </c>
      <c r="AB126" s="20"/>
      <c r="AC126" s="20"/>
      <c r="AD126" s="20"/>
      <c r="AE126" s="20"/>
      <c r="AF126" s="20"/>
      <c r="AG126" s="20"/>
      <c r="AH126" s="20"/>
      <c r="AI126" s="64">
        <v>0</v>
      </c>
      <c r="AJ126" s="64"/>
      <c r="AK126" s="29"/>
      <c r="AL126" s="38">
        <f t="shared" si="29"/>
        <v>1181943</v>
      </c>
      <c r="AM126" s="62">
        <v>1181943</v>
      </c>
      <c r="AN126" s="26">
        <f t="shared" si="30"/>
        <v>0</v>
      </c>
      <c r="AO126" s="40" t="str">
        <f t="shared" si="31"/>
        <v xml:space="preserve"> </v>
      </c>
      <c r="AP126" s="40" t="str">
        <f t="shared" si="32"/>
        <v xml:space="preserve"> </v>
      </c>
    </row>
    <row r="127" spans="1:42" ht="17.100000000000001" customHeight="1">
      <c r="A127" s="8" t="s">
        <v>293</v>
      </c>
      <c r="B127" s="8" t="s">
        <v>294</v>
      </c>
      <c r="C127" s="8" t="s">
        <v>306</v>
      </c>
      <c r="D127" s="8" t="s">
        <v>307</v>
      </c>
      <c r="E127" s="57">
        <v>1344.4</v>
      </c>
      <c r="F127" s="2">
        <f t="shared" si="27"/>
        <v>2454551.7400000002</v>
      </c>
      <c r="G127" s="69">
        <v>640602.35</v>
      </c>
      <c r="H127" s="60">
        <v>132706</v>
      </c>
      <c r="I127" s="44">
        <f t="shared" si="18"/>
        <v>99529.5</v>
      </c>
      <c r="J127" s="61">
        <v>123055</v>
      </c>
      <c r="K127" s="61">
        <v>53948</v>
      </c>
      <c r="L127" s="61">
        <v>310975</v>
      </c>
      <c r="M127" s="61">
        <v>5838</v>
      </c>
      <c r="N127" s="2">
        <f t="shared" si="19"/>
        <v>1233947.8500000001</v>
      </c>
      <c r="O127" s="4">
        <f t="shared" si="33"/>
        <v>1220604</v>
      </c>
      <c r="P127" s="68">
        <v>688</v>
      </c>
      <c r="Q127" s="63">
        <v>33</v>
      </c>
      <c r="R127" s="4">
        <f t="shared" si="21"/>
        <v>31559</v>
      </c>
      <c r="S127" s="6">
        <f t="shared" si="28"/>
        <v>117997.988</v>
      </c>
      <c r="T127" s="70">
        <v>40467615</v>
      </c>
      <c r="U127" s="6">
        <f t="shared" si="22"/>
        <v>40467.614999999998</v>
      </c>
      <c r="V127" s="6">
        <f t="shared" si="23"/>
        <v>77530.372999999992</v>
      </c>
      <c r="W127" s="4">
        <f t="shared" si="24"/>
        <v>1550607</v>
      </c>
      <c r="X127" s="19">
        <f t="shared" si="25"/>
        <v>2802770</v>
      </c>
      <c r="Y127" s="20">
        <v>0</v>
      </c>
      <c r="Z127" s="18">
        <v>0</v>
      </c>
      <c r="AA127" s="4">
        <f t="shared" si="26"/>
        <v>2802770</v>
      </c>
      <c r="AB127" s="20"/>
      <c r="AC127" s="20"/>
      <c r="AD127" s="20"/>
      <c r="AE127" s="20"/>
      <c r="AF127" s="20"/>
      <c r="AG127" s="20"/>
      <c r="AH127" s="20"/>
      <c r="AI127" s="64">
        <v>0</v>
      </c>
      <c r="AJ127" s="64"/>
      <c r="AK127" s="29"/>
      <c r="AL127" s="38">
        <f t="shared" si="29"/>
        <v>2802770</v>
      </c>
      <c r="AM127" s="62">
        <v>2802770</v>
      </c>
      <c r="AN127" s="26">
        <f t="shared" si="30"/>
        <v>0</v>
      </c>
      <c r="AO127" s="40" t="str">
        <f t="shared" si="31"/>
        <v xml:space="preserve"> </v>
      </c>
      <c r="AP127" s="40" t="str">
        <f t="shared" si="32"/>
        <v xml:space="preserve"> </v>
      </c>
    </row>
    <row r="128" spans="1:42" ht="17.100000000000001" customHeight="1">
      <c r="A128" s="8" t="s">
        <v>293</v>
      </c>
      <c r="B128" s="8" t="s">
        <v>294</v>
      </c>
      <c r="C128" s="8" t="s">
        <v>151</v>
      </c>
      <c r="D128" s="8" t="s">
        <v>308</v>
      </c>
      <c r="E128" s="57">
        <v>485.4</v>
      </c>
      <c r="F128" s="2">
        <f t="shared" si="27"/>
        <v>886223.9</v>
      </c>
      <c r="G128" s="69">
        <v>102651.83</v>
      </c>
      <c r="H128" s="60">
        <v>44123</v>
      </c>
      <c r="I128" s="44">
        <f t="shared" si="18"/>
        <v>33092.25</v>
      </c>
      <c r="J128" s="61">
        <v>40889</v>
      </c>
      <c r="K128" s="61">
        <v>18097</v>
      </c>
      <c r="L128" s="61">
        <v>107758</v>
      </c>
      <c r="M128" s="61">
        <v>71849</v>
      </c>
      <c r="N128" s="2">
        <f t="shared" si="19"/>
        <v>374337.08</v>
      </c>
      <c r="O128" s="4">
        <f t="shared" si="33"/>
        <v>511887</v>
      </c>
      <c r="P128" s="68">
        <v>126</v>
      </c>
      <c r="Q128" s="63">
        <v>86</v>
      </c>
      <c r="R128" s="4">
        <f t="shared" si="21"/>
        <v>15062</v>
      </c>
      <c r="S128" s="6">
        <f t="shared" si="28"/>
        <v>42603.557999999997</v>
      </c>
      <c r="T128" s="70">
        <v>6396593</v>
      </c>
      <c r="U128" s="6">
        <f t="shared" si="22"/>
        <v>6396.5929999999998</v>
      </c>
      <c r="V128" s="6">
        <f t="shared" si="23"/>
        <v>36206.964999999997</v>
      </c>
      <c r="W128" s="4">
        <f t="shared" si="24"/>
        <v>724139</v>
      </c>
      <c r="X128" s="19">
        <f t="shared" si="25"/>
        <v>1251088</v>
      </c>
      <c r="Y128" s="20">
        <v>0</v>
      </c>
      <c r="Z128" s="18">
        <v>0</v>
      </c>
      <c r="AA128" s="4">
        <f t="shared" si="26"/>
        <v>1251088</v>
      </c>
      <c r="AB128" s="20"/>
      <c r="AC128" s="20"/>
      <c r="AD128" s="20"/>
      <c r="AE128" s="20"/>
      <c r="AF128" s="20"/>
      <c r="AG128" s="20"/>
      <c r="AH128" s="20"/>
      <c r="AI128" s="64">
        <v>0</v>
      </c>
      <c r="AJ128" s="64"/>
      <c r="AK128" s="29"/>
      <c r="AL128" s="38">
        <f t="shared" si="29"/>
        <v>1251088</v>
      </c>
      <c r="AM128" s="62">
        <v>1251088</v>
      </c>
      <c r="AN128" s="26">
        <f t="shared" si="30"/>
        <v>0</v>
      </c>
      <c r="AO128" s="40" t="str">
        <f t="shared" si="31"/>
        <v xml:space="preserve"> </v>
      </c>
      <c r="AP128" s="40" t="str">
        <f t="shared" si="32"/>
        <v xml:space="preserve"> </v>
      </c>
    </row>
    <row r="129" spans="1:42" ht="17.100000000000001" customHeight="1">
      <c r="A129" s="8" t="s">
        <v>293</v>
      </c>
      <c r="B129" s="8" t="s">
        <v>294</v>
      </c>
      <c r="C129" s="8" t="s">
        <v>194</v>
      </c>
      <c r="D129" s="8" t="s">
        <v>309</v>
      </c>
      <c r="E129" s="57">
        <v>642.19000000000005</v>
      </c>
      <c r="F129" s="2">
        <f t="shared" si="27"/>
        <v>1172484.81</v>
      </c>
      <c r="G129" s="69">
        <v>509569.73</v>
      </c>
      <c r="H129" s="60">
        <v>60453</v>
      </c>
      <c r="I129" s="44">
        <f t="shared" si="18"/>
        <v>45339.75</v>
      </c>
      <c r="J129" s="61">
        <v>56025</v>
      </c>
      <c r="K129" s="61">
        <v>24781</v>
      </c>
      <c r="L129" s="61">
        <v>147418</v>
      </c>
      <c r="M129" s="61">
        <v>87799</v>
      </c>
      <c r="N129" s="2">
        <f t="shared" si="19"/>
        <v>870932.47999999998</v>
      </c>
      <c r="O129" s="4">
        <f t="shared" si="33"/>
        <v>301552</v>
      </c>
      <c r="P129" s="68">
        <v>291</v>
      </c>
      <c r="Q129" s="63">
        <v>88</v>
      </c>
      <c r="R129" s="4">
        <f t="shared" si="21"/>
        <v>35595</v>
      </c>
      <c r="S129" s="6">
        <f t="shared" si="28"/>
        <v>56365.016300000003</v>
      </c>
      <c r="T129" s="70">
        <v>32727664</v>
      </c>
      <c r="U129" s="6">
        <f t="shared" si="22"/>
        <v>32727.664000000001</v>
      </c>
      <c r="V129" s="6">
        <f t="shared" si="23"/>
        <v>23637.352300000002</v>
      </c>
      <c r="W129" s="4">
        <f t="shared" si="24"/>
        <v>472747</v>
      </c>
      <c r="X129" s="19">
        <f t="shared" si="25"/>
        <v>809894</v>
      </c>
      <c r="Y129" s="20">
        <v>0</v>
      </c>
      <c r="Z129" s="18">
        <v>0</v>
      </c>
      <c r="AA129" s="4">
        <f t="shared" si="26"/>
        <v>809894</v>
      </c>
      <c r="AB129" s="20"/>
      <c r="AC129" s="20"/>
      <c r="AD129" s="20"/>
      <c r="AE129" s="20"/>
      <c r="AF129" s="20"/>
      <c r="AG129" s="20"/>
      <c r="AH129" s="20"/>
      <c r="AI129" s="64">
        <v>0</v>
      </c>
      <c r="AJ129" s="64"/>
      <c r="AK129" s="29"/>
      <c r="AL129" s="38">
        <f t="shared" si="29"/>
        <v>809894</v>
      </c>
      <c r="AM129" s="62">
        <v>809894</v>
      </c>
      <c r="AN129" s="26">
        <f t="shared" si="30"/>
        <v>0</v>
      </c>
      <c r="AO129" s="40" t="str">
        <f t="shared" si="31"/>
        <v xml:space="preserve"> </v>
      </c>
      <c r="AP129" s="40" t="str">
        <f t="shared" si="32"/>
        <v xml:space="preserve"> </v>
      </c>
    </row>
    <row r="130" spans="1:42" ht="17.100000000000001" customHeight="1">
      <c r="A130" s="8" t="s">
        <v>293</v>
      </c>
      <c r="B130" s="8" t="s">
        <v>294</v>
      </c>
      <c r="C130" s="8" t="s">
        <v>117</v>
      </c>
      <c r="D130" s="8" t="s">
        <v>310</v>
      </c>
      <c r="E130" s="57">
        <v>1500.43</v>
      </c>
      <c r="F130" s="2">
        <f t="shared" si="27"/>
        <v>2739425.08</v>
      </c>
      <c r="G130" s="69">
        <v>622712.28</v>
      </c>
      <c r="H130" s="60">
        <v>150451</v>
      </c>
      <c r="I130" s="44">
        <f t="shared" si="18"/>
        <v>112838.25</v>
      </c>
      <c r="J130" s="61">
        <v>139414</v>
      </c>
      <c r="K130" s="61">
        <v>61768</v>
      </c>
      <c r="L130" s="61">
        <v>366075</v>
      </c>
      <c r="M130" s="61">
        <v>135478</v>
      </c>
      <c r="N130" s="2">
        <f t="shared" si="19"/>
        <v>1438285.53</v>
      </c>
      <c r="O130" s="4">
        <f t="shared" si="33"/>
        <v>1301140</v>
      </c>
      <c r="P130" s="68">
        <v>604</v>
      </c>
      <c r="Q130" s="63">
        <v>64</v>
      </c>
      <c r="R130" s="4">
        <f t="shared" si="21"/>
        <v>53732</v>
      </c>
      <c r="S130" s="6">
        <f t="shared" si="28"/>
        <v>131692.74110000001</v>
      </c>
      <c r="T130" s="70">
        <v>38558036</v>
      </c>
      <c r="U130" s="6">
        <f t="shared" si="22"/>
        <v>38558.036</v>
      </c>
      <c r="V130" s="6">
        <f t="shared" si="23"/>
        <v>93134.705100000021</v>
      </c>
      <c r="W130" s="4">
        <f t="shared" si="24"/>
        <v>1862694</v>
      </c>
      <c r="X130" s="19">
        <f t="shared" si="25"/>
        <v>3217566</v>
      </c>
      <c r="Y130" s="20">
        <v>0</v>
      </c>
      <c r="Z130" s="18">
        <v>0</v>
      </c>
      <c r="AA130" s="4">
        <f t="shared" si="26"/>
        <v>3217566</v>
      </c>
      <c r="AB130" s="20"/>
      <c r="AC130" s="20"/>
      <c r="AD130" s="20"/>
      <c r="AE130" s="20"/>
      <c r="AF130" s="20"/>
      <c r="AG130" s="20"/>
      <c r="AH130" s="20"/>
      <c r="AI130" s="64">
        <v>0</v>
      </c>
      <c r="AJ130" s="64"/>
      <c r="AK130" s="29"/>
      <c r="AL130" s="38">
        <f t="shared" si="29"/>
        <v>3217566</v>
      </c>
      <c r="AM130" s="62">
        <v>3217566</v>
      </c>
      <c r="AN130" s="26">
        <f t="shared" si="30"/>
        <v>0</v>
      </c>
      <c r="AO130" s="40" t="str">
        <f t="shared" si="31"/>
        <v xml:space="preserve"> </v>
      </c>
      <c r="AP130" s="40" t="str">
        <f t="shared" si="32"/>
        <v xml:space="preserve"> </v>
      </c>
    </row>
    <row r="131" spans="1:42" ht="17.100000000000001" customHeight="1">
      <c r="A131" s="8" t="s">
        <v>293</v>
      </c>
      <c r="B131" s="8" t="s">
        <v>294</v>
      </c>
      <c r="C131" s="8" t="s">
        <v>153</v>
      </c>
      <c r="D131" s="8" t="s">
        <v>311</v>
      </c>
      <c r="E131" s="57">
        <v>6081.62</v>
      </c>
      <c r="F131" s="2">
        <f t="shared" si="27"/>
        <v>11103578.529999999</v>
      </c>
      <c r="G131" s="69">
        <v>2731318.2</v>
      </c>
      <c r="H131" s="60">
        <v>607984</v>
      </c>
      <c r="I131" s="44">
        <f t="shared" si="18"/>
        <v>455988</v>
      </c>
      <c r="J131" s="61">
        <v>563494</v>
      </c>
      <c r="K131" s="61">
        <v>248914</v>
      </c>
      <c r="L131" s="61">
        <v>1474455</v>
      </c>
      <c r="M131" s="61">
        <v>0</v>
      </c>
      <c r="N131" s="2">
        <f t="shared" si="19"/>
        <v>5474169.2000000002</v>
      </c>
      <c r="O131" s="4">
        <f t="shared" si="33"/>
        <v>5629409</v>
      </c>
      <c r="P131" s="68">
        <v>2514</v>
      </c>
      <c r="Q131" s="63">
        <v>33</v>
      </c>
      <c r="R131" s="4">
        <f t="shared" ref="R131:R194" si="34">ROUND(SUM(P131*Q131*1.39),0)</f>
        <v>115317</v>
      </c>
      <c r="S131" s="6">
        <f t="shared" si="28"/>
        <v>533783.78740000003</v>
      </c>
      <c r="T131" s="70">
        <v>173087339</v>
      </c>
      <c r="U131" s="6">
        <f t="shared" si="22"/>
        <v>173087.33900000001</v>
      </c>
      <c r="V131" s="6">
        <f t="shared" si="23"/>
        <v>360696.44839999999</v>
      </c>
      <c r="W131" s="4">
        <f t="shared" si="24"/>
        <v>7213929</v>
      </c>
      <c r="X131" s="19">
        <f t="shared" si="25"/>
        <v>12958655</v>
      </c>
      <c r="Y131" s="20">
        <v>0</v>
      </c>
      <c r="Z131" s="18">
        <v>0</v>
      </c>
      <c r="AA131" s="4">
        <f t="shared" si="26"/>
        <v>12958655</v>
      </c>
      <c r="AB131" s="20"/>
      <c r="AC131" s="20"/>
      <c r="AD131" s="20"/>
      <c r="AE131" s="20"/>
      <c r="AF131" s="20"/>
      <c r="AG131" s="20"/>
      <c r="AH131" s="20"/>
      <c r="AI131" s="64">
        <v>0</v>
      </c>
      <c r="AJ131" s="64"/>
      <c r="AK131" s="29"/>
      <c r="AL131" s="38">
        <f t="shared" si="29"/>
        <v>12958655</v>
      </c>
      <c r="AM131" s="62">
        <v>12958655</v>
      </c>
      <c r="AN131" s="26">
        <f t="shared" si="30"/>
        <v>0</v>
      </c>
      <c r="AO131" s="40" t="str">
        <f t="shared" si="31"/>
        <v xml:space="preserve"> </v>
      </c>
      <c r="AP131" s="40" t="str">
        <f t="shared" si="32"/>
        <v xml:space="preserve"> </v>
      </c>
    </row>
    <row r="132" spans="1:42" ht="17.100000000000001" customHeight="1">
      <c r="A132" s="8" t="s">
        <v>293</v>
      </c>
      <c r="B132" s="8" t="s">
        <v>294</v>
      </c>
      <c r="C132" s="8" t="s">
        <v>235</v>
      </c>
      <c r="D132" s="8" t="s">
        <v>312</v>
      </c>
      <c r="E132" s="57">
        <v>927.72</v>
      </c>
      <c r="F132" s="2">
        <f t="shared" si="27"/>
        <v>1693794.07</v>
      </c>
      <c r="G132" s="69">
        <v>341489.89</v>
      </c>
      <c r="H132" s="60">
        <v>89372</v>
      </c>
      <c r="I132" s="44">
        <f t="shared" ref="I132:I195" si="35">ROUND(H132*0.75,2)</f>
        <v>67029</v>
      </c>
      <c r="J132" s="61">
        <v>82840</v>
      </c>
      <c r="K132" s="61">
        <v>36538</v>
      </c>
      <c r="L132" s="61">
        <v>217911</v>
      </c>
      <c r="M132" s="61">
        <v>18106</v>
      </c>
      <c r="N132" s="2">
        <f t="shared" ref="N132:N195" si="36">SUM(G132+I132+J132+K132+L132+M132)</f>
        <v>763913.89</v>
      </c>
      <c r="O132" s="4">
        <f t="shared" si="33"/>
        <v>929880</v>
      </c>
      <c r="P132" s="68">
        <v>453</v>
      </c>
      <c r="Q132" s="63">
        <v>57</v>
      </c>
      <c r="R132" s="4">
        <f t="shared" si="34"/>
        <v>35891</v>
      </c>
      <c r="S132" s="6">
        <f t="shared" si="28"/>
        <v>81425.984400000001</v>
      </c>
      <c r="T132" s="70">
        <v>21778548</v>
      </c>
      <c r="U132" s="6">
        <f t="shared" ref="U132:U195" si="37">ROUND(T132/1000,4)</f>
        <v>21778.547999999999</v>
      </c>
      <c r="V132" s="6">
        <f t="shared" ref="V132:V195" si="38">IF(S132-U132&lt;0,0,S132-U132)</f>
        <v>59647.436400000006</v>
      </c>
      <c r="W132" s="4">
        <f t="shared" ref="W132:W195" si="39">IF(V132&gt;0,ROUND(SUM(V132*$W$3),0),0)</f>
        <v>1192949</v>
      </c>
      <c r="X132" s="19">
        <f t="shared" ref="X132:X195" si="40">SUM(O132+R132+W132)</f>
        <v>2158720</v>
      </c>
      <c r="Y132" s="20">
        <v>0</v>
      </c>
      <c r="Z132" s="18">
        <v>0</v>
      </c>
      <c r="AA132" s="4">
        <f t="shared" ref="AA132:AA195" si="41">ROUND(X132+Z132,0)</f>
        <v>2158720</v>
      </c>
      <c r="AB132" s="20"/>
      <c r="AC132" s="20"/>
      <c r="AD132" s="20"/>
      <c r="AE132" s="20"/>
      <c r="AF132" s="20"/>
      <c r="AG132" s="20"/>
      <c r="AH132" s="20"/>
      <c r="AI132" s="64">
        <v>0</v>
      </c>
      <c r="AJ132" s="64"/>
      <c r="AK132" s="29"/>
      <c r="AL132" s="38">
        <f t="shared" si="29"/>
        <v>2158720</v>
      </c>
      <c r="AM132" s="62">
        <v>2158720</v>
      </c>
      <c r="AN132" s="26">
        <f t="shared" si="30"/>
        <v>0</v>
      </c>
      <c r="AO132" s="40" t="str">
        <f t="shared" si="31"/>
        <v xml:space="preserve"> </v>
      </c>
      <c r="AP132" s="40" t="str">
        <f t="shared" si="32"/>
        <v xml:space="preserve"> </v>
      </c>
    </row>
    <row r="133" spans="1:42" ht="17.100000000000001" customHeight="1">
      <c r="A133" s="8" t="s">
        <v>313</v>
      </c>
      <c r="B133" s="8" t="s">
        <v>314</v>
      </c>
      <c r="C133" s="8" t="s">
        <v>138</v>
      </c>
      <c r="D133" s="8" t="s">
        <v>315</v>
      </c>
      <c r="E133" s="57">
        <v>976.44</v>
      </c>
      <c r="F133" s="2">
        <f t="shared" ref="F133:F196" si="42">ROUND(E133*$F$3,2)</f>
        <v>1782745.09</v>
      </c>
      <c r="G133" s="69">
        <v>522124.66</v>
      </c>
      <c r="H133" s="60">
        <v>97407</v>
      </c>
      <c r="I133" s="44">
        <f t="shared" si="35"/>
        <v>73055.25</v>
      </c>
      <c r="J133" s="61">
        <v>71074</v>
      </c>
      <c r="K133" s="61">
        <v>126011</v>
      </c>
      <c r="L133" s="61">
        <v>186760</v>
      </c>
      <c r="M133" s="61">
        <v>157075</v>
      </c>
      <c r="N133" s="2">
        <f t="shared" si="36"/>
        <v>1136099.9099999999</v>
      </c>
      <c r="O133" s="4">
        <f t="shared" si="33"/>
        <v>646645</v>
      </c>
      <c r="P133" s="68">
        <v>313</v>
      </c>
      <c r="Q133" s="63">
        <v>95</v>
      </c>
      <c r="R133" s="4">
        <f t="shared" si="34"/>
        <v>41332</v>
      </c>
      <c r="S133" s="6">
        <f t="shared" ref="S133:S196" si="43">ROUND(SUM(E133*$S$3),4)</f>
        <v>85702.138800000001</v>
      </c>
      <c r="T133" s="70">
        <v>32430103</v>
      </c>
      <c r="U133" s="6">
        <f t="shared" si="37"/>
        <v>32430.102999999999</v>
      </c>
      <c r="V133" s="6">
        <f t="shared" si="38"/>
        <v>53272.035799999998</v>
      </c>
      <c r="W133" s="4">
        <f t="shared" si="39"/>
        <v>1065441</v>
      </c>
      <c r="X133" s="19">
        <f t="shared" si="40"/>
        <v>1753418</v>
      </c>
      <c r="Y133" s="20">
        <v>0</v>
      </c>
      <c r="Z133" s="18">
        <v>0</v>
      </c>
      <c r="AA133" s="4">
        <f t="shared" si="41"/>
        <v>1753418</v>
      </c>
      <c r="AB133" s="20"/>
      <c r="AC133" s="20"/>
      <c r="AD133" s="20"/>
      <c r="AE133" s="20"/>
      <c r="AF133" s="20"/>
      <c r="AG133" s="20"/>
      <c r="AH133" s="20"/>
      <c r="AI133" s="64">
        <v>0</v>
      </c>
      <c r="AJ133" s="64"/>
      <c r="AK133" s="29"/>
      <c r="AL133" s="38">
        <f t="shared" ref="AL133:AL196" si="44">SUM(AA133-AB133-AC133-AD133-AE133-AF133-AG133-AH133+AI133-AJ133+AK133)</f>
        <v>1753418</v>
      </c>
      <c r="AM133" s="62">
        <v>1753418</v>
      </c>
      <c r="AN133" s="26">
        <f t="shared" ref="AN133:AN196" si="45">SUM(AL133-AM133)</f>
        <v>0</v>
      </c>
      <c r="AO133" s="40" t="str">
        <f t="shared" si="31"/>
        <v xml:space="preserve"> </v>
      </c>
      <c r="AP133" s="40" t="str">
        <f t="shared" si="32"/>
        <v xml:space="preserve"> </v>
      </c>
    </row>
    <row r="134" spans="1:42" ht="17.100000000000001" customHeight="1">
      <c r="A134" s="8" t="s">
        <v>313</v>
      </c>
      <c r="B134" s="8" t="s">
        <v>314</v>
      </c>
      <c r="C134" s="8" t="s">
        <v>93</v>
      </c>
      <c r="D134" s="8" t="s">
        <v>316</v>
      </c>
      <c r="E134" s="57">
        <v>987.25</v>
      </c>
      <c r="F134" s="2">
        <f t="shared" si="42"/>
        <v>1802481.56</v>
      </c>
      <c r="G134" s="69">
        <v>957144.89</v>
      </c>
      <c r="H134" s="60">
        <v>104620</v>
      </c>
      <c r="I134" s="44">
        <f t="shared" si="35"/>
        <v>78465</v>
      </c>
      <c r="J134" s="61">
        <v>76339</v>
      </c>
      <c r="K134" s="61">
        <v>135309</v>
      </c>
      <c r="L134" s="61">
        <v>202693</v>
      </c>
      <c r="M134" s="61">
        <v>154160</v>
      </c>
      <c r="N134" s="2">
        <f t="shared" si="36"/>
        <v>1604110.8900000001</v>
      </c>
      <c r="O134" s="4">
        <f t="shared" si="33"/>
        <v>198371</v>
      </c>
      <c r="P134" s="68">
        <v>237</v>
      </c>
      <c r="Q134" s="63">
        <v>139</v>
      </c>
      <c r="R134" s="4">
        <f t="shared" si="34"/>
        <v>45791</v>
      </c>
      <c r="S134" s="6">
        <f t="shared" si="43"/>
        <v>86650.932499999995</v>
      </c>
      <c r="T134" s="70">
        <v>58042005</v>
      </c>
      <c r="U134" s="6">
        <f t="shared" si="37"/>
        <v>58042.004999999997</v>
      </c>
      <c r="V134" s="6">
        <f t="shared" si="38"/>
        <v>28608.927499999998</v>
      </c>
      <c r="W134" s="4">
        <f t="shared" si="39"/>
        <v>572179</v>
      </c>
      <c r="X134" s="19">
        <f t="shared" si="40"/>
        <v>816341</v>
      </c>
      <c r="Y134" s="20">
        <v>0</v>
      </c>
      <c r="Z134" s="18">
        <v>0</v>
      </c>
      <c r="AA134" s="4">
        <f t="shared" si="41"/>
        <v>816341</v>
      </c>
      <c r="AB134" s="20"/>
      <c r="AC134" s="20"/>
      <c r="AD134" s="20"/>
      <c r="AE134" s="20"/>
      <c r="AF134" s="20"/>
      <c r="AG134" s="20"/>
      <c r="AH134" s="20"/>
      <c r="AI134" s="64">
        <v>0</v>
      </c>
      <c r="AJ134" s="64"/>
      <c r="AK134" s="29"/>
      <c r="AL134" s="38">
        <f t="shared" si="44"/>
        <v>816341</v>
      </c>
      <c r="AM134" s="62">
        <v>816341</v>
      </c>
      <c r="AN134" s="26">
        <f t="shared" si="45"/>
        <v>0</v>
      </c>
      <c r="AO134" s="40" t="str">
        <f t="shared" ref="AO134:AO197" si="46">IF(O134&gt;0," ",1)</f>
        <v xml:space="preserve"> </v>
      </c>
      <c r="AP134" s="40" t="str">
        <f t="shared" ref="AP134:AP197" si="47">IF(W134&gt;0," ",1)</f>
        <v xml:space="preserve"> </v>
      </c>
    </row>
    <row r="135" spans="1:42" ht="17.100000000000001" customHeight="1">
      <c r="A135" s="8" t="s">
        <v>313</v>
      </c>
      <c r="B135" s="8" t="s">
        <v>314</v>
      </c>
      <c r="C135" s="8" t="s">
        <v>99</v>
      </c>
      <c r="D135" s="8" t="s">
        <v>317</v>
      </c>
      <c r="E135" s="57">
        <v>3629.99</v>
      </c>
      <c r="F135" s="2">
        <f t="shared" si="42"/>
        <v>6627490.54</v>
      </c>
      <c r="G135" s="69">
        <v>1841697.56</v>
      </c>
      <c r="H135" s="60">
        <v>468202</v>
      </c>
      <c r="I135" s="44">
        <f t="shared" si="35"/>
        <v>351151.5</v>
      </c>
      <c r="J135" s="61">
        <v>341587</v>
      </c>
      <c r="K135" s="61">
        <v>606391</v>
      </c>
      <c r="L135" s="61">
        <v>881605</v>
      </c>
      <c r="M135" s="61">
        <v>99972</v>
      </c>
      <c r="N135" s="2">
        <f t="shared" si="36"/>
        <v>4122404.06</v>
      </c>
      <c r="O135" s="4">
        <f t="shared" si="33"/>
        <v>2505086</v>
      </c>
      <c r="P135" s="68">
        <v>1600</v>
      </c>
      <c r="Q135" s="63">
        <v>33</v>
      </c>
      <c r="R135" s="4">
        <f t="shared" si="34"/>
        <v>73392</v>
      </c>
      <c r="S135" s="6">
        <f t="shared" si="43"/>
        <v>318604.22230000002</v>
      </c>
      <c r="T135" s="70">
        <v>116363270</v>
      </c>
      <c r="U135" s="6">
        <f t="shared" si="37"/>
        <v>116363.27</v>
      </c>
      <c r="V135" s="6">
        <f t="shared" si="38"/>
        <v>202240.9523</v>
      </c>
      <c r="W135" s="4">
        <f t="shared" si="39"/>
        <v>4044819</v>
      </c>
      <c r="X135" s="19">
        <f t="shared" si="40"/>
        <v>6623297</v>
      </c>
      <c r="Y135" s="20">
        <v>0</v>
      </c>
      <c r="Z135" s="18">
        <v>0</v>
      </c>
      <c r="AA135" s="4">
        <f t="shared" si="41"/>
        <v>6623297</v>
      </c>
      <c r="AB135" s="20"/>
      <c r="AC135" s="20"/>
      <c r="AD135" s="20"/>
      <c r="AE135" s="20"/>
      <c r="AF135" s="20"/>
      <c r="AG135" s="20"/>
      <c r="AH135" s="20"/>
      <c r="AI135" s="64">
        <v>0</v>
      </c>
      <c r="AJ135" s="64"/>
      <c r="AK135" s="29"/>
      <c r="AL135" s="38">
        <f t="shared" si="44"/>
        <v>6623297</v>
      </c>
      <c r="AM135" s="62">
        <v>6623297</v>
      </c>
      <c r="AN135" s="26">
        <f t="shared" si="45"/>
        <v>0</v>
      </c>
      <c r="AO135" s="40" t="str">
        <f t="shared" si="46"/>
        <v xml:space="preserve"> </v>
      </c>
      <c r="AP135" s="40" t="str">
        <f t="shared" si="47"/>
        <v xml:space="preserve"> </v>
      </c>
    </row>
    <row r="136" spans="1:42" ht="17.100000000000001" customHeight="1">
      <c r="A136" s="8" t="s">
        <v>313</v>
      </c>
      <c r="B136" s="8" t="s">
        <v>314</v>
      </c>
      <c r="C136" s="8" t="s">
        <v>318</v>
      </c>
      <c r="D136" s="8" t="s">
        <v>319</v>
      </c>
      <c r="E136" s="57">
        <v>3778.63</v>
      </c>
      <c r="F136" s="2">
        <f t="shared" si="42"/>
        <v>6898871.5099999998</v>
      </c>
      <c r="G136" s="69">
        <v>1228238.95</v>
      </c>
      <c r="H136" s="60">
        <v>449680</v>
      </c>
      <c r="I136" s="44">
        <f t="shared" si="35"/>
        <v>337260</v>
      </c>
      <c r="J136" s="61">
        <v>328038</v>
      </c>
      <c r="K136" s="61">
        <v>583011</v>
      </c>
      <c r="L136" s="61">
        <v>849947</v>
      </c>
      <c r="M136" s="61">
        <v>80795</v>
      </c>
      <c r="N136" s="2">
        <f t="shared" si="36"/>
        <v>3407289.95</v>
      </c>
      <c r="O136" s="4">
        <f t="shared" si="33"/>
        <v>3491582</v>
      </c>
      <c r="P136" s="68">
        <v>689</v>
      </c>
      <c r="Q136" s="63">
        <v>59</v>
      </c>
      <c r="R136" s="4">
        <f t="shared" si="34"/>
        <v>56505</v>
      </c>
      <c r="S136" s="6">
        <f t="shared" si="43"/>
        <v>331650.35509999999</v>
      </c>
      <c r="T136" s="70">
        <v>77258961</v>
      </c>
      <c r="U136" s="6">
        <f t="shared" si="37"/>
        <v>77258.960999999996</v>
      </c>
      <c r="V136" s="6">
        <f t="shared" si="38"/>
        <v>254391.39409999998</v>
      </c>
      <c r="W136" s="4">
        <f t="shared" si="39"/>
        <v>5087828</v>
      </c>
      <c r="X136" s="19">
        <f t="shared" si="40"/>
        <v>8635915</v>
      </c>
      <c r="Y136" s="20">
        <v>0</v>
      </c>
      <c r="Z136" s="18">
        <v>0</v>
      </c>
      <c r="AA136" s="4">
        <f t="shared" si="41"/>
        <v>8635915</v>
      </c>
      <c r="AB136" s="20"/>
      <c r="AC136" s="20"/>
      <c r="AD136" s="20"/>
      <c r="AE136" s="20"/>
      <c r="AF136" s="20"/>
      <c r="AG136" s="20"/>
      <c r="AH136" s="20"/>
      <c r="AI136" s="64">
        <v>0</v>
      </c>
      <c r="AJ136" s="64"/>
      <c r="AK136" s="29"/>
      <c r="AL136" s="38">
        <f t="shared" si="44"/>
        <v>8635915</v>
      </c>
      <c r="AM136" s="62">
        <v>8635915</v>
      </c>
      <c r="AN136" s="26">
        <f t="shared" si="45"/>
        <v>0</v>
      </c>
      <c r="AO136" s="40" t="str">
        <f t="shared" si="46"/>
        <v xml:space="preserve"> </v>
      </c>
      <c r="AP136" s="40" t="str">
        <f t="shared" si="47"/>
        <v xml:space="preserve"> </v>
      </c>
    </row>
    <row r="137" spans="1:42" ht="17.100000000000001" customHeight="1">
      <c r="A137" s="8" t="s">
        <v>320</v>
      </c>
      <c r="B137" s="8" t="s">
        <v>321</v>
      </c>
      <c r="C137" s="8" t="s">
        <v>322</v>
      </c>
      <c r="D137" s="8" t="s">
        <v>323</v>
      </c>
      <c r="E137" s="57">
        <v>237.67</v>
      </c>
      <c r="F137" s="2">
        <f t="shared" si="42"/>
        <v>433928.38</v>
      </c>
      <c r="G137" s="69">
        <v>792393.82</v>
      </c>
      <c r="H137" s="60">
        <v>32311</v>
      </c>
      <c r="I137" s="44">
        <f t="shared" si="35"/>
        <v>24233.25</v>
      </c>
      <c r="J137" s="61">
        <v>19185</v>
      </c>
      <c r="K137" s="61">
        <v>0</v>
      </c>
      <c r="L137" s="61">
        <v>0</v>
      </c>
      <c r="M137" s="61">
        <v>39497</v>
      </c>
      <c r="N137" s="2">
        <f t="shared" si="36"/>
        <v>875309.07</v>
      </c>
      <c r="O137" s="4">
        <f t="shared" si="33"/>
        <v>0</v>
      </c>
      <c r="P137" s="68">
        <v>127</v>
      </c>
      <c r="Q137" s="63">
        <v>68</v>
      </c>
      <c r="R137" s="4">
        <f t="shared" si="34"/>
        <v>12004</v>
      </c>
      <c r="S137" s="6">
        <f t="shared" si="43"/>
        <v>20860.295900000001</v>
      </c>
      <c r="T137" s="70">
        <v>47252196</v>
      </c>
      <c r="U137" s="6">
        <f t="shared" si="37"/>
        <v>47252.196000000004</v>
      </c>
      <c r="V137" s="6">
        <f t="shared" si="38"/>
        <v>0</v>
      </c>
      <c r="W137" s="4">
        <f t="shared" si="39"/>
        <v>0</v>
      </c>
      <c r="X137" s="19">
        <f t="shared" si="40"/>
        <v>12004</v>
      </c>
      <c r="Y137" s="20">
        <v>0</v>
      </c>
      <c r="Z137" s="18">
        <v>0</v>
      </c>
      <c r="AA137" s="4">
        <f t="shared" si="41"/>
        <v>12004</v>
      </c>
      <c r="AB137" s="20"/>
      <c r="AC137" s="20"/>
      <c r="AD137" s="20"/>
      <c r="AE137" s="20"/>
      <c r="AF137" s="20"/>
      <c r="AG137" s="20"/>
      <c r="AH137" s="20"/>
      <c r="AI137" s="64">
        <v>0</v>
      </c>
      <c r="AJ137" s="64"/>
      <c r="AK137" s="29"/>
      <c r="AL137" s="38">
        <f t="shared" si="44"/>
        <v>12004</v>
      </c>
      <c r="AM137" s="62">
        <v>12004</v>
      </c>
      <c r="AN137" s="26">
        <f t="shared" si="45"/>
        <v>0</v>
      </c>
      <c r="AO137" s="40">
        <f t="shared" si="46"/>
        <v>1</v>
      </c>
      <c r="AP137" s="40">
        <f t="shared" si="47"/>
        <v>1</v>
      </c>
    </row>
    <row r="138" spans="1:42" ht="17.100000000000001" customHeight="1">
      <c r="A138" s="8" t="s">
        <v>320</v>
      </c>
      <c r="B138" s="8" t="s">
        <v>321</v>
      </c>
      <c r="C138" s="8" t="s">
        <v>211</v>
      </c>
      <c r="D138" s="8" t="s">
        <v>324</v>
      </c>
      <c r="E138" s="57">
        <v>260.39</v>
      </c>
      <c r="F138" s="2">
        <f t="shared" si="42"/>
        <v>475409.65</v>
      </c>
      <c r="G138" s="69">
        <v>88866.26</v>
      </c>
      <c r="H138" s="60">
        <v>32457</v>
      </c>
      <c r="I138" s="44">
        <f t="shared" si="35"/>
        <v>24342.75</v>
      </c>
      <c r="J138" s="61">
        <v>19246</v>
      </c>
      <c r="K138" s="61">
        <v>0</v>
      </c>
      <c r="L138" s="61">
        <v>0</v>
      </c>
      <c r="M138" s="61">
        <v>21208</v>
      </c>
      <c r="N138" s="2">
        <f t="shared" si="36"/>
        <v>153663.01</v>
      </c>
      <c r="O138" s="4">
        <f t="shared" si="33"/>
        <v>321747</v>
      </c>
      <c r="P138" s="68">
        <v>134</v>
      </c>
      <c r="Q138" s="63">
        <v>64</v>
      </c>
      <c r="R138" s="4">
        <f t="shared" si="34"/>
        <v>11921</v>
      </c>
      <c r="S138" s="6">
        <f t="shared" si="43"/>
        <v>22854.4303</v>
      </c>
      <c r="T138" s="70">
        <v>5000915</v>
      </c>
      <c r="U138" s="6">
        <f t="shared" si="37"/>
        <v>5000.915</v>
      </c>
      <c r="V138" s="6">
        <f t="shared" si="38"/>
        <v>17853.515299999999</v>
      </c>
      <c r="W138" s="4">
        <f t="shared" si="39"/>
        <v>357070</v>
      </c>
      <c r="X138" s="19">
        <f t="shared" si="40"/>
        <v>690738</v>
      </c>
      <c r="Y138" s="20">
        <v>0</v>
      </c>
      <c r="Z138" s="18">
        <v>0</v>
      </c>
      <c r="AA138" s="4">
        <f t="shared" si="41"/>
        <v>690738</v>
      </c>
      <c r="AB138" s="20"/>
      <c r="AC138" s="20"/>
      <c r="AD138" s="20"/>
      <c r="AE138" s="20"/>
      <c r="AF138" s="20"/>
      <c r="AG138" s="20"/>
      <c r="AH138" s="20"/>
      <c r="AI138" s="64">
        <v>0</v>
      </c>
      <c r="AJ138" s="64"/>
      <c r="AK138" s="29"/>
      <c r="AL138" s="38">
        <f t="shared" si="44"/>
        <v>690738</v>
      </c>
      <c r="AM138" s="62">
        <v>690738</v>
      </c>
      <c r="AN138" s="26">
        <f t="shared" si="45"/>
        <v>0</v>
      </c>
      <c r="AO138" s="40" t="str">
        <f t="shared" si="46"/>
        <v xml:space="preserve"> </v>
      </c>
      <c r="AP138" s="40" t="str">
        <f t="shared" si="47"/>
        <v xml:space="preserve"> </v>
      </c>
    </row>
    <row r="139" spans="1:42" ht="17.100000000000001" customHeight="1">
      <c r="A139" s="8" t="s">
        <v>320</v>
      </c>
      <c r="B139" s="8" t="s">
        <v>321</v>
      </c>
      <c r="C139" s="8" t="s">
        <v>325</v>
      </c>
      <c r="D139" s="8" t="s">
        <v>326</v>
      </c>
      <c r="E139" s="57">
        <v>171.89</v>
      </c>
      <c r="F139" s="2">
        <f t="shared" si="42"/>
        <v>313829.89</v>
      </c>
      <c r="G139" s="69">
        <v>13238.71</v>
      </c>
      <c r="H139" s="60">
        <v>19756</v>
      </c>
      <c r="I139" s="44">
        <f t="shared" si="35"/>
        <v>14817</v>
      </c>
      <c r="J139" s="61">
        <v>11701</v>
      </c>
      <c r="K139" s="61">
        <v>0</v>
      </c>
      <c r="L139" s="61">
        <v>0</v>
      </c>
      <c r="M139" s="61">
        <v>10150</v>
      </c>
      <c r="N139" s="2">
        <f t="shared" si="36"/>
        <v>49906.71</v>
      </c>
      <c r="O139" s="4">
        <f t="shared" si="33"/>
        <v>263923</v>
      </c>
      <c r="P139" s="68">
        <v>66</v>
      </c>
      <c r="Q139" s="63">
        <v>81</v>
      </c>
      <c r="R139" s="4">
        <f t="shared" si="34"/>
        <v>7431</v>
      </c>
      <c r="S139" s="6">
        <f t="shared" si="43"/>
        <v>15086.7853</v>
      </c>
      <c r="T139" s="70">
        <v>770140</v>
      </c>
      <c r="U139" s="6">
        <f t="shared" si="37"/>
        <v>770.14</v>
      </c>
      <c r="V139" s="6">
        <f t="shared" si="38"/>
        <v>14316.6453</v>
      </c>
      <c r="W139" s="4">
        <f t="shared" si="39"/>
        <v>286333</v>
      </c>
      <c r="X139" s="19">
        <f t="shared" si="40"/>
        <v>557687</v>
      </c>
      <c r="Y139" s="20">
        <v>0</v>
      </c>
      <c r="Z139" s="18">
        <v>0</v>
      </c>
      <c r="AA139" s="4">
        <f t="shared" si="41"/>
        <v>557687</v>
      </c>
      <c r="AB139" s="20"/>
      <c r="AC139" s="20"/>
      <c r="AD139" s="20"/>
      <c r="AE139" s="20"/>
      <c r="AF139" s="20"/>
      <c r="AG139" s="20">
        <v>39154</v>
      </c>
      <c r="AH139" s="20"/>
      <c r="AI139" s="64">
        <v>0</v>
      </c>
      <c r="AJ139" s="64"/>
      <c r="AK139" s="29"/>
      <c r="AL139" s="38">
        <f t="shared" si="44"/>
        <v>518533</v>
      </c>
      <c r="AM139" s="62">
        <v>518533</v>
      </c>
      <c r="AN139" s="26">
        <f t="shared" si="45"/>
        <v>0</v>
      </c>
      <c r="AO139" s="40" t="str">
        <f t="shared" si="46"/>
        <v xml:space="preserve"> </v>
      </c>
      <c r="AP139" s="40" t="str">
        <f t="shared" si="47"/>
        <v xml:space="preserve"> </v>
      </c>
    </row>
    <row r="140" spans="1:42" ht="17.100000000000001" customHeight="1">
      <c r="A140" s="8" t="s">
        <v>320</v>
      </c>
      <c r="B140" s="8" t="s">
        <v>321</v>
      </c>
      <c r="C140" s="8" t="s">
        <v>217</v>
      </c>
      <c r="D140" s="8" t="s">
        <v>327</v>
      </c>
      <c r="E140" s="57">
        <v>409.06</v>
      </c>
      <c r="F140" s="2">
        <f t="shared" si="42"/>
        <v>746845.39</v>
      </c>
      <c r="G140" s="69">
        <v>185229.18</v>
      </c>
      <c r="H140" s="60">
        <v>57638</v>
      </c>
      <c r="I140" s="44">
        <f t="shared" si="35"/>
        <v>43228.5</v>
      </c>
      <c r="J140" s="61">
        <v>34268</v>
      </c>
      <c r="K140" s="61">
        <v>0</v>
      </c>
      <c r="L140" s="61">
        <v>0</v>
      </c>
      <c r="M140" s="61">
        <v>30004</v>
      </c>
      <c r="N140" s="2">
        <f t="shared" si="36"/>
        <v>292729.68</v>
      </c>
      <c r="O140" s="4">
        <f t="shared" si="33"/>
        <v>454116</v>
      </c>
      <c r="P140" s="68">
        <v>152</v>
      </c>
      <c r="Q140" s="63">
        <v>53</v>
      </c>
      <c r="R140" s="4">
        <f t="shared" si="34"/>
        <v>11198</v>
      </c>
      <c r="S140" s="6">
        <f t="shared" si="43"/>
        <v>35903.196199999998</v>
      </c>
      <c r="T140" s="70">
        <v>11060921</v>
      </c>
      <c r="U140" s="6">
        <f t="shared" si="37"/>
        <v>11060.921</v>
      </c>
      <c r="V140" s="6">
        <f t="shared" si="38"/>
        <v>24842.275199999996</v>
      </c>
      <c r="W140" s="4">
        <f t="shared" si="39"/>
        <v>496846</v>
      </c>
      <c r="X140" s="19">
        <f t="shared" si="40"/>
        <v>962160</v>
      </c>
      <c r="Y140" s="20">
        <v>0</v>
      </c>
      <c r="Z140" s="18">
        <v>0</v>
      </c>
      <c r="AA140" s="4">
        <f t="shared" si="41"/>
        <v>962160</v>
      </c>
      <c r="AB140" s="20"/>
      <c r="AC140" s="20"/>
      <c r="AD140" s="20"/>
      <c r="AE140" s="20">
        <v>9800</v>
      </c>
      <c r="AF140" s="20"/>
      <c r="AG140" s="20"/>
      <c r="AH140" s="20"/>
      <c r="AI140" s="64">
        <v>0</v>
      </c>
      <c r="AJ140" s="64"/>
      <c r="AK140" s="29"/>
      <c r="AL140" s="38">
        <f t="shared" si="44"/>
        <v>952360</v>
      </c>
      <c r="AM140" s="62">
        <v>952360</v>
      </c>
      <c r="AN140" s="26">
        <f t="shared" si="45"/>
        <v>0</v>
      </c>
      <c r="AO140" s="40" t="str">
        <f t="shared" si="46"/>
        <v xml:space="preserve"> </v>
      </c>
      <c r="AP140" s="40" t="str">
        <f t="shared" si="47"/>
        <v xml:space="preserve"> </v>
      </c>
    </row>
    <row r="141" spans="1:42" ht="17.100000000000001" customHeight="1">
      <c r="A141" s="8" t="s">
        <v>320</v>
      </c>
      <c r="B141" s="8" t="s">
        <v>321</v>
      </c>
      <c r="C141" s="8" t="s">
        <v>82</v>
      </c>
      <c r="D141" s="8" t="s">
        <v>328</v>
      </c>
      <c r="E141" s="57">
        <v>2758.71</v>
      </c>
      <c r="F141" s="2">
        <f t="shared" si="42"/>
        <v>5036742.37</v>
      </c>
      <c r="G141" s="69">
        <v>1023108.81</v>
      </c>
      <c r="H141" s="60">
        <v>400977</v>
      </c>
      <c r="I141" s="44">
        <f t="shared" si="35"/>
        <v>300732.75</v>
      </c>
      <c r="J141" s="61">
        <v>237968</v>
      </c>
      <c r="K141" s="61">
        <v>0</v>
      </c>
      <c r="L141" s="61">
        <v>617160</v>
      </c>
      <c r="M141" s="61">
        <v>340635</v>
      </c>
      <c r="N141" s="2">
        <f t="shared" si="36"/>
        <v>2519604.56</v>
      </c>
      <c r="O141" s="4">
        <f t="shared" si="33"/>
        <v>2517138</v>
      </c>
      <c r="P141" s="68">
        <v>1306</v>
      </c>
      <c r="Q141" s="63">
        <v>64</v>
      </c>
      <c r="R141" s="4">
        <f t="shared" si="34"/>
        <v>116182</v>
      </c>
      <c r="S141" s="6">
        <f t="shared" si="43"/>
        <v>242131.9767</v>
      </c>
      <c r="T141" s="70">
        <v>61851575</v>
      </c>
      <c r="U141" s="6">
        <f t="shared" si="37"/>
        <v>61851.574999999997</v>
      </c>
      <c r="V141" s="6">
        <f t="shared" si="38"/>
        <v>180280.40169999999</v>
      </c>
      <c r="W141" s="4">
        <f t="shared" si="39"/>
        <v>3605608</v>
      </c>
      <c r="X141" s="19">
        <f t="shared" si="40"/>
        <v>6238928</v>
      </c>
      <c r="Y141" s="20">
        <v>0</v>
      </c>
      <c r="Z141" s="18">
        <v>0</v>
      </c>
      <c r="AA141" s="4">
        <f t="shared" si="41"/>
        <v>6238928</v>
      </c>
      <c r="AB141" s="20"/>
      <c r="AC141" s="20"/>
      <c r="AD141" s="20"/>
      <c r="AE141" s="20"/>
      <c r="AF141" s="20"/>
      <c r="AG141" s="20"/>
      <c r="AH141" s="20"/>
      <c r="AI141" s="64">
        <v>0</v>
      </c>
      <c r="AJ141" s="64"/>
      <c r="AK141" s="29"/>
      <c r="AL141" s="38">
        <f t="shared" si="44"/>
        <v>6238928</v>
      </c>
      <c r="AM141" s="62">
        <v>6238928</v>
      </c>
      <c r="AN141" s="26">
        <f t="shared" si="45"/>
        <v>0</v>
      </c>
      <c r="AO141" s="40" t="str">
        <f t="shared" si="46"/>
        <v xml:space="preserve"> </v>
      </c>
      <c r="AP141" s="40" t="str">
        <f t="shared" si="47"/>
        <v xml:space="preserve"> </v>
      </c>
    </row>
    <row r="142" spans="1:42" ht="17.100000000000001" customHeight="1">
      <c r="A142" s="8" t="s">
        <v>320</v>
      </c>
      <c r="B142" s="8" t="s">
        <v>321</v>
      </c>
      <c r="C142" s="8" t="s">
        <v>113</v>
      </c>
      <c r="D142" s="8" t="s">
        <v>329</v>
      </c>
      <c r="E142" s="57">
        <v>4106.83</v>
      </c>
      <c r="F142" s="2">
        <f t="shared" si="42"/>
        <v>7498085.9400000004</v>
      </c>
      <c r="G142" s="69">
        <v>3776898.12</v>
      </c>
      <c r="H142" s="60">
        <v>623928</v>
      </c>
      <c r="I142" s="44">
        <f t="shared" si="35"/>
        <v>467946</v>
      </c>
      <c r="J142" s="61">
        <v>365789</v>
      </c>
      <c r="K142" s="61">
        <v>0</v>
      </c>
      <c r="L142" s="61">
        <v>933411</v>
      </c>
      <c r="M142" s="61">
        <v>292492</v>
      </c>
      <c r="N142" s="2">
        <f t="shared" si="36"/>
        <v>5836536.1200000001</v>
      </c>
      <c r="O142" s="4">
        <f t="shared" si="33"/>
        <v>1661550</v>
      </c>
      <c r="P142" s="68">
        <v>2159</v>
      </c>
      <c r="Q142" s="63">
        <v>35</v>
      </c>
      <c r="R142" s="4">
        <f t="shared" si="34"/>
        <v>105035</v>
      </c>
      <c r="S142" s="6">
        <f t="shared" si="43"/>
        <v>360456.46909999999</v>
      </c>
      <c r="T142" s="70">
        <v>230298666</v>
      </c>
      <c r="U142" s="6">
        <f t="shared" si="37"/>
        <v>230298.666</v>
      </c>
      <c r="V142" s="6">
        <f t="shared" si="38"/>
        <v>130157.80309999999</v>
      </c>
      <c r="W142" s="4">
        <f t="shared" si="39"/>
        <v>2603156</v>
      </c>
      <c r="X142" s="19">
        <f t="shared" si="40"/>
        <v>4369741</v>
      </c>
      <c r="Y142" s="20">
        <v>0</v>
      </c>
      <c r="Z142" s="18">
        <v>0</v>
      </c>
      <c r="AA142" s="4">
        <f t="shared" si="41"/>
        <v>4369741</v>
      </c>
      <c r="AB142" s="20"/>
      <c r="AC142" s="20"/>
      <c r="AD142" s="20"/>
      <c r="AE142" s="20"/>
      <c r="AF142" s="20"/>
      <c r="AG142" s="20"/>
      <c r="AH142" s="20"/>
      <c r="AI142" s="64">
        <v>0</v>
      </c>
      <c r="AJ142" s="64"/>
      <c r="AK142" s="29"/>
      <c r="AL142" s="38">
        <f t="shared" si="44"/>
        <v>4369741</v>
      </c>
      <c r="AM142" s="62">
        <v>4369741</v>
      </c>
      <c r="AN142" s="26">
        <f t="shared" si="45"/>
        <v>0</v>
      </c>
      <c r="AO142" s="40" t="str">
        <f t="shared" si="46"/>
        <v xml:space="preserve"> </v>
      </c>
      <c r="AP142" s="40" t="str">
        <f t="shared" si="47"/>
        <v xml:space="preserve"> </v>
      </c>
    </row>
    <row r="143" spans="1:42" ht="17.100000000000001" customHeight="1">
      <c r="A143" s="8" t="s">
        <v>320</v>
      </c>
      <c r="B143" s="8" t="s">
        <v>321</v>
      </c>
      <c r="C143" s="8" t="s">
        <v>135</v>
      </c>
      <c r="D143" s="8" t="s">
        <v>330</v>
      </c>
      <c r="E143" s="57">
        <v>1568.69</v>
      </c>
      <c r="F143" s="2">
        <f t="shared" si="42"/>
        <v>2864051.45</v>
      </c>
      <c r="G143" s="69">
        <v>244533.55</v>
      </c>
      <c r="H143" s="60">
        <v>218715</v>
      </c>
      <c r="I143" s="44">
        <f t="shared" si="35"/>
        <v>164036.25</v>
      </c>
      <c r="J143" s="61">
        <v>129807</v>
      </c>
      <c r="K143" s="61">
        <v>0</v>
      </c>
      <c r="L143" s="61">
        <v>331335</v>
      </c>
      <c r="M143" s="61">
        <v>125276</v>
      </c>
      <c r="N143" s="2">
        <f t="shared" si="36"/>
        <v>994987.8</v>
      </c>
      <c r="O143" s="4">
        <f t="shared" si="33"/>
        <v>1869064</v>
      </c>
      <c r="P143" s="68">
        <v>639</v>
      </c>
      <c r="Q143" s="63">
        <v>62</v>
      </c>
      <c r="R143" s="4">
        <f t="shared" si="34"/>
        <v>55069</v>
      </c>
      <c r="S143" s="6">
        <f t="shared" si="43"/>
        <v>137683.92129999999</v>
      </c>
      <c r="T143" s="70">
        <v>14599499</v>
      </c>
      <c r="U143" s="6">
        <f t="shared" si="37"/>
        <v>14599.499</v>
      </c>
      <c r="V143" s="6">
        <f t="shared" si="38"/>
        <v>123084.42229999999</v>
      </c>
      <c r="W143" s="4">
        <f t="shared" si="39"/>
        <v>2461688</v>
      </c>
      <c r="X143" s="19">
        <f t="shared" si="40"/>
        <v>4385821</v>
      </c>
      <c r="Y143" s="20">
        <v>0</v>
      </c>
      <c r="Z143" s="18">
        <v>0</v>
      </c>
      <c r="AA143" s="4">
        <f t="shared" si="41"/>
        <v>4385821</v>
      </c>
      <c r="AB143" s="20"/>
      <c r="AC143" s="20"/>
      <c r="AD143" s="20"/>
      <c r="AE143" s="20"/>
      <c r="AF143" s="20"/>
      <c r="AG143" s="20"/>
      <c r="AH143" s="20"/>
      <c r="AI143" s="64">
        <v>0</v>
      </c>
      <c r="AJ143" s="64"/>
      <c r="AK143" s="29"/>
      <c r="AL143" s="38">
        <f t="shared" si="44"/>
        <v>4385821</v>
      </c>
      <c r="AM143" s="62">
        <v>4385821</v>
      </c>
      <c r="AN143" s="26">
        <f t="shared" si="45"/>
        <v>0</v>
      </c>
      <c r="AO143" s="40" t="str">
        <f t="shared" si="46"/>
        <v xml:space="preserve"> </v>
      </c>
      <c r="AP143" s="40" t="str">
        <f t="shared" si="47"/>
        <v xml:space="preserve"> </v>
      </c>
    </row>
    <row r="144" spans="1:42" ht="17.100000000000001" customHeight="1">
      <c r="A144" s="8" t="s">
        <v>320</v>
      </c>
      <c r="B144" s="8" t="s">
        <v>321</v>
      </c>
      <c r="C144" s="8" t="s">
        <v>72</v>
      </c>
      <c r="D144" s="8" t="s">
        <v>331</v>
      </c>
      <c r="E144" s="57">
        <v>1010.19</v>
      </c>
      <c r="F144" s="2">
        <f t="shared" si="42"/>
        <v>1844364.49</v>
      </c>
      <c r="G144" s="69">
        <v>233363.69</v>
      </c>
      <c r="H144" s="60">
        <v>138582</v>
      </c>
      <c r="I144" s="44">
        <f t="shared" si="35"/>
        <v>103936.5</v>
      </c>
      <c r="J144" s="61">
        <v>82227</v>
      </c>
      <c r="K144" s="61">
        <v>0</v>
      </c>
      <c r="L144" s="61">
        <v>215105</v>
      </c>
      <c r="M144" s="61">
        <v>92143</v>
      </c>
      <c r="N144" s="2">
        <f t="shared" si="36"/>
        <v>726775.19</v>
      </c>
      <c r="O144" s="4">
        <f t="shared" si="33"/>
        <v>1117589</v>
      </c>
      <c r="P144" s="68">
        <v>436</v>
      </c>
      <c r="Q144" s="63">
        <v>66</v>
      </c>
      <c r="R144" s="4">
        <f t="shared" si="34"/>
        <v>39999</v>
      </c>
      <c r="S144" s="6">
        <f t="shared" si="43"/>
        <v>88664.376300000004</v>
      </c>
      <c r="T144" s="70">
        <v>13154661</v>
      </c>
      <c r="U144" s="6">
        <f t="shared" si="37"/>
        <v>13154.661</v>
      </c>
      <c r="V144" s="6">
        <f t="shared" si="38"/>
        <v>75509.715300000011</v>
      </c>
      <c r="W144" s="4">
        <f t="shared" si="39"/>
        <v>1510194</v>
      </c>
      <c r="X144" s="19">
        <f t="shared" si="40"/>
        <v>2667782</v>
      </c>
      <c r="Y144" s="20">
        <v>0</v>
      </c>
      <c r="Z144" s="18">
        <v>0</v>
      </c>
      <c r="AA144" s="4">
        <f t="shared" si="41"/>
        <v>2667782</v>
      </c>
      <c r="AB144" s="20"/>
      <c r="AC144" s="20"/>
      <c r="AD144" s="20"/>
      <c r="AE144" s="20"/>
      <c r="AF144" s="20"/>
      <c r="AG144" s="20"/>
      <c r="AH144" s="20"/>
      <c r="AI144" s="64">
        <v>0</v>
      </c>
      <c r="AJ144" s="64"/>
      <c r="AK144" s="29"/>
      <c r="AL144" s="38">
        <f t="shared" si="44"/>
        <v>2667782</v>
      </c>
      <c r="AM144" s="62">
        <v>2667782</v>
      </c>
      <c r="AN144" s="26">
        <f t="shared" si="45"/>
        <v>0</v>
      </c>
      <c r="AO144" s="40" t="str">
        <f t="shared" si="46"/>
        <v xml:space="preserve"> </v>
      </c>
      <c r="AP144" s="40" t="str">
        <f t="shared" si="47"/>
        <v xml:space="preserve"> </v>
      </c>
    </row>
    <row r="145" spans="1:42" ht="17.100000000000001" customHeight="1">
      <c r="A145" s="8" t="s">
        <v>320</v>
      </c>
      <c r="B145" s="8" t="s">
        <v>321</v>
      </c>
      <c r="C145" s="8" t="s">
        <v>138</v>
      </c>
      <c r="D145" s="8" t="s">
        <v>332</v>
      </c>
      <c r="E145" s="57">
        <v>358.23</v>
      </c>
      <c r="F145" s="2">
        <f t="shared" si="42"/>
        <v>654042</v>
      </c>
      <c r="G145" s="69">
        <v>95017.58</v>
      </c>
      <c r="H145" s="60">
        <v>53334</v>
      </c>
      <c r="I145" s="44">
        <f t="shared" si="35"/>
        <v>40000.5</v>
      </c>
      <c r="J145" s="61">
        <v>31628</v>
      </c>
      <c r="K145" s="61">
        <v>0</v>
      </c>
      <c r="L145" s="61">
        <v>86007</v>
      </c>
      <c r="M145" s="61">
        <v>36348</v>
      </c>
      <c r="N145" s="2">
        <f t="shared" si="36"/>
        <v>289001.08</v>
      </c>
      <c r="O145" s="4">
        <f t="shared" si="33"/>
        <v>365041</v>
      </c>
      <c r="P145" s="68">
        <v>109</v>
      </c>
      <c r="Q145" s="63">
        <v>92</v>
      </c>
      <c r="R145" s="4">
        <f t="shared" si="34"/>
        <v>13939</v>
      </c>
      <c r="S145" s="6">
        <f t="shared" si="43"/>
        <v>31441.847099999999</v>
      </c>
      <c r="T145" s="70">
        <v>5857081</v>
      </c>
      <c r="U145" s="6">
        <f t="shared" si="37"/>
        <v>5857.0810000000001</v>
      </c>
      <c r="V145" s="6">
        <f t="shared" si="38"/>
        <v>25584.766100000001</v>
      </c>
      <c r="W145" s="4">
        <f t="shared" si="39"/>
        <v>511695</v>
      </c>
      <c r="X145" s="19">
        <f t="shared" si="40"/>
        <v>890675</v>
      </c>
      <c r="Y145" s="20">
        <v>0</v>
      </c>
      <c r="Z145" s="18">
        <v>0</v>
      </c>
      <c r="AA145" s="4">
        <f t="shared" si="41"/>
        <v>890675</v>
      </c>
      <c r="AB145" s="20"/>
      <c r="AC145" s="20"/>
      <c r="AD145" s="20"/>
      <c r="AE145" s="20">
        <v>248</v>
      </c>
      <c r="AF145" s="20"/>
      <c r="AG145" s="20"/>
      <c r="AH145" s="20"/>
      <c r="AI145" s="64">
        <v>0</v>
      </c>
      <c r="AJ145" s="64">
        <v>4400</v>
      </c>
      <c r="AK145" s="29"/>
      <c r="AL145" s="38">
        <f t="shared" si="44"/>
        <v>886027</v>
      </c>
      <c r="AM145" s="62">
        <v>886027</v>
      </c>
      <c r="AN145" s="26">
        <f t="shared" si="45"/>
        <v>0</v>
      </c>
      <c r="AO145" s="40" t="str">
        <f t="shared" si="46"/>
        <v xml:space="preserve"> </v>
      </c>
      <c r="AP145" s="40" t="str">
        <f t="shared" si="47"/>
        <v xml:space="preserve"> </v>
      </c>
    </row>
    <row r="146" spans="1:42" ht="17.100000000000001" customHeight="1">
      <c r="A146" s="8" t="s">
        <v>333</v>
      </c>
      <c r="B146" s="8" t="s">
        <v>334</v>
      </c>
      <c r="C146" s="8" t="s">
        <v>138</v>
      </c>
      <c r="D146" s="8" t="s">
        <v>335</v>
      </c>
      <c r="E146" s="57">
        <v>650.87</v>
      </c>
      <c r="F146" s="2">
        <f t="shared" si="42"/>
        <v>1188332.4099999999</v>
      </c>
      <c r="G146" s="69">
        <v>816626.68</v>
      </c>
      <c r="H146" s="60">
        <v>288155</v>
      </c>
      <c r="I146" s="44">
        <f t="shared" si="35"/>
        <v>216116.25</v>
      </c>
      <c r="J146" s="61">
        <v>48594</v>
      </c>
      <c r="K146" s="61">
        <v>1058896</v>
      </c>
      <c r="L146" s="61">
        <v>127018</v>
      </c>
      <c r="M146" s="61">
        <v>120467</v>
      </c>
      <c r="N146" s="2">
        <f t="shared" si="36"/>
        <v>2387717.9300000002</v>
      </c>
      <c r="O146" s="4">
        <f t="shared" si="33"/>
        <v>0</v>
      </c>
      <c r="P146" s="68">
        <v>167</v>
      </c>
      <c r="Q146" s="63">
        <v>132</v>
      </c>
      <c r="R146" s="4">
        <f t="shared" si="34"/>
        <v>30641</v>
      </c>
      <c r="S146" s="6">
        <f t="shared" si="43"/>
        <v>57126.859900000003</v>
      </c>
      <c r="T146" s="70">
        <v>48201653</v>
      </c>
      <c r="U146" s="6">
        <f t="shared" si="37"/>
        <v>48201.652999999998</v>
      </c>
      <c r="V146" s="6">
        <f t="shared" si="38"/>
        <v>8925.2069000000047</v>
      </c>
      <c r="W146" s="4">
        <f t="shared" si="39"/>
        <v>178504</v>
      </c>
      <c r="X146" s="19">
        <f t="shared" si="40"/>
        <v>209145</v>
      </c>
      <c r="Y146" s="20">
        <v>0</v>
      </c>
      <c r="Z146" s="18">
        <v>0</v>
      </c>
      <c r="AA146" s="4">
        <f t="shared" si="41"/>
        <v>209145</v>
      </c>
      <c r="AB146" s="20"/>
      <c r="AC146" s="20"/>
      <c r="AD146" s="20"/>
      <c r="AE146" s="20"/>
      <c r="AF146" s="20"/>
      <c r="AG146" s="20"/>
      <c r="AH146" s="20"/>
      <c r="AI146" s="64">
        <v>79683</v>
      </c>
      <c r="AJ146" s="64"/>
      <c r="AK146" s="29"/>
      <c r="AL146" s="38">
        <f t="shared" si="44"/>
        <v>288828</v>
      </c>
      <c r="AM146" s="62">
        <v>288828</v>
      </c>
      <c r="AN146" s="26">
        <f t="shared" si="45"/>
        <v>0</v>
      </c>
      <c r="AO146" s="40">
        <f t="shared" si="46"/>
        <v>1</v>
      </c>
      <c r="AP146" s="40" t="str">
        <f t="shared" si="47"/>
        <v xml:space="preserve"> </v>
      </c>
    </row>
    <row r="147" spans="1:42" ht="17.100000000000001" customHeight="1">
      <c r="A147" s="8" t="s">
        <v>333</v>
      </c>
      <c r="B147" s="8" t="s">
        <v>334</v>
      </c>
      <c r="C147" s="8" t="s">
        <v>270</v>
      </c>
      <c r="D147" s="8" t="s">
        <v>336</v>
      </c>
      <c r="E147" s="57">
        <v>880.87</v>
      </c>
      <c r="F147" s="2">
        <f t="shared" si="42"/>
        <v>1608257.21</v>
      </c>
      <c r="G147" s="69">
        <v>1757290.68</v>
      </c>
      <c r="H147" s="60">
        <v>397656</v>
      </c>
      <c r="I147" s="44">
        <f t="shared" si="35"/>
        <v>298242</v>
      </c>
      <c r="J147" s="61">
        <v>67073</v>
      </c>
      <c r="K147" s="61">
        <v>1459958</v>
      </c>
      <c r="L147" s="61">
        <v>176212</v>
      </c>
      <c r="M147" s="61">
        <v>205558</v>
      </c>
      <c r="N147" s="2">
        <f t="shared" si="36"/>
        <v>3964333.6799999997</v>
      </c>
      <c r="O147" s="4">
        <f t="shared" si="33"/>
        <v>0</v>
      </c>
      <c r="P147" s="68">
        <v>173</v>
      </c>
      <c r="Q147" s="63">
        <v>130</v>
      </c>
      <c r="R147" s="4">
        <f t="shared" si="34"/>
        <v>31261</v>
      </c>
      <c r="S147" s="6">
        <f t="shared" si="43"/>
        <v>77313.959900000002</v>
      </c>
      <c r="T147" s="70">
        <v>108423577</v>
      </c>
      <c r="U147" s="6">
        <f t="shared" si="37"/>
        <v>108423.577</v>
      </c>
      <c r="V147" s="6">
        <f t="shared" si="38"/>
        <v>0</v>
      </c>
      <c r="W147" s="4">
        <f t="shared" si="39"/>
        <v>0</v>
      </c>
      <c r="X147" s="19">
        <f t="shared" si="40"/>
        <v>31261</v>
      </c>
      <c r="Y147" s="20">
        <v>0</v>
      </c>
      <c r="Z147" s="18">
        <v>0</v>
      </c>
      <c r="AA147" s="4">
        <f t="shared" si="41"/>
        <v>31261</v>
      </c>
      <c r="AB147" s="20"/>
      <c r="AC147" s="20"/>
      <c r="AD147" s="20"/>
      <c r="AE147" s="20"/>
      <c r="AF147" s="20"/>
      <c r="AG147" s="20"/>
      <c r="AH147" s="20"/>
      <c r="AI147" s="64">
        <v>0</v>
      </c>
      <c r="AJ147" s="64"/>
      <c r="AK147" s="29"/>
      <c r="AL147" s="38">
        <f t="shared" si="44"/>
        <v>31261</v>
      </c>
      <c r="AM147" s="62">
        <v>31261</v>
      </c>
      <c r="AN147" s="26">
        <f t="shared" si="45"/>
        <v>0</v>
      </c>
      <c r="AO147" s="40">
        <f t="shared" si="46"/>
        <v>1</v>
      </c>
      <c r="AP147" s="40">
        <f t="shared" si="47"/>
        <v>1</v>
      </c>
    </row>
    <row r="148" spans="1:42" ht="17.100000000000001" customHeight="1">
      <c r="A148" s="8" t="s">
        <v>333</v>
      </c>
      <c r="B148" s="8" t="s">
        <v>334</v>
      </c>
      <c r="C148" s="8" t="s">
        <v>240</v>
      </c>
      <c r="D148" s="8" t="s">
        <v>337</v>
      </c>
      <c r="E148" s="57">
        <v>290.98</v>
      </c>
      <c r="F148" s="2">
        <f t="shared" si="42"/>
        <v>531259.64</v>
      </c>
      <c r="G148" s="69">
        <v>856593.75</v>
      </c>
      <c r="H148" s="60">
        <v>92076</v>
      </c>
      <c r="I148" s="44">
        <f t="shared" si="35"/>
        <v>69057</v>
      </c>
      <c r="J148" s="61">
        <v>15566</v>
      </c>
      <c r="K148" s="61">
        <v>334359</v>
      </c>
      <c r="L148" s="61">
        <v>43541</v>
      </c>
      <c r="M148" s="61">
        <v>100543</v>
      </c>
      <c r="N148" s="2">
        <f t="shared" si="36"/>
        <v>1419659.75</v>
      </c>
      <c r="O148" s="4">
        <f t="shared" si="33"/>
        <v>0</v>
      </c>
      <c r="P148" s="68">
        <v>49</v>
      </c>
      <c r="Q148" s="63">
        <v>167</v>
      </c>
      <c r="R148" s="4">
        <f t="shared" si="34"/>
        <v>11374</v>
      </c>
      <c r="S148" s="6">
        <f t="shared" si="43"/>
        <v>25539.314600000002</v>
      </c>
      <c r="T148" s="70">
        <v>52974258</v>
      </c>
      <c r="U148" s="6">
        <f t="shared" si="37"/>
        <v>52974.258000000002</v>
      </c>
      <c r="V148" s="6">
        <f t="shared" si="38"/>
        <v>0</v>
      </c>
      <c r="W148" s="4">
        <f t="shared" si="39"/>
        <v>0</v>
      </c>
      <c r="X148" s="19">
        <f t="shared" si="40"/>
        <v>11374</v>
      </c>
      <c r="Y148" s="20">
        <v>0</v>
      </c>
      <c r="Z148" s="18">
        <v>0</v>
      </c>
      <c r="AA148" s="4">
        <f t="shared" si="41"/>
        <v>11374</v>
      </c>
      <c r="AB148" s="20"/>
      <c r="AC148" s="20"/>
      <c r="AD148" s="20"/>
      <c r="AE148" s="20"/>
      <c r="AF148" s="20"/>
      <c r="AG148" s="20"/>
      <c r="AH148" s="20"/>
      <c r="AI148" s="64">
        <v>0</v>
      </c>
      <c r="AJ148" s="64"/>
      <c r="AK148" s="29"/>
      <c r="AL148" s="38">
        <f t="shared" si="44"/>
        <v>11374</v>
      </c>
      <c r="AM148" s="62">
        <v>11374</v>
      </c>
      <c r="AN148" s="26">
        <f t="shared" si="45"/>
        <v>0</v>
      </c>
      <c r="AO148" s="40">
        <f t="shared" si="46"/>
        <v>1</v>
      </c>
      <c r="AP148" s="40">
        <f t="shared" si="47"/>
        <v>1</v>
      </c>
    </row>
    <row r="149" spans="1:42" ht="17.100000000000001" customHeight="1">
      <c r="A149" s="8" t="s">
        <v>338</v>
      </c>
      <c r="B149" s="8" t="s">
        <v>339</v>
      </c>
      <c r="C149" s="8" t="s">
        <v>113</v>
      </c>
      <c r="D149" s="8" t="s">
        <v>340</v>
      </c>
      <c r="E149" s="57">
        <v>567.27</v>
      </c>
      <c r="F149" s="2">
        <f t="shared" si="42"/>
        <v>1035698.88</v>
      </c>
      <c r="G149" s="69">
        <v>633264.25</v>
      </c>
      <c r="H149" s="60">
        <v>191867</v>
      </c>
      <c r="I149" s="44">
        <f t="shared" si="35"/>
        <v>143900.25</v>
      </c>
      <c r="J149" s="61">
        <v>35530</v>
      </c>
      <c r="K149" s="61">
        <v>774282</v>
      </c>
      <c r="L149" s="61">
        <v>95831</v>
      </c>
      <c r="M149" s="61">
        <v>95076</v>
      </c>
      <c r="N149" s="2">
        <f t="shared" si="36"/>
        <v>1777883.5</v>
      </c>
      <c r="O149" s="4">
        <f t="shared" ref="O149:O150" si="48">IF(F149&gt;N149,ROUND(SUM(F149-N149),0),0)</f>
        <v>0</v>
      </c>
      <c r="P149" s="68">
        <v>186</v>
      </c>
      <c r="Q149" s="63">
        <v>136</v>
      </c>
      <c r="R149" s="4">
        <f t="shared" si="34"/>
        <v>35161</v>
      </c>
      <c r="S149" s="6">
        <f t="shared" si="43"/>
        <v>49789.287900000003</v>
      </c>
      <c r="T149" s="70">
        <v>36693891</v>
      </c>
      <c r="U149" s="6">
        <f t="shared" si="37"/>
        <v>36693.891000000003</v>
      </c>
      <c r="V149" s="6">
        <f t="shared" si="38"/>
        <v>13095.3969</v>
      </c>
      <c r="W149" s="4">
        <f t="shared" si="39"/>
        <v>261908</v>
      </c>
      <c r="X149" s="19">
        <f t="shared" si="40"/>
        <v>297069</v>
      </c>
      <c r="Y149" s="20">
        <v>0</v>
      </c>
      <c r="Z149" s="18">
        <v>0</v>
      </c>
      <c r="AA149" s="4">
        <f t="shared" si="41"/>
        <v>297069</v>
      </c>
      <c r="AB149" s="20"/>
      <c r="AC149" s="20"/>
      <c r="AD149" s="20"/>
      <c r="AE149" s="20"/>
      <c r="AF149" s="20"/>
      <c r="AG149" s="20"/>
      <c r="AH149" s="20"/>
      <c r="AI149" s="64">
        <v>0</v>
      </c>
      <c r="AJ149" s="64"/>
      <c r="AK149" s="29"/>
      <c r="AL149" s="38">
        <f t="shared" si="44"/>
        <v>297069</v>
      </c>
      <c r="AM149" s="62">
        <v>297069</v>
      </c>
      <c r="AN149" s="26">
        <f t="shared" si="45"/>
        <v>0</v>
      </c>
      <c r="AO149" s="40">
        <f t="shared" si="46"/>
        <v>1</v>
      </c>
      <c r="AP149" s="40" t="str">
        <f t="shared" si="47"/>
        <v xml:space="preserve"> </v>
      </c>
    </row>
    <row r="150" spans="1:42" ht="17.100000000000001" customHeight="1">
      <c r="A150" s="8" t="s">
        <v>338</v>
      </c>
      <c r="B150" s="8" t="s">
        <v>339</v>
      </c>
      <c r="C150" s="8" t="s">
        <v>135</v>
      </c>
      <c r="D150" s="8" t="s">
        <v>341</v>
      </c>
      <c r="E150" s="57">
        <v>401.52</v>
      </c>
      <c r="F150" s="2">
        <f t="shared" si="42"/>
        <v>733079.16</v>
      </c>
      <c r="G150" s="69">
        <v>1387957.9</v>
      </c>
      <c r="H150" s="60">
        <v>147077</v>
      </c>
      <c r="I150" s="44">
        <f t="shared" si="35"/>
        <v>110307.75</v>
      </c>
      <c r="J150" s="61">
        <v>26823</v>
      </c>
      <c r="K150" s="61">
        <v>591471</v>
      </c>
      <c r="L150" s="61">
        <v>71200</v>
      </c>
      <c r="M150" s="61">
        <v>97837</v>
      </c>
      <c r="N150" s="2">
        <f t="shared" si="36"/>
        <v>2285596.65</v>
      </c>
      <c r="O150" s="4">
        <f t="shared" si="48"/>
        <v>0</v>
      </c>
      <c r="P150" s="68">
        <v>59</v>
      </c>
      <c r="Q150" s="63">
        <v>167</v>
      </c>
      <c r="R150" s="4">
        <f t="shared" si="34"/>
        <v>13696</v>
      </c>
      <c r="S150" s="6">
        <f t="shared" si="43"/>
        <v>35241.410400000001</v>
      </c>
      <c r="T150" s="70">
        <v>78138681</v>
      </c>
      <c r="U150" s="6">
        <f t="shared" si="37"/>
        <v>78138.680999999997</v>
      </c>
      <c r="V150" s="6">
        <f t="shared" si="38"/>
        <v>0</v>
      </c>
      <c r="W150" s="4">
        <f t="shared" si="39"/>
        <v>0</v>
      </c>
      <c r="X150" s="19">
        <f t="shared" si="40"/>
        <v>13696</v>
      </c>
      <c r="Y150" s="20">
        <v>0</v>
      </c>
      <c r="Z150" s="18">
        <v>0</v>
      </c>
      <c r="AA150" s="4">
        <f t="shared" si="41"/>
        <v>13696</v>
      </c>
      <c r="AB150" s="20"/>
      <c r="AC150" s="20"/>
      <c r="AD150" s="20"/>
      <c r="AE150" s="20"/>
      <c r="AF150" s="20"/>
      <c r="AG150" s="20"/>
      <c r="AH150" s="20"/>
      <c r="AI150" s="64">
        <v>0</v>
      </c>
      <c r="AJ150" s="64"/>
      <c r="AK150" s="29"/>
      <c r="AL150" s="38">
        <f t="shared" si="44"/>
        <v>13696</v>
      </c>
      <c r="AM150" s="62">
        <v>13696</v>
      </c>
      <c r="AN150" s="26">
        <f t="shared" si="45"/>
        <v>0</v>
      </c>
      <c r="AO150" s="40">
        <f t="shared" si="46"/>
        <v>1</v>
      </c>
      <c r="AP150" s="40">
        <f t="shared" si="47"/>
        <v>1</v>
      </c>
    </row>
    <row r="151" spans="1:42" ht="17.100000000000001" customHeight="1">
      <c r="A151" s="8" t="s">
        <v>338</v>
      </c>
      <c r="B151" s="8" t="s">
        <v>339</v>
      </c>
      <c r="C151" s="8" t="s">
        <v>125</v>
      </c>
      <c r="D151" s="8" t="s">
        <v>342</v>
      </c>
      <c r="E151" s="57">
        <v>756.68</v>
      </c>
      <c r="F151" s="2">
        <f t="shared" si="42"/>
        <v>1381516.08</v>
      </c>
      <c r="G151" s="69">
        <v>532219.76</v>
      </c>
      <c r="H151" s="60">
        <v>300483</v>
      </c>
      <c r="I151" s="44">
        <f t="shared" si="35"/>
        <v>225362.25</v>
      </c>
      <c r="J151" s="61">
        <v>55622</v>
      </c>
      <c r="K151" s="61">
        <v>1212806</v>
      </c>
      <c r="L151" s="61">
        <v>144626</v>
      </c>
      <c r="M151" s="61">
        <v>38106</v>
      </c>
      <c r="N151" s="2">
        <f t="shared" si="36"/>
        <v>2208742.0099999998</v>
      </c>
      <c r="O151" s="4">
        <f t="shared" ref="O151:O209" si="49">IF(F151&gt;N151,ROUND(SUM(F151-N151),0),0)</f>
        <v>0</v>
      </c>
      <c r="P151" s="68">
        <v>110</v>
      </c>
      <c r="Q151" s="63">
        <v>156</v>
      </c>
      <c r="R151" s="4">
        <f t="shared" si="34"/>
        <v>23852</v>
      </c>
      <c r="S151" s="6">
        <f t="shared" si="43"/>
        <v>66413.803599999999</v>
      </c>
      <c r="T151" s="70">
        <v>32048919</v>
      </c>
      <c r="U151" s="6">
        <f t="shared" si="37"/>
        <v>32048.919000000002</v>
      </c>
      <c r="V151" s="6">
        <f t="shared" si="38"/>
        <v>34364.884599999998</v>
      </c>
      <c r="W151" s="4">
        <f t="shared" si="39"/>
        <v>687298</v>
      </c>
      <c r="X151" s="19">
        <f t="shared" si="40"/>
        <v>711150</v>
      </c>
      <c r="Y151" s="20">
        <v>0</v>
      </c>
      <c r="Z151" s="18">
        <v>0</v>
      </c>
      <c r="AA151" s="4">
        <f t="shared" si="41"/>
        <v>711150</v>
      </c>
      <c r="AB151" s="20"/>
      <c r="AC151" s="20"/>
      <c r="AD151" s="20"/>
      <c r="AE151" s="20"/>
      <c r="AF151" s="20"/>
      <c r="AG151" s="20"/>
      <c r="AH151" s="20"/>
      <c r="AI151" s="64">
        <v>0</v>
      </c>
      <c r="AJ151" s="64"/>
      <c r="AK151" s="29"/>
      <c r="AL151" s="38">
        <f t="shared" si="44"/>
        <v>711150</v>
      </c>
      <c r="AM151" s="62">
        <v>711150</v>
      </c>
      <c r="AN151" s="26">
        <f t="shared" si="45"/>
        <v>0</v>
      </c>
      <c r="AO151" s="40">
        <f t="shared" si="46"/>
        <v>1</v>
      </c>
      <c r="AP151" s="40" t="str">
        <f t="shared" si="47"/>
        <v xml:space="preserve"> </v>
      </c>
    </row>
    <row r="152" spans="1:42" ht="17.100000000000001" customHeight="1">
      <c r="A152" s="8" t="s">
        <v>343</v>
      </c>
      <c r="B152" s="8" t="s">
        <v>344</v>
      </c>
      <c r="C152" s="8" t="s">
        <v>82</v>
      </c>
      <c r="D152" s="8" t="s">
        <v>345</v>
      </c>
      <c r="E152" s="57">
        <v>650.09</v>
      </c>
      <c r="F152" s="2">
        <f t="shared" si="42"/>
        <v>1186908.32</v>
      </c>
      <c r="G152" s="69">
        <v>318197.76000000001</v>
      </c>
      <c r="H152" s="60">
        <v>99227</v>
      </c>
      <c r="I152" s="44">
        <f t="shared" si="35"/>
        <v>74420.25</v>
      </c>
      <c r="J152" s="61">
        <v>64929</v>
      </c>
      <c r="K152" s="61">
        <v>62846</v>
      </c>
      <c r="L152" s="61">
        <v>171700</v>
      </c>
      <c r="M152" s="61">
        <v>599</v>
      </c>
      <c r="N152" s="2">
        <f t="shared" si="36"/>
        <v>692692.01</v>
      </c>
      <c r="O152" s="4">
        <f t="shared" si="49"/>
        <v>494216</v>
      </c>
      <c r="P152" s="68">
        <v>169</v>
      </c>
      <c r="Q152" s="63">
        <v>84</v>
      </c>
      <c r="R152" s="4">
        <f t="shared" si="34"/>
        <v>19732</v>
      </c>
      <c r="S152" s="6">
        <f t="shared" si="43"/>
        <v>57058.399299999997</v>
      </c>
      <c r="T152" s="70">
        <v>18017993</v>
      </c>
      <c r="U152" s="6">
        <f t="shared" si="37"/>
        <v>18017.992999999999</v>
      </c>
      <c r="V152" s="6">
        <f t="shared" si="38"/>
        <v>39040.406300000002</v>
      </c>
      <c r="W152" s="4">
        <f t="shared" si="39"/>
        <v>780808</v>
      </c>
      <c r="X152" s="19">
        <f t="shared" si="40"/>
        <v>1294756</v>
      </c>
      <c r="Y152" s="20">
        <v>0</v>
      </c>
      <c r="Z152" s="18">
        <v>0</v>
      </c>
      <c r="AA152" s="4">
        <f t="shared" si="41"/>
        <v>1294756</v>
      </c>
      <c r="AB152" s="20"/>
      <c r="AC152" s="20"/>
      <c r="AD152" s="20"/>
      <c r="AE152" s="20"/>
      <c r="AF152" s="20"/>
      <c r="AG152" s="20"/>
      <c r="AH152" s="20"/>
      <c r="AI152" s="64">
        <v>0</v>
      </c>
      <c r="AJ152" s="64"/>
      <c r="AK152" s="29"/>
      <c r="AL152" s="38">
        <f t="shared" si="44"/>
        <v>1294756</v>
      </c>
      <c r="AM152" s="62">
        <v>1294756</v>
      </c>
      <c r="AN152" s="26">
        <f t="shared" si="45"/>
        <v>0</v>
      </c>
      <c r="AO152" s="40" t="str">
        <f t="shared" si="46"/>
        <v xml:space="preserve"> </v>
      </c>
      <c r="AP152" s="40" t="str">
        <f t="shared" si="47"/>
        <v xml:space="preserve"> </v>
      </c>
    </row>
    <row r="153" spans="1:42" ht="17.100000000000001" customHeight="1">
      <c r="A153" s="8" t="s">
        <v>343</v>
      </c>
      <c r="B153" s="8" t="s">
        <v>344</v>
      </c>
      <c r="C153" s="8" t="s">
        <v>306</v>
      </c>
      <c r="D153" s="8" t="s">
        <v>346</v>
      </c>
      <c r="E153" s="57">
        <v>450.14</v>
      </c>
      <c r="F153" s="2">
        <f t="shared" si="42"/>
        <v>821847.61</v>
      </c>
      <c r="G153" s="69">
        <v>439690.53</v>
      </c>
      <c r="H153" s="60">
        <v>74882</v>
      </c>
      <c r="I153" s="44">
        <f t="shared" si="35"/>
        <v>56161.5</v>
      </c>
      <c r="J153" s="61">
        <v>45370</v>
      </c>
      <c r="K153" s="61">
        <v>43825</v>
      </c>
      <c r="L153" s="61">
        <v>118279</v>
      </c>
      <c r="M153" s="61">
        <v>22177</v>
      </c>
      <c r="N153" s="2">
        <f t="shared" si="36"/>
        <v>725503.03</v>
      </c>
      <c r="O153" s="4">
        <f t="shared" si="49"/>
        <v>96345</v>
      </c>
      <c r="P153" s="68">
        <v>228</v>
      </c>
      <c r="Q153" s="63">
        <v>88</v>
      </c>
      <c r="R153" s="4">
        <f t="shared" si="34"/>
        <v>27889</v>
      </c>
      <c r="S153" s="6">
        <f t="shared" si="43"/>
        <v>39508.787799999998</v>
      </c>
      <c r="T153" s="70">
        <v>24730041</v>
      </c>
      <c r="U153" s="6">
        <f t="shared" si="37"/>
        <v>24730.041000000001</v>
      </c>
      <c r="V153" s="6">
        <f t="shared" si="38"/>
        <v>14778.746799999997</v>
      </c>
      <c r="W153" s="4">
        <f t="shared" si="39"/>
        <v>295575</v>
      </c>
      <c r="X153" s="19">
        <f t="shared" si="40"/>
        <v>419809</v>
      </c>
      <c r="Y153" s="20">
        <v>0</v>
      </c>
      <c r="Z153" s="18">
        <v>0</v>
      </c>
      <c r="AA153" s="4">
        <f t="shared" si="41"/>
        <v>419809</v>
      </c>
      <c r="AB153" s="20"/>
      <c r="AC153" s="20"/>
      <c r="AD153" s="20"/>
      <c r="AE153" s="20"/>
      <c r="AF153" s="20"/>
      <c r="AG153" s="20"/>
      <c r="AH153" s="20"/>
      <c r="AI153" s="64">
        <v>0</v>
      </c>
      <c r="AJ153" s="64"/>
      <c r="AK153" s="29"/>
      <c r="AL153" s="38">
        <f t="shared" si="44"/>
        <v>419809</v>
      </c>
      <c r="AM153" s="62">
        <v>419809</v>
      </c>
      <c r="AN153" s="26">
        <f t="shared" si="45"/>
        <v>0</v>
      </c>
      <c r="AO153" s="40" t="str">
        <f t="shared" si="46"/>
        <v xml:space="preserve"> </v>
      </c>
      <c r="AP153" s="40" t="str">
        <f t="shared" si="47"/>
        <v xml:space="preserve"> </v>
      </c>
    </row>
    <row r="154" spans="1:42" ht="17.100000000000001" customHeight="1">
      <c r="A154" s="8" t="s">
        <v>343</v>
      </c>
      <c r="B154" s="8" t="s">
        <v>344</v>
      </c>
      <c r="C154" s="8" t="s">
        <v>125</v>
      </c>
      <c r="D154" s="8" t="s">
        <v>347</v>
      </c>
      <c r="E154" s="57">
        <v>1759.17</v>
      </c>
      <c r="F154" s="2">
        <f t="shared" si="42"/>
        <v>3211822.22</v>
      </c>
      <c r="G154" s="69">
        <v>1220351.3999999999</v>
      </c>
      <c r="H154" s="60">
        <v>263716</v>
      </c>
      <c r="I154" s="44">
        <f t="shared" si="35"/>
        <v>197787</v>
      </c>
      <c r="J154" s="61">
        <v>172099</v>
      </c>
      <c r="K154" s="61">
        <v>165952</v>
      </c>
      <c r="L154" s="61">
        <v>445038</v>
      </c>
      <c r="M154" s="61">
        <v>2566</v>
      </c>
      <c r="N154" s="2">
        <f t="shared" si="36"/>
        <v>2203793.4</v>
      </c>
      <c r="O154" s="4">
        <f t="shared" si="49"/>
        <v>1008029</v>
      </c>
      <c r="P154" s="68">
        <v>947</v>
      </c>
      <c r="Q154" s="63">
        <v>33</v>
      </c>
      <c r="R154" s="4">
        <f t="shared" si="34"/>
        <v>43439</v>
      </c>
      <c r="S154" s="6">
        <f t="shared" si="43"/>
        <v>154402.35089999999</v>
      </c>
      <c r="T154" s="70">
        <v>71479247</v>
      </c>
      <c r="U154" s="6">
        <f t="shared" si="37"/>
        <v>71479.247000000003</v>
      </c>
      <c r="V154" s="6">
        <f t="shared" si="38"/>
        <v>82923.103899999987</v>
      </c>
      <c r="W154" s="4">
        <f t="shared" si="39"/>
        <v>1658462</v>
      </c>
      <c r="X154" s="19">
        <f t="shared" si="40"/>
        <v>2709930</v>
      </c>
      <c r="Y154" s="20">
        <v>0</v>
      </c>
      <c r="Z154" s="18">
        <v>0</v>
      </c>
      <c r="AA154" s="4">
        <f t="shared" si="41"/>
        <v>2709930</v>
      </c>
      <c r="AB154" s="20"/>
      <c r="AC154" s="20"/>
      <c r="AD154" s="20"/>
      <c r="AE154" s="20"/>
      <c r="AF154" s="20"/>
      <c r="AG154" s="20"/>
      <c r="AH154" s="20"/>
      <c r="AI154" s="64">
        <v>0</v>
      </c>
      <c r="AJ154" s="64"/>
      <c r="AK154" s="29"/>
      <c r="AL154" s="38">
        <f t="shared" si="44"/>
        <v>2709930</v>
      </c>
      <c r="AM154" s="62">
        <v>2709930</v>
      </c>
      <c r="AN154" s="26">
        <f t="shared" si="45"/>
        <v>0</v>
      </c>
      <c r="AO154" s="40" t="str">
        <f t="shared" si="46"/>
        <v xml:space="preserve"> </v>
      </c>
      <c r="AP154" s="40" t="str">
        <f t="shared" si="47"/>
        <v xml:space="preserve"> </v>
      </c>
    </row>
    <row r="155" spans="1:42" ht="17.100000000000001" customHeight="1">
      <c r="A155" s="8" t="s">
        <v>343</v>
      </c>
      <c r="B155" s="8" t="s">
        <v>344</v>
      </c>
      <c r="C155" s="8" t="s">
        <v>348</v>
      </c>
      <c r="D155" s="8" t="s">
        <v>349</v>
      </c>
      <c r="E155" s="57">
        <v>711.96</v>
      </c>
      <c r="F155" s="2">
        <f t="shared" si="42"/>
        <v>1299868.0900000001</v>
      </c>
      <c r="G155" s="69">
        <v>655727.31999999995</v>
      </c>
      <c r="H155" s="60">
        <v>83855</v>
      </c>
      <c r="I155" s="44">
        <f t="shared" si="35"/>
        <v>62891.25</v>
      </c>
      <c r="J155" s="61">
        <v>54391</v>
      </c>
      <c r="K155" s="61">
        <v>52602</v>
      </c>
      <c r="L155" s="61">
        <v>143331</v>
      </c>
      <c r="M155" s="61">
        <v>18381</v>
      </c>
      <c r="N155" s="2">
        <f t="shared" si="36"/>
        <v>987323.57</v>
      </c>
      <c r="O155" s="4">
        <f t="shared" si="49"/>
        <v>312545</v>
      </c>
      <c r="P155" s="68">
        <v>242</v>
      </c>
      <c r="Q155" s="63">
        <v>90</v>
      </c>
      <c r="R155" s="4">
        <f t="shared" si="34"/>
        <v>30274</v>
      </c>
      <c r="S155" s="6">
        <f t="shared" si="43"/>
        <v>62488.729200000002</v>
      </c>
      <c r="T155" s="70">
        <v>39280687</v>
      </c>
      <c r="U155" s="6">
        <f t="shared" si="37"/>
        <v>39280.686999999998</v>
      </c>
      <c r="V155" s="6">
        <f t="shared" si="38"/>
        <v>23208.042200000004</v>
      </c>
      <c r="W155" s="4">
        <f t="shared" si="39"/>
        <v>464161</v>
      </c>
      <c r="X155" s="19">
        <f t="shared" si="40"/>
        <v>806980</v>
      </c>
      <c r="Y155" s="20">
        <v>0</v>
      </c>
      <c r="Z155" s="18">
        <v>0</v>
      </c>
      <c r="AA155" s="4">
        <f t="shared" si="41"/>
        <v>806980</v>
      </c>
      <c r="AB155" s="20"/>
      <c r="AC155" s="20"/>
      <c r="AD155" s="20"/>
      <c r="AE155" s="20">
        <v>220</v>
      </c>
      <c r="AF155" s="20"/>
      <c r="AG155" s="20"/>
      <c r="AH155" s="20"/>
      <c r="AI155" s="64">
        <v>0</v>
      </c>
      <c r="AJ155" s="64"/>
      <c r="AK155" s="29"/>
      <c r="AL155" s="38">
        <f t="shared" si="44"/>
        <v>806760</v>
      </c>
      <c r="AM155" s="62">
        <v>806760</v>
      </c>
      <c r="AN155" s="26">
        <f t="shared" si="45"/>
        <v>0</v>
      </c>
      <c r="AO155" s="40" t="str">
        <f t="shared" si="46"/>
        <v xml:space="preserve"> </v>
      </c>
      <c r="AP155" s="40" t="str">
        <f t="shared" si="47"/>
        <v xml:space="preserve"> </v>
      </c>
    </row>
    <row r="156" spans="1:42" ht="17.100000000000001" customHeight="1">
      <c r="A156" s="8" t="s">
        <v>343</v>
      </c>
      <c r="B156" s="8" t="s">
        <v>344</v>
      </c>
      <c r="C156" s="8" t="s">
        <v>155</v>
      </c>
      <c r="D156" s="8" t="s">
        <v>350</v>
      </c>
      <c r="E156" s="57">
        <v>856.5</v>
      </c>
      <c r="F156" s="2">
        <f t="shared" si="42"/>
        <v>1563763.44</v>
      </c>
      <c r="G156" s="69">
        <v>1280666.81</v>
      </c>
      <c r="H156" s="60">
        <v>120923</v>
      </c>
      <c r="I156" s="44">
        <f t="shared" si="35"/>
        <v>90692.25</v>
      </c>
      <c r="J156" s="61">
        <v>79126</v>
      </c>
      <c r="K156" s="61">
        <v>76614</v>
      </c>
      <c r="L156" s="61">
        <v>207809</v>
      </c>
      <c r="M156" s="61">
        <v>7278</v>
      </c>
      <c r="N156" s="2">
        <f t="shared" si="36"/>
        <v>1742186.06</v>
      </c>
      <c r="O156" s="4">
        <f t="shared" si="49"/>
        <v>0</v>
      </c>
      <c r="P156" s="68">
        <v>486</v>
      </c>
      <c r="Q156" s="63">
        <v>68</v>
      </c>
      <c r="R156" s="4">
        <f t="shared" si="34"/>
        <v>45937</v>
      </c>
      <c r="S156" s="6">
        <f t="shared" si="43"/>
        <v>75175.005000000005</v>
      </c>
      <c r="T156" s="70">
        <v>79742641</v>
      </c>
      <c r="U156" s="6">
        <f t="shared" si="37"/>
        <v>79742.641000000003</v>
      </c>
      <c r="V156" s="6">
        <f t="shared" si="38"/>
        <v>0</v>
      </c>
      <c r="W156" s="4">
        <f t="shared" si="39"/>
        <v>0</v>
      </c>
      <c r="X156" s="19">
        <f t="shared" si="40"/>
        <v>45937</v>
      </c>
      <c r="Y156" s="20">
        <v>0</v>
      </c>
      <c r="Z156" s="18">
        <v>0</v>
      </c>
      <c r="AA156" s="4">
        <f t="shared" si="41"/>
        <v>45937</v>
      </c>
      <c r="AB156" s="20"/>
      <c r="AC156" s="20"/>
      <c r="AD156" s="20"/>
      <c r="AE156" s="20"/>
      <c r="AF156" s="20"/>
      <c r="AG156" s="20"/>
      <c r="AH156" s="20"/>
      <c r="AI156" s="64">
        <v>0</v>
      </c>
      <c r="AJ156" s="64"/>
      <c r="AK156" s="29"/>
      <c r="AL156" s="38">
        <f t="shared" si="44"/>
        <v>45937</v>
      </c>
      <c r="AM156" s="62">
        <v>45937</v>
      </c>
      <c r="AN156" s="26">
        <f t="shared" si="45"/>
        <v>0</v>
      </c>
      <c r="AO156" s="40">
        <f t="shared" si="46"/>
        <v>1</v>
      </c>
      <c r="AP156" s="40">
        <f t="shared" si="47"/>
        <v>1</v>
      </c>
    </row>
    <row r="157" spans="1:42" ht="17.100000000000001" customHeight="1">
      <c r="A157" s="8" t="s">
        <v>343</v>
      </c>
      <c r="B157" s="8" t="s">
        <v>344</v>
      </c>
      <c r="C157" s="8" t="s">
        <v>183</v>
      </c>
      <c r="D157" s="8" t="s">
        <v>351</v>
      </c>
      <c r="E157" s="57">
        <v>13011.02</v>
      </c>
      <c r="F157" s="2">
        <f t="shared" si="42"/>
        <v>23754999.879999999</v>
      </c>
      <c r="G157" s="69">
        <v>4546439.04</v>
      </c>
      <c r="H157" s="60">
        <v>1756578</v>
      </c>
      <c r="I157" s="44">
        <f t="shared" si="35"/>
        <v>1317433.5</v>
      </c>
      <c r="J157" s="61">
        <v>1149418</v>
      </c>
      <c r="K157" s="61">
        <v>1111362</v>
      </c>
      <c r="L157" s="61">
        <v>2984590</v>
      </c>
      <c r="M157" s="61">
        <v>0</v>
      </c>
      <c r="N157" s="2">
        <f t="shared" si="36"/>
        <v>11109242.539999999</v>
      </c>
      <c r="O157" s="4">
        <f t="shared" si="49"/>
        <v>12645757</v>
      </c>
      <c r="P157" s="68">
        <v>3141</v>
      </c>
      <c r="Q157" s="63">
        <v>33</v>
      </c>
      <c r="R157" s="4">
        <f t="shared" si="34"/>
        <v>144078</v>
      </c>
      <c r="S157" s="6">
        <f t="shared" si="43"/>
        <v>1141977.2254000001</v>
      </c>
      <c r="T157" s="70">
        <v>269658306</v>
      </c>
      <c r="U157" s="6">
        <f t="shared" si="37"/>
        <v>269658.30599999998</v>
      </c>
      <c r="V157" s="6">
        <f t="shared" si="38"/>
        <v>872318.91940000013</v>
      </c>
      <c r="W157" s="4">
        <f t="shared" si="39"/>
        <v>17446378</v>
      </c>
      <c r="X157" s="19">
        <f t="shared" si="40"/>
        <v>30236213</v>
      </c>
      <c r="Y157" s="20">
        <v>0</v>
      </c>
      <c r="Z157" s="18">
        <v>0</v>
      </c>
      <c r="AA157" s="4">
        <f t="shared" si="41"/>
        <v>30236213</v>
      </c>
      <c r="AB157" s="20"/>
      <c r="AC157" s="20"/>
      <c r="AD157" s="20"/>
      <c r="AE157" s="20"/>
      <c r="AF157" s="20"/>
      <c r="AG157" s="20"/>
      <c r="AH157" s="20"/>
      <c r="AI157" s="64">
        <v>0</v>
      </c>
      <c r="AJ157" s="64"/>
      <c r="AK157" s="29"/>
      <c r="AL157" s="38">
        <f t="shared" si="44"/>
        <v>30236213</v>
      </c>
      <c r="AM157" s="62">
        <v>30236213</v>
      </c>
      <c r="AN157" s="26">
        <f t="shared" si="45"/>
        <v>0</v>
      </c>
      <c r="AO157" s="40" t="str">
        <f t="shared" si="46"/>
        <v xml:space="preserve"> </v>
      </c>
      <c r="AP157" s="40" t="str">
        <f t="shared" si="47"/>
        <v xml:space="preserve"> </v>
      </c>
    </row>
    <row r="158" spans="1:42" ht="17.100000000000001" customHeight="1">
      <c r="A158" s="8" t="s">
        <v>343</v>
      </c>
      <c r="B158" s="8" t="s">
        <v>344</v>
      </c>
      <c r="C158" s="8" t="s">
        <v>352</v>
      </c>
      <c r="D158" s="8" t="s">
        <v>353</v>
      </c>
      <c r="E158" s="57">
        <v>570.61</v>
      </c>
      <c r="F158" s="2">
        <f t="shared" si="42"/>
        <v>1041796.91</v>
      </c>
      <c r="G158" s="69">
        <v>235319.24</v>
      </c>
      <c r="H158" s="60">
        <v>80511</v>
      </c>
      <c r="I158" s="44">
        <f t="shared" si="35"/>
        <v>60383.25</v>
      </c>
      <c r="J158" s="61">
        <v>52312</v>
      </c>
      <c r="K158" s="61">
        <v>50527</v>
      </c>
      <c r="L158" s="61">
        <v>137198</v>
      </c>
      <c r="M158" s="61">
        <v>5539</v>
      </c>
      <c r="N158" s="2">
        <f t="shared" si="36"/>
        <v>541278.49</v>
      </c>
      <c r="O158" s="4">
        <f t="shared" si="49"/>
        <v>500518</v>
      </c>
      <c r="P158" s="68">
        <v>260</v>
      </c>
      <c r="Q158" s="63">
        <v>75</v>
      </c>
      <c r="R158" s="4">
        <f t="shared" si="34"/>
        <v>27105</v>
      </c>
      <c r="S158" s="6">
        <f t="shared" si="43"/>
        <v>50082.439700000003</v>
      </c>
      <c r="T158" s="70">
        <v>13639230</v>
      </c>
      <c r="U158" s="6">
        <f t="shared" si="37"/>
        <v>13639.23</v>
      </c>
      <c r="V158" s="6">
        <f t="shared" si="38"/>
        <v>36443.209700000007</v>
      </c>
      <c r="W158" s="4">
        <f t="shared" si="39"/>
        <v>728864</v>
      </c>
      <c r="X158" s="19">
        <f t="shared" si="40"/>
        <v>1256487</v>
      </c>
      <c r="Y158" s="20">
        <v>0</v>
      </c>
      <c r="Z158" s="18">
        <v>0</v>
      </c>
      <c r="AA158" s="4">
        <f t="shared" si="41"/>
        <v>1256487</v>
      </c>
      <c r="AB158" s="20"/>
      <c r="AC158" s="20"/>
      <c r="AD158" s="20"/>
      <c r="AE158" s="20"/>
      <c r="AF158" s="20"/>
      <c r="AG158" s="20"/>
      <c r="AH158" s="20"/>
      <c r="AI158" s="64">
        <v>0</v>
      </c>
      <c r="AJ158" s="64"/>
      <c r="AK158" s="29"/>
      <c r="AL158" s="38">
        <f t="shared" si="44"/>
        <v>1256487</v>
      </c>
      <c r="AM158" s="62">
        <v>1256487</v>
      </c>
      <c r="AN158" s="26">
        <f t="shared" si="45"/>
        <v>0</v>
      </c>
      <c r="AO158" s="40" t="str">
        <f t="shared" si="46"/>
        <v xml:space="preserve"> </v>
      </c>
      <c r="AP158" s="40" t="str">
        <f t="shared" si="47"/>
        <v xml:space="preserve"> </v>
      </c>
    </row>
    <row r="159" spans="1:42" ht="17.100000000000001" customHeight="1">
      <c r="A159" s="8" t="s">
        <v>343</v>
      </c>
      <c r="B159" s="8" t="s">
        <v>344</v>
      </c>
      <c r="C159" s="8" t="s">
        <v>354</v>
      </c>
      <c r="D159" s="8" t="s">
        <v>355</v>
      </c>
      <c r="E159" s="57">
        <v>633.55999999999995</v>
      </c>
      <c r="F159" s="2">
        <f t="shared" si="42"/>
        <v>1156728.51</v>
      </c>
      <c r="G159" s="69">
        <v>962499.62</v>
      </c>
      <c r="H159" s="60">
        <v>97760</v>
      </c>
      <c r="I159" s="44">
        <f t="shared" si="35"/>
        <v>73320</v>
      </c>
      <c r="J159" s="61">
        <v>42423</v>
      </c>
      <c r="K159" s="61">
        <v>40904</v>
      </c>
      <c r="L159" s="61">
        <v>112926</v>
      </c>
      <c r="M159" s="61">
        <v>58762</v>
      </c>
      <c r="N159" s="2">
        <f t="shared" si="36"/>
        <v>1290834.6200000001</v>
      </c>
      <c r="O159" s="4">
        <f t="shared" si="49"/>
        <v>0</v>
      </c>
      <c r="P159" s="68">
        <v>143</v>
      </c>
      <c r="Q159" s="63">
        <v>136</v>
      </c>
      <c r="R159" s="4">
        <f t="shared" si="34"/>
        <v>27033</v>
      </c>
      <c r="S159" s="6">
        <f t="shared" si="43"/>
        <v>55607.561199999996</v>
      </c>
      <c r="T159" s="70">
        <v>57067341</v>
      </c>
      <c r="U159" s="6">
        <f t="shared" si="37"/>
        <v>57067.341</v>
      </c>
      <c r="V159" s="6">
        <f t="shared" si="38"/>
        <v>0</v>
      </c>
      <c r="W159" s="4">
        <f t="shared" si="39"/>
        <v>0</v>
      </c>
      <c r="X159" s="19">
        <f t="shared" si="40"/>
        <v>27033</v>
      </c>
      <c r="Y159" s="20">
        <v>0</v>
      </c>
      <c r="Z159" s="18">
        <v>0</v>
      </c>
      <c r="AA159" s="4">
        <f t="shared" si="41"/>
        <v>27033</v>
      </c>
      <c r="AB159" s="20"/>
      <c r="AC159" s="20"/>
      <c r="AD159" s="20"/>
      <c r="AE159" s="20"/>
      <c r="AF159" s="20"/>
      <c r="AG159" s="20"/>
      <c r="AH159" s="20"/>
      <c r="AI159" s="64">
        <v>416993</v>
      </c>
      <c r="AJ159" s="64"/>
      <c r="AK159" s="29"/>
      <c r="AL159" s="38">
        <f t="shared" si="44"/>
        <v>444026</v>
      </c>
      <c r="AM159" s="62">
        <v>444026</v>
      </c>
      <c r="AN159" s="26">
        <f t="shared" si="45"/>
        <v>0</v>
      </c>
      <c r="AO159" s="40">
        <f t="shared" si="46"/>
        <v>1</v>
      </c>
      <c r="AP159" s="40">
        <f t="shared" si="47"/>
        <v>1</v>
      </c>
    </row>
    <row r="160" spans="1:42" ht="17.100000000000001" customHeight="1">
      <c r="A160" s="8" t="s">
        <v>356</v>
      </c>
      <c r="B160" s="8" t="s">
        <v>357</v>
      </c>
      <c r="C160" s="8" t="s">
        <v>245</v>
      </c>
      <c r="D160" s="8" t="s">
        <v>358</v>
      </c>
      <c r="E160" s="57">
        <v>652.57000000000005</v>
      </c>
      <c r="F160" s="2">
        <f t="shared" si="42"/>
        <v>1191436.2</v>
      </c>
      <c r="G160" s="69">
        <v>198708.73</v>
      </c>
      <c r="H160" s="60">
        <v>93647</v>
      </c>
      <c r="I160" s="44">
        <f t="shared" si="35"/>
        <v>70235.25</v>
      </c>
      <c r="J160" s="61">
        <v>58874</v>
      </c>
      <c r="K160" s="61">
        <v>0</v>
      </c>
      <c r="L160" s="61">
        <v>0</v>
      </c>
      <c r="M160" s="61">
        <v>10052</v>
      </c>
      <c r="N160" s="2">
        <f t="shared" si="36"/>
        <v>337869.98</v>
      </c>
      <c r="O160" s="4">
        <f t="shared" si="49"/>
        <v>853566</v>
      </c>
      <c r="P160" s="68">
        <v>368</v>
      </c>
      <c r="Q160" s="63">
        <v>33</v>
      </c>
      <c r="R160" s="4">
        <f t="shared" si="34"/>
        <v>16880</v>
      </c>
      <c r="S160" s="6">
        <f t="shared" si="43"/>
        <v>57276.068899999998</v>
      </c>
      <c r="T160" s="70">
        <v>12411538</v>
      </c>
      <c r="U160" s="6">
        <f t="shared" si="37"/>
        <v>12411.538</v>
      </c>
      <c r="V160" s="6">
        <f t="shared" si="38"/>
        <v>44864.530899999998</v>
      </c>
      <c r="W160" s="4">
        <f t="shared" si="39"/>
        <v>897291</v>
      </c>
      <c r="X160" s="19">
        <f t="shared" si="40"/>
        <v>1767737</v>
      </c>
      <c r="Y160" s="20">
        <v>0</v>
      </c>
      <c r="Z160" s="18">
        <v>0</v>
      </c>
      <c r="AA160" s="4">
        <f t="shared" si="41"/>
        <v>1767737</v>
      </c>
      <c r="AB160" s="20"/>
      <c r="AC160" s="20"/>
      <c r="AD160" s="20"/>
      <c r="AE160" s="20"/>
      <c r="AF160" s="20"/>
      <c r="AG160" s="20"/>
      <c r="AH160" s="20"/>
      <c r="AI160" s="64">
        <v>0</v>
      </c>
      <c r="AJ160" s="64"/>
      <c r="AK160" s="29"/>
      <c r="AL160" s="38">
        <f t="shared" si="44"/>
        <v>1767737</v>
      </c>
      <c r="AM160" s="62">
        <v>1767737</v>
      </c>
      <c r="AN160" s="26">
        <f t="shared" si="45"/>
        <v>0</v>
      </c>
      <c r="AO160" s="40" t="str">
        <f t="shared" si="46"/>
        <v xml:space="preserve"> </v>
      </c>
      <c r="AP160" s="40" t="str">
        <f t="shared" si="47"/>
        <v xml:space="preserve"> </v>
      </c>
    </row>
    <row r="161" spans="1:42" ht="17.100000000000001" customHeight="1">
      <c r="A161" s="8" t="s">
        <v>356</v>
      </c>
      <c r="B161" s="8" t="s">
        <v>357</v>
      </c>
      <c r="C161" s="8" t="s">
        <v>113</v>
      </c>
      <c r="D161" s="8" t="s">
        <v>359</v>
      </c>
      <c r="E161" s="57">
        <v>1103.72</v>
      </c>
      <c r="F161" s="2">
        <f t="shared" si="42"/>
        <v>2015127.83</v>
      </c>
      <c r="G161" s="69">
        <v>273461.2</v>
      </c>
      <c r="H161" s="60">
        <v>172257</v>
      </c>
      <c r="I161" s="44">
        <f t="shared" si="35"/>
        <v>129192.75</v>
      </c>
      <c r="J161" s="61">
        <v>96464</v>
      </c>
      <c r="K161" s="61">
        <v>552256</v>
      </c>
      <c r="L161" s="61">
        <v>247678</v>
      </c>
      <c r="M161" s="61">
        <v>114311</v>
      </c>
      <c r="N161" s="2">
        <f t="shared" si="36"/>
        <v>1413362.95</v>
      </c>
      <c r="O161" s="4">
        <f t="shared" si="49"/>
        <v>601765</v>
      </c>
      <c r="P161" s="68">
        <v>371</v>
      </c>
      <c r="Q161" s="63">
        <v>79</v>
      </c>
      <c r="R161" s="4">
        <f t="shared" si="34"/>
        <v>40740</v>
      </c>
      <c r="S161" s="6">
        <f t="shared" si="43"/>
        <v>96873.504400000005</v>
      </c>
      <c r="T161" s="70">
        <v>16591428</v>
      </c>
      <c r="U161" s="6">
        <f t="shared" si="37"/>
        <v>16591.428</v>
      </c>
      <c r="V161" s="6">
        <f t="shared" si="38"/>
        <v>80282.076400000005</v>
      </c>
      <c r="W161" s="4">
        <f t="shared" si="39"/>
        <v>1605642</v>
      </c>
      <c r="X161" s="19">
        <f t="shared" si="40"/>
        <v>2248147</v>
      </c>
      <c r="Y161" s="20">
        <v>0</v>
      </c>
      <c r="Z161" s="18">
        <v>0</v>
      </c>
      <c r="AA161" s="4">
        <f t="shared" si="41"/>
        <v>2248147</v>
      </c>
      <c r="AB161" s="20"/>
      <c r="AC161" s="20"/>
      <c r="AD161" s="20"/>
      <c r="AE161" s="20"/>
      <c r="AF161" s="20"/>
      <c r="AG161" s="20"/>
      <c r="AH161" s="20"/>
      <c r="AI161" s="64">
        <v>0</v>
      </c>
      <c r="AJ161" s="64"/>
      <c r="AK161" s="29"/>
      <c r="AL161" s="38">
        <f t="shared" si="44"/>
        <v>2248147</v>
      </c>
      <c r="AM161" s="62">
        <v>2248147</v>
      </c>
      <c r="AN161" s="26">
        <f t="shared" si="45"/>
        <v>0</v>
      </c>
      <c r="AO161" s="40" t="str">
        <f t="shared" si="46"/>
        <v xml:space="preserve"> </v>
      </c>
      <c r="AP161" s="40" t="str">
        <f t="shared" si="47"/>
        <v xml:space="preserve"> </v>
      </c>
    </row>
    <row r="162" spans="1:42" ht="17.100000000000001" customHeight="1">
      <c r="A162" s="8" t="s">
        <v>356</v>
      </c>
      <c r="B162" s="8" t="s">
        <v>357</v>
      </c>
      <c r="C162" s="8" t="s">
        <v>138</v>
      </c>
      <c r="D162" s="8" t="s">
        <v>360</v>
      </c>
      <c r="E162" s="57">
        <v>466.73</v>
      </c>
      <c r="F162" s="2">
        <f t="shared" si="42"/>
        <v>852136.95999999996</v>
      </c>
      <c r="G162" s="69">
        <v>141588.5</v>
      </c>
      <c r="H162" s="60">
        <v>57861</v>
      </c>
      <c r="I162" s="44">
        <f t="shared" si="35"/>
        <v>43395.75</v>
      </c>
      <c r="J162" s="61">
        <v>36099</v>
      </c>
      <c r="K162" s="61">
        <v>206904</v>
      </c>
      <c r="L162" s="61">
        <v>94890</v>
      </c>
      <c r="M162" s="61">
        <v>57022</v>
      </c>
      <c r="N162" s="2">
        <f t="shared" si="36"/>
        <v>579899.25</v>
      </c>
      <c r="O162" s="4">
        <f t="shared" si="49"/>
        <v>272238</v>
      </c>
      <c r="P162" s="68">
        <v>150</v>
      </c>
      <c r="Q162" s="63">
        <v>73</v>
      </c>
      <c r="R162" s="4">
        <f t="shared" si="34"/>
        <v>15221</v>
      </c>
      <c r="S162" s="6">
        <f t="shared" si="43"/>
        <v>40964.892099999997</v>
      </c>
      <c r="T162" s="70">
        <v>8912217</v>
      </c>
      <c r="U162" s="6">
        <f t="shared" si="37"/>
        <v>8912.2170000000006</v>
      </c>
      <c r="V162" s="6">
        <f t="shared" si="38"/>
        <v>32052.675099999997</v>
      </c>
      <c r="W162" s="4">
        <f t="shared" si="39"/>
        <v>641054</v>
      </c>
      <c r="X162" s="19">
        <f t="shared" si="40"/>
        <v>928513</v>
      </c>
      <c r="Y162" s="20">
        <v>0</v>
      </c>
      <c r="Z162" s="18">
        <v>0</v>
      </c>
      <c r="AA162" s="4">
        <f t="shared" si="41"/>
        <v>928513</v>
      </c>
      <c r="AB162" s="20"/>
      <c r="AC162" s="20"/>
      <c r="AD162" s="20"/>
      <c r="AE162" s="20"/>
      <c r="AF162" s="20"/>
      <c r="AG162" s="20"/>
      <c r="AH162" s="20"/>
      <c r="AI162" s="64">
        <v>0</v>
      </c>
      <c r="AJ162" s="64"/>
      <c r="AK162" s="29"/>
      <c r="AL162" s="38">
        <f t="shared" si="44"/>
        <v>928513</v>
      </c>
      <c r="AM162" s="62">
        <v>928513</v>
      </c>
      <c r="AN162" s="26">
        <f t="shared" si="45"/>
        <v>0</v>
      </c>
      <c r="AO162" s="40" t="str">
        <f t="shared" si="46"/>
        <v xml:space="preserve"> </v>
      </c>
      <c r="AP162" s="40" t="str">
        <f t="shared" si="47"/>
        <v xml:space="preserve"> </v>
      </c>
    </row>
    <row r="163" spans="1:42" ht="17.100000000000001" customHeight="1">
      <c r="A163" s="8" t="s">
        <v>356</v>
      </c>
      <c r="B163" s="8" t="s">
        <v>357</v>
      </c>
      <c r="C163" s="8" t="s">
        <v>93</v>
      </c>
      <c r="D163" s="8" t="s">
        <v>361</v>
      </c>
      <c r="E163" s="57">
        <v>523.91999999999996</v>
      </c>
      <c r="F163" s="2">
        <f t="shared" si="42"/>
        <v>956552.18</v>
      </c>
      <c r="G163" s="69">
        <v>265139.46000000002</v>
      </c>
      <c r="H163" s="60">
        <v>82910</v>
      </c>
      <c r="I163" s="44">
        <f t="shared" si="35"/>
        <v>62182.5</v>
      </c>
      <c r="J163" s="61">
        <v>46593</v>
      </c>
      <c r="K163" s="61">
        <v>266374</v>
      </c>
      <c r="L163" s="61">
        <v>125874</v>
      </c>
      <c r="M163" s="61">
        <v>116098</v>
      </c>
      <c r="N163" s="2">
        <f t="shared" si="36"/>
        <v>882260.96</v>
      </c>
      <c r="O163" s="4">
        <f t="shared" si="49"/>
        <v>74291</v>
      </c>
      <c r="P163" s="68">
        <v>175</v>
      </c>
      <c r="Q163" s="63">
        <v>84</v>
      </c>
      <c r="R163" s="4">
        <f t="shared" si="34"/>
        <v>20433</v>
      </c>
      <c r="S163" s="6">
        <f t="shared" si="43"/>
        <v>45984.458400000003</v>
      </c>
      <c r="T163" s="70">
        <v>16553874</v>
      </c>
      <c r="U163" s="6">
        <f t="shared" si="37"/>
        <v>16553.874</v>
      </c>
      <c r="V163" s="6">
        <f t="shared" si="38"/>
        <v>29430.584400000003</v>
      </c>
      <c r="W163" s="4">
        <f t="shared" si="39"/>
        <v>588612</v>
      </c>
      <c r="X163" s="19">
        <f t="shared" si="40"/>
        <v>683336</v>
      </c>
      <c r="Y163" s="20">
        <v>0</v>
      </c>
      <c r="Z163" s="18">
        <v>0</v>
      </c>
      <c r="AA163" s="4">
        <f t="shared" si="41"/>
        <v>683336</v>
      </c>
      <c r="AB163" s="20"/>
      <c r="AC163" s="20"/>
      <c r="AD163" s="20"/>
      <c r="AE163" s="20"/>
      <c r="AF163" s="20"/>
      <c r="AG163" s="20"/>
      <c r="AH163" s="20"/>
      <c r="AI163" s="64">
        <v>0</v>
      </c>
      <c r="AJ163" s="64"/>
      <c r="AK163" s="29"/>
      <c r="AL163" s="38">
        <f t="shared" si="44"/>
        <v>683336</v>
      </c>
      <c r="AM163" s="62">
        <v>683336</v>
      </c>
      <c r="AN163" s="26">
        <f t="shared" si="45"/>
        <v>0</v>
      </c>
      <c r="AO163" s="40" t="str">
        <f t="shared" si="46"/>
        <v xml:space="preserve"> </v>
      </c>
      <c r="AP163" s="40" t="str">
        <f t="shared" si="47"/>
        <v xml:space="preserve"> </v>
      </c>
    </row>
    <row r="164" spans="1:42" ht="17.100000000000001" customHeight="1">
      <c r="A164" s="8" t="s">
        <v>356</v>
      </c>
      <c r="B164" s="8" t="s">
        <v>357</v>
      </c>
      <c r="C164" s="8" t="s">
        <v>123</v>
      </c>
      <c r="D164" s="8" t="s">
        <v>362</v>
      </c>
      <c r="E164" s="57">
        <v>1902.44</v>
      </c>
      <c r="F164" s="2">
        <f t="shared" si="42"/>
        <v>3473398.85</v>
      </c>
      <c r="G164" s="69">
        <v>1635104.29</v>
      </c>
      <c r="H164" s="60">
        <v>318685</v>
      </c>
      <c r="I164" s="44">
        <f t="shared" si="35"/>
        <v>239013.75</v>
      </c>
      <c r="J164" s="61">
        <v>180555</v>
      </c>
      <c r="K164" s="61">
        <v>1029406</v>
      </c>
      <c r="L164" s="61">
        <v>468655</v>
      </c>
      <c r="M164" s="61">
        <v>238350</v>
      </c>
      <c r="N164" s="2">
        <f t="shared" si="36"/>
        <v>3791084.04</v>
      </c>
      <c r="O164" s="4">
        <f t="shared" si="49"/>
        <v>0</v>
      </c>
      <c r="P164" s="68">
        <v>899</v>
      </c>
      <c r="Q164" s="63">
        <v>62</v>
      </c>
      <c r="R164" s="4">
        <f t="shared" si="34"/>
        <v>77476</v>
      </c>
      <c r="S164" s="6">
        <f t="shared" si="43"/>
        <v>166977.1588</v>
      </c>
      <c r="T164" s="70">
        <v>101548552</v>
      </c>
      <c r="U164" s="6">
        <f t="shared" si="37"/>
        <v>101548.552</v>
      </c>
      <c r="V164" s="6">
        <f t="shared" si="38"/>
        <v>65428.606800000009</v>
      </c>
      <c r="W164" s="4">
        <f t="shared" si="39"/>
        <v>1308572</v>
      </c>
      <c r="X164" s="19">
        <f t="shared" si="40"/>
        <v>1386048</v>
      </c>
      <c r="Y164" s="20">
        <v>0</v>
      </c>
      <c r="Z164" s="18">
        <v>0</v>
      </c>
      <c r="AA164" s="4">
        <f t="shared" si="41"/>
        <v>1386048</v>
      </c>
      <c r="AB164" s="20"/>
      <c r="AC164" s="20"/>
      <c r="AD164" s="20"/>
      <c r="AE164" s="20"/>
      <c r="AF164" s="20"/>
      <c r="AG164" s="20"/>
      <c r="AH164" s="20"/>
      <c r="AI164" s="64">
        <v>0</v>
      </c>
      <c r="AJ164" s="64"/>
      <c r="AK164" s="29"/>
      <c r="AL164" s="38">
        <f t="shared" si="44"/>
        <v>1386048</v>
      </c>
      <c r="AM164" s="62">
        <v>1386048</v>
      </c>
      <c r="AN164" s="26">
        <f t="shared" si="45"/>
        <v>0</v>
      </c>
      <c r="AO164" s="40">
        <f t="shared" si="46"/>
        <v>1</v>
      </c>
      <c r="AP164" s="40" t="str">
        <f t="shared" si="47"/>
        <v xml:space="preserve"> </v>
      </c>
    </row>
    <row r="165" spans="1:42" ht="17.100000000000001" customHeight="1">
      <c r="A165" s="8" t="s">
        <v>356</v>
      </c>
      <c r="B165" s="8" t="s">
        <v>357</v>
      </c>
      <c r="C165" s="8" t="s">
        <v>306</v>
      </c>
      <c r="D165" s="8" t="s">
        <v>363</v>
      </c>
      <c r="E165" s="57">
        <v>2245.0500000000002</v>
      </c>
      <c r="F165" s="2">
        <f t="shared" si="42"/>
        <v>4098922.49</v>
      </c>
      <c r="G165" s="69">
        <v>657775.62</v>
      </c>
      <c r="H165" s="60">
        <v>321596</v>
      </c>
      <c r="I165" s="44">
        <f t="shared" si="35"/>
        <v>241197</v>
      </c>
      <c r="J165" s="61">
        <v>202903</v>
      </c>
      <c r="K165" s="61">
        <v>1152781</v>
      </c>
      <c r="L165" s="61">
        <v>530067</v>
      </c>
      <c r="M165" s="61">
        <v>34943</v>
      </c>
      <c r="N165" s="2">
        <f t="shared" si="36"/>
        <v>2819666.62</v>
      </c>
      <c r="O165" s="4">
        <f t="shared" si="49"/>
        <v>1279256</v>
      </c>
      <c r="P165" s="68">
        <v>748</v>
      </c>
      <c r="Q165" s="63">
        <v>37</v>
      </c>
      <c r="R165" s="4">
        <f t="shared" si="34"/>
        <v>38470</v>
      </c>
      <c r="S165" s="6">
        <f t="shared" si="43"/>
        <v>197048.0385</v>
      </c>
      <c r="T165" s="70">
        <v>42219231</v>
      </c>
      <c r="U165" s="6">
        <f t="shared" si="37"/>
        <v>42219.231</v>
      </c>
      <c r="V165" s="6">
        <f t="shared" si="38"/>
        <v>154828.8075</v>
      </c>
      <c r="W165" s="4">
        <f t="shared" si="39"/>
        <v>3096576</v>
      </c>
      <c r="X165" s="19">
        <f t="shared" si="40"/>
        <v>4414302</v>
      </c>
      <c r="Y165" s="20">
        <v>0</v>
      </c>
      <c r="Z165" s="18">
        <v>0</v>
      </c>
      <c r="AA165" s="4">
        <f t="shared" si="41"/>
        <v>4414302</v>
      </c>
      <c r="AB165" s="20"/>
      <c r="AC165" s="20"/>
      <c r="AD165" s="20"/>
      <c r="AE165" s="20"/>
      <c r="AF165" s="20"/>
      <c r="AG165" s="20"/>
      <c r="AH165" s="20"/>
      <c r="AI165" s="64">
        <v>0</v>
      </c>
      <c r="AJ165" s="64"/>
      <c r="AK165" s="29"/>
      <c r="AL165" s="38">
        <f t="shared" si="44"/>
        <v>4414302</v>
      </c>
      <c r="AM165" s="62">
        <v>4414302</v>
      </c>
      <c r="AN165" s="26">
        <f t="shared" si="45"/>
        <v>0</v>
      </c>
      <c r="AO165" s="40" t="str">
        <f t="shared" si="46"/>
        <v xml:space="preserve"> </v>
      </c>
      <c r="AP165" s="40" t="str">
        <f t="shared" si="47"/>
        <v xml:space="preserve"> </v>
      </c>
    </row>
    <row r="166" spans="1:42" ht="17.100000000000001" customHeight="1">
      <c r="A166" s="8" t="s">
        <v>356</v>
      </c>
      <c r="B166" s="8" t="s">
        <v>357</v>
      </c>
      <c r="C166" s="8" t="s">
        <v>364</v>
      </c>
      <c r="D166" s="8" t="s">
        <v>365</v>
      </c>
      <c r="E166" s="57">
        <v>1131.8699999999999</v>
      </c>
      <c r="F166" s="2">
        <f t="shared" si="42"/>
        <v>2066522.97</v>
      </c>
      <c r="G166" s="69">
        <v>1499773.66</v>
      </c>
      <c r="H166" s="60">
        <v>162561</v>
      </c>
      <c r="I166" s="44">
        <f t="shared" si="35"/>
        <v>121920.75</v>
      </c>
      <c r="J166" s="61">
        <v>102043</v>
      </c>
      <c r="K166" s="61">
        <v>581970</v>
      </c>
      <c r="L166" s="61">
        <v>268801</v>
      </c>
      <c r="M166" s="61">
        <v>120246</v>
      </c>
      <c r="N166" s="2">
        <f t="shared" si="36"/>
        <v>2694754.41</v>
      </c>
      <c r="O166" s="4">
        <f t="shared" si="49"/>
        <v>0</v>
      </c>
      <c r="P166" s="68">
        <v>352</v>
      </c>
      <c r="Q166" s="63">
        <v>81</v>
      </c>
      <c r="R166" s="4">
        <f t="shared" si="34"/>
        <v>39632</v>
      </c>
      <c r="S166" s="6">
        <f t="shared" si="43"/>
        <v>99344.229900000006</v>
      </c>
      <c r="T166" s="70">
        <v>93702626</v>
      </c>
      <c r="U166" s="6">
        <f t="shared" si="37"/>
        <v>93702.626000000004</v>
      </c>
      <c r="V166" s="6">
        <f t="shared" si="38"/>
        <v>5641.6039000000019</v>
      </c>
      <c r="W166" s="4">
        <f t="shared" si="39"/>
        <v>112832</v>
      </c>
      <c r="X166" s="19">
        <f t="shared" si="40"/>
        <v>152464</v>
      </c>
      <c r="Y166" s="20">
        <v>0</v>
      </c>
      <c r="Z166" s="18">
        <v>0</v>
      </c>
      <c r="AA166" s="4">
        <f t="shared" si="41"/>
        <v>152464</v>
      </c>
      <c r="AB166" s="20"/>
      <c r="AC166" s="20"/>
      <c r="AD166" s="20"/>
      <c r="AE166" s="20"/>
      <c r="AF166" s="20"/>
      <c r="AG166" s="20"/>
      <c r="AH166" s="20"/>
      <c r="AI166" s="64">
        <v>0</v>
      </c>
      <c r="AJ166" s="64"/>
      <c r="AK166" s="29"/>
      <c r="AL166" s="38">
        <f t="shared" si="44"/>
        <v>152464</v>
      </c>
      <c r="AM166" s="62">
        <v>152464</v>
      </c>
      <c r="AN166" s="26">
        <f t="shared" si="45"/>
        <v>0</v>
      </c>
      <c r="AO166" s="40">
        <f t="shared" si="46"/>
        <v>1</v>
      </c>
      <c r="AP166" s="40" t="str">
        <f t="shared" si="47"/>
        <v xml:space="preserve"> </v>
      </c>
    </row>
    <row r="167" spans="1:42" ht="17.100000000000001" customHeight="1">
      <c r="A167" s="8" t="s">
        <v>356</v>
      </c>
      <c r="B167" s="8" t="s">
        <v>357</v>
      </c>
      <c r="C167" s="8" t="s">
        <v>144</v>
      </c>
      <c r="D167" s="8" t="s">
        <v>366</v>
      </c>
      <c r="E167" s="57">
        <v>950.04</v>
      </c>
      <c r="F167" s="2">
        <f t="shared" si="42"/>
        <v>1734545.03</v>
      </c>
      <c r="G167" s="69">
        <v>693543.13</v>
      </c>
      <c r="H167" s="60">
        <v>133392</v>
      </c>
      <c r="I167" s="44">
        <f t="shared" si="35"/>
        <v>100044</v>
      </c>
      <c r="J167" s="61">
        <v>75392</v>
      </c>
      <c r="K167" s="61">
        <v>430280</v>
      </c>
      <c r="L167" s="61">
        <v>199459</v>
      </c>
      <c r="M167" s="61">
        <v>240555</v>
      </c>
      <c r="N167" s="2">
        <f t="shared" si="36"/>
        <v>1739273.13</v>
      </c>
      <c r="O167" s="4">
        <f t="shared" si="49"/>
        <v>0</v>
      </c>
      <c r="P167" s="68">
        <v>324</v>
      </c>
      <c r="Q167" s="63">
        <v>90</v>
      </c>
      <c r="R167" s="4">
        <f t="shared" si="34"/>
        <v>40532</v>
      </c>
      <c r="S167" s="6">
        <f t="shared" si="43"/>
        <v>83385.010800000004</v>
      </c>
      <c r="T167" s="70">
        <v>42427020</v>
      </c>
      <c r="U167" s="6">
        <f t="shared" si="37"/>
        <v>42427.02</v>
      </c>
      <c r="V167" s="6">
        <f t="shared" si="38"/>
        <v>40957.990800000007</v>
      </c>
      <c r="W167" s="4">
        <f t="shared" si="39"/>
        <v>819160</v>
      </c>
      <c r="X167" s="19">
        <f t="shared" si="40"/>
        <v>859692</v>
      </c>
      <c r="Y167" s="20">
        <v>0</v>
      </c>
      <c r="Z167" s="18">
        <v>0</v>
      </c>
      <c r="AA167" s="4">
        <f t="shared" si="41"/>
        <v>859692</v>
      </c>
      <c r="AB167" s="20"/>
      <c r="AC167" s="20"/>
      <c r="AD167" s="20"/>
      <c r="AE167" s="20"/>
      <c r="AF167" s="20"/>
      <c r="AG167" s="20"/>
      <c r="AH167" s="20"/>
      <c r="AI167" s="64">
        <v>0</v>
      </c>
      <c r="AJ167" s="64"/>
      <c r="AK167" s="29"/>
      <c r="AL167" s="38">
        <f t="shared" si="44"/>
        <v>859692</v>
      </c>
      <c r="AM167" s="62">
        <v>859692</v>
      </c>
      <c r="AN167" s="26">
        <f t="shared" si="45"/>
        <v>0</v>
      </c>
      <c r="AO167" s="40">
        <f t="shared" si="46"/>
        <v>1</v>
      </c>
      <c r="AP167" s="40" t="str">
        <f t="shared" si="47"/>
        <v xml:space="preserve"> </v>
      </c>
    </row>
    <row r="168" spans="1:42" ht="17.100000000000001" customHeight="1">
      <c r="A168" s="8" t="s">
        <v>367</v>
      </c>
      <c r="B168" s="8" t="s">
        <v>368</v>
      </c>
      <c r="C168" s="8" t="s">
        <v>369</v>
      </c>
      <c r="D168" s="8" t="s">
        <v>370</v>
      </c>
      <c r="E168" s="57">
        <v>435.65</v>
      </c>
      <c r="F168" s="2">
        <f t="shared" si="42"/>
        <v>795392.34</v>
      </c>
      <c r="G168" s="69">
        <v>407925.86</v>
      </c>
      <c r="H168" s="60">
        <v>66359</v>
      </c>
      <c r="I168" s="44">
        <f t="shared" si="35"/>
        <v>49769.25</v>
      </c>
      <c r="J168" s="61">
        <v>39928</v>
      </c>
      <c r="K168" s="61">
        <v>0</v>
      </c>
      <c r="L168" s="61">
        <v>0</v>
      </c>
      <c r="M168" s="61">
        <v>16488</v>
      </c>
      <c r="N168" s="2">
        <f t="shared" si="36"/>
        <v>514111.11</v>
      </c>
      <c r="O168" s="4">
        <f t="shared" si="49"/>
        <v>281281</v>
      </c>
      <c r="P168" s="68">
        <v>237</v>
      </c>
      <c r="Q168" s="63">
        <v>48</v>
      </c>
      <c r="R168" s="4">
        <f t="shared" si="34"/>
        <v>15813</v>
      </c>
      <c r="S168" s="6">
        <f t="shared" si="43"/>
        <v>38237.000500000002</v>
      </c>
      <c r="T168" s="70">
        <v>24618338</v>
      </c>
      <c r="U168" s="6">
        <f t="shared" si="37"/>
        <v>24618.338</v>
      </c>
      <c r="V168" s="6">
        <f t="shared" si="38"/>
        <v>13618.662500000002</v>
      </c>
      <c r="W168" s="4">
        <f t="shared" si="39"/>
        <v>272373</v>
      </c>
      <c r="X168" s="19">
        <f t="shared" si="40"/>
        <v>569467</v>
      </c>
      <c r="Y168" s="20">
        <v>0</v>
      </c>
      <c r="Z168" s="18">
        <v>0</v>
      </c>
      <c r="AA168" s="4">
        <f t="shared" si="41"/>
        <v>569467</v>
      </c>
      <c r="AB168" s="20"/>
      <c r="AC168" s="20"/>
      <c r="AD168" s="20"/>
      <c r="AE168" s="20"/>
      <c r="AF168" s="20"/>
      <c r="AG168" s="20"/>
      <c r="AH168" s="20"/>
      <c r="AI168" s="64">
        <v>0</v>
      </c>
      <c r="AJ168" s="64"/>
      <c r="AK168" s="29"/>
      <c r="AL168" s="38">
        <f t="shared" si="44"/>
        <v>569467</v>
      </c>
      <c r="AM168" s="62">
        <v>569467</v>
      </c>
      <c r="AN168" s="26">
        <f t="shared" si="45"/>
        <v>0</v>
      </c>
      <c r="AO168" s="40" t="str">
        <f t="shared" si="46"/>
        <v xml:space="preserve"> </v>
      </c>
      <c r="AP168" s="40" t="str">
        <f t="shared" si="47"/>
        <v xml:space="preserve"> </v>
      </c>
    </row>
    <row r="169" spans="1:42" ht="17.100000000000001" customHeight="1">
      <c r="A169" s="8" t="s">
        <v>367</v>
      </c>
      <c r="B169" s="8" t="s">
        <v>368</v>
      </c>
      <c r="C169" s="8" t="s">
        <v>371</v>
      </c>
      <c r="D169" s="8" t="s">
        <v>372</v>
      </c>
      <c r="E169" s="57">
        <v>362.02</v>
      </c>
      <c r="F169" s="2">
        <f t="shared" si="42"/>
        <v>660961.64</v>
      </c>
      <c r="G169" s="69">
        <v>453551.18</v>
      </c>
      <c r="H169" s="60">
        <v>53261</v>
      </c>
      <c r="I169" s="44">
        <f t="shared" si="35"/>
        <v>39945.75</v>
      </c>
      <c r="J169" s="61">
        <v>32046</v>
      </c>
      <c r="K169" s="61">
        <v>0</v>
      </c>
      <c r="L169" s="61">
        <v>0</v>
      </c>
      <c r="M169" s="61">
        <v>47824</v>
      </c>
      <c r="N169" s="2">
        <f t="shared" si="36"/>
        <v>573366.92999999993</v>
      </c>
      <c r="O169" s="4">
        <f t="shared" si="49"/>
        <v>87595</v>
      </c>
      <c r="P169" s="68">
        <v>188</v>
      </c>
      <c r="Q169" s="63">
        <v>70</v>
      </c>
      <c r="R169" s="4">
        <f t="shared" si="34"/>
        <v>18292</v>
      </c>
      <c r="S169" s="6">
        <f t="shared" si="43"/>
        <v>31774.4954</v>
      </c>
      <c r="T169" s="70">
        <v>27404905</v>
      </c>
      <c r="U169" s="6">
        <f t="shared" si="37"/>
        <v>27404.904999999999</v>
      </c>
      <c r="V169" s="6">
        <f t="shared" si="38"/>
        <v>4369.590400000001</v>
      </c>
      <c r="W169" s="4">
        <f t="shared" si="39"/>
        <v>87392</v>
      </c>
      <c r="X169" s="19">
        <f t="shared" si="40"/>
        <v>193279</v>
      </c>
      <c r="Y169" s="20">
        <v>0</v>
      </c>
      <c r="Z169" s="18">
        <v>0</v>
      </c>
      <c r="AA169" s="4">
        <f t="shared" si="41"/>
        <v>193279</v>
      </c>
      <c r="AB169" s="20"/>
      <c r="AC169" s="20"/>
      <c r="AD169" s="20"/>
      <c r="AE169" s="20"/>
      <c r="AF169" s="20"/>
      <c r="AG169" s="20"/>
      <c r="AH169" s="20"/>
      <c r="AI169" s="64">
        <v>42437</v>
      </c>
      <c r="AJ169" s="64"/>
      <c r="AK169" s="29"/>
      <c r="AL169" s="38">
        <f t="shared" si="44"/>
        <v>235716</v>
      </c>
      <c r="AM169" s="62">
        <v>235716</v>
      </c>
      <c r="AN169" s="26">
        <f t="shared" si="45"/>
        <v>0</v>
      </c>
      <c r="AO169" s="40" t="str">
        <f t="shared" si="46"/>
        <v xml:space="preserve"> </v>
      </c>
      <c r="AP169" s="40" t="str">
        <f t="shared" si="47"/>
        <v xml:space="preserve"> </v>
      </c>
    </row>
    <row r="170" spans="1:42" ht="17.100000000000001" customHeight="1">
      <c r="A170" s="8" t="s">
        <v>367</v>
      </c>
      <c r="B170" s="8" t="s">
        <v>368</v>
      </c>
      <c r="C170" s="8" t="s">
        <v>373</v>
      </c>
      <c r="D170" s="8" t="s">
        <v>374</v>
      </c>
      <c r="E170" s="57">
        <v>602.61</v>
      </c>
      <c r="F170" s="2">
        <f t="shared" si="42"/>
        <v>1100221.23</v>
      </c>
      <c r="G170" s="69">
        <v>169108.54</v>
      </c>
      <c r="H170" s="60">
        <v>100700</v>
      </c>
      <c r="I170" s="44">
        <f t="shared" si="35"/>
        <v>75525</v>
      </c>
      <c r="J170" s="61">
        <v>60604</v>
      </c>
      <c r="K170" s="61">
        <v>0</v>
      </c>
      <c r="L170" s="61">
        <v>0</v>
      </c>
      <c r="M170" s="61">
        <v>66493</v>
      </c>
      <c r="N170" s="2">
        <f t="shared" si="36"/>
        <v>371730.54000000004</v>
      </c>
      <c r="O170" s="4">
        <f t="shared" si="49"/>
        <v>728491</v>
      </c>
      <c r="P170" s="68">
        <v>328</v>
      </c>
      <c r="Q170" s="63">
        <v>42</v>
      </c>
      <c r="R170" s="4">
        <f t="shared" si="34"/>
        <v>19149</v>
      </c>
      <c r="S170" s="6">
        <f t="shared" si="43"/>
        <v>52891.079700000002</v>
      </c>
      <c r="T170" s="70">
        <v>9978515</v>
      </c>
      <c r="U170" s="6">
        <f t="shared" si="37"/>
        <v>9978.5149999999994</v>
      </c>
      <c r="V170" s="6">
        <f t="shared" si="38"/>
        <v>42912.564700000003</v>
      </c>
      <c r="W170" s="4">
        <f t="shared" si="39"/>
        <v>858251</v>
      </c>
      <c r="X170" s="19">
        <f t="shared" si="40"/>
        <v>1605891</v>
      </c>
      <c r="Y170" s="20">
        <v>0</v>
      </c>
      <c r="Z170" s="18">
        <v>0</v>
      </c>
      <c r="AA170" s="4">
        <f t="shared" si="41"/>
        <v>1605891</v>
      </c>
      <c r="AB170" s="20"/>
      <c r="AC170" s="20"/>
      <c r="AD170" s="20"/>
      <c r="AE170" s="20"/>
      <c r="AF170" s="20"/>
      <c r="AG170" s="20"/>
      <c r="AH170" s="20"/>
      <c r="AI170" s="64">
        <v>0</v>
      </c>
      <c r="AJ170" s="64"/>
      <c r="AK170" s="29"/>
      <c r="AL170" s="38">
        <f t="shared" si="44"/>
        <v>1605891</v>
      </c>
      <c r="AM170" s="62">
        <v>1605891</v>
      </c>
      <c r="AN170" s="26">
        <f t="shared" si="45"/>
        <v>0</v>
      </c>
      <c r="AO170" s="40" t="str">
        <f t="shared" si="46"/>
        <v xml:space="preserve"> </v>
      </c>
      <c r="AP170" s="40" t="str">
        <f t="shared" si="47"/>
        <v xml:space="preserve"> </v>
      </c>
    </row>
    <row r="171" spans="1:42" ht="17.100000000000001" customHeight="1">
      <c r="A171" s="8" t="s">
        <v>367</v>
      </c>
      <c r="B171" s="8" t="s">
        <v>368</v>
      </c>
      <c r="C171" s="8" t="s">
        <v>82</v>
      </c>
      <c r="D171" s="8" t="s">
        <v>375</v>
      </c>
      <c r="E171" s="57">
        <v>3999.83</v>
      </c>
      <c r="F171" s="2">
        <f t="shared" si="42"/>
        <v>7302729.6200000001</v>
      </c>
      <c r="G171" s="69">
        <v>1632172.61</v>
      </c>
      <c r="H171" s="60">
        <v>561205</v>
      </c>
      <c r="I171" s="44">
        <f t="shared" si="35"/>
        <v>420903.75</v>
      </c>
      <c r="J171" s="61">
        <v>337684</v>
      </c>
      <c r="K171" s="61">
        <v>2955046</v>
      </c>
      <c r="L171" s="61">
        <v>889321</v>
      </c>
      <c r="M171" s="61">
        <v>15704</v>
      </c>
      <c r="N171" s="2">
        <f t="shared" si="36"/>
        <v>6250831.3600000003</v>
      </c>
      <c r="O171" s="4">
        <f t="shared" si="49"/>
        <v>1051898</v>
      </c>
      <c r="P171" s="68">
        <v>1515</v>
      </c>
      <c r="Q171" s="63">
        <v>33</v>
      </c>
      <c r="R171" s="4">
        <f t="shared" si="34"/>
        <v>69493</v>
      </c>
      <c r="S171" s="6">
        <f t="shared" si="43"/>
        <v>351065.07909999997</v>
      </c>
      <c r="T171" s="70">
        <v>103432992</v>
      </c>
      <c r="U171" s="6">
        <f t="shared" si="37"/>
        <v>103432.992</v>
      </c>
      <c r="V171" s="6">
        <f t="shared" si="38"/>
        <v>247632.08709999998</v>
      </c>
      <c r="W171" s="4">
        <f t="shared" si="39"/>
        <v>4952642</v>
      </c>
      <c r="X171" s="19">
        <f t="shared" si="40"/>
        <v>6074033</v>
      </c>
      <c r="Y171" s="20">
        <v>0</v>
      </c>
      <c r="Z171" s="18">
        <v>0</v>
      </c>
      <c r="AA171" s="4">
        <f t="shared" si="41"/>
        <v>6074033</v>
      </c>
      <c r="AB171" s="20"/>
      <c r="AC171" s="20"/>
      <c r="AD171" s="20"/>
      <c r="AE171" s="20">
        <f>20218+1433</f>
        <v>21651</v>
      </c>
      <c r="AF171" s="20"/>
      <c r="AG171" s="20"/>
      <c r="AH171" s="20"/>
      <c r="AI171" s="64">
        <v>0</v>
      </c>
      <c r="AJ171" s="64"/>
      <c r="AK171" s="29"/>
      <c r="AL171" s="38">
        <f t="shared" si="44"/>
        <v>6052382</v>
      </c>
      <c r="AM171" s="62">
        <v>6052382</v>
      </c>
      <c r="AN171" s="26">
        <f t="shared" si="45"/>
        <v>0</v>
      </c>
      <c r="AO171" s="40" t="str">
        <f t="shared" si="46"/>
        <v xml:space="preserve"> </v>
      </c>
      <c r="AP171" s="40" t="str">
        <f t="shared" si="47"/>
        <v xml:space="preserve"> </v>
      </c>
    </row>
    <row r="172" spans="1:42" ht="17.100000000000001" customHeight="1">
      <c r="A172" s="8" t="s">
        <v>367</v>
      </c>
      <c r="B172" s="8" t="s">
        <v>368</v>
      </c>
      <c r="C172" s="8" t="s">
        <v>113</v>
      </c>
      <c r="D172" s="8" t="s">
        <v>376</v>
      </c>
      <c r="E172" s="57">
        <v>922.91</v>
      </c>
      <c r="F172" s="2">
        <f t="shared" si="42"/>
        <v>1685012.16</v>
      </c>
      <c r="G172" s="69">
        <v>875127</v>
      </c>
      <c r="H172" s="60">
        <v>147453</v>
      </c>
      <c r="I172" s="44">
        <f t="shared" si="35"/>
        <v>110589.75</v>
      </c>
      <c r="J172" s="61">
        <v>88736</v>
      </c>
      <c r="K172" s="61">
        <v>773932</v>
      </c>
      <c r="L172" s="61">
        <v>227363</v>
      </c>
      <c r="M172" s="61">
        <v>74990</v>
      </c>
      <c r="N172" s="2">
        <f t="shared" si="36"/>
        <v>2150737.75</v>
      </c>
      <c r="O172" s="4">
        <f t="shared" si="49"/>
        <v>0</v>
      </c>
      <c r="P172" s="68">
        <v>298</v>
      </c>
      <c r="Q172" s="63">
        <v>79</v>
      </c>
      <c r="R172" s="4">
        <f t="shared" si="34"/>
        <v>32723</v>
      </c>
      <c r="S172" s="6">
        <f t="shared" si="43"/>
        <v>81003.810700000002</v>
      </c>
      <c r="T172" s="70">
        <v>54120641</v>
      </c>
      <c r="U172" s="6">
        <f t="shared" si="37"/>
        <v>54120.641000000003</v>
      </c>
      <c r="V172" s="6">
        <f t="shared" si="38"/>
        <v>26883.169699999999</v>
      </c>
      <c r="W172" s="4">
        <f t="shared" si="39"/>
        <v>537663</v>
      </c>
      <c r="X172" s="19">
        <f t="shared" si="40"/>
        <v>570386</v>
      </c>
      <c r="Y172" s="20">
        <v>0</v>
      </c>
      <c r="Z172" s="18">
        <v>0</v>
      </c>
      <c r="AA172" s="4">
        <f t="shared" si="41"/>
        <v>570386</v>
      </c>
      <c r="AB172" s="20"/>
      <c r="AC172" s="20"/>
      <c r="AD172" s="20"/>
      <c r="AE172" s="20"/>
      <c r="AF172" s="20"/>
      <c r="AG172" s="20"/>
      <c r="AH172" s="20"/>
      <c r="AI172" s="64">
        <v>0</v>
      </c>
      <c r="AJ172" s="64"/>
      <c r="AK172" s="29"/>
      <c r="AL172" s="38">
        <f t="shared" si="44"/>
        <v>570386</v>
      </c>
      <c r="AM172" s="62">
        <v>570386</v>
      </c>
      <c r="AN172" s="26">
        <f t="shared" si="45"/>
        <v>0</v>
      </c>
      <c r="AO172" s="40">
        <f t="shared" si="46"/>
        <v>1</v>
      </c>
      <c r="AP172" s="40" t="str">
        <f t="shared" si="47"/>
        <v xml:space="preserve"> </v>
      </c>
    </row>
    <row r="173" spans="1:42" ht="17.100000000000001" customHeight="1">
      <c r="A173" s="8" t="s">
        <v>367</v>
      </c>
      <c r="B173" s="8" t="s">
        <v>368</v>
      </c>
      <c r="C173" s="8" t="s">
        <v>119</v>
      </c>
      <c r="D173" s="8" t="s">
        <v>377</v>
      </c>
      <c r="E173" s="57">
        <v>835.39</v>
      </c>
      <c r="F173" s="2">
        <f t="shared" si="42"/>
        <v>1525221.65</v>
      </c>
      <c r="G173" s="69">
        <v>474778.87</v>
      </c>
      <c r="H173" s="60">
        <v>132545</v>
      </c>
      <c r="I173" s="44">
        <f t="shared" si="35"/>
        <v>99408.75</v>
      </c>
      <c r="J173" s="61">
        <v>79764</v>
      </c>
      <c r="K173" s="61">
        <v>695832</v>
      </c>
      <c r="L173" s="61">
        <v>207065</v>
      </c>
      <c r="M173" s="61">
        <v>75064</v>
      </c>
      <c r="N173" s="2">
        <f t="shared" si="36"/>
        <v>1631912.62</v>
      </c>
      <c r="O173" s="4">
        <f t="shared" si="49"/>
        <v>0</v>
      </c>
      <c r="P173" s="68">
        <v>494</v>
      </c>
      <c r="Q173" s="63">
        <v>59</v>
      </c>
      <c r="R173" s="4">
        <f t="shared" si="34"/>
        <v>40513</v>
      </c>
      <c r="S173" s="6">
        <f t="shared" si="43"/>
        <v>73322.180300000007</v>
      </c>
      <c r="T173" s="70">
        <v>29002985</v>
      </c>
      <c r="U173" s="6">
        <f t="shared" si="37"/>
        <v>29002.985000000001</v>
      </c>
      <c r="V173" s="6">
        <f t="shared" si="38"/>
        <v>44319.195300000007</v>
      </c>
      <c r="W173" s="4">
        <f t="shared" si="39"/>
        <v>886384</v>
      </c>
      <c r="X173" s="19">
        <f t="shared" si="40"/>
        <v>926897</v>
      </c>
      <c r="Y173" s="20">
        <v>0</v>
      </c>
      <c r="Z173" s="18">
        <v>0</v>
      </c>
      <c r="AA173" s="4">
        <f t="shared" si="41"/>
        <v>926897</v>
      </c>
      <c r="AB173" s="20"/>
      <c r="AC173" s="20"/>
      <c r="AD173" s="20"/>
      <c r="AE173" s="20"/>
      <c r="AF173" s="20"/>
      <c r="AG173" s="20"/>
      <c r="AH173" s="20"/>
      <c r="AI173" s="64">
        <v>0</v>
      </c>
      <c r="AJ173" s="64"/>
      <c r="AK173" s="29"/>
      <c r="AL173" s="38">
        <f t="shared" si="44"/>
        <v>926897</v>
      </c>
      <c r="AM173" s="62">
        <v>926897</v>
      </c>
      <c r="AN173" s="26">
        <f t="shared" si="45"/>
        <v>0</v>
      </c>
      <c r="AO173" s="40">
        <f t="shared" si="46"/>
        <v>1</v>
      </c>
      <c r="AP173" s="40" t="str">
        <f t="shared" si="47"/>
        <v xml:space="preserve"> </v>
      </c>
    </row>
    <row r="174" spans="1:42" ht="17.100000000000001" customHeight="1">
      <c r="A174" s="8" t="s">
        <v>367</v>
      </c>
      <c r="B174" s="8" t="s">
        <v>368</v>
      </c>
      <c r="C174" s="8" t="s">
        <v>155</v>
      </c>
      <c r="D174" s="8" t="s">
        <v>378</v>
      </c>
      <c r="E174" s="57">
        <v>582.16999999999996</v>
      </c>
      <c r="F174" s="2">
        <f t="shared" si="42"/>
        <v>1062902.7</v>
      </c>
      <c r="G174" s="69">
        <v>1317390.4099999999</v>
      </c>
      <c r="H174" s="60">
        <v>80130</v>
      </c>
      <c r="I174" s="44">
        <f t="shared" si="35"/>
        <v>60097.5</v>
      </c>
      <c r="J174" s="61">
        <v>48224</v>
      </c>
      <c r="K174" s="61">
        <v>420005</v>
      </c>
      <c r="L174" s="61">
        <v>125226</v>
      </c>
      <c r="M174" s="61">
        <v>127806</v>
      </c>
      <c r="N174" s="2">
        <f t="shared" si="36"/>
        <v>2098748.91</v>
      </c>
      <c r="O174" s="4">
        <f t="shared" si="49"/>
        <v>0</v>
      </c>
      <c r="P174" s="68">
        <v>210</v>
      </c>
      <c r="Q174" s="63">
        <v>90</v>
      </c>
      <c r="R174" s="4">
        <f t="shared" si="34"/>
        <v>26271</v>
      </c>
      <c r="S174" s="6">
        <f t="shared" si="43"/>
        <v>51097.060899999997</v>
      </c>
      <c r="T174" s="70">
        <v>80941381</v>
      </c>
      <c r="U174" s="6">
        <f t="shared" si="37"/>
        <v>80941.380999999994</v>
      </c>
      <c r="V174" s="6">
        <f t="shared" si="38"/>
        <v>0</v>
      </c>
      <c r="W174" s="4">
        <f t="shared" si="39"/>
        <v>0</v>
      </c>
      <c r="X174" s="19">
        <f t="shared" si="40"/>
        <v>26271</v>
      </c>
      <c r="Y174" s="20">
        <v>0</v>
      </c>
      <c r="Z174" s="18">
        <v>0</v>
      </c>
      <c r="AA174" s="4">
        <f t="shared" si="41"/>
        <v>26271</v>
      </c>
      <c r="AB174" s="20"/>
      <c r="AC174" s="20"/>
      <c r="AD174" s="20"/>
      <c r="AE174" s="20">
        <v>144</v>
      </c>
      <c r="AF174" s="20"/>
      <c r="AG174" s="20"/>
      <c r="AH174" s="20"/>
      <c r="AI174" s="64">
        <v>0</v>
      </c>
      <c r="AJ174" s="64"/>
      <c r="AK174" s="29"/>
      <c r="AL174" s="38">
        <f t="shared" si="44"/>
        <v>26127</v>
      </c>
      <c r="AM174" s="62">
        <v>26127</v>
      </c>
      <c r="AN174" s="26">
        <f t="shared" si="45"/>
        <v>0</v>
      </c>
      <c r="AO174" s="40">
        <f t="shared" si="46"/>
        <v>1</v>
      </c>
      <c r="AP174" s="40">
        <f t="shared" si="47"/>
        <v>1</v>
      </c>
    </row>
    <row r="175" spans="1:42" ht="17.100000000000001" customHeight="1">
      <c r="A175" s="8" t="s">
        <v>367</v>
      </c>
      <c r="B175" s="8" t="s">
        <v>368</v>
      </c>
      <c r="C175" s="8" t="s">
        <v>379</v>
      </c>
      <c r="D175" s="8" t="s">
        <v>380</v>
      </c>
      <c r="E175" s="57">
        <v>840.2</v>
      </c>
      <c r="F175" s="2">
        <f t="shared" si="42"/>
        <v>1534003.55</v>
      </c>
      <c r="G175" s="69">
        <v>932978.95</v>
      </c>
      <c r="H175" s="60">
        <v>131264</v>
      </c>
      <c r="I175" s="44">
        <f t="shared" si="35"/>
        <v>98448</v>
      </c>
      <c r="J175" s="61">
        <v>78987</v>
      </c>
      <c r="K175" s="61">
        <v>690265</v>
      </c>
      <c r="L175" s="61">
        <v>206115</v>
      </c>
      <c r="M175" s="61">
        <v>186847</v>
      </c>
      <c r="N175" s="2">
        <f t="shared" si="36"/>
        <v>2193640.9500000002</v>
      </c>
      <c r="O175" s="4">
        <f t="shared" si="49"/>
        <v>0</v>
      </c>
      <c r="P175" s="68">
        <v>331</v>
      </c>
      <c r="Q175" s="63">
        <v>84</v>
      </c>
      <c r="R175" s="4">
        <f t="shared" si="34"/>
        <v>38648</v>
      </c>
      <c r="S175" s="6">
        <f t="shared" si="43"/>
        <v>73744.354000000007</v>
      </c>
      <c r="T175" s="70">
        <v>58057184</v>
      </c>
      <c r="U175" s="6">
        <f t="shared" si="37"/>
        <v>58057.184000000001</v>
      </c>
      <c r="V175" s="6">
        <f t="shared" si="38"/>
        <v>15687.170000000006</v>
      </c>
      <c r="W175" s="4">
        <f t="shared" si="39"/>
        <v>313743</v>
      </c>
      <c r="X175" s="19">
        <f t="shared" si="40"/>
        <v>352391</v>
      </c>
      <c r="Y175" s="20">
        <v>0</v>
      </c>
      <c r="Z175" s="18">
        <v>0</v>
      </c>
      <c r="AA175" s="4">
        <f t="shared" si="41"/>
        <v>352391</v>
      </c>
      <c r="AB175" s="20"/>
      <c r="AC175" s="20"/>
      <c r="AD175" s="20"/>
      <c r="AE175" s="20"/>
      <c r="AF175" s="20"/>
      <c r="AG175" s="20"/>
      <c r="AH175" s="20"/>
      <c r="AI175" s="64">
        <v>0</v>
      </c>
      <c r="AJ175" s="64"/>
      <c r="AK175" s="29"/>
      <c r="AL175" s="38">
        <f t="shared" si="44"/>
        <v>352391</v>
      </c>
      <c r="AM175" s="62">
        <v>352391</v>
      </c>
      <c r="AN175" s="26">
        <f t="shared" si="45"/>
        <v>0</v>
      </c>
      <c r="AO175" s="40">
        <f t="shared" si="46"/>
        <v>1</v>
      </c>
      <c r="AP175" s="40" t="str">
        <f t="shared" si="47"/>
        <v xml:space="preserve"> </v>
      </c>
    </row>
    <row r="176" spans="1:42" ht="17.100000000000001" customHeight="1">
      <c r="A176" s="8" t="s">
        <v>367</v>
      </c>
      <c r="B176" s="8" t="s">
        <v>368</v>
      </c>
      <c r="C176" s="8" t="s">
        <v>381</v>
      </c>
      <c r="D176" s="8" t="s">
        <v>382</v>
      </c>
      <c r="E176" s="57">
        <v>2589.69</v>
      </c>
      <c r="F176" s="2">
        <f t="shared" si="42"/>
        <v>4728152.41</v>
      </c>
      <c r="G176" s="69">
        <v>883596.19</v>
      </c>
      <c r="H176" s="60">
        <v>396981</v>
      </c>
      <c r="I176" s="44">
        <f t="shared" si="35"/>
        <v>297735.75</v>
      </c>
      <c r="J176" s="61">
        <v>238901</v>
      </c>
      <c r="K176" s="61">
        <v>2083555</v>
      </c>
      <c r="L176" s="61">
        <v>602693</v>
      </c>
      <c r="M176" s="61">
        <v>167710</v>
      </c>
      <c r="N176" s="2">
        <f t="shared" si="36"/>
        <v>4274190.9399999995</v>
      </c>
      <c r="O176" s="4">
        <f t="shared" si="49"/>
        <v>453961</v>
      </c>
      <c r="P176" s="68">
        <v>1470</v>
      </c>
      <c r="Q176" s="63">
        <v>33</v>
      </c>
      <c r="R176" s="4">
        <f t="shared" si="34"/>
        <v>67429</v>
      </c>
      <c r="S176" s="6">
        <f t="shared" si="43"/>
        <v>227297.0913</v>
      </c>
      <c r="T176" s="70">
        <v>53758346</v>
      </c>
      <c r="U176" s="6">
        <f t="shared" si="37"/>
        <v>53758.345999999998</v>
      </c>
      <c r="V176" s="6">
        <f t="shared" si="38"/>
        <v>173538.74530000001</v>
      </c>
      <c r="W176" s="4">
        <f t="shared" si="39"/>
        <v>3470775</v>
      </c>
      <c r="X176" s="19">
        <f t="shared" si="40"/>
        <v>3992165</v>
      </c>
      <c r="Y176" s="20">
        <v>0</v>
      </c>
      <c r="Z176" s="18">
        <v>0</v>
      </c>
      <c r="AA176" s="4">
        <f t="shared" si="41"/>
        <v>3992165</v>
      </c>
      <c r="AB176" s="20"/>
      <c r="AC176" s="20"/>
      <c r="AD176" s="20"/>
      <c r="AE176" s="20"/>
      <c r="AF176" s="20"/>
      <c r="AG176" s="20"/>
      <c r="AH176" s="20"/>
      <c r="AI176" s="64">
        <v>0</v>
      </c>
      <c r="AJ176" s="64"/>
      <c r="AK176" s="29"/>
      <c r="AL176" s="38">
        <f t="shared" si="44"/>
        <v>3992165</v>
      </c>
      <c r="AM176" s="62">
        <v>3992165</v>
      </c>
      <c r="AN176" s="26">
        <f t="shared" si="45"/>
        <v>0</v>
      </c>
      <c r="AO176" s="40" t="str">
        <f t="shared" si="46"/>
        <v xml:space="preserve"> </v>
      </c>
      <c r="AP176" s="40" t="str">
        <f t="shared" si="47"/>
        <v xml:space="preserve"> </v>
      </c>
    </row>
    <row r="177" spans="1:42" ht="17.100000000000001" customHeight="1">
      <c r="A177" s="8" t="s">
        <v>367</v>
      </c>
      <c r="B177" s="8" t="s">
        <v>368</v>
      </c>
      <c r="C177" s="8" t="s">
        <v>383</v>
      </c>
      <c r="D177" s="8" t="s">
        <v>384</v>
      </c>
      <c r="E177" s="57">
        <v>3001.25</v>
      </c>
      <c r="F177" s="2">
        <f t="shared" si="42"/>
        <v>5479562.2000000002</v>
      </c>
      <c r="G177" s="69">
        <v>2090930.98</v>
      </c>
      <c r="H177" s="60">
        <v>477369</v>
      </c>
      <c r="I177" s="44">
        <f t="shared" si="35"/>
        <v>358026.75</v>
      </c>
      <c r="J177" s="61">
        <v>287272</v>
      </c>
      <c r="K177" s="61">
        <v>2506779</v>
      </c>
      <c r="L177" s="61">
        <v>729258</v>
      </c>
      <c r="M177" s="61">
        <v>177594</v>
      </c>
      <c r="N177" s="2">
        <f t="shared" si="36"/>
        <v>6149860.7300000004</v>
      </c>
      <c r="O177" s="4">
        <f t="shared" si="49"/>
        <v>0</v>
      </c>
      <c r="P177" s="68">
        <v>1380</v>
      </c>
      <c r="Q177" s="63">
        <v>33</v>
      </c>
      <c r="R177" s="4">
        <f t="shared" si="34"/>
        <v>63301</v>
      </c>
      <c r="S177" s="6">
        <f t="shared" si="43"/>
        <v>263419.71250000002</v>
      </c>
      <c r="T177" s="70">
        <v>128672676</v>
      </c>
      <c r="U177" s="6">
        <f t="shared" si="37"/>
        <v>128672.67600000001</v>
      </c>
      <c r="V177" s="6">
        <f t="shared" si="38"/>
        <v>134747.03650000002</v>
      </c>
      <c r="W177" s="4">
        <f t="shared" si="39"/>
        <v>2694941</v>
      </c>
      <c r="X177" s="19">
        <f t="shared" si="40"/>
        <v>2758242</v>
      </c>
      <c r="Y177" s="20">
        <v>0</v>
      </c>
      <c r="Z177" s="18">
        <v>0</v>
      </c>
      <c r="AA177" s="4">
        <f t="shared" si="41"/>
        <v>2758242</v>
      </c>
      <c r="AB177" s="20">
        <v>4642</v>
      </c>
      <c r="AC177" s="20"/>
      <c r="AD177" s="20"/>
      <c r="AE177" s="20"/>
      <c r="AF177" s="20"/>
      <c r="AG177" s="20"/>
      <c r="AH177" s="20"/>
      <c r="AI177" s="64">
        <v>0</v>
      </c>
      <c r="AJ177" s="64"/>
      <c r="AK177" s="29"/>
      <c r="AL177" s="38">
        <f t="shared" si="44"/>
        <v>2753600</v>
      </c>
      <c r="AM177" s="62">
        <v>2753600</v>
      </c>
      <c r="AN177" s="26">
        <f t="shared" si="45"/>
        <v>0</v>
      </c>
      <c r="AO177" s="40">
        <f t="shared" si="46"/>
        <v>1</v>
      </c>
      <c r="AP177" s="40" t="str">
        <f t="shared" si="47"/>
        <v xml:space="preserve"> </v>
      </c>
    </row>
    <row r="178" spans="1:42" ht="17.100000000000001" customHeight="1">
      <c r="A178" s="8" t="s">
        <v>367</v>
      </c>
      <c r="B178" s="8" t="s">
        <v>368</v>
      </c>
      <c r="C178" s="8" t="s">
        <v>318</v>
      </c>
      <c r="D178" s="8" t="s">
        <v>385</v>
      </c>
      <c r="E178" s="57">
        <v>501.05</v>
      </c>
      <c r="F178" s="2">
        <f t="shared" si="42"/>
        <v>914797.05</v>
      </c>
      <c r="G178" s="69">
        <v>158742.93</v>
      </c>
      <c r="H178" s="60">
        <v>67595</v>
      </c>
      <c r="I178" s="44">
        <f t="shared" si="35"/>
        <v>50696.25</v>
      </c>
      <c r="J178" s="61">
        <v>40680</v>
      </c>
      <c r="K178" s="61">
        <v>354415</v>
      </c>
      <c r="L178" s="61">
        <v>106279</v>
      </c>
      <c r="M178" s="61">
        <v>174727</v>
      </c>
      <c r="N178" s="2">
        <f t="shared" si="36"/>
        <v>885540.17999999993</v>
      </c>
      <c r="O178" s="4">
        <f t="shared" si="49"/>
        <v>29257</v>
      </c>
      <c r="P178" s="68">
        <v>208</v>
      </c>
      <c r="Q178" s="63">
        <v>84</v>
      </c>
      <c r="R178" s="4">
        <f t="shared" si="34"/>
        <v>24286</v>
      </c>
      <c r="S178" s="6">
        <f t="shared" si="43"/>
        <v>43977.158499999998</v>
      </c>
      <c r="T178" s="70">
        <v>9490663</v>
      </c>
      <c r="U178" s="6">
        <f t="shared" si="37"/>
        <v>9490.6630000000005</v>
      </c>
      <c r="V178" s="6">
        <f t="shared" si="38"/>
        <v>34486.495499999997</v>
      </c>
      <c r="W178" s="4">
        <f t="shared" si="39"/>
        <v>689730</v>
      </c>
      <c r="X178" s="19">
        <f t="shared" si="40"/>
        <v>743273</v>
      </c>
      <c r="Y178" s="20">
        <v>0</v>
      </c>
      <c r="Z178" s="18">
        <v>0</v>
      </c>
      <c r="AA178" s="4">
        <f t="shared" si="41"/>
        <v>743273</v>
      </c>
      <c r="AB178" s="20"/>
      <c r="AC178" s="20"/>
      <c r="AD178" s="20"/>
      <c r="AE178" s="20"/>
      <c r="AF178" s="20"/>
      <c r="AG178" s="20"/>
      <c r="AH178" s="20"/>
      <c r="AI178" s="64">
        <v>0</v>
      </c>
      <c r="AJ178" s="64"/>
      <c r="AK178" s="29"/>
      <c r="AL178" s="38">
        <f t="shared" si="44"/>
        <v>743273</v>
      </c>
      <c r="AM178" s="62">
        <v>743273</v>
      </c>
      <c r="AN178" s="26">
        <f t="shared" si="45"/>
        <v>0</v>
      </c>
      <c r="AO178" s="40" t="str">
        <f t="shared" si="46"/>
        <v xml:space="preserve"> </v>
      </c>
      <c r="AP178" s="40" t="str">
        <f t="shared" si="47"/>
        <v xml:space="preserve"> </v>
      </c>
    </row>
    <row r="179" spans="1:42" ht="17.100000000000001" customHeight="1">
      <c r="A179" s="8" t="s">
        <v>367</v>
      </c>
      <c r="B179" s="8" t="s">
        <v>368</v>
      </c>
      <c r="C179" s="8" t="s">
        <v>109</v>
      </c>
      <c r="D179" s="8" t="s">
        <v>386</v>
      </c>
      <c r="E179" s="57">
        <v>806.96</v>
      </c>
      <c r="F179" s="2">
        <f t="shared" si="42"/>
        <v>1473315.29</v>
      </c>
      <c r="G179" s="69">
        <v>957271.85</v>
      </c>
      <c r="H179" s="60">
        <v>123297</v>
      </c>
      <c r="I179" s="44">
        <f t="shared" si="35"/>
        <v>92472.75</v>
      </c>
      <c r="J179" s="61">
        <v>74202</v>
      </c>
      <c r="K179" s="61">
        <v>646633</v>
      </c>
      <c r="L179" s="61">
        <v>191259</v>
      </c>
      <c r="M179" s="61">
        <v>210695</v>
      </c>
      <c r="N179" s="2">
        <f t="shared" si="36"/>
        <v>2172533.6</v>
      </c>
      <c r="O179" s="4">
        <f t="shared" si="49"/>
        <v>0</v>
      </c>
      <c r="P179" s="68">
        <v>452</v>
      </c>
      <c r="Q179" s="63">
        <v>79</v>
      </c>
      <c r="R179" s="4">
        <f t="shared" si="34"/>
        <v>49634</v>
      </c>
      <c r="S179" s="6">
        <f t="shared" si="43"/>
        <v>70826.879199999996</v>
      </c>
      <c r="T179" s="70">
        <v>59090855</v>
      </c>
      <c r="U179" s="6">
        <f t="shared" si="37"/>
        <v>59090.855000000003</v>
      </c>
      <c r="V179" s="6">
        <f t="shared" si="38"/>
        <v>11736.024199999993</v>
      </c>
      <c r="W179" s="4">
        <f t="shared" si="39"/>
        <v>234720</v>
      </c>
      <c r="X179" s="19">
        <f t="shared" si="40"/>
        <v>284354</v>
      </c>
      <c r="Y179" s="20">
        <v>0</v>
      </c>
      <c r="Z179" s="18">
        <v>0</v>
      </c>
      <c r="AA179" s="4">
        <f t="shared" si="41"/>
        <v>284354</v>
      </c>
      <c r="AB179" s="20"/>
      <c r="AC179" s="20"/>
      <c r="AD179" s="20"/>
      <c r="AE179" s="20"/>
      <c r="AF179" s="20"/>
      <c r="AG179" s="20"/>
      <c r="AH179" s="20"/>
      <c r="AI179" s="64">
        <v>28304</v>
      </c>
      <c r="AJ179" s="64"/>
      <c r="AK179" s="29"/>
      <c r="AL179" s="38">
        <f t="shared" si="44"/>
        <v>312658</v>
      </c>
      <c r="AM179" s="62">
        <v>312658</v>
      </c>
      <c r="AN179" s="26">
        <f t="shared" si="45"/>
        <v>0</v>
      </c>
      <c r="AO179" s="40">
        <f t="shared" si="46"/>
        <v>1</v>
      </c>
      <c r="AP179" s="40" t="str">
        <f t="shared" si="47"/>
        <v xml:space="preserve"> </v>
      </c>
    </row>
    <row r="180" spans="1:42" ht="17.100000000000001" customHeight="1">
      <c r="A180" s="8" t="s">
        <v>387</v>
      </c>
      <c r="B180" s="8" t="s">
        <v>388</v>
      </c>
      <c r="C180" s="8" t="s">
        <v>389</v>
      </c>
      <c r="D180" s="8" t="s">
        <v>390</v>
      </c>
      <c r="E180" s="57">
        <v>589.07000000000005</v>
      </c>
      <c r="F180" s="2">
        <f t="shared" si="42"/>
        <v>1075500.44</v>
      </c>
      <c r="G180" s="69">
        <v>1927456.21</v>
      </c>
      <c r="H180" s="60">
        <v>414100</v>
      </c>
      <c r="I180" s="44">
        <f t="shared" si="35"/>
        <v>310575</v>
      </c>
      <c r="J180" s="61">
        <v>40337</v>
      </c>
      <c r="K180" s="61">
        <v>230158</v>
      </c>
      <c r="L180" s="61">
        <v>112706</v>
      </c>
      <c r="M180" s="61">
        <v>267071</v>
      </c>
      <c r="N180" s="2">
        <f t="shared" si="36"/>
        <v>2888303.21</v>
      </c>
      <c r="O180" s="4">
        <f t="shared" si="49"/>
        <v>0</v>
      </c>
      <c r="P180" s="68">
        <v>114</v>
      </c>
      <c r="Q180" s="63">
        <v>167</v>
      </c>
      <c r="R180" s="4">
        <f t="shared" si="34"/>
        <v>26463</v>
      </c>
      <c r="S180" s="6">
        <f t="shared" si="43"/>
        <v>51702.673900000002</v>
      </c>
      <c r="T180" s="70">
        <v>125571845</v>
      </c>
      <c r="U180" s="6">
        <f t="shared" si="37"/>
        <v>125571.845</v>
      </c>
      <c r="V180" s="6">
        <f t="shared" si="38"/>
        <v>0</v>
      </c>
      <c r="W180" s="4">
        <f t="shared" si="39"/>
        <v>0</v>
      </c>
      <c r="X180" s="19">
        <f t="shared" si="40"/>
        <v>26463</v>
      </c>
      <c r="Y180" s="20">
        <v>0</v>
      </c>
      <c r="Z180" s="18">
        <v>0</v>
      </c>
      <c r="AA180" s="4">
        <f t="shared" si="41"/>
        <v>26463</v>
      </c>
      <c r="AB180" s="20"/>
      <c r="AC180" s="20"/>
      <c r="AD180" s="20"/>
      <c r="AE180" s="20"/>
      <c r="AF180" s="20"/>
      <c r="AG180" s="20"/>
      <c r="AH180" s="20"/>
      <c r="AI180" s="64">
        <v>0</v>
      </c>
      <c r="AJ180" s="64"/>
      <c r="AK180" s="29"/>
      <c r="AL180" s="38">
        <f t="shared" si="44"/>
        <v>26463</v>
      </c>
      <c r="AM180" s="62">
        <v>26463</v>
      </c>
      <c r="AN180" s="26">
        <f t="shared" si="45"/>
        <v>0</v>
      </c>
      <c r="AO180" s="40">
        <f t="shared" si="46"/>
        <v>1</v>
      </c>
      <c r="AP180" s="40">
        <f t="shared" si="47"/>
        <v>1</v>
      </c>
    </row>
    <row r="181" spans="1:42" ht="17.100000000000001" customHeight="1">
      <c r="A181" s="8" t="s">
        <v>387</v>
      </c>
      <c r="B181" s="8" t="s">
        <v>388</v>
      </c>
      <c r="C181" s="8" t="s">
        <v>391</v>
      </c>
      <c r="D181" s="8" t="s">
        <v>392</v>
      </c>
      <c r="E181" s="57">
        <v>663.6</v>
      </c>
      <c r="F181" s="2">
        <f t="shared" si="42"/>
        <v>1211574.3400000001</v>
      </c>
      <c r="G181" s="69">
        <v>827130.51</v>
      </c>
      <c r="H181" s="60">
        <v>493359</v>
      </c>
      <c r="I181" s="44">
        <f t="shared" si="35"/>
        <v>370019.25</v>
      </c>
      <c r="J181" s="61">
        <v>48163</v>
      </c>
      <c r="K181" s="61">
        <v>274414</v>
      </c>
      <c r="L181" s="61">
        <v>125606</v>
      </c>
      <c r="M181" s="61">
        <v>58655</v>
      </c>
      <c r="N181" s="2">
        <f t="shared" si="36"/>
        <v>1703987.76</v>
      </c>
      <c r="O181" s="4">
        <f t="shared" si="49"/>
        <v>0</v>
      </c>
      <c r="P181" s="68">
        <v>106</v>
      </c>
      <c r="Q181" s="63">
        <v>141</v>
      </c>
      <c r="R181" s="4">
        <f t="shared" si="34"/>
        <v>20775</v>
      </c>
      <c r="S181" s="6">
        <f t="shared" si="43"/>
        <v>58244.171999999999</v>
      </c>
      <c r="T181" s="70">
        <v>50103820</v>
      </c>
      <c r="U181" s="6">
        <f t="shared" si="37"/>
        <v>50103.82</v>
      </c>
      <c r="V181" s="6">
        <f t="shared" si="38"/>
        <v>8140.351999999999</v>
      </c>
      <c r="W181" s="4">
        <f t="shared" si="39"/>
        <v>162807</v>
      </c>
      <c r="X181" s="19">
        <f t="shared" si="40"/>
        <v>183582</v>
      </c>
      <c r="Y181" s="20">
        <v>0</v>
      </c>
      <c r="Z181" s="18">
        <v>0</v>
      </c>
      <c r="AA181" s="4">
        <f t="shared" si="41"/>
        <v>183582</v>
      </c>
      <c r="AB181" s="20"/>
      <c r="AC181" s="20"/>
      <c r="AD181" s="20"/>
      <c r="AE181" s="20"/>
      <c r="AF181" s="20"/>
      <c r="AG181" s="20"/>
      <c r="AH181" s="20"/>
      <c r="AI181" s="64">
        <v>0</v>
      </c>
      <c r="AJ181" s="64"/>
      <c r="AK181" s="29"/>
      <c r="AL181" s="38">
        <f t="shared" si="44"/>
        <v>183582</v>
      </c>
      <c r="AM181" s="62">
        <v>183582</v>
      </c>
      <c r="AN181" s="26">
        <f t="shared" si="45"/>
        <v>0</v>
      </c>
      <c r="AO181" s="40">
        <f t="shared" si="46"/>
        <v>1</v>
      </c>
      <c r="AP181" s="40" t="str">
        <f t="shared" si="47"/>
        <v xml:space="preserve"> </v>
      </c>
    </row>
    <row r="182" spans="1:42" ht="17.100000000000001" customHeight="1">
      <c r="A182" s="8" t="s">
        <v>387</v>
      </c>
      <c r="B182" s="8" t="s">
        <v>388</v>
      </c>
      <c r="C182" s="8" t="s">
        <v>381</v>
      </c>
      <c r="D182" s="8" t="s">
        <v>393</v>
      </c>
      <c r="E182" s="57">
        <v>381.06</v>
      </c>
      <c r="F182" s="2">
        <f t="shared" si="42"/>
        <v>695724.11</v>
      </c>
      <c r="G182" s="69">
        <v>685154.64</v>
      </c>
      <c r="H182" s="60">
        <v>265501</v>
      </c>
      <c r="I182" s="44">
        <f t="shared" si="35"/>
        <v>199125.75</v>
      </c>
      <c r="J182" s="61">
        <v>25930</v>
      </c>
      <c r="K182" s="61">
        <v>147701</v>
      </c>
      <c r="L182" s="61">
        <v>69130</v>
      </c>
      <c r="M182" s="61">
        <v>74693</v>
      </c>
      <c r="N182" s="2">
        <f t="shared" si="36"/>
        <v>1201734.3900000001</v>
      </c>
      <c r="O182" s="4">
        <f t="shared" si="49"/>
        <v>0</v>
      </c>
      <c r="P182" s="68">
        <v>108</v>
      </c>
      <c r="Q182" s="63">
        <v>150</v>
      </c>
      <c r="R182" s="4">
        <f t="shared" si="34"/>
        <v>22518</v>
      </c>
      <c r="S182" s="6">
        <f t="shared" si="43"/>
        <v>33445.636200000001</v>
      </c>
      <c r="T182" s="70">
        <v>44454441</v>
      </c>
      <c r="U182" s="6">
        <f t="shared" si="37"/>
        <v>44454.440999999999</v>
      </c>
      <c r="V182" s="6">
        <f t="shared" si="38"/>
        <v>0</v>
      </c>
      <c r="W182" s="4">
        <f t="shared" si="39"/>
        <v>0</v>
      </c>
      <c r="X182" s="19">
        <f t="shared" si="40"/>
        <v>22518</v>
      </c>
      <c r="Y182" s="20">
        <v>0</v>
      </c>
      <c r="Z182" s="18">
        <v>0</v>
      </c>
      <c r="AA182" s="4">
        <f t="shared" si="41"/>
        <v>22518</v>
      </c>
      <c r="AB182" s="20"/>
      <c r="AC182" s="20"/>
      <c r="AD182" s="20"/>
      <c r="AE182" s="20"/>
      <c r="AF182" s="20"/>
      <c r="AG182" s="20"/>
      <c r="AH182" s="20"/>
      <c r="AI182" s="64">
        <v>0</v>
      </c>
      <c r="AJ182" s="64"/>
      <c r="AK182" s="29"/>
      <c r="AL182" s="38">
        <f t="shared" si="44"/>
        <v>22518</v>
      </c>
      <c r="AM182" s="62">
        <v>22518</v>
      </c>
      <c r="AN182" s="26">
        <f t="shared" si="45"/>
        <v>0</v>
      </c>
      <c r="AO182" s="40">
        <f t="shared" si="46"/>
        <v>1</v>
      </c>
      <c r="AP182" s="40">
        <f t="shared" si="47"/>
        <v>1</v>
      </c>
    </row>
    <row r="183" spans="1:42" ht="17.100000000000001" customHeight="1">
      <c r="A183" s="8" t="s">
        <v>394</v>
      </c>
      <c r="B183" s="8" t="s">
        <v>395</v>
      </c>
      <c r="C183" s="8" t="s">
        <v>82</v>
      </c>
      <c r="D183" s="8" t="s">
        <v>396</v>
      </c>
      <c r="E183" s="57">
        <v>1435.74</v>
      </c>
      <c r="F183" s="2">
        <f t="shared" si="42"/>
        <v>2621316.66</v>
      </c>
      <c r="G183" s="69">
        <v>273433.23</v>
      </c>
      <c r="H183" s="60">
        <v>86397</v>
      </c>
      <c r="I183" s="44">
        <f t="shared" si="35"/>
        <v>64797.75</v>
      </c>
      <c r="J183" s="61">
        <v>112496</v>
      </c>
      <c r="K183" s="61">
        <v>2047</v>
      </c>
      <c r="L183" s="61">
        <v>291019</v>
      </c>
      <c r="M183" s="61">
        <v>92977</v>
      </c>
      <c r="N183" s="2">
        <f t="shared" si="36"/>
        <v>836769.98</v>
      </c>
      <c r="O183" s="4">
        <f t="shared" si="49"/>
        <v>1784547</v>
      </c>
      <c r="P183" s="68">
        <v>194</v>
      </c>
      <c r="Q183" s="63">
        <v>141</v>
      </c>
      <c r="R183" s="4">
        <f t="shared" si="34"/>
        <v>38022</v>
      </c>
      <c r="S183" s="6">
        <f t="shared" si="43"/>
        <v>126014.8998</v>
      </c>
      <c r="T183" s="70">
        <v>15748058</v>
      </c>
      <c r="U183" s="6">
        <f t="shared" si="37"/>
        <v>15748.058000000001</v>
      </c>
      <c r="V183" s="6">
        <f t="shared" si="38"/>
        <v>110266.84179999999</v>
      </c>
      <c r="W183" s="4">
        <f t="shared" si="39"/>
        <v>2205337</v>
      </c>
      <c r="X183" s="19">
        <f t="shared" si="40"/>
        <v>4027906</v>
      </c>
      <c r="Y183" s="20">
        <v>0</v>
      </c>
      <c r="Z183" s="18">
        <v>0</v>
      </c>
      <c r="AA183" s="4">
        <f t="shared" si="41"/>
        <v>4027906</v>
      </c>
      <c r="AB183" s="20"/>
      <c r="AC183" s="20"/>
      <c r="AD183" s="20"/>
      <c r="AE183" s="20"/>
      <c r="AF183" s="20"/>
      <c r="AG183" s="20"/>
      <c r="AH183" s="20"/>
      <c r="AI183" s="64">
        <v>0</v>
      </c>
      <c r="AJ183" s="64"/>
      <c r="AK183" s="29"/>
      <c r="AL183" s="38">
        <f t="shared" si="44"/>
        <v>4027906</v>
      </c>
      <c r="AM183" s="62">
        <v>4027906</v>
      </c>
      <c r="AN183" s="26">
        <f t="shared" si="45"/>
        <v>0</v>
      </c>
      <c r="AO183" s="40" t="str">
        <f t="shared" si="46"/>
        <v xml:space="preserve"> </v>
      </c>
      <c r="AP183" s="40" t="str">
        <f t="shared" si="47"/>
        <v xml:space="preserve"> </v>
      </c>
    </row>
    <row r="184" spans="1:42" ht="17.100000000000001" customHeight="1">
      <c r="A184" s="8" t="s">
        <v>394</v>
      </c>
      <c r="B184" s="8" t="s">
        <v>395</v>
      </c>
      <c r="C184" s="8" t="s">
        <v>135</v>
      </c>
      <c r="D184" s="8" t="s">
        <v>397</v>
      </c>
      <c r="E184" s="57">
        <v>442.62</v>
      </c>
      <c r="F184" s="2">
        <f t="shared" si="42"/>
        <v>808117.89</v>
      </c>
      <c r="G184" s="69">
        <v>151061.28</v>
      </c>
      <c r="H184" s="60">
        <v>27823</v>
      </c>
      <c r="I184" s="44">
        <f t="shared" si="35"/>
        <v>20867.25</v>
      </c>
      <c r="J184" s="61">
        <v>36179</v>
      </c>
      <c r="K184" s="61">
        <v>666</v>
      </c>
      <c r="L184" s="61">
        <v>95240</v>
      </c>
      <c r="M184" s="61">
        <v>79742</v>
      </c>
      <c r="N184" s="2">
        <f t="shared" si="36"/>
        <v>383755.53</v>
      </c>
      <c r="O184" s="4">
        <f t="shared" si="49"/>
        <v>424362</v>
      </c>
      <c r="P184" s="68">
        <v>49</v>
      </c>
      <c r="Q184" s="63">
        <v>167</v>
      </c>
      <c r="R184" s="4">
        <f t="shared" si="34"/>
        <v>11374</v>
      </c>
      <c r="S184" s="6">
        <f t="shared" si="43"/>
        <v>38848.757400000002</v>
      </c>
      <c r="T184" s="70">
        <v>8797978</v>
      </c>
      <c r="U184" s="6">
        <f t="shared" si="37"/>
        <v>8797.9779999999992</v>
      </c>
      <c r="V184" s="6">
        <f t="shared" si="38"/>
        <v>30050.779400000003</v>
      </c>
      <c r="W184" s="4">
        <f t="shared" si="39"/>
        <v>601016</v>
      </c>
      <c r="X184" s="19">
        <f t="shared" si="40"/>
        <v>1036752</v>
      </c>
      <c r="Y184" s="20">
        <v>0</v>
      </c>
      <c r="Z184" s="18">
        <v>0</v>
      </c>
      <c r="AA184" s="4">
        <f t="shared" si="41"/>
        <v>1036752</v>
      </c>
      <c r="AB184" s="20"/>
      <c r="AC184" s="20"/>
      <c r="AD184" s="20"/>
      <c r="AE184" s="20"/>
      <c r="AF184" s="20"/>
      <c r="AG184" s="20"/>
      <c r="AH184" s="20"/>
      <c r="AI184" s="64">
        <v>0</v>
      </c>
      <c r="AJ184" s="64"/>
      <c r="AK184" s="29"/>
      <c r="AL184" s="38">
        <f t="shared" si="44"/>
        <v>1036752</v>
      </c>
      <c r="AM184" s="62">
        <v>1036752</v>
      </c>
      <c r="AN184" s="26">
        <f t="shared" si="45"/>
        <v>0</v>
      </c>
      <c r="AO184" s="40" t="str">
        <f t="shared" si="46"/>
        <v xml:space="preserve"> </v>
      </c>
      <c r="AP184" s="40" t="str">
        <f t="shared" si="47"/>
        <v xml:space="preserve"> </v>
      </c>
    </row>
    <row r="185" spans="1:42" ht="17.100000000000001" customHeight="1">
      <c r="A185" s="8" t="s">
        <v>398</v>
      </c>
      <c r="B185" s="8" t="s">
        <v>399</v>
      </c>
      <c r="C185" s="8" t="s">
        <v>400</v>
      </c>
      <c r="D185" s="8" t="s">
        <v>401</v>
      </c>
      <c r="E185" s="57">
        <v>1124.24</v>
      </c>
      <c r="F185" s="2">
        <f t="shared" si="42"/>
        <v>2052592.42</v>
      </c>
      <c r="G185" s="69">
        <v>334007.59000000003</v>
      </c>
      <c r="H185" s="60">
        <v>87329</v>
      </c>
      <c r="I185" s="44">
        <f t="shared" si="35"/>
        <v>65496.75</v>
      </c>
      <c r="J185" s="61">
        <v>83001</v>
      </c>
      <c r="K185" s="61">
        <v>823</v>
      </c>
      <c r="L185" s="61">
        <v>219624</v>
      </c>
      <c r="M185" s="61">
        <v>131646</v>
      </c>
      <c r="N185" s="2">
        <f t="shared" si="36"/>
        <v>834598.34000000008</v>
      </c>
      <c r="O185" s="4">
        <f t="shared" si="49"/>
        <v>1217994</v>
      </c>
      <c r="P185" s="68">
        <v>103</v>
      </c>
      <c r="Q185" s="63">
        <v>167</v>
      </c>
      <c r="R185" s="4">
        <f t="shared" si="34"/>
        <v>23909</v>
      </c>
      <c r="S185" s="6">
        <f t="shared" si="43"/>
        <v>98674.544800000003</v>
      </c>
      <c r="T185" s="70">
        <v>20118645</v>
      </c>
      <c r="U185" s="6">
        <f t="shared" si="37"/>
        <v>20118.645</v>
      </c>
      <c r="V185" s="6">
        <f t="shared" si="38"/>
        <v>78555.899799999999</v>
      </c>
      <c r="W185" s="4">
        <f t="shared" si="39"/>
        <v>1571118</v>
      </c>
      <c r="X185" s="19">
        <f t="shared" si="40"/>
        <v>2813021</v>
      </c>
      <c r="Y185" s="20">
        <v>0</v>
      </c>
      <c r="Z185" s="18">
        <v>0</v>
      </c>
      <c r="AA185" s="4">
        <f t="shared" si="41"/>
        <v>2813021</v>
      </c>
      <c r="AB185" s="20"/>
      <c r="AC185" s="20"/>
      <c r="AD185" s="20"/>
      <c r="AE185" s="20"/>
      <c r="AF185" s="20"/>
      <c r="AG185" s="20"/>
      <c r="AH185" s="20"/>
      <c r="AI185" s="64">
        <v>0</v>
      </c>
      <c r="AJ185" s="64"/>
      <c r="AK185" s="29"/>
      <c r="AL185" s="38">
        <f t="shared" si="44"/>
        <v>2813021</v>
      </c>
      <c r="AM185" s="62">
        <v>2813021</v>
      </c>
      <c r="AN185" s="26">
        <f t="shared" si="45"/>
        <v>0</v>
      </c>
      <c r="AO185" s="40" t="str">
        <f t="shared" si="46"/>
        <v xml:space="preserve"> </v>
      </c>
      <c r="AP185" s="40" t="str">
        <f t="shared" si="47"/>
        <v xml:space="preserve"> </v>
      </c>
    </row>
    <row r="186" spans="1:42" ht="17.100000000000001" customHeight="1">
      <c r="A186" s="8" t="s">
        <v>402</v>
      </c>
      <c r="B186" s="8" t="s">
        <v>403</v>
      </c>
      <c r="C186" s="8" t="s">
        <v>82</v>
      </c>
      <c r="D186" s="8" t="s">
        <v>404</v>
      </c>
      <c r="E186" s="57">
        <v>935.48</v>
      </c>
      <c r="F186" s="2">
        <f t="shared" si="42"/>
        <v>1707961.96</v>
      </c>
      <c r="G186" s="69">
        <v>604301.65</v>
      </c>
      <c r="H186" s="60">
        <v>161929</v>
      </c>
      <c r="I186" s="44">
        <f t="shared" si="35"/>
        <v>121446.75</v>
      </c>
      <c r="J186" s="61">
        <v>72299</v>
      </c>
      <c r="K186" s="61">
        <v>155799</v>
      </c>
      <c r="L186" s="61">
        <v>190343</v>
      </c>
      <c r="M186" s="61">
        <v>230698</v>
      </c>
      <c r="N186" s="2">
        <f t="shared" si="36"/>
        <v>1374887.4</v>
      </c>
      <c r="O186" s="4">
        <f t="shared" si="49"/>
        <v>333075</v>
      </c>
      <c r="P186" s="68">
        <v>167</v>
      </c>
      <c r="Q186" s="63">
        <v>167</v>
      </c>
      <c r="R186" s="4">
        <f t="shared" si="34"/>
        <v>38766</v>
      </c>
      <c r="S186" s="6">
        <f t="shared" si="43"/>
        <v>82107.079599999997</v>
      </c>
      <c r="T186" s="70">
        <v>37786304</v>
      </c>
      <c r="U186" s="6">
        <f t="shared" si="37"/>
        <v>37786.303999999996</v>
      </c>
      <c r="V186" s="6">
        <f t="shared" si="38"/>
        <v>44320.775600000001</v>
      </c>
      <c r="W186" s="4">
        <f t="shared" si="39"/>
        <v>886416</v>
      </c>
      <c r="X186" s="19">
        <f t="shared" si="40"/>
        <v>1258257</v>
      </c>
      <c r="Y186" s="20">
        <v>0</v>
      </c>
      <c r="Z186" s="18">
        <v>0</v>
      </c>
      <c r="AA186" s="4">
        <f t="shared" si="41"/>
        <v>1258257</v>
      </c>
      <c r="AB186" s="20"/>
      <c r="AC186" s="20"/>
      <c r="AD186" s="20"/>
      <c r="AE186" s="20"/>
      <c r="AF186" s="20"/>
      <c r="AG186" s="20"/>
      <c r="AH186" s="20"/>
      <c r="AI186" s="64">
        <v>43000</v>
      </c>
      <c r="AJ186" s="64"/>
      <c r="AK186" s="29"/>
      <c r="AL186" s="38">
        <f t="shared" si="44"/>
        <v>1301257</v>
      </c>
      <c r="AM186" s="62">
        <v>1301257</v>
      </c>
      <c r="AN186" s="26">
        <f t="shared" si="45"/>
        <v>0</v>
      </c>
      <c r="AO186" s="40" t="str">
        <f t="shared" si="46"/>
        <v xml:space="preserve"> </v>
      </c>
      <c r="AP186" s="40" t="str">
        <f t="shared" si="47"/>
        <v xml:space="preserve"> </v>
      </c>
    </row>
    <row r="187" spans="1:42" ht="17.100000000000001" customHeight="1">
      <c r="A187" s="8" t="s">
        <v>402</v>
      </c>
      <c r="B187" s="8" t="s">
        <v>403</v>
      </c>
      <c r="C187" s="8" t="s">
        <v>72</v>
      </c>
      <c r="D187" s="8" t="s">
        <v>405</v>
      </c>
      <c r="E187" s="57">
        <v>643.11</v>
      </c>
      <c r="F187" s="2">
        <f t="shared" si="42"/>
        <v>1174164.51</v>
      </c>
      <c r="G187" s="69">
        <v>329676.26</v>
      </c>
      <c r="H187" s="60">
        <v>99228</v>
      </c>
      <c r="I187" s="44">
        <f t="shared" si="35"/>
        <v>74421</v>
      </c>
      <c r="J187" s="61">
        <v>44055</v>
      </c>
      <c r="K187" s="61">
        <v>94715</v>
      </c>
      <c r="L187" s="61">
        <v>118259</v>
      </c>
      <c r="M187" s="61">
        <v>143106</v>
      </c>
      <c r="N187" s="2">
        <f t="shared" si="36"/>
        <v>804232.26</v>
      </c>
      <c r="O187" s="4">
        <f t="shared" si="49"/>
        <v>369932</v>
      </c>
      <c r="P187" s="68">
        <v>53</v>
      </c>
      <c r="Q187" s="63">
        <v>167</v>
      </c>
      <c r="R187" s="4">
        <f t="shared" si="34"/>
        <v>12303</v>
      </c>
      <c r="S187" s="6">
        <f t="shared" si="43"/>
        <v>56445.7647</v>
      </c>
      <c r="T187" s="70">
        <v>19895972</v>
      </c>
      <c r="U187" s="6">
        <f t="shared" si="37"/>
        <v>19895.972000000002</v>
      </c>
      <c r="V187" s="6">
        <f t="shared" si="38"/>
        <v>36549.792699999998</v>
      </c>
      <c r="W187" s="4">
        <f t="shared" si="39"/>
        <v>730996</v>
      </c>
      <c r="X187" s="19">
        <f t="shared" si="40"/>
        <v>1113231</v>
      </c>
      <c r="Y187" s="20">
        <v>0</v>
      </c>
      <c r="Z187" s="18">
        <v>0</v>
      </c>
      <c r="AA187" s="4">
        <f t="shared" si="41"/>
        <v>1113231</v>
      </c>
      <c r="AB187" s="20"/>
      <c r="AC187" s="20"/>
      <c r="AD187" s="20"/>
      <c r="AE187" s="20"/>
      <c r="AF187" s="20"/>
      <c r="AG187" s="20"/>
      <c r="AH187" s="20"/>
      <c r="AI187" s="64">
        <v>0</v>
      </c>
      <c r="AJ187" s="64"/>
      <c r="AK187" s="29"/>
      <c r="AL187" s="38">
        <f t="shared" si="44"/>
        <v>1113231</v>
      </c>
      <c r="AM187" s="62">
        <v>1113231</v>
      </c>
      <c r="AN187" s="26">
        <f t="shared" si="45"/>
        <v>0</v>
      </c>
      <c r="AO187" s="40" t="str">
        <f t="shared" si="46"/>
        <v xml:space="preserve"> </v>
      </c>
      <c r="AP187" s="40" t="str">
        <f t="shared" si="47"/>
        <v xml:space="preserve"> </v>
      </c>
    </row>
    <row r="188" spans="1:42" ht="17.100000000000001" customHeight="1">
      <c r="A188" s="8" t="s">
        <v>406</v>
      </c>
      <c r="B188" s="8" t="s">
        <v>407</v>
      </c>
      <c r="C188" s="8" t="s">
        <v>209</v>
      </c>
      <c r="D188" s="8" t="s">
        <v>408</v>
      </c>
      <c r="E188" s="57">
        <v>328.59</v>
      </c>
      <c r="F188" s="2">
        <f t="shared" si="42"/>
        <v>599926.48</v>
      </c>
      <c r="G188" s="69">
        <v>51470.63</v>
      </c>
      <c r="H188" s="60">
        <v>17502</v>
      </c>
      <c r="I188" s="44">
        <f t="shared" si="35"/>
        <v>13126.5</v>
      </c>
      <c r="J188" s="61">
        <v>24273</v>
      </c>
      <c r="K188" s="61">
        <v>0</v>
      </c>
      <c r="L188" s="61">
        <v>0</v>
      </c>
      <c r="M188" s="61">
        <v>30609</v>
      </c>
      <c r="N188" s="2">
        <f t="shared" si="36"/>
        <v>119479.13</v>
      </c>
      <c r="O188" s="4">
        <f t="shared" si="49"/>
        <v>480447</v>
      </c>
      <c r="P188" s="68">
        <v>166</v>
      </c>
      <c r="Q188" s="63">
        <v>59</v>
      </c>
      <c r="R188" s="4">
        <f t="shared" si="34"/>
        <v>13614</v>
      </c>
      <c r="S188" s="6">
        <f t="shared" si="43"/>
        <v>28840.344300000001</v>
      </c>
      <c r="T188" s="70">
        <v>3235112</v>
      </c>
      <c r="U188" s="6">
        <f t="shared" si="37"/>
        <v>3235.1120000000001</v>
      </c>
      <c r="V188" s="6">
        <f t="shared" si="38"/>
        <v>25605.2323</v>
      </c>
      <c r="W188" s="4">
        <f t="shared" si="39"/>
        <v>512105</v>
      </c>
      <c r="X188" s="19">
        <f t="shared" si="40"/>
        <v>1006166</v>
      </c>
      <c r="Y188" s="20">
        <v>0</v>
      </c>
      <c r="Z188" s="18">
        <v>0</v>
      </c>
      <c r="AA188" s="4">
        <f t="shared" si="41"/>
        <v>1006166</v>
      </c>
      <c r="AB188" s="20"/>
      <c r="AC188" s="20"/>
      <c r="AD188" s="20"/>
      <c r="AE188" s="20"/>
      <c r="AF188" s="20"/>
      <c r="AG188" s="20"/>
      <c r="AH188" s="20"/>
      <c r="AI188" s="64">
        <v>0</v>
      </c>
      <c r="AJ188" s="64"/>
      <c r="AK188" s="29"/>
      <c r="AL188" s="38">
        <f t="shared" si="44"/>
        <v>1006166</v>
      </c>
      <c r="AM188" s="62">
        <v>1006166</v>
      </c>
      <c r="AN188" s="26">
        <f t="shared" si="45"/>
        <v>0</v>
      </c>
      <c r="AO188" s="40" t="str">
        <f t="shared" si="46"/>
        <v xml:space="preserve"> </v>
      </c>
      <c r="AP188" s="40" t="str">
        <f t="shared" si="47"/>
        <v xml:space="preserve"> </v>
      </c>
    </row>
    <row r="189" spans="1:42" ht="17.100000000000001" customHeight="1">
      <c r="A189" s="8" t="s">
        <v>406</v>
      </c>
      <c r="B189" s="8" t="s">
        <v>407</v>
      </c>
      <c r="C189" s="8" t="s">
        <v>409</v>
      </c>
      <c r="D189" s="8" t="s">
        <v>410</v>
      </c>
      <c r="E189" s="57">
        <v>366.12</v>
      </c>
      <c r="F189" s="2">
        <f t="shared" si="42"/>
        <v>668447.25</v>
      </c>
      <c r="G189" s="69">
        <v>152042.44</v>
      </c>
      <c r="H189" s="60">
        <v>22984</v>
      </c>
      <c r="I189" s="44">
        <f t="shared" si="35"/>
        <v>17238</v>
      </c>
      <c r="J189" s="61">
        <v>31867</v>
      </c>
      <c r="K189" s="61">
        <v>10277</v>
      </c>
      <c r="L189" s="61">
        <v>81453</v>
      </c>
      <c r="M189" s="61">
        <v>37054</v>
      </c>
      <c r="N189" s="2">
        <f t="shared" si="36"/>
        <v>329931.44</v>
      </c>
      <c r="O189" s="4">
        <f t="shared" si="49"/>
        <v>338516</v>
      </c>
      <c r="P189" s="68">
        <v>170</v>
      </c>
      <c r="Q189" s="63">
        <v>92</v>
      </c>
      <c r="R189" s="4">
        <f t="shared" si="34"/>
        <v>21740</v>
      </c>
      <c r="S189" s="6">
        <f t="shared" si="43"/>
        <v>32134.3524</v>
      </c>
      <c r="T189" s="70">
        <v>9598639</v>
      </c>
      <c r="U189" s="6">
        <f t="shared" si="37"/>
        <v>9598.6389999999992</v>
      </c>
      <c r="V189" s="6">
        <f t="shared" si="38"/>
        <v>22535.713400000001</v>
      </c>
      <c r="W189" s="4">
        <f t="shared" si="39"/>
        <v>450714</v>
      </c>
      <c r="X189" s="19">
        <f t="shared" si="40"/>
        <v>810970</v>
      </c>
      <c r="Y189" s="20">
        <v>0</v>
      </c>
      <c r="Z189" s="18">
        <v>0</v>
      </c>
      <c r="AA189" s="4">
        <f t="shared" si="41"/>
        <v>810970</v>
      </c>
      <c r="AB189" s="20"/>
      <c r="AC189" s="20"/>
      <c r="AD189" s="20"/>
      <c r="AE189" s="20"/>
      <c r="AF189" s="20"/>
      <c r="AG189" s="20"/>
      <c r="AH189" s="20"/>
      <c r="AI189" s="64">
        <v>0</v>
      </c>
      <c r="AJ189" s="64"/>
      <c r="AK189" s="29"/>
      <c r="AL189" s="38">
        <f t="shared" si="44"/>
        <v>810970</v>
      </c>
      <c r="AM189" s="62">
        <v>810970</v>
      </c>
      <c r="AN189" s="26">
        <f t="shared" si="45"/>
        <v>0</v>
      </c>
      <c r="AO189" s="40" t="str">
        <f t="shared" si="46"/>
        <v xml:space="preserve"> </v>
      </c>
      <c r="AP189" s="40" t="str">
        <f t="shared" si="47"/>
        <v xml:space="preserve"> </v>
      </c>
    </row>
    <row r="190" spans="1:42" ht="17.100000000000001" customHeight="1">
      <c r="A190" s="8" t="s">
        <v>406</v>
      </c>
      <c r="B190" s="8" t="s">
        <v>407</v>
      </c>
      <c r="C190" s="8" t="s">
        <v>151</v>
      </c>
      <c r="D190" s="8" t="s">
        <v>411</v>
      </c>
      <c r="E190" s="57">
        <v>2206.34</v>
      </c>
      <c r="F190" s="2">
        <f t="shared" si="42"/>
        <v>4028247.32</v>
      </c>
      <c r="G190" s="69">
        <v>586296.16</v>
      </c>
      <c r="H190" s="60">
        <v>144018</v>
      </c>
      <c r="I190" s="44">
        <f t="shared" si="35"/>
        <v>108013.5</v>
      </c>
      <c r="J190" s="61">
        <v>198707</v>
      </c>
      <c r="K190" s="61">
        <v>64726</v>
      </c>
      <c r="L190" s="61">
        <v>508691</v>
      </c>
      <c r="M190" s="61">
        <v>201318</v>
      </c>
      <c r="N190" s="2">
        <f t="shared" si="36"/>
        <v>1667751.6600000001</v>
      </c>
      <c r="O190" s="4">
        <f t="shared" si="49"/>
        <v>2360496</v>
      </c>
      <c r="P190" s="68">
        <v>939</v>
      </c>
      <c r="Q190" s="63">
        <v>68</v>
      </c>
      <c r="R190" s="4">
        <f t="shared" si="34"/>
        <v>88754</v>
      </c>
      <c r="S190" s="6">
        <f t="shared" si="43"/>
        <v>193650.46179999999</v>
      </c>
      <c r="T190" s="70">
        <v>36850796</v>
      </c>
      <c r="U190" s="6">
        <f t="shared" si="37"/>
        <v>36850.796000000002</v>
      </c>
      <c r="V190" s="6">
        <f t="shared" si="38"/>
        <v>156799.66579999999</v>
      </c>
      <c r="W190" s="4">
        <f t="shared" si="39"/>
        <v>3135993</v>
      </c>
      <c r="X190" s="19">
        <f t="shared" si="40"/>
        <v>5585243</v>
      </c>
      <c r="Y190" s="20">
        <v>0</v>
      </c>
      <c r="Z190" s="18">
        <v>0</v>
      </c>
      <c r="AA190" s="4">
        <f t="shared" si="41"/>
        <v>5585243</v>
      </c>
      <c r="AB190" s="20"/>
      <c r="AC190" s="20"/>
      <c r="AD190" s="20"/>
      <c r="AE190" s="20"/>
      <c r="AF190" s="20"/>
      <c r="AG190" s="20"/>
      <c r="AH190" s="20"/>
      <c r="AI190" s="64">
        <v>0</v>
      </c>
      <c r="AJ190" s="64"/>
      <c r="AK190" s="29"/>
      <c r="AL190" s="38">
        <f t="shared" si="44"/>
        <v>5585243</v>
      </c>
      <c r="AM190" s="62">
        <v>5585243</v>
      </c>
      <c r="AN190" s="26">
        <f t="shared" si="45"/>
        <v>0</v>
      </c>
      <c r="AO190" s="40" t="str">
        <f t="shared" si="46"/>
        <v xml:space="preserve"> </v>
      </c>
      <c r="AP190" s="40" t="str">
        <f t="shared" si="47"/>
        <v xml:space="preserve"> </v>
      </c>
    </row>
    <row r="191" spans="1:42" ht="17.100000000000001" customHeight="1">
      <c r="A191" s="8" t="s">
        <v>406</v>
      </c>
      <c r="B191" s="8" t="s">
        <v>407</v>
      </c>
      <c r="C191" s="8" t="s">
        <v>412</v>
      </c>
      <c r="D191" s="8" t="s">
        <v>413</v>
      </c>
      <c r="E191" s="57">
        <v>453.35</v>
      </c>
      <c r="F191" s="2">
        <f t="shared" si="42"/>
        <v>827708.3</v>
      </c>
      <c r="G191" s="69">
        <v>110283.75</v>
      </c>
      <c r="H191" s="60">
        <v>25424</v>
      </c>
      <c r="I191" s="44">
        <f t="shared" si="35"/>
        <v>19068</v>
      </c>
      <c r="J191" s="61">
        <v>35148</v>
      </c>
      <c r="K191" s="61">
        <v>11403</v>
      </c>
      <c r="L191" s="61">
        <v>90371</v>
      </c>
      <c r="M191" s="61">
        <v>28563</v>
      </c>
      <c r="N191" s="2">
        <f t="shared" si="36"/>
        <v>294836.75</v>
      </c>
      <c r="O191" s="4">
        <f t="shared" si="49"/>
        <v>532872</v>
      </c>
      <c r="P191" s="68">
        <v>129</v>
      </c>
      <c r="Q191" s="63">
        <v>92</v>
      </c>
      <c r="R191" s="4">
        <f t="shared" si="34"/>
        <v>16497</v>
      </c>
      <c r="S191" s="6">
        <f t="shared" si="43"/>
        <v>39790.529499999997</v>
      </c>
      <c r="T191" s="70">
        <v>6916113</v>
      </c>
      <c r="U191" s="6">
        <f t="shared" si="37"/>
        <v>6916.1130000000003</v>
      </c>
      <c r="V191" s="6">
        <f t="shared" si="38"/>
        <v>32874.416499999999</v>
      </c>
      <c r="W191" s="4">
        <f t="shared" si="39"/>
        <v>657488</v>
      </c>
      <c r="X191" s="19">
        <f t="shared" si="40"/>
        <v>1206857</v>
      </c>
      <c r="Y191" s="20">
        <v>0</v>
      </c>
      <c r="Z191" s="18">
        <v>0</v>
      </c>
      <c r="AA191" s="4">
        <f t="shared" si="41"/>
        <v>1206857</v>
      </c>
      <c r="AB191" s="20"/>
      <c r="AC191" s="20"/>
      <c r="AD191" s="20"/>
      <c r="AE191" s="20"/>
      <c r="AF191" s="20"/>
      <c r="AG191" s="20"/>
      <c r="AH191" s="20"/>
      <c r="AI191" s="64">
        <v>0</v>
      </c>
      <c r="AJ191" s="64"/>
      <c r="AK191" s="29"/>
      <c r="AL191" s="38">
        <f t="shared" si="44"/>
        <v>1206857</v>
      </c>
      <c r="AM191" s="62">
        <v>1206857</v>
      </c>
      <c r="AN191" s="26">
        <f t="shared" si="45"/>
        <v>0</v>
      </c>
      <c r="AO191" s="40" t="str">
        <f t="shared" si="46"/>
        <v xml:space="preserve"> </v>
      </c>
      <c r="AP191" s="40" t="str">
        <f t="shared" si="47"/>
        <v xml:space="preserve"> </v>
      </c>
    </row>
    <row r="192" spans="1:42" ht="17.100000000000001" customHeight="1">
      <c r="A192" s="8" t="s">
        <v>406</v>
      </c>
      <c r="B192" s="8" t="s">
        <v>407</v>
      </c>
      <c r="C192" s="8" t="s">
        <v>199</v>
      </c>
      <c r="D192" s="8" t="s">
        <v>414</v>
      </c>
      <c r="E192" s="57">
        <v>721.58</v>
      </c>
      <c r="F192" s="2">
        <f t="shared" si="42"/>
        <v>1317431.8999999999</v>
      </c>
      <c r="G192" s="69">
        <v>173221.91</v>
      </c>
      <c r="H192" s="60">
        <v>44708</v>
      </c>
      <c r="I192" s="44">
        <f t="shared" si="35"/>
        <v>33531</v>
      </c>
      <c r="J192" s="61">
        <v>61776</v>
      </c>
      <c r="K192" s="61">
        <v>20050</v>
      </c>
      <c r="L192" s="61">
        <v>160135</v>
      </c>
      <c r="M192" s="61">
        <v>71766</v>
      </c>
      <c r="N192" s="2">
        <f t="shared" si="36"/>
        <v>520479.91000000003</v>
      </c>
      <c r="O192" s="4">
        <f t="shared" si="49"/>
        <v>796952</v>
      </c>
      <c r="P192" s="68">
        <v>320</v>
      </c>
      <c r="Q192" s="63">
        <v>81</v>
      </c>
      <c r="R192" s="4">
        <f t="shared" si="34"/>
        <v>36029</v>
      </c>
      <c r="S192" s="6">
        <f t="shared" si="43"/>
        <v>63333.0766</v>
      </c>
      <c r="T192" s="70">
        <v>10385372</v>
      </c>
      <c r="U192" s="6">
        <f t="shared" si="37"/>
        <v>10385.371999999999</v>
      </c>
      <c r="V192" s="6">
        <f t="shared" si="38"/>
        <v>52947.704599999997</v>
      </c>
      <c r="W192" s="4">
        <f t="shared" si="39"/>
        <v>1058954</v>
      </c>
      <c r="X192" s="19">
        <f t="shared" si="40"/>
        <v>1891935</v>
      </c>
      <c r="Y192" s="20">
        <v>0</v>
      </c>
      <c r="Z192" s="18">
        <v>0</v>
      </c>
      <c r="AA192" s="4">
        <f t="shared" si="41"/>
        <v>1891935</v>
      </c>
      <c r="AB192" s="20"/>
      <c r="AC192" s="20"/>
      <c r="AD192" s="20"/>
      <c r="AE192" s="20"/>
      <c r="AF192" s="20"/>
      <c r="AG192" s="20"/>
      <c r="AH192" s="20"/>
      <c r="AI192" s="64">
        <v>0</v>
      </c>
      <c r="AJ192" s="64"/>
      <c r="AK192" s="29"/>
      <c r="AL192" s="38">
        <f t="shared" si="44"/>
        <v>1891935</v>
      </c>
      <c r="AM192" s="62">
        <v>1891935</v>
      </c>
      <c r="AN192" s="26">
        <f t="shared" si="45"/>
        <v>0</v>
      </c>
      <c r="AO192" s="40" t="str">
        <f t="shared" si="46"/>
        <v xml:space="preserve"> </v>
      </c>
      <c r="AP192" s="40" t="str">
        <f t="shared" si="47"/>
        <v xml:space="preserve"> </v>
      </c>
    </row>
    <row r="193" spans="1:42" ht="17.100000000000001" customHeight="1">
      <c r="A193" s="8" t="s">
        <v>415</v>
      </c>
      <c r="B193" s="8" t="s">
        <v>416</v>
      </c>
      <c r="C193" s="8" t="s">
        <v>82</v>
      </c>
      <c r="D193" s="8" t="s">
        <v>417</v>
      </c>
      <c r="E193" s="57">
        <v>504.58</v>
      </c>
      <c r="F193" s="2">
        <f t="shared" si="42"/>
        <v>921241.98</v>
      </c>
      <c r="G193" s="69">
        <v>574639</v>
      </c>
      <c r="H193" s="60">
        <v>72023</v>
      </c>
      <c r="I193" s="44">
        <f t="shared" si="35"/>
        <v>54017.25</v>
      </c>
      <c r="J193" s="61">
        <v>42519</v>
      </c>
      <c r="K193" s="61">
        <v>246609</v>
      </c>
      <c r="L193" s="61">
        <v>108510</v>
      </c>
      <c r="M193" s="61">
        <v>71318</v>
      </c>
      <c r="N193" s="2">
        <f t="shared" si="36"/>
        <v>1097612.25</v>
      </c>
      <c r="O193" s="4">
        <f t="shared" si="49"/>
        <v>0</v>
      </c>
      <c r="P193" s="68">
        <v>245</v>
      </c>
      <c r="Q193" s="63">
        <v>88</v>
      </c>
      <c r="R193" s="4">
        <f t="shared" si="34"/>
        <v>29968</v>
      </c>
      <c r="S193" s="6">
        <f t="shared" si="43"/>
        <v>44286.986599999997</v>
      </c>
      <c r="T193" s="70">
        <v>35581362</v>
      </c>
      <c r="U193" s="6">
        <f t="shared" si="37"/>
        <v>35581.362000000001</v>
      </c>
      <c r="V193" s="6">
        <f t="shared" si="38"/>
        <v>8705.6245999999956</v>
      </c>
      <c r="W193" s="4">
        <f t="shared" si="39"/>
        <v>174112</v>
      </c>
      <c r="X193" s="19">
        <f t="shared" si="40"/>
        <v>204080</v>
      </c>
      <c r="Y193" s="20">
        <v>0</v>
      </c>
      <c r="Z193" s="18">
        <v>0</v>
      </c>
      <c r="AA193" s="4">
        <f t="shared" si="41"/>
        <v>204080</v>
      </c>
      <c r="AB193" s="20"/>
      <c r="AC193" s="20"/>
      <c r="AD193" s="20"/>
      <c r="AE193" s="20"/>
      <c r="AF193" s="20"/>
      <c r="AG193" s="20"/>
      <c r="AH193" s="20"/>
      <c r="AI193" s="64">
        <v>0</v>
      </c>
      <c r="AJ193" s="64"/>
      <c r="AK193" s="29"/>
      <c r="AL193" s="38">
        <f t="shared" si="44"/>
        <v>204080</v>
      </c>
      <c r="AM193" s="62">
        <v>204080</v>
      </c>
      <c r="AN193" s="26">
        <f t="shared" si="45"/>
        <v>0</v>
      </c>
      <c r="AO193" s="40">
        <f t="shared" si="46"/>
        <v>1</v>
      </c>
      <c r="AP193" s="40" t="str">
        <f t="shared" si="47"/>
        <v xml:space="preserve"> </v>
      </c>
    </row>
    <row r="194" spans="1:42" ht="17.100000000000001" customHeight="1">
      <c r="A194" s="8" t="s">
        <v>415</v>
      </c>
      <c r="B194" s="8" t="s">
        <v>416</v>
      </c>
      <c r="C194" s="8" t="s">
        <v>138</v>
      </c>
      <c r="D194" s="8" t="s">
        <v>418</v>
      </c>
      <c r="E194" s="57">
        <v>769.2</v>
      </c>
      <c r="F194" s="2">
        <f t="shared" si="42"/>
        <v>1404374.59</v>
      </c>
      <c r="G194" s="69">
        <v>256876.68</v>
      </c>
      <c r="H194" s="60">
        <v>108079</v>
      </c>
      <c r="I194" s="44">
        <f t="shared" si="35"/>
        <v>81059.25</v>
      </c>
      <c r="J194" s="61">
        <v>63723</v>
      </c>
      <c r="K194" s="61">
        <v>370709</v>
      </c>
      <c r="L194" s="61">
        <v>166526</v>
      </c>
      <c r="M194" s="61">
        <v>77520</v>
      </c>
      <c r="N194" s="2">
        <f t="shared" si="36"/>
        <v>1016413.9299999999</v>
      </c>
      <c r="O194" s="4">
        <f t="shared" si="49"/>
        <v>387961</v>
      </c>
      <c r="P194" s="68">
        <v>237</v>
      </c>
      <c r="Q194" s="63">
        <v>90</v>
      </c>
      <c r="R194" s="4">
        <f t="shared" si="34"/>
        <v>29649</v>
      </c>
      <c r="S194" s="6">
        <f t="shared" si="43"/>
        <v>67512.683999999994</v>
      </c>
      <c r="T194" s="70">
        <v>15621536</v>
      </c>
      <c r="U194" s="6">
        <f t="shared" si="37"/>
        <v>15621.536</v>
      </c>
      <c r="V194" s="6">
        <f t="shared" si="38"/>
        <v>51891.147999999994</v>
      </c>
      <c r="W194" s="4">
        <f t="shared" si="39"/>
        <v>1037823</v>
      </c>
      <c r="X194" s="19">
        <f t="shared" si="40"/>
        <v>1455433</v>
      </c>
      <c r="Y194" s="20">
        <v>0</v>
      </c>
      <c r="Z194" s="18">
        <v>0</v>
      </c>
      <c r="AA194" s="4">
        <f t="shared" si="41"/>
        <v>1455433</v>
      </c>
      <c r="AB194" s="20"/>
      <c r="AC194" s="20"/>
      <c r="AD194" s="20"/>
      <c r="AE194" s="20"/>
      <c r="AF194" s="20"/>
      <c r="AG194" s="20"/>
      <c r="AH194" s="20"/>
      <c r="AI194" s="64">
        <v>0</v>
      </c>
      <c r="AJ194" s="64"/>
      <c r="AK194" s="29"/>
      <c r="AL194" s="38">
        <f t="shared" si="44"/>
        <v>1455433</v>
      </c>
      <c r="AM194" s="62">
        <v>1455433</v>
      </c>
      <c r="AN194" s="26">
        <f t="shared" si="45"/>
        <v>0</v>
      </c>
      <c r="AO194" s="40" t="str">
        <f t="shared" si="46"/>
        <v xml:space="preserve"> </v>
      </c>
      <c r="AP194" s="40" t="str">
        <f t="shared" si="47"/>
        <v xml:space="preserve"> </v>
      </c>
    </row>
    <row r="195" spans="1:42" ht="17.100000000000001" customHeight="1">
      <c r="A195" s="8" t="s">
        <v>415</v>
      </c>
      <c r="B195" s="8" t="s">
        <v>416</v>
      </c>
      <c r="C195" s="8" t="s">
        <v>226</v>
      </c>
      <c r="D195" s="8" t="s">
        <v>419</v>
      </c>
      <c r="E195" s="57">
        <v>1895.3</v>
      </c>
      <c r="F195" s="2">
        <f t="shared" si="42"/>
        <v>3460362.93</v>
      </c>
      <c r="G195" s="69">
        <v>765160.68</v>
      </c>
      <c r="H195" s="60">
        <v>267477</v>
      </c>
      <c r="I195" s="44">
        <f t="shared" si="35"/>
        <v>200607.75</v>
      </c>
      <c r="J195" s="61">
        <v>157803</v>
      </c>
      <c r="K195" s="61">
        <v>917282</v>
      </c>
      <c r="L195" s="61">
        <v>411584</v>
      </c>
      <c r="M195" s="61">
        <v>80656</v>
      </c>
      <c r="N195" s="2">
        <f t="shared" si="36"/>
        <v>2533093.4300000002</v>
      </c>
      <c r="O195" s="4">
        <f t="shared" si="49"/>
        <v>927270</v>
      </c>
      <c r="P195" s="68">
        <v>827</v>
      </c>
      <c r="Q195" s="63">
        <v>59</v>
      </c>
      <c r="R195" s="4">
        <f t="shared" ref="R195:R258" si="50">ROUND(SUM(P195*Q195*1.39),0)</f>
        <v>67822</v>
      </c>
      <c r="S195" s="6">
        <f t="shared" si="43"/>
        <v>166350.481</v>
      </c>
      <c r="T195" s="70">
        <v>44486086</v>
      </c>
      <c r="U195" s="6">
        <f t="shared" si="37"/>
        <v>44486.086000000003</v>
      </c>
      <c r="V195" s="6">
        <f t="shared" si="38"/>
        <v>121864.39499999999</v>
      </c>
      <c r="W195" s="4">
        <f t="shared" si="39"/>
        <v>2437288</v>
      </c>
      <c r="X195" s="19">
        <f t="shared" si="40"/>
        <v>3432380</v>
      </c>
      <c r="Y195" s="20">
        <v>0</v>
      </c>
      <c r="Z195" s="18">
        <v>0</v>
      </c>
      <c r="AA195" s="4">
        <f t="shared" si="41"/>
        <v>3432380</v>
      </c>
      <c r="AB195" s="20"/>
      <c r="AC195" s="20"/>
      <c r="AD195" s="20"/>
      <c r="AE195" s="20"/>
      <c r="AF195" s="20"/>
      <c r="AG195" s="20"/>
      <c r="AH195" s="20"/>
      <c r="AI195" s="64">
        <v>0</v>
      </c>
      <c r="AJ195" s="64"/>
      <c r="AK195" s="29"/>
      <c r="AL195" s="38">
        <f t="shared" si="44"/>
        <v>3432380</v>
      </c>
      <c r="AM195" s="62">
        <v>3432380</v>
      </c>
      <c r="AN195" s="26">
        <f t="shared" si="45"/>
        <v>0</v>
      </c>
      <c r="AO195" s="40" t="str">
        <f t="shared" si="46"/>
        <v xml:space="preserve"> </v>
      </c>
      <c r="AP195" s="40" t="str">
        <f t="shared" si="47"/>
        <v xml:space="preserve"> </v>
      </c>
    </row>
    <row r="196" spans="1:42" ht="17.100000000000001" customHeight="1">
      <c r="A196" s="8" t="s">
        <v>415</v>
      </c>
      <c r="B196" s="8" t="s">
        <v>416</v>
      </c>
      <c r="C196" s="8" t="s">
        <v>142</v>
      </c>
      <c r="D196" s="8" t="s">
        <v>420</v>
      </c>
      <c r="E196" s="57">
        <v>342.28</v>
      </c>
      <c r="F196" s="2">
        <f t="shared" si="42"/>
        <v>624921.13</v>
      </c>
      <c r="G196" s="69">
        <v>491773.64</v>
      </c>
      <c r="H196" s="60">
        <v>40890</v>
      </c>
      <c r="I196" s="44">
        <f t="shared" ref="I196:I259" si="51">ROUND(H196*0.75,2)</f>
        <v>30667.5</v>
      </c>
      <c r="J196" s="61">
        <v>24151</v>
      </c>
      <c r="K196" s="61">
        <v>139655</v>
      </c>
      <c r="L196" s="61">
        <v>64181</v>
      </c>
      <c r="M196" s="61">
        <v>56029</v>
      </c>
      <c r="N196" s="2">
        <f t="shared" ref="N196:N258" si="52">SUM(G196+I196+J196+K196+L196+M196)</f>
        <v>806457.14</v>
      </c>
      <c r="O196" s="4">
        <f t="shared" si="49"/>
        <v>0</v>
      </c>
      <c r="P196" s="68">
        <v>81</v>
      </c>
      <c r="Q196" s="63">
        <v>139</v>
      </c>
      <c r="R196" s="4">
        <f t="shared" si="50"/>
        <v>15650</v>
      </c>
      <c r="S196" s="6">
        <f t="shared" si="43"/>
        <v>30041.9156</v>
      </c>
      <c r="T196" s="70">
        <v>29679982</v>
      </c>
      <c r="U196" s="6">
        <f t="shared" ref="U196:U259" si="53">ROUND(T196/1000,4)</f>
        <v>29679.982</v>
      </c>
      <c r="V196" s="6">
        <f t="shared" ref="V196:V259" si="54">IF(S196-U196&lt;0,0,S196-U196)</f>
        <v>361.9336000000003</v>
      </c>
      <c r="W196" s="4">
        <f t="shared" ref="W196:W259" si="55">IF(V196&gt;0,ROUND(SUM(V196*$W$3),0),0)</f>
        <v>7239</v>
      </c>
      <c r="X196" s="19">
        <f t="shared" ref="X196:X259" si="56">SUM(O196+R196+W196)</f>
        <v>22889</v>
      </c>
      <c r="Y196" s="20">
        <v>0</v>
      </c>
      <c r="Z196" s="18">
        <v>0</v>
      </c>
      <c r="AA196" s="4">
        <f t="shared" ref="AA196:AA259" si="57">ROUND(X196+Z196,0)</f>
        <v>22889</v>
      </c>
      <c r="AB196" s="20"/>
      <c r="AC196" s="20"/>
      <c r="AD196" s="20"/>
      <c r="AE196" s="20"/>
      <c r="AF196" s="20"/>
      <c r="AG196" s="20"/>
      <c r="AH196" s="20"/>
      <c r="AI196" s="64">
        <v>7129</v>
      </c>
      <c r="AJ196" s="64"/>
      <c r="AK196" s="29"/>
      <c r="AL196" s="38">
        <f t="shared" si="44"/>
        <v>30018</v>
      </c>
      <c r="AM196" s="62">
        <v>30018</v>
      </c>
      <c r="AN196" s="26">
        <f t="shared" si="45"/>
        <v>0</v>
      </c>
      <c r="AO196" s="40">
        <f t="shared" si="46"/>
        <v>1</v>
      </c>
      <c r="AP196" s="40" t="str">
        <f t="shared" si="47"/>
        <v xml:space="preserve"> </v>
      </c>
    </row>
    <row r="197" spans="1:42" ht="17.100000000000001" customHeight="1">
      <c r="A197" s="8" t="s">
        <v>415</v>
      </c>
      <c r="B197" s="8" t="s">
        <v>416</v>
      </c>
      <c r="C197" s="8" t="s">
        <v>389</v>
      </c>
      <c r="D197" s="8" t="s">
        <v>421</v>
      </c>
      <c r="E197" s="57">
        <v>488.72</v>
      </c>
      <c r="F197" s="2">
        <f t="shared" ref="F197:F260" si="58">ROUND(E197*$F$3,2)</f>
        <v>892285.43</v>
      </c>
      <c r="G197" s="69">
        <v>593115.6</v>
      </c>
      <c r="H197" s="60">
        <v>69738</v>
      </c>
      <c r="I197" s="44">
        <f t="shared" si="51"/>
        <v>52303.5</v>
      </c>
      <c r="J197" s="61">
        <v>41180</v>
      </c>
      <c r="K197" s="61">
        <v>238326</v>
      </c>
      <c r="L197" s="61">
        <v>105806</v>
      </c>
      <c r="M197" s="61">
        <v>29759</v>
      </c>
      <c r="N197" s="2">
        <f t="shared" si="52"/>
        <v>1060490.1000000001</v>
      </c>
      <c r="O197" s="4">
        <f t="shared" si="49"/>
        <v>0</v>
      </c>
      <c r="P197" s="68">
        <v>217</v>
      </c>
      <c r="Q197" s="63">
        <v>92</v>
      </c>
      <c r="R197" s="4">
        <f t="shared" si="50"/>
        <v>27750</v>
      </c>
      <c r="S197" s="6">
        <f t="shared" ref="S197:S260" si="59">ROUND(SUM(E197*$S$3),4)</f>
        <v>42894.954400000002</v>
      </c>
      <c r="T197" s="70">
        <v>36591045</v>
      </c>
      <c r="U197" s="6">
        <f t="shared" si="53"/>
        <v>36591.044999999998</v>
      </c>
      <c r="V197" s="6">
        <f t="shared" si="54"/>
        <v>6303.9094000000041</v>
      </c>
      <c r="W197" s="4">
        <f t="shared" si="55"/>
        <v>126078</v>
      </c>
      <c r="X197" s="19">
        <f t="shared" si="56"/>
        <v>153828</v>
      </c>
      <c r="Y197" s="20">
        <v>0</v>
      </c>
      <c r="Z197" s="18">
        <v>0</v>
      </c>
      <c r="AA197" s="4">
        <f t="shared" si="57"/>
        <v>153828</v>
      </c>
      <c r="AB197" s="20"/>
      <c r="AC197" s="20"/>
      <c r="AD197" s="20"/>
      <c r="AE197" s="20"/>
      <c r="AF197" s="20"/>
      <c r="AG197" s="20"/>
      <c r="AH197" s="20"/>
      <c r="AI197" s="64">
        <v>45919</v>
      </c>
      <c r="AJ197" s="64"/>
      <c r="AK197" s="29"/>
      <c r="AL197" s="38">
        <f t="shared" ref="AL197:AL260" si="60">SUM(AA197-AB197-AC197-AD197-AE197-AF197-AG197-AH197+AI197-AJ197+AK197)</f>
        <v>199747</v>
      </c>
      <c r="AM197" s="62">
        <v>199747</v>
      </c>
      <c r="AN197" s="26">
        <f t="shared" ref="AN197:AN260" si="61">SUM(AL197-AM197)</f>
        <v>0</v>
      </c>
      <c r="AO197" s="40">
        <f t="shared" si="46"/>
        <v>1</v>
      </c>
      <c r="AP197" s="40" t="str">
        <f t="shared" si="47"/>
        <v xml:space="preserve"> </v>
      </c>
    </row>
    <row r="198" spans="1:42" ht="17.100000000000001" customHeight="1">
      <c r="A198" s="8" t="s">
        <v>422</v>
      </c>
      <c r="B198" s="8" t="s">
        <v>423</v>
      </c>
      <c r="C198" s="8" t="s">
        <v>82</v>
      </c>
      <c r="D198" s="8" t="s">
        <v>424</v>
      </c>
      <c r="E198" s="57">
        <v>784.81</v>
      </c>
      <c r="F198" s="2">
        <f t="shared" si="58"/>
        <v>1432874.71</v>
      </c>
      <c r="G198" s="69">
        <v>192886.51</v>
      </c>
      <c r="H198" s="60">
        <v>72100</v>
      </c>
      <c r="I198" s="44">
        <f t="shared" si="51"/>
        <v>54075</v>
      </c>
      <c r="J198" s="61">
        <v>78125</v>
      </c>
      <c r="K198" s="61">
        <v>4086</v>
      </c>
      <c r="L198" s="61">
        <v>201261</v>
      </c>
      <c r="M198" s="61">
        <v>32866</v>
      </c>
      <c r="N198" s="2">
        <f t="shared" si="52"/>
        <v>563299.51</v>
      </c>
      <c r="O198" s="4">
        <f t="shared" si="49"/>
        <v>869575</v>
      </c>
      <c r="P198" s="68">
        <v>457</v>
      </c>
      <c r="Q198" s="63">
        <v>73</v>
      </c>
      <c r="R198" s="4">
        <f t="shared" si="50"/>
        <v>46372</v>
      </c>
      <c r="S198" s="6">
        <f t="shared" si="59"/>
        <v>68882.773700000005</v>
      </c>
      <c r="T198" s="70">
        <v>12045470</v>
      </c>
      <c r="U198" s="6">
        <f t="shared" si="53"/>
        <v>12045.47</v>
      </c>
      <c r="V198" s="6">
        <f t="shared" si="54"/>
        <v>56837.303700000004</v>
      </c>
      <c r="W198" s="4">
        <f t="shared" si="55"/>
        <v>1136746</v>
      </c>
      <c r="X198" s="19">
        <f t="shared" si="56"/>
        <v>2052693</v>
      </c>
      <c r="Y198" s="20">
        <v>0</v>
      </c>
      <c r="Z198" s="18">
        <v>0</v>
      </c>
      <c r="AA198" s="4">
        <f t="shared" si="57"/>
        <v>2052693</v>
      </c>
      <c r="AB198" s="20"/>
      <c r="AC198" s="20"/>
      <c r="AD198" s="20"/>
      <c r="AE198" s="20"/>
      <c r="AF198" s="20"/>
      <c r="AG198" s="20"/>
      <c r="AH198" s="20"/>
      <c r="AI198" s="64">
        <v>0</v>
      </c>
      <c r="AJ198" s="64"/>
      <c r="AK198" s="29"/>
      <c r="AL198" s="38">
        <f t="shared" si="60"/>
        <v>2052693</v>
      </c>
      <c r="AM198" s="62">
        <v>2052693</v>
      </c>
      <c r="AN198" s="26">
        <f t="shared" si="61"/>
        <v>0</v>
      </c>
      <c r="AO198" s="40" t="str">
        <f t="shared" ref="AO198:AO261" si="62">IF(O198&gt;0," ",1)</f>
        <v xml:space="preserve"> </v>
      </c>
      <c r="AP198" s="40" t="str">
        <f t="shared" ref="AP198:AP261" si="63">IF(W198&gt;0," ",1)</f>
        <v xml:space="preserve"> </v>
      </c>
    </row>
    <row r="199" spans="1:42" ht="17.100000000000001" customHeight="1">
      <c r="A199" s="8" t="s">
        <v>422</v>
      </c>
      <c r="B199" s="8" t="s">
        <v>423</v>
      </c>
      <c r="C199" s="8" t="s">
        <v>425</v>
      </c>
      <c r="D199" s="8" t="s">
        <v>426</v>
      </c>
      <c r="E199" s="57">
        <v>309.02</v>
      </c>
      <c r="F199" s="2">
        <f t="shared" si="58"/>
        <v>564196.36</v>
      </c>
      <c r="G199" s="69">
        <v>184812.43</v>
      </c>
      <c r="H199" s="60">
        <v>24156</v>
      </c>
      <c r="I199" s="44">
        <f t="shared" si="51"/>
        <v>18117</v>
      </c>
      <c r="J199" s="61">
        <v>26149</v>
      </c>
      <c r="K199" s="61">
        <v>1368</v>
      </c>
      <c r="L199" s="61">
        <v>67420</v>
      </c>
      <c r="M199" s="61">
        <v>80261</v>
      </c>
      <c r="N199" s="2">
        <f t="shared" si="52"/>
        <v>378127.43</v>
      </c>
      <c r="O199" s="4">
        <f t="shared" si="49"/>
        <v>186069</v>
      </c>
      <c r="P199" s="68">
        <v>75</v>
      </c>
      <c r="Q199" s="63">
        <v>143</v>
      </c>
      <c r="R199" s="4">
        <f t="shared" si="50"/>
        <v>14908</v>
      </c>
      <c r="S199" s="6">
        <f t="shared" si="59"/>
        <v>27122.685399999998</v>
      </c>
      <c r="T199" s="70">
        <v>12010883</v>
      </c>
      <c r="U199" s="6">
        <f t="shared" si="53"/>
        <v>12010.883</v>
      </c>
      <c r="V199" s="6">
        <f t="shared" si="54"/>
        <v>15111.802399999999</v>
      </c>
      <c r="W199" s="4">
        <f t="shared" si="55"/>
        <v>302236</v>
      </c>
      <c r="X199" s="19">
        <f t="shared" si="56"/>
        <v>503213</v>
      </c>
      <c r="Y199" s="20">
        <v>0</v>
      </c>
      <c r="Z199" s="18">
        <v>0</v>
      </c>
      <c r="AA199" s="4">
        <f t="shared" si="57"/>
        <v>503213</v>
      </c>
      <c r="AB199" s="20"/>
      <c r="AC199" s="20"/>
      <c r="AD199" s="20"/>
      <c r="AE199" s="20"/>
      <c r="AF199" s="20"/>
      <c r="AG199" s="20"/>
      <c r="AH199" s="20"/>
      <c r="AI199" s="64">
        <v>0</v>
      </c>
      <c r="AJ199" s="64"/>
      <c r="AK199" s="29"/>
      <c r="AL199" s="38">
        <f t="shared" si="60"/>
        <v>503213</v>
      </c>
      <c r="AM199" s="62">
        <v>503213</v>
      </c>
      <c r="AN199" s="26">
        <f t="shared" si="61"/>
        <v>0</v>
      </c>
      <c r="AO199" s="40" t="str">
        <f t="shared" si="62"/>
        <v xml:space="preserve"> </v>
      </c>
      <c r="AP199" s="40" t="str">
        <f t="shared" si="63"/>
        <v xml:space="preserve"> </v>
      </c>
    </row>
    <row r="200" spans="1:42" ht="17.100000000000001" customHeight="1">
      <c r="A200" s="8" t="s">
        <v>422</v>
      </c>
      <c r="B200" s="8" t="s">
        <v>423</v>
      </c>
      <c r="C200" s="8" t="s">
        <v>306</v>
      </c>
      <c r="D200" s="8" t="s">
        <v>427</v>
      </c>
      <c r="E200" s="57">
        <v>5425.89</v>
      </c>
      <c r="F200" s="2">
        <f t="shared" si="58"/>
        <v>9906372.9299999997</v>
      </c>
      <c r="G200" s="69">
        <v>1592485.36</v>
      </c>
      <c r="H200" s="60">
        <v>451117</v>
      </c>
      <c r="I200" s="44">
        <f t="shared" si="51"/>
        <v>338337.75</v>
      </c>
      <c r="J200" s="61">
        <v>498390</v>
      </c>
      <c r="K200" s="61">
        <v>26019</v>
      </c>
      <c r="L200" s="61">
        <v>1320526</v>
      </c>
      <c r="M200" s="61">
        <v>109507</v>
      </c>
      <c r="N200" s="2">
        <f t="shared" si="52"/>
        <v>3885265.1100000003</v>
      </c>
      <c r="O200" s="4">
        <f t="shared" si="49"/>
        <v>6021108</v>
      </c>
      <c r="P200" s="68">
        <v>1812</v>
      </c>
      <c r="Q200" s="63">
        <v>48</v>
      </c>
      <c r="R200" s="4">
        <f t="shared" si="50"/>
        <v>120897</v>
      </c>
      <c r="S200" s="6">
        <f t="shared" si="59"/>
        <v>476230.3653</v>
      </c>
      <c r="T200" s="70">
        <v>102674749</v>
      </c>
      <c r="U200" s="6">
        <f t="shared" si="53"/>
        <v>102674.749</v>
      </c>
      <c r="V200" s="6">
        <f t="shared" si="54"/>
        <v>373555.61629999999</v>
      </c>
      <c r="W200" s="4">
        <f t="shared" si="55"/>
        <v>7471112</v>
      </c>
      <c r="X200" s="19">
        <f t="shared" si="56"/>
        <v>13613117</v>
      </c>
      <c r="Y200" s="20">
        <v>0</v>
      </c>
      <c r="Z200" s="18">
        <v>0</v>
      </c>
      <c r="AA200" s="4">
        <f t="shared" si="57"/>
        <v>13613117</v>
      </c>
      <c r="AB200" s="20"/>
      <c r="AC200" s="20"/>
      <c r="AD200" s="20"/>
      <c r="AE200" s="20"/>
      <c r="AF200" s="20"/>
      <c r="AG200" s="20"/>
      <c r="AH200" s="20"/>
      <c r="AI200" s="64">
        <v>0</v>
      </c>
      <c r="AJ200" s="64"/>
      <c r="AK200" s="29"/>
      <c r="AL200" s="38">
        <f t="shared" si="60"/>
        <v>13613117</v>
      </c>
      <c r="AM200" s="62">
        <v>13613117</v>
      </c>
      <c r="AN200" s="26">
        <f t="shared" si="61"/>
        <v>0</v>
      </c>
      <c r="AO200" s="40" t="str">
        <f t="shared" si="62"/>
        <v xml:space="preserve"> </v>
      </c>
      <c r="AP200" s="40" t="str">
        <f t="shared" si="63"/>
        <v xml:space="preserve"> </v>
      </c>
    </row>
    <row r="201" spans="1:42" ht="17.100000000000001" customHeight="1">
      <c r="A201" s="8" t="s">
        <v>422</v>
      </c>
      <c r="B201" s="8" t="s">
        <v>423</v>
      </c>
      <c r="C201" s="8" t="s">
        <v>140</v>
      </c>
      <c r="D201" s="8" t="s">
        <v>428</v>
      </c>
      <c r="E201" s="57">
        <v>480.09</v>
      </c>
      <c r="F201" s="2">
        <f t="shared" si="58"/>
        <v>876529.12</v>
      </c>
      <c r="G201" s="69">
        <v>191833.51</v>
      </c>
      <c r="H201" s="60">
        <v>26574</v>
      </c>
      <c r="I201" s="44">
        <f t="shared" si="51"/>
        <v>19930.5</v>
      </c>
      <c r="J201" s="61">
        <v>28748</v>
      </c>
      <c r="K201" s="61">
        <v>1503</v>
      </c>
      <c r="L201" s="61">
        <v>77270</v>
      </c>
      <c r="M201" s="61">
        <v>114877</v>
      </c>
      <c r="N201" s="2">
        <f t="shared" si="52"/>
        <v>434162.01</v>
      </c>
      <c r="O201" s="4">
        <f t="shared" si="49"/>
        <v>442367</v>
      </c>
      <c r="P201" s="68">
        <v>81</v>
      </c>
      <c r="Q201" s="63">
        <v>167</v>
      </c>
      <c r="R201" s="4">
        <f t="shared" si="50"/>
        <v>18803</v>
      </c>
      <c r="S201" s="6">
        <f t="shared" si="59"/>
        <v>42137.499300000003</v>
      </c>
      <c r="T201" s="70">
        <v>12184318</v>
      </c>
      <c r="U201" s="6">
        <f t="shared" si="53"/>
        <v>12184.317999999999</v>
      </c>
      <c r="V201" s="6">
        <f t="shared" si="54"/>
        <v>29953.181300000004</v>
      </c>
      <c r="W201" s="4">
        <f t="shared" si="55"/>
        <v>599064</v>
      </c>
      <c r="X201" s="19">
        <f t="shared" si="56"/>
        <v>1060234</v>
      </c>
      <c r="Y201" s="20">
        <v>0</v>
      </c>
      <c r="Z201" s="18">
        <v>0</v>
      </c>
      <c r="AA201" s="4">
        <f t="shared" si="57"/>
        <v>1060234</v>
      </c>
      <c r="AB201" s="20"/>
      <c r="AC201" s="20"/>
      <c r="AD201" s="20"/>
      <c r="AE201" s="20"/>
      <c r="AF201" s="20"/>
      <c r="AG201" s="20"/>
      <c r="AH201" s="20"/>
      <c r="AI201" s="64">
        <v>0</v>
      </c>
      <c r="AJ201" s="64"/>
      <c r="AK201" s="29"/>
      <c r="AL201" s="38">
        <f t="shared" si="60"/>
        <v>1060234</v>
      </c>
      <c r="AM201" s="62">
        <v>1060234</v>
      </c>
      <c r="AN201" s="26">
        <f t="shared" si="61"/>
        <v>0</v>
      </c>
      <c r="AO201" s="40" t="str">
        <f t="shared" si="62"/>
        <v xml:space="preserve"> </v>
      </c>
      <c r="AP201" s="40" t="str">
        <f t="shared" si="63"/>
        <v xml:space="preserve"> </v>
      </c>
    </row>
    <row r="202" spans="1:42" ht="17.100000000000001" customHeight="1">
      <c r="A202" s="8" t="s">
        <v>422</v>
      </c>
      <c r="B202" s="8" t="s">
        <v>423</v>
      </c>
      <c r="C202" s="8" t="s">
        <v>389</v>
      </c>
      <c r="D202" s="8" t="s">
        <v>429</v>
      </c>
      <c r="E202" s="57">
        <v>487.52</v>
      </c>
      <c r="F202" s="2">
        <f t="shared" si="58"/>
        <v>890094.52</v>
      </c>
      <c r="G202" s="69">
        <v>118167.17</v>
      </c>
      <c r="H202" s="60">
        <v>39843</v>
      </c>
      <c r="I202" s="44">
        <f t="shared" si="51"/>
        <v>29882.25</v>
      </c>
      <c r="J202" s="61">
        <v>43163</v>
      </c>
      <c r="K202" s="61">
        <v>2251</v>
      </c>
      <c r="L202" s="61">
        <v>113159</v>
      </c>
      <c r="M202" s="61">
        <v>10356</v>
      </c>
      <c r="N202" s="2">
        <f t="shared" si="52"/>
        <v>316978.42</v>
      </c>
      <c r="O202" s="4">
        <f t="shared" si="49"/>
        <v>573116</v>
      </c>
      <c r="P202" s="68">
        <v>93</v>
      </c>
      <c r="Q202" s="63">
        <v>88</v>
      </c>
      <c r="R202" s="4">
        <f t="shared" si="50"/>
        <v>11376</v>
      </c>
      <c r="S202" s="6">
        <f t="shared" si="59"/>
        <v>42789.630400000002</v>
      </c>
      <c r="T202" s="70">
        <v>7363809</v>
      </c>
      <c r="U202" s="6">
        <f t="shared" si="53"/>
        <v>7363.8090000000002</v>
      </c>
      <c r="V202" s="6">
        <f t="shared" si="54"/>
        <v>35425.821400000001</v>
      </c>
      <c r="W202" s="4">
        <f t="shared" si="55"/>
        <v>708516</v>
      </c>
      <c r="X202" s="19">
        <f t="shared" si="56"/>
        <v>1293008</v>
      </c>
      <c r="Y202" s="20">
        <v>0</v>
      </c>
      <c r="Z202" s="18">
        <v>0</v>
      </c>
      <c r="AA202" s="4">
        <f t="shared" si="57"/>
        <v>1293008</v>
      </c>
      <c r="AB202" s="20"/>
      <c r="AC202" s="20"/>
      <c r="AD202" s="20"/>
      <c r="AE202" s="20"/>
      <c r="AF202" s="20"/>
      <c r="AG202" s="20"/>
      <c r="AH202" s="20"/>
      <c r="AI202" s="64">
        <v>0</v>
      </c>
      <c r="AJ202" s="64"/>
      <c r="AK202" s="29"/>
      <c r="AL202" s="38">
        <f t="shared" si="60"/>
        <v>1293008</v>
      </c>
      <c r="AM202" s="62">
        <v>1293008</v>
      </c>
      <c r="AN202" s="26">
        <f t="shared" si="61"/>
        <v>0</v>
      </c>
      <c r="AO202" s="40" t="str">
        <f t="shared" si="62"/>
        <v xml:space="preserve"> </v>
      </c>
      <c r="AP202" s="40" t="str">
        <f t="shared" si="63"/>
        <v xml:space="preserve"> </v>
      </c>
    </row>
    <row r="203" spans="1:42" ht="17.100000000000001" customHeight="1">
      <c r="A203" s="8" t="s">
        <v>430</v>
      </c>
      <c r="B203" s="8" t="s">
        <v>431</v>
      </c>
      <c r="C203" s="8" t="s">
        <v>432</v>
      </c>
      <c r="D203" s="8" t="s">
        <v>433</v>
      </c>
      <c r="E203" s="57">
        <v>111.26</v>
      </c>
      <c r="F203" s="2">
        <f t="shared" si="58"/>
        <v>203134.06</v>
      </c>
      <c r="G203" s="69">
        <v>72754.490000000005</v>
      </c>
      <c r="H203" s="60">
        <v>7782</v>
      </c>
      <c r="I203" s="44">
        <f t="shared" si="51"/>
        <v>5836.5</v>
      </c>
      <c r="J203" s="61">
        <v>6851</v>
      </c>
      <c r="K203" s="61">
        <v>0</v>
      </c>
      <c r="L203" s="61">
        <v>0</v>
      </c>
      <c r="M203" s="61">
        <v>17859</v>
      </c>
      <c r="N203" s="2">
        <f t="shared" si="52"/>
        <v>103300.99</v>
      </c>
      <c r="O203" s="4">
        <f t="shared" si="49"/>
        <v>99833</v>
      </c>
      <c r="P203" s="68">
        <v>13</v>
      </c>
      <c r="Q203" s="63">
        <v>167</v>
      </c>
      <c r="R203" s="4">
        <f t="shared" si="50"/>
        <v>3018</v>
      </c>
      <c r="S203" s="6">
        <f t="shared" si="59"/>
        <v>9765.2901999999995</v>
      </c>
      <c r="T203" s="70">
        <v>4452539</v>
      </c>
      <c r="U203" s="6">
        <f t="shared" si="53"/>
        <v>4452.5389999999998</v>
      </c>
      <c r="V203" s="6">
        <f t="shared" si="54"/>
        <v>5312.7511999999997</v>
      </c>
      <c r="W203" s="4">
        <f t="shared" si="55"/>
        <v>106255</v>
      </c>
      <c r="X203" s="19">
        <f t="shared" si="56"/>
        <v>209106</v>
      </c>
      <c r="Y203" s="20">
        <v>0</v>
      </c>
      <c r="Z203" s="18">
        <v>0</v>
      </c>
      <c r="AA203" s="4">
        <f t="shared" si="57"/>
        <v>209106</v>
      </c>
      <c r="AB203" s="20"/>
      <c r="AC203" s="20"/>
      <c r="AD203" s="20"/>
      <c r="AE203" s="20"/>
      <c r="AF203" s="20"/>
      <c r="AG203" s="20">
        <v>24576</v>
      </c>
      <c r="AH203" s="20"/>
      <c r="AI203" s="64">
        <v>0</v>
      </c>
      <c r="AJ203" s="64"/>
      <c r="AK203" s="29"/>
      <c r="AL203" s="38">
        <f t="shared" si="60"/>
        <v>184530</v>
      </c>
      <c r="AM203" s="62">
        <v>184530</v>
      </c>
      <c r="AN203" s="26">
        <f t="shared" si="61"/>
        <v>0</v>
      </c>
      <c r="AO203" s="40" t="str">
        <f t="shared" si="62"/>
        <v xml:space="preserve"> </v>
      </c>
      <c r="AP203" s="40" t="str">
        <f t="shared" si="63"/>
        <v xml:space="preserve"> </v>
      </c>
    </row>
    <row r="204" spans="1:42" ht="17.100000000000001" customHeight="1">
      <c r="A204" s="8" t="s">
        <v>430</v>
      </c>
      <c r="B204" s="8" t="s">
        <v>431</v>
      </c>
      <c r="C204" s="8" t="s">
        <v>82</v>
      </c>
      <c r="D204" s="8" t="s">
        <v>434</v>
      </c>
      <c r="E204" s="57">
        <v>497.47</v>
      </c>
      <c r="F204" s="2">
        <f t="shared" si="58"/>
        <v>908260.83</v>
      </c>
      <c r="G204" s="69">
        <v>122447.12</v>
      </c>
      <c r="H204" s="60">
        <v>38819</v>
      </c>
      <c r="I204" s="44">
        <f t="shared" si="51"/>
        <v>29114.25</v>
      </c>
      <c r="J204" s="61">
        <v>35451</v>
      </c>
      <c r="K204" s="61">
        <v>11682</v>
      </c>
      <c r="L204" s="61">
        <v>91735</v>
      </c>
      <c r="M204" s="61">
        <v>75041</v>
      </c>
      <c r="N204" s="2">
        <f t="shared" si="52"/>
        <v>365470.37</v>
      </c>
      <c r="O204" s="4">
        <f t="shared" si="49"/>
        <v>542790</v>
      </c>
      <c r="P204" s="68">
        <v>135</v>
      </c>
      <c r="Q204" s="63">
        <v>143</v>
      </c>
      <c r="R204" s="4">
        <f t="shared" si="50"/>
        <v>26834</v>
      </c>
      <c r="S204" s="6">
        <f t="shared" si="59"/>
        <v>43662.941899999998</v>
      </c>
      <c r="T204" s="70">
        <v>7412053</v>
      </c>
      <c r="U204" s="6">
        <f t="shared" si="53"/>
        <v>7412.0529999999999</v>
      </c>
      <c r="V204" s="6">
        <f t="shared" si="54"/>
        <v>36250.888899999998</v>
      </c>
      <c r="W204" s="4">
        <f t="shared" si="55"/>
        <v>725018</v>
      </c>
      <c r="X204" s="19">
        <f t="shared" si="56"/>
        <v>1294642</v>
      </c>
      <c r="Y204" s="20">
        <v>0</v>
      </c>
      <c r="Z204" s="18">
        <v>0</v>
      </c>
      <c r="AA204" s="4">
        <f t="shared" si="57"/>
        <v>1294642</v>
      </c>
      <c r="AB204" s="20"/>
      <c r="AC204" s="20"/>
      <c r="AD204" s="20"/>
      <c r="AE204" s="20"/>
      <c r="AF204" s="20"/>
      <c r="AG204" s="20"/>
      <c r="AH204" s="20"/>
      <c r="AI204" s="64">
        <v>0</v>
      </c>
      <c r="AJ204" s="64"/>
      <c r="AK204" s="29"/>
      <c r="AL204" s="38">
        <f t="shared" si="60"/>
        <v>1294642</v>
      </c>
      <c r="AM204" s="62">
        <v>1294642</v>
      </c>
      <c r="AN204" s="26">
        <f t="shared" si="61"/>
        <v>0</v>
      </c>
      <c r="AO204" s="40" t="str">
        <f t="shared" si="62"/>
        <v xml:space="preserve"> </v>
      </c>
      <c r="AP204" s="40" t="str">
        <f t="shared" si="63"/>
        <v xml:space="preserve"> </v>
      </c>
    </row>
    <row r="205" spans="1:42" ht="17.100000000000001" customHeight="1">
      <c r="A205" s="8" t="s">
        <v>430</v>
      </c>
      <c r="B205" s="8" t="s">
        <v>431</v>
      </c>
      <c r="C205" s="8" t="s">
        <v>425</v>
      </c>
      <c r="D205" s="8" t="s">
        <v>435</v>
      </c>
      <c r="E205" s="57">
        <v>832.66</v>
      </c>
      <c r="F205" s="2">
        <f t="shared" si="58"/>
        <v>1520237.32</v>
      </c>
      <c r="G205" s="69">
        <v>266334.12</v>
      </c>
      <c r="H205" s="60">
        <v>64691</v>
      </c>
      <c r="I205" s="44">
        <f t="shared" si="51"/>
        <v>48518.25</v>
      </c>
      <c r="J205" s="61">
        <v>58694</v>
      </c>
      <c r="K205" s="61">
        <v>19583</v>
      </c>
      <c r="L205" s="61">
        <v>155353</v>
      </c>
      <c r="M205" s="61">
        <v>104635</v>
      </c>
      <c r="N205" s="2">
        <f t="shared" si="52"/>
        <v>653117.37</v>
      </c>
      <c r="O205" s="4">
        <f t="shared" si="49"/>
        <v>867120</v>
      </c>
      <c r="P205" s="68">
        <v>312</v>
      </c>
      <c r="Q205" s="63">
        <v>99</v>
      </c>
      <c r="R205" s="4">
        <f t="shared" si="50"/>
        <v>42934</v>
      </c>
      <c r="S205" s="6">
        <f t="shared" si="59"/>
        <v>73082.568199999994</v>
      </c>
      <c r="T205" s="70">
        <v>14969978</v>
      </c>
      <c r="U205" s="6">
        <f t="shared" si="53"/>
        <v>14969.977999999999</v>
      </c>
      <c r="V205" s="6">
        <f t="shared" si="54"/>
        <v>58112.590199999991</v>
      </c>
      <c r="W205" s="4">
        <f t="shared" si="55"/>
        <v>1162252</v>
      </c>
      <c r="X205" s="19">
        <f t="shared" si="56"/>
        <v>2072306</v>
      </c>
      <c r="Y205" s="20">
        <v>0</v>
      </c>
      <c r="Z205" s="18">
        <v>0</v>
      </c>
      <c r="AA205" s="4">
        <f t="shared" si="57"/>
        <v>2072306</v>
      </c>
      <c r="AB205" s="20"/>
      <c r="AC205" s="20"/>
      <c r="AD205" s="20"/>
      <c r="AE205" s="20"/>
      <c r="AF205" s="20"/>
      <c r="AG205" s="20"/>
      <c r="AH205" s="20"/>
      <c r="AI205" s="64">
        <v>0</v>
      </c>
      <c r="AJ205" s="64"/>
      <c r="AK205" s="29"/>
      <c r="AL205" s="38">
        <f t="shared" si="60"/>
        <v>2072306</v>
      </c>
      <c r="AM205" s="62">
        <v>2072306</v>
      </c>
      <c r="AN205" s="26">
        <f t="shared" si="61"/>
        <v>0</v>
      </c>
      <c r="AO205" s="40" t="str">
        <f t="shared" si="62"/>
        <v xml:space="preserve"> </v>
      </c>
      <c r="AP205" s="40" t="str">
        <f t="shared" si="63"/>
        <v xml:space="preserve"> </v>
      </c>
    </row>
    <row r="206" spans="1:42" ht="17.100000000000001" customHeight="1">
      <c r="A206" s="8" t="s">
        <v>430</v>
      </c>
      <c r="B206" s="8" t="s">
        <v>431</v>
      </c>
      <c r="C206" s="8" t="s">
        <v>436</v>
      </c>
      <c r="D206" s="8" t="s">
        <v>437</v>
      </c>
      <c r="E206" s="57">
        <v>883.21</v>
      </c>
      <c r="F206" s="2">
        <f t="shared" si="58"/>
        <v>1612529.49</v>
      </c>
      <c r="G206" s="69">
        <v>298329.93</v>
      </c>
      <c r="H206" s="60">
        <v>68922</v>
      </c>
      <c r="I206" s="44">
        <f t="shared" si="51"/>
        <v>51691.5</v>
      </c>
      <c r="J206" s="61">
        <v>63053</v>
      </c>
      <c r="K206" s="61">
        <v>20789</v>
      </c>
      <c r="L206" s="61">
        <v>166477</v>
      </c>
      <c r="M206" s="61">
        <v>113245</v>
      </c>
      <c r="N206" s="2">
        <f t="shared" si="52"/>
        <v>713585.42999999993</v>
      </c>
      <c r="O206" s="4">
        <f t="shared" si="49"/>
        <v>898944</v>
      </c>
      <c r="P206" s="68">
        <v>331</v>
      </c>
      <c r="Q206" s="63">
        <v>92</v>
      </c>
      <c r="R206" s="4">
        <f t="shared" si="50"/>
        <v>42328</v>
      </c>
      <c r="S206" s="6">
        <f t="shared" si="59"/>
        <v>77519.341700000004</v>
      </c>
      <c r="T206" s="70">
        <v>17956405</v>
      </c>
      <c r="U206" s="6">
        <f t="shared" si="53"/>
        <v>17956.404999999999</v>
      </c>
      <c r="V206" s="6">
        <f t="shared" si="54"/>
        <v>59562.936700000006</v>
      </c>
      <c r="W206" s="4">
        <f t="shared" si="55"/>
        <v>1191259</v>
      </c>
      <c r="X206" s="19">
        <f t="shared" si="56"/>
        <v>2132531</v>
      </c>
      <c r="Y206" s="20">
        <v>0</v>
      </c>
      <c r="Z206" s="18">
        <v>0</v>
      </c>
      <c r="AA206" s="4">
        <f t="shared" si="57"/>
        <v>2132531</v>
      </c>
      <c r="AB206" s="20"/>
      <c r="AC206" s="20"/>
      <c r="AD206" s="20"/>
      <c r="AE206" s="20"/>
      <c r="AF206" s="20"/>
      <c r="AG206" s="20"/>
      <c r="AH206" s="20"/>
      <c r="AI206" s="64">
        <v>0</v>
      </c>
      <c r="AJ206" s="64"/>
      <c r="AK206" s="29"/>
      <c r="AL206" s="38">
        <f t="shared" si="60"/>
        <v>2132531</v>
      </c>
      <c r="AM206" s="62">
        <v>2132531</v>
      </c>
      <c r="AN206" s="26">
        <f t="shared" si="61"/>
        <v>0</v>
      </c>
      <c r="AO206" s="40" t="str">
        <f t="shared" si="62"/>
        <v xml:space="preserve"> </v>
      </c>
      <c r="AP206" s="40" t="str">
        <f t="shared" si="63"/>
        <v xml:space="preserve"> </v>
      </c>
    </row>
    <row r="207" spans="1:42" ht="17.100000000000001" customHeight="1">
      <c r="A207" s="8" t="s">
        <v>438</v>
      </c>
      <c r="B207" s="8" t="s">
        <v>439</v>
      </c>
      <c r="C207" s="8" t="s">
        <v>440</v>
      </c>
      <c r="D207" s="8" t="s">
        <v>441</v>
      </c>
      <c r="E207" s="57">
        <v>222.31</v>
      </c>
      <c r="F207" s="2">
        <f t="shared" si="58"/>
        <v>405884.71</v>
      </c>
      <c r="G207" s="69">
        <v>115872.98</v>
      </c>
      <c r="H207" s="60">
        <v>25385</v>
      </c>
      <c r="I207" s="44">
        <f t="shared" si="51"/>
        <v>19038.75</v>
      </c>
      <c r="J207" s="61">
        <v>15305</v>
      </c>
      <c r="K207" s="61">
        <v>0</v>
      </c>
      <c r="L207" s="61">
        <v>0</v>
      </c>
      <c r="M207" s="61">
        <v>19903</v>
      </c>
      <c r="N207" s="2">
        <f t="shared" si="52"/>
        <v>170119.72999999998</v>
      </c>
      <c r="O207" s="4">
        <f t="shared" si="49"/>
        <v>235765</v>
      </c>
      <c r="P207" s="68">
        <v>67</v>
      </c>
      <c r="Q207" s="63">
        <v>90</v>
      </c>
      <c r="R207" s="4">
        <f t="shared" si="50"/>
        <v>8382</v>
      </c>
      <c r="S207" s="6">
        <f t="shared" si="59"/>
        <v>19512.148700000002</v>
      </c>
      <c r="T207" s="70">
        <v>6898756</v>
      </c>
      <c r="U207" s="6">
        <f t="shared" si="53"/>
        <v>6898.7560000000003</v>
      </c>
      <c r="V207" s="6">
        <f t="shared" si="54"/>
        <v>12613.3927</v>
      </c>
      <c r="W207" s="4">
        <f t="shared" si="55"/>
        <v>252268</v>
      </c>
      <c r="X207" s="19">
        <f t="shared" si="56"/>
        <v>496415</v>
      </c>
      <c r="Y207" s="20">
        <v>0</v>
      </c>
      <c r="Z207" s="18">
        <v>0</v>
      </c>
      <c r="AA207" s="4">
        <f t="shared" si="57"/>
        <v>496415</v>
      </c>
      <c r="AB207" s="20"/>
      <c r="AC207" s="20"/>
      <c r="AD207" s="20"/>
      <c r="AE207" s="20"/>
      <c r="AF207" s="20"/>
      <c r="AG207" s="20"/>
      <c r="AH207" s="20"/>
      <c r="AI207" s="64">
        <v>0</v>
      </c>
      <c r="AJ207" s="64"/>
      <c r="AK207" s="29"/>
      <c r="AL207" s="38">
        <f t="shared" si="60"/>
        <v>496415</v>
      </c>
      <c r="AM207" s="62">
        <v>496415</v>
      </c>
      <c r="AN207" s="26">
        <f t="shared" si="61"/>
        <v>0</v>
      </c>
      <c r="AO207" s="40" t="str">
        <f t="shared" si="62"/>
        <v xml:space="preserve"> </v>
      </c>
      <c r="AP207" s="40" t="str">
        <f t="shared" si="63"/>
        <v xml:space="preserve"> </v>
      </c>
    </row>
    <row r="208" spans="1:42" ht="17.100000000000001" customHeight="1">
      <c r="A208" s="8" t="s">
        <v>438</v>
      </c>
      <c r="B208" s="8" t="s">
        <v>439</v>
      </c>
      <c r="C208" s="8" t="s">
        <v>209</v>
      </c>
      <c r="D208" s="8" t="s">
        <v>442</v>
      </c>
      <c r="E208" s="57">
        <v>187.86</v>
      </c>
      <c r="F208" s="2">
        <f t="shared" si="58"/>
        <v>342987.27</v>
      </c>
      <c r="G208" s="69">
        <v>123680.02</v>
      </c>
      <c r="H208" s="60">
        <v>22084</v>
      </c>
      <c r="I208" s="44">
        <f t="shared" si="51"/>
        <v>16563</v>
      </c>
      <c r="J208" s="61">
        <v>13276</v>
      </c>
      <c r="K208" s="61">
        <v>0</v>
      </c>
      <c r="L208" s="61">
        <v>0</v>
      </c>
      <c r="M208" s="61">
        <v>15076</v>
      </c>
      <c r="N208" s="2">
        <f t="shared" si="52"/>
        <v>168595.02000000002</v>
      </c>
      <c r="O208" s="4">
        <f t="shared" si="49"/>
        <v>174392</v>
      </c>
      <c r="P208" s="68">
        <v>77</v>
      </c>
      <c r="Q208" s="63">
        <v>86</v>
      </c>
      <c r="R208" s="4">
        <f t="shared" si="50"/>
        <v>9205</v>
      </c>
      <c r="S208" s="6">
        <f t="shared" si="59"/>
        <v>16488.4722</v>
      </c>
      <c r="T208" s="70">
        <v>7832807</v>
      </c>
      <c r="U208" s="6">
        <f t="shared" si="53"/>
        <v>7832.8069999999998</v>
      </c>
      <c r="V208" s="6">
        <f t="shared" si="54"/>
        <v>8655.6651999999995</v>
      </c>
      <c r="W208" s="4">
        <f t="shared" si="55"/>
        <v>173113</v>
      </c>
      <c r="X208" s="19">
        <f t="shared" si="56"/>
        <v>356710</v>
      </c>
      <c r="Y208" s="20">
        <v>0</v>
      </c>
      <c r="Z208" s="18">
        <v>0</v>
      </c>
      <c r="AA208" s="4">
        <f t="shared" si="57"/>
        <v>356710</v>
      </c>
      <c r="AB208" s="20"/>
      <c r="AC208" s="20"/>
      <c r="AD208" s="20"/>
      <c r="AE208" s="20"/>
      <c r="AF208" s="20"/>
      <c r="AG208" s="20"/>
      <c r="AH208" s="20"/>
      <c r="AI208" s="64">
        <v>0</v>
      </c>
      <c r="AJ208" s="64"/>
      <c r="AK208" s="29"/>
      <c r="AL208" s="38">
        <f t="shared" si="60"/>
        <v>356710</v>
      </c>
      <c r="AM208" s="62">
        <v>356710</v>
      </c>
      <c r="AN208" s="26">
        <f t="shared" si="61"/>
        <v>0</v>
      </c>
      <c r="AO208" s="40" t="str">
        <f t="shared" si="62"/>
        <v xml:space="preserve"> </v>
      </c>
      <c r="AP208" s="40" t="str">
        <f t="shared" si="63"/>
        <v xml:space="preserve"> </v>
      </c>
    </row>
    <row r="209" spans="1:42" ht="17.100000000000001" customHeight="1">
      <c r="A209" s="8" t="s">
        <v>438</v>
      </c>
      <c r="B209" s="8" t="s">
        <v>439</v>
      </c>
      <c r="C209" s="8" t="s">
        <v>113</v>
      </c>
      <c r="D209" s="8" t="s">
        <v>443</v>
      </c>
      <c r="E209" s="57">
        <v>316.02999999999997</v>
      </c>
      <c r="F209" s="2">
        <f t="shared" si="58"/>
        <v>576994.93000000005</v>
      </c>
      <c r="G209" s="69">
        <v>317015.59000000003</v>
      </c>
      <c r="H209" s="60">
        <v>39964</v>
      </c>
      <c r="I209" s="44">
        <f t="shared" si="51"/>
        <v>29973</v>
      </c>
      <c r="J209" s="61">
        <v>23908</v>
      </c>
      <c r="K209" s="61">
        <v>31857</v>
      </c>
      <c r="L209" s="61">
        <v>63351</v>
      </c>
      <c r="M209" s="61">
        <v>46594</v>
      </c>
      <c r="N209" s="2">
        <f t="shared" si="52"/>
        <v>512698.59</v>
      </c>
      <c r="O209" s="4">
        <f t="shared" si="49"/>
        <v>64296</v>
      </c>
      <c r="P209" s="68">
        <v>114</v>
      </c>
      <c r="Q209" s="63">
        <v>119</v>
      </c>
      <c r="R209" s="4">
        <f t="shared" si="50"/>
        <v>18857</v>
      </c>
      <c r="S209" s="6">
        <f t="shared" si="59"/>
        <v>27737.953099999999</v>
      </c>
      <c r="T209" s="70">
        <v>20099288</v>
      </c>
      <c r="U209" s="6">
        <f t="shared" si="53"/>
        <v>20099.288</v>
      </c>
      <c r="V209" s="6">
        <f t="shared" si="54"/>
        <v>7638.6650999999983</v>
      </c>
      <c r="W209" s="4">
        <f t="shared" si="55"/>
        <v>152773</v>
      </c>
      <c r="X209" s="19">
        <f t="shared" si="56"/>
        <v>235926</v>
      </c>
      <c r="Y209" s="20">
        <v>0</v>
      </c>
      <c r="Z209" s="18">
        <v>0</v>
      </c>
      <c r="AA209" s="4">
        <f t="shared" si="57"/>
        <v>235926</v>
      </c>
      <c r="AB209" s="20"/>
      <c r="AC209" s="20"/>
      <c r="AD209" s="20"/>
      <c r="AE209" s="20"/>
      <c r="AF209" s="20"/>
      <c r="AG209" s="20"/>
      <c r="AH209" s="20"/>
      <c r="AI209" s="64">
        <v>0</v>
      </c>
      <c r="AJ209" s="64"/>
      <c r="AK209" s="29"/>
      <c r="AL209" s="38">
        <f t="shared" si="60"/>
        <v>235926</v>
      </c>
      <c r="AM209" s="62">
        <v>235926</v>
      </c>
      <c r="AN209" s="26">
        <f t="shared" si="61"/>
        <v>0</v>
      </c>
      <c r="AO209" s="40" t="str">
        <f t="shared" si="62"/>
        <v xml:space="preserve"> </v>
      </c>
      <c r="AP209" s="40" t="str">
        <f t="shared" si="63"/>
        <v xml:space="preserve"> </v>
      </c>
    </row>
    <row r="210" spans="1:42" ht="17.100000000000001" customHeight="1">
      <c r="A210" s="8" t="s">
        <v>438</v>
      </c>
      <c r="B210" s="8" t="s">
        <v>439</v>
      </c>
      <c r="C210" s="8" t="s">
        <v>151</v>
      </c>
      <c r="D210" s="8" t="s">
        <v>444</v>
      </c>
      <c r="E210" s="57">
        <v>1573.99</v>
      </c>
      <c r="F210" s="2">
        <f t="shared" si="58"/>
        <v>2873727.98</v>
      </c>
      <c r="G210" s="69">
        <v>536202.38</v>
      </c>
      <c r="H210" s="60">
        <v>219460</v>
      </c>
      <c r="I210" s="44">
        <f t="shared" si="51"/>
        <v>164595</v>
      </c>
      <c r="J210" s="61">
        <v>131203</v>
      </c>
      <c r="K210" s="61">
        <v>174769</v>
      </c>
      <c r="L210" s="61">
        <v>339964</v>
      </c>
      <c r="M210" s="61">
        <v>74952</v>
      </c>
      <c r="N210" s="2">
        <f t="shared" si="52"/>
        <v>1421685.38</v>
      </c>
      <c r="O210" s="4">
        <f>IF(F210&gt;N210,ROUND(SUM(F210-N210),0),0)</f>
        <v>1452043</v>
      </c>
      <c r="P210" s="68">
        <v>622</v>
      </c>
      <c r="Q210" s="63">
        <v>81</v>
      </c>
      <c r="R210" s="4">
        <f t="shared" si="50"/>
        <v>70031</v>
      </c>
      <c r="S210" s="6">
        <f t="shared" si="59"/>
        <v>138149.1023</v>
      </c>
      <c r="T210" s="70">
        <v>32185017</v>
      </c>
      <c r="U210" s="6">
        <f t="shared" si="53"/>
        <v>32185.017</v>
      </c>
      <c r="V210" s="6">
        <f t="shared" si="54"/>
        <v>105964.08530000001</v>
      </c>
      <c r="W210" s="4">
        <f t="shared" si="55"/>
        <v>2119282</v>
      </c>
      <c r="X210" s="19">
        <f t="shared" si="56"/>
        <v>3641356</v>
      </c>
      <c r="Y210" s="20">
        <v>0</v>
      </c>
      <c r="Z210" s="18">
        <v>0</v>
      </c>
      <c r="AA210" s="4">
        <f t="shared" si="57"/>
        <v>3641356</v>
      </c>
      <c r="AB210" s="20"/>
      <c r="AC210" s="20"/>
      <c r="AD210" s="20"/>
      <c r="AE210" s="20"/>
      <c r="AF210" s="20"/>
      <c r="AG210" s="20"/>
      <c r="AH210" s="20"/>
      <c r="AI210" s="64">
        <v>0</v>
      </c>
      <c r="AJ210" s="64"/>
      <c r="AK210" s="29"/>
      <c r="AL210" s="38">
        <f t="shared" si="60"/>
        <v>3641356</v>
      </c>
      <c r="AM210" s="62">
        <v>3641356</v>
      </c>
      <c r="AN210" s="26">
        <f t="shared" si="61"/>
        <v>0</v>
      </c>
      <c r="AO210" s="40" t="str">
        <f t="shared" si="62"/>
        <v xml:space="preserve"> </v>
      </c>
      <c r="AP210" s="40" t="str">
        <f t="shared" si="63"/>
        <v xml:space="preserve"> </v>
      </c>
    </row>
    <row r="211" spans="1:42" ht="17.100000000000001" customHeight="1">
      <c r="A211" s="8" t="s">
        <v>438</v>
      </c>
      <c r="B211" s="8" t="s">
        <v>439</v>
      </c>
      <c r="C211" s="8" t="s">
        <v>248</v>
      </c>
      <c r="D211" s="8" t="s">
        <v>445</v>
      </c>
      <c r="E211" s="57">
        <v>370.88</v>
      </c>
      <c r="F211" s="2">
        <f t="shared" si="58"/>
        <v>677137.87</v>
      </c>
      <c r="G211" s="69">
        <v>218084.9</v>
      </c>
      <c r="H211" s="60">
        <v>51454</v>
      </c>
      <c r="I211" s="44">
        <f t="shared" si="51"/>
        <v>38590.5</v>
      </c>
      <c r="J211" s="61">
        <v>30991</v>
      </c>
      <c r="K211" s="61">
        <v>40901</v>
      </c>
      <c r="L211" s="61">
        <v>80508</v>
      </c>
      <c r="M211" s="61">
        <v>21970</v>
      </c>
      <c r="N211" s="2">
        <f t="shared" si="52"/>
        <v>431045.4</v>
      </c>
      <c r="O211" s="4">
        <f t="shared" ref="O211:O274" si="64">IF(F211&gt;N211,ROUND(SUM(F211-N211),0),0)</f>
        <v>246092</v>
      </c>
      <c r="P211" s="68">
        <v>161</v>
      </c>
      <c r="Q211" s="63">
        <v>79</v>
      </c>
      <c r="R211" s="4">
        <f t="shared" si="50"/>
        <v>17679</v>
      </c>
      <c r="S211" s="6">
        <f t="shared" si="59"/>
        <v>32552.137599999998</v>
      </c>
      <c r="T211" s="70">
        <v>12866366</v>
      </c>
      <c r="U211" s="6">
        <f t="shared" si="53"/>
        <v>12866.366</v>
      </c>
      <c r="V211" s="6">
        <f t="shared" si="54"/>
        <v>19685.7716</v>
      </c>
      <c r="W211" s="4">
        <f t="shared" si="55"/>
        <v>393715</v>
      </c>
      <c r="X211" s="19">
        <f t="shared" si="56"/>
        <v>657486</v>
      </c>
      <c r="Y211" s="20">
        <v>0</v>
      </c>
      <c r="Z211" s="18">
        <v>0</v>
      </c>
      <c r="AA211" s="4">
        <f t="shared" si="57"/>
        <v>657486</v>
      </c>
      <c r="AB211" s="20"/>
      <c r="AC211" s="20"/>
      <c r="AD211" s="20"/>
      <c r="AE211" s="20"/>
      <c r="AF211" s="20"/>
      <c r="AG211" s="20"/>
      <c r="AH211" s="20"/>
      <c r="AI211" s="64">
        <v>0</v>
      </c>
      <c r="AJ211" s="64"/>
      <c r="AK211" s="29"/>
      <c r="AL211" s="38">
        <f t="shared" si="60"/>
        <v>657486</v>
      </c>
      <c r="AM211" s="62">
        <v>657486</v>
      </c>
      <c r="AN211" s="26">
        <f t="shared" si="61"/>
        <v>0</v>
      </c>
      <c r="AO211" s="40" t="str">
        <f t="shared" si="62"/>
        <v xml:space="preserve"> </v>
      </c>
      <c r="AP211" s="40" t="str">
        <f t="shared" si="63"/>
        <v xml:space="preserve"> </v>
      </c>
    </row>
    <row r="212" spans="1:42" ht="17.100000000000001" customHeight="1">
      <c r="A212" s="8" t="s">
        <v>438</v>
      </c>
      <c r="B212" s="8" t="s">
        <v>439</v>
      </c>
      <c r="C212" s="8" t="s">
        <v>226</v>
      </c>
      <c r="D212" s="8" t="s">
        <v>446</v>
      </c>
      <c r="E212" s="57">
        <v>323.25</v>
      </c>
      <c r="F212" s="2">
        <f t="shared" si="58"/>
        <v>590176.92000000004</v>
      </c>
      <c r="G212" s="69">
        <v>170325.2</v>
      </c>
      <c r="H212" s="60">
        <v>41159</v>
      </c>
      <c r="I212" s="44">
        <f t="shared" si="51"/>
        <v>30869.25</v>
      </c>
      <c r="J212" s="61">
        <v>24666</v>
      </c>
      <c r="K212" s="61">
        <v>32699</v>
      </c>
      <c r="L212" s="61">
        <v>64068</v>
      </c>
      <c r="M212" s="61">
        <v>25402</v>
      </c>
      <c r="N212" s="2">
        <f t="shared" si="52"/>
        <v>348029.45</v>
      </c>
      <c r="O212" s="4">
        <f t="shared" si="64"/>
        <v>242147</v>
      </c>
      <c r="P212" s="68">
        <v>144</v>
      </c>
      <c r="Q212" s="63">
        <v>81</v>
      </c>
      <c r="R212" s="4">
        <f t="shared" si="50"/>
        <v>16213</v>
      </c>
      <c r="S212" s="6">
        <f t="shared" si="59"/>
        <v>28371.6525</v>
      </c>
      <c r="T212" s="70">
        <v>10669539</v>
      </c>
      <c r="U212" s="6">
        <f t="shared" si="53"/>
        <v>10669.539000000001</v>
      </c>
      <c r="V212" s="6">
        <f t="shared" si="54"/>
        <v>17702.113499999999</v>
      </c>
      <c r="W212" s="4">
        <f t="shared" si="55"/>
        <v>354042</v>
      </c>
      <c r="X212" s="19">
        <f t="shared" si="56"/>
        <v>612402</v>
      </c>
      <c r="Y212" s="20">
        <v>0</v>
      </c>
      <c r="Z212" s="18">
        <v>0</v>
      </c>
      <c r="AA212" s="4">
        <f t="shared" si="57"/>
        <v>612402</v>
      </c>
      <c r="AB212" s="20"/>
      <c r="AC212" s="20"/>
      <c r="AD212" s="20"/>
      <c r="AE212" s="20"/>
      <c r="AF212" s="20"/>
      <c r="AG212" s="20"/>
      <c r="AH212" s="20"/>
      <c r="AI212" s="64">
        <v>0</v>
      </c>
      <c r="AJ212" s="64"/>
      <c r="AK212" s="29"/>
      <c r="AL212" s="38">
        <f t="shared" si="60"/>
        <v>612402</v>
      </c>
      <c r="AM212" s="62">
        <v>612402</v>
      </c>
      <c r="AN212" s="26">
        <f t="shared" si="61"/>
        <v>0</v>
      </c>
      <c r="AO212" s="40" t="str">
        <f t="shared" si="62"/>
        <v xml:space="preserve"> </v>
      </c>
      <c r="AP212" s="40" t="str">
        <f t="shared" si="63"/>
        <v xml:space="preserve"> </v>
      </c>
    </row>
    <row r="213" spans="1:42" ht="17.100000000000001" customHeight="1">
      <c r="A213" s="8" t="s">
        <v>438</v>
      </c>
      <c r="B213" s="8" t="s">
        <v>439</v>
      </c>
      <c r="C213" s="8" t="s">
        <v>412</v>
      </c>
      <c r="D213" s="8" t="s">
        <v>447</v>
      </c>
      <c r="E213" s="57">
        <v>476.4</v>
      </c>
      <c r="F213" s="2">
        <f t="shared" si="58"/>
        <v>869792.06</v>
      </c>
      <c r="G213" s="69">
        <v>267048.53999999998</v>
      </c>
      <c r="H213" s="60">
        <v>61719</v>
      </c>
      <c r="I213" s="44">
        <f t="shared" si="51"/>
        <v>46289.25</v>
      </c>
      <c r="J213" s="61">
        <v>36973</v>
      </c>
      <c r="K213" s="61">
        <v>49186</v>
      </c>
      <c r="L213" s="61">
        <v>94618</v>
      </c>
      <c r="M213" s="61">
        <v>30600</v>
      </c>
      <c r="N213" s="2">
        <f t="shared" si="52"/>
        <v>524714.79</v>
      </c>
      <c r="O213" s="4">
        <f t="shared" si="64"/>
        <v>345077</v>
      </c>
      <c r="P213" s="68">
        <v>130</v>
      </c>
      <c r="Q213" s="63">
        <v>99</v>
      </c>
      <c r="R213" s="4">
        <f t="shared" si="50"/>
        <v>17889</v>
      </c>
      <c r="S213" s="6">
        <f t="shared" si="59"/>
        <v>41813.627999999997</v>
      </c>
      <c r="T213" s="70">
        <v>16003162</v>
      </c>
      <c r="U213" s="6">
        <f t="shared" si="53"/>
        <v>16003.162</v>
      </c>
      <c r="V213" s="6">
        <f t="shared" si="54"/>
        <v>25810.465999999997</v>
      </c>
      <c r="W213" s="4">
        <f t="shared" si="55"/>
        <v>516209</v>
      </c>
      <c r="X213" s="19">
        <f t="shared" si="56"/>
        <v>879175</v>
      </c>
      <c r="Y213" s="20">
        <v>0</v>
      </c>
      <c r="Z213" s="18">
        <v>0</v>
      </c>
      <c r="AA213" s="4">
        <f t="shared" si="57"/>
        <v>879175</v>
      </c>
      <c r="AB213" s="20"/>
      <c r="AC213" s="20"/>
      <c r="AD213" s="20"/>
      <c r="AE213" s="20"/>
      <c r="AF213" s="20"/>
      <c r="AG213" s="20"/>
      <c r="AH213" s="20"/>
      <c r="AI213" s="64">
        <v>0</v>
      </c>
      <c r="AJ213" s="64"/>
      <c r="AK213" s="29"/>
      <c r="AL213" s="38">
        <f t="shared" si="60"/>
        <v>879175</v>
      </c>
      <c r="AM213" s="62">
        <v>879175</v>
      </c>
      <c r="AN213" s="26">
        <f t="shared" si="61"/>
        <v>0</v>
      </c>
      <c r="AO213" s="40" t="str">
        <f t="shared" si="62"/>
        <v xml:space="preserve"> </v>
      </c>
      <c r="AP213" s="40" t="str">
        <f t="shared" si="63"/>
        <v xml:space="preserve"> </v>
      </c>
    </row>
    <row r="214" spans="1:42" ht="17.100000000000001" customHeight="1">
      <c r="A214" s="8" t="s">
        <v>448</v>
      </c>
      <c r="B214" s="8" t="s">
        <v>449</v>
      </c>
      <c r="C214" s="8" t="s">
        <v>450</v>
      </c>
      <c r="D214" s="8" t="s">
        <v>451</v>
      </c>
      <c r="E214" s="57">
        <v>183.24</v>
      </c>
      <c r="F214" s="2">
        <f t="shared" si="58"/>
        <v>334552.26</v>
      </c>
      <c r="G214" s="69">
        <v>892533.08</v>
      </c>
      <c r="H214" s="60">
        <v>27009</v>
      </c>
      <c r="I214" s="44">
        <f t="shared" si="51"/>
        <v>20256.75</v>
      </c>
      <c r="J214" s="61">
        <v>14618</v>
      </c>
      <c r="K214" s="61">
        <v>0</v>
      </c>
      <c r="L214" s="61">
        <v>0</v>
      </c>
      <c r="M214" s="61">
        <v>59016</v>
      </c>
      <c r="N214" s="2">
        <f t="shared" si="52"/>
        <v>986423.83</v>
      </c>
      <c r="O214" s="4">
        <f t="shared" si="64"/>
        <v>0</v>
      </c>
      <c r="P214" s="68">
        <v>95</v>
      </c>
      <c r="Q214" s="63">
        <v>92</v>
      </c>
      <c r="R214" s="4">
        <f t="shared" si="50"/>
        <v>12149</v>
      </c>
      <c r="S214" s="6">
        <f t="shared" si="59"/>
        <v>16082.9748</v>
      </c>
      <c r="T214" s="70">
        <v>55958187</v>
      </c>
      <c r="U214" s="6">
        <f t="shared" si="53"/>
        <v>55958.186999999998</v>
      </c>
      <c r="V214" s="6">
        <f t="shared" si="54"/>
        <v>0</v>
      </c>
      <c r="W214" s="4">
        <f t="shared" si="55"/>
        <v>0</v>
      </c>
      <c r="X214" s="19">
        <f t="shared" si="56"/>
        <v>12149</v>
      </c>
      <c r="Y214" s="20">
        <v>0</v>
      </c>
      <c r="Z214" s="18">
        <v>0</v>
      </c>
      <c r="AA214" s="4">
        <f t="shared" si="57"/>
        <v>12149</v>
      </c>
      <c r="AB214" s="20"/>
      <c r="AC214" s="20">
        <v>12149</v>
      </c>
      <c r="AD214" s="20"/>
      <c r="AE214" s="20"/>
      <c r="AF214" s="20"/>
      <c r="AG214" s="20"/>
      <c r="AH214" s="20"/>
      <c r="AI214" s="64">
        <v>0</v>
      </c>
      <c r="AJ214" s="64"/>
      <c r="AK214" s="29"/>
      <c r="AL214" s="38">
        <f t="shared" si="60"/>
        <v>0</v>
      </c>
      <c r="AM214" s="62">
        <v>0</v>
      </c>
      <c r="AN214" s="26">
        <f t="shared" si="61"/>
        <v>0</v>
      </c>
      <c r="AO214" s="40">
        <f t="shared" si="62"/>
        <v>1</v>
      </c>
      <c r="AP214" s="40">
        <f t="shared" si="63"/>
        <v>1</v>
      </c>
    </row>
    <row r="215" spans="1:42" ht="17.100000000000001" customHeight="1">
      <c r="A215" s="8" t="s">
        <v>448</v>
      </c>
      <c r="B215" s="8" t="s">
        <v>449</v>
      </c>
      <c r="C215" s="8" t="s">
        <v>452</v>
      </c>
      <c r="D215" s="8" t="s">
        <v>453</v>
      </c>
      <c r="E215" s="57">
        <v>195.99</v>
      </c>
      <c r="F215" s="2">
        <f t="shared" si="58"/>
        <v>357830.7</v>
      </c>
      <c r="G215" s="69">
        <v>353637.63</v>
      </c>
      <c r="H215" s="60">
        <v>24227</v>
      </c>
      <c r="I215" s="44">
        <f t="shared" si="51"/>
        <v>18170.25</v>
      </c>
      <c r="J215" s="61">
        <v>13108</v>
      </c>
      <c r="K215" s="61">
        <v>0</v>
      </c>
      <c r="L215" s="61">
        <v>0</v>
      </c>
      <c r="M215" s="61">
        <v>47900</v>
      </c>
      <c r="N215" s="2">
        <f t="shared" si="52"/>
        <v>432815.88</v>
      </c>
      <c r="O215" s="4">
        <f t="shared" si="64"/>
        <v>0</v>
      </c>
      <c r="P215" s="68">
        <v>103</v>
      </c>
      <c r="Q215" s="63">
        <v>95</v>
      </c>
      <c r="R215" s="4">
        <f t="shared" si="50"/>
        <v>13601</v>
      </c>
      <c r="S215" s="6">
        <f t="shared" si="59"/>
        <v>17202.042300000001</v>
      </c>
      <c r="T215" s="70">
        <v>21458594</v>
      </c>
      <c r="U215" s="6">
        <f t="shared" si="53"/>
        <v>21458.594000000001</v>
      </c>
      <c r="V215" s="6">
        <f t="shared" si="54"/>
        <v>0</v>
      </c>
      <c r="W215" s="4">
        <f t="shared" si="55"/>
        <v>0</v>
      </c>
      <c r="X215" s="19">
        <f t="shared" si="56"/>
        <v>13601</v>
      </c>
      <c r="Y215" s="20">
        <v>0</v>
      </c>
      <c r="Z215" s="18">
        <v>0</v>
      </c>
      <c r="AA215" s="4">
        <f t="shared" si="57"/>
        <v>13601</v>
      </c>
      <c r="AB215" s="20"/>
      <c r="AC215" s="20"/>
      <c r="AD215" s="20"/>
      <c r="AE215" s="20"/>
      <c r="AF215" s="20"/>
      <c r="AG215" s="20"/>
      <c r="AH215" s="20"/>
      <c r="AI215" s="64">
        <v>0</v>
      </c>
      <c r="AJ215" s="64"/>
      <c r="AK215" s="29"/>
      <c r="AL215" s="38">
        <f t="shared" si="60"/>
        <v>13601</v>
      </c>
      <c r="AM215" s="62">
        <v>13601</v>
      </c>
      <c r="AN215" s="26">
        <f t="shared" si="61"/>
        <v>0</v>
      </c>
      <c r="AO215" s="40">
        <f t="shared" si="62"/>
        <v>1</v>
      </c>
      <c r="AP215" s="40">
        <f t="shared" si="63"/>
        <v>1</v>
      </c>
    </row>
    <row r="216" spans="1:42" ht="17.100000000000001" customHeight="1">
      <c r="A216" s="8" t="s">
        <v>448</v>
      </c>
      <c r="B216" s="8" t="s">
        <v>449</v>
      </c>
      <c r="C216" s="8" t="s">
        <v>454</v>
      </c>
      <c r="D216" s="8" t="s">
        <v>455</v>
      </c>
      <c r="E216" s="57">
        <v>2074.5500000000002</v>
      </c>
      <c r="F216" s="2">
        <f t="shared" si="58"/>
        <v>3787630.41</v>
      </c>
      <c r="G216" s="69">
        <v>636243.29</v>
      </c>
      <c r="H216" s="60">
        <v>349148</v>
      </c>
      <c r="I216" s="44">
        <f t="shared" si="51"/>
        <v>261861</v>
      </c>
      <c r="J216" s="61">
        <v>188920</v>
      </c>
      <c r="K216" s="61">
        <v>70089</v>
      </c>
      <c r="L216" s="61">
        <v>504288</v>
      </c>
      <c r="M216" s="61">
        <v>55353</v>
      </c>
      <c r="N216" s="2">
        <f t="shared" si="52"/>
        <v>1716754.29</v>
      </c>
      <c r="O216" s="4">
        <f t="shared" si="64"/>
        <v>2070876</v>
      </c>
      <c r="P216" s="68">
        <v>568</v>
      </c>
      <c r="Q216" s="63">
        <v>62</v>
      </c>
      <c r="R216" s="4">
        <f t="shared" si="50"/>
        <v>48950</v>
      </c>
      <c r="S216" s="6">
        <f t="shared" si="59"/>
        <v>182083.25349999999</v>
      </c>
      <c r="T216" s="70">
        <v>39518217</v>
      </c>
      <c r="U216" s="6">
        <f t="shared" si="53"/>
        <v>39518.216999999997</v>
      </c>
      <c r="V216" s="6">
        <f t="shared" si="54"/>
        <v>142565.03649999999</v>
      </c>
      <c r="W216" s="4">
        <f t="shared" si="55"/>
        <v>2851301</v>
      </c>
      <c r="X216" s="19">
        <f t="shared" si="56"/>
        <v>4971127</v>
      </c>
      <c r="Y216" s="20">
        <v>0</v>
      </c>
      <c r="Z216" s="18">
        <v>0</v>
      </c>
      <c r="AA216" s="4">
        <f t="shared" si="57"/>
        <v>4971127</v>
      </c>
      <c r="AB216" s="20"/>
      <c r="AC216" s="20"/>
      <c r="AD216" s="20"/>
      <c r="AE216" s="20"/>
      <c r="AF216" s="20"/>
      <c r="AG216" s="20"/>
      <c r="AH216" s="20"/>
      <c r="AI216" s="64">
        <v>0</v>
      </c>
      <c r="AJ216" s="64"/>
      <c r="AK216" s="29"/>
      <c r="AL216" s="38">
        <f t="shared" si="60"/>
        <v>4971127</v>
      </c>
      <c r="AM216" s="62">
        <v>4971127</v>
      </c>
      <c r="AN216" s="26">
        <f t="shared" si="61"/>
        <v>0</v>
      </c>
      <c r="AO216" s="40" t="str">
        <f t="shared" si="62"/>
        <v xml:space="preserve"> </v>
      </c>
      <c r="AP216" s="40" t="str">
        <f t="shared" si="63"/>
        <v xml:space="preserve"> </v>
      </c>
    </row>
    <row r="217" spans="1:42" ht="17.100000000000001" customHeight="1">
      <c r="A217" s="8" t="s">
        <v>448</v>
      </c>
      <c r="B217" s="8" t="s">
        <v>449</v>
      </c>
      <c r="C217" s="8" t="s">
        <v>456</v>
      </c>
      <c r="D217" s="8" t="s">
        <v>457</v>
      </c>
      <c r="E217" s="57">
        <v>7752.82</v>
      </c>
      <c r="F217" s="2">
        <f t="shared" si="58"/>
        <v>14154788.640000001</v>
      </c>
      <c r="G217" s="69">
        <v>4424951.96</v>
      </c>
      <c r="H217" s="60">
        <v>1314986</v>
      </c>
      <c r="I217" s="44">
        <f t="shared" si="51"/>
        <v>986239.5</v>
      </c>
      <c r="J217" s="61">
        <v>711516</v>
      </c>
      <c r="K217" s="61">
        <v>264082</v>
      </c>
      <c r="L217" s="61">
        <v>1879768</v>
      </c>
      <c r="M217" s="61">
        <v>54184</v>
      </c>
      <c r="N217" s="2">
        <f t="shared" si="52"/>
        <v>8320741.46</v>
      </c>
      <c r="O217" s="4">
        <f t="shared" si="64"/>
        <v>5834047</v>
      </c>
      <c r="P217" s="68">
        <v>2178</v>
      </c>
      <c r="Q217" s="63">
        <v>48</v>
      </c>
      <c r="R217" s="4">
        <f t="shared" si="50"/>
        <v>145316</v>
      </c>
      <c r="S217" s="6">
        <f t="shared" si="59"/>
        <v>680465.01139999996</v>
      </c>
      <c r="T217" s="70">
        <v>280215645</v>
      </c>
      <c r="U217" s="6">
        <f t="shared" si="53"/>
        <v>280215.64500000002</v>
      </c>
      <c r="V217" s="6">
        <f t="shared" si="54"/>
        <v>400249.36639999994</v>
      </c>
      <c r="W217" s="4">
        <f t="shared" si="55"/>
        <v>8004987</v>
      </c>
      <c r="X217" s="19">
        <f t="shared" si="56"/>
        <v>13984350</v>
      </c>
      <c r="Y217" s="20">
        <v>0</v>
      </c>
      <c r="Z217" s="18">
        <v>0</v>
      </c>
      <c r="AA217" s="4">
        <f t="shared" si="57"/>
        <v>13984350</v>
      </c>
      <c r="AB217" s="20"/>
      <c r="AC217" s="20"/>
      <c r="AD217" s="20"/>
      <c r="AE217" s="20"/>
      <c r="AF217" s="20"/>
      <c r="AG217" s="20"/>
      <c r="AH217" s="20"/>
      <c r="AI217" s="64">
        <v>0</v>
      </c>
      <c r="AJ217" s="64"/>
      <c r="AK217" s="29"/>
      <c r="AL217" s="38">
        <f t="shared" si="60"/>
        <v>13984350</v>
      </c>
      <c r="AM217" s="62">
        <v>13984350</v>
      </c>
      <c r="AN217" s="26">
        <f t="shared" si="61"/>
        <v>0</v>
      </c>
      <c r="AO217" s="40" t="str">
        <f t="shared" si="62"/>
        <v xml:space="preserve"> </v>
      </c>
      <c r="AP217" s="40" t="str">
        <f t="shared" si="63"/>
        <v xml:space="preserve"> </v>
      </c>
    </row>
    <row r="218" spans="1:42" ht="17.100000000000001" customHeight="1">
      <c r="A218" s="8" t="s">
        <v>448</v>
      </c>
      <c r="B218" s="8" t="s">
        <v>449</v>
      </c>
      <c r="C218" s="8" t="s">
        <v>458</v>
      </c>
      <c r="D218" s="8" t="s">
        <v>459</v>
      </c>
      <c r="E218" s="57">
        <v>1219.32</v>
      </c>
      <c r="F218" s="2">
        <f t="shared" si="58"/>
        <v>2226185.6800000002</v>
      </c>
      <c r="G218" s="69">
        <v>578576.31999999995</v>
      </c>
      <c r="H218" s="60">
        <v>210532</v>
      </c>
      <c r="I218" s="44">
        <f t="shared" si="51"/>
        <v>157899</v>
      </c>
      <c r="J218" s="61">
        <v>113926</v>
      </c>
      <c r="K218" s="61">
        <v>42135</v>
      </c>
      <c r="L218" s="61">
        <v>298002</v>
      </c>
      <c r="M218" s="61">
        <v>64834</v>
      </c>
      <c r="N218" s="2">
        <f t="shared" si="52"/>
        <v>1255372.3199999998</v>
      </c>
      <c r="O218" s="4">
        <f t="shared" si="64"/>
        <v>970813</v>
      </c>
      <c r="P218" s="68">
        <v>204</v>
      </c>
      <c r="Q218" s="63">
        <v>88</v>
      </c>
      <c r="R218" s="4">
        <f t="shared" si="50"/>
        <v>24953</v>
      </c>
      <c r="S218" s="6">
        <f t="shared" si="59"/>
        <v>107019.7164</v>
      </c>
      <c r="T218" s="70">
        <v>36408525</v>
      </c>
      <c r="U218" s="6">
        <f t="shared" si="53"/>
        <v>36408.525000000001</v>
      </c>
      <c r="V218" s="6">
        <f t="shared" si="54"/>
        <v>70611.191400000011</v>
      </c>
      <c r="W218" s="4">
        <f t="shared" si="55"/>
        <v>1412224</v>
      </c>
      <c r="X218" s="19">
        <f t="shared" si="56"/>
        <v>2407990</v>
      </c>
      <c r="Y218" s="20">
        <v>0</v>
      </c>
      <c r="Z218" s="18">
        <v>0</v>
      </c>
      <c r="AA218" s="4">
        <f t="shared" si="57"/>
        <v>2407990</v>
      </c>
      <c r="AB218" s="20"/>
      <c r="AC218" s="20"/>
      <c r="AD218" s="20"/>
      <c r="AE218" s="20"/>
      <c r="AF218" s="20"/>
      <c r="AG218" s="20"/>
      <c r="AH218" s="20"/>
      <c r="AI218" s="64">
        <v>0</v>
      </c>
      <c r="AJ218" s="64"/>
      <c r="AK218" s="29"/>
      <c r="AL218" s="38">
        <f t="shared" si="60"/>
        <v>2407990</v>
      </c>
      <c r="AM218" s="62">
        <v>2407990</v>
      </c>
      <c r="AN218" s="26">
        <f t="shared" si="61"/>
        <v>0</v>
      </c>
      <c r="AO218" s="40" t="str">
        <f t="shared" si="62"/>
        <v xml:space="preserve"> </v>
      </c>
      <c r="AP218" s="40" t="str">
        <f t="shared" si="63"/>
        <v xml:space="preserve"> </v>
      </c>
    </row>
    <row r="219" spans="1:42" ht="17.100000000000001" customHeight="1">
      <c r="A219" s="8" t="s">
        <v>448</v>
      </c>
      <c r="B219" s="8" t="s">
        <v>449</v>
      </c>
      <c r="C219" s="8" t="s">
        <v>460</v>
      </c>
      <c r="D219" s="8" t="s">
        <v>461</v>
      </c>
      <c r="E219" s="57">
        <v>1486.36</v>
      </c>
      <c r="F219" s="2">
        <f t="shared" si="58"/>
        <v>2713736.63</v>
      </c>
      <c r="G219" s="69">
        <v>815985.56</v>
      </c>
      <c r="H219" s="60">
        <v>228175</v>
      </c>
      <c r="I219" s="44">
        <f t="shared" si="51"/>
        <v>171131.25</v>
      </c>
      <c r="J219" s="61">
        <v>123466</v>
      </c>
      <c r="K219" s="61">
        <v>45765</v>
      </c>
      <c r="L219" s="61">
        <v>320914</v>
      </c>
      <c r="M219" s="61">
        <v>129384</v>
      </c>
      <c r="N219" s="2">
        <f t="shared" si="52"/>
        <v>1606645.81</v>
      </c>
      <c r="O219" s="4">
        <f t="shared" si="64"/>
        <v>1107091</v>
      </c>
      <c r="P219" s="68">
        <v>460</v>
      </c>
      <c r="Q219" s="63">
        <v>95</v>
      </c>
      <c r="R219" s="4">
        <f t="shared" si="50"/>
        <v>60743</v>
      </c>
      <c r="S219" s="6">
        <f t="shared" si="59"/>
        <v>130457.8172</v>
      </c>
      <c r="T219" s="70">
        <v>50330418</v>
      </c>
      <c r="U219" s="6">
        <f t="shared" si="53"/>
        <v>50330.417999999998</v>
      </c>
      <c r="V219" s="6">
        <f t="shared" si="54"/>
        <v>80127.399200000014</v>
      </c>
      <c r="W219" s="4">
        <f t="shared" si="55"/>
        <v>1602548</v>
      </c>
      <c r="X219" s="19">
        <f t="shared" si="56"/>
        <v>2770382</v>
      </c>
      <c r="Y219" s="20">
        <v>0</v>
      </c>
      <c r="Z219" s="18">
        <v>0</v>
      </c>
      <c r="AA219" s="4">
        <f t="shared" si="57"/>
        <v>2770382</v>
      </c>
      <c r="AB219" s="20"/>
      <c r="AC219" s="20"/>
      <c r="AD219" s="20"/>
      <c r="AE219" s="20"/>
      <c r="AF219" s="20"/>
      <c r="AG219" s="20"/>
      <c r="AH219" s="20"/>
      <c r="AI219" s="64">
        <v>0</v>
      </c>
      <c r="AJ219" s="64"/>
      <c r="AK219" s="29"/>
      <c r="AL219" s="38">
        <f t="shared" si="60"/>
        <v>2770382</v>
      </c>
      <c r="AM219" s="62">
        <v>2770382</v>
      </c>
      <c r="AN219" s="26">
        <f t="shared" si="61"/>
        <v>0</v>
      </c>
      <c r="AO219" s="40" t="str">
        <f t="shared" si="62"/>
        <v xml:space="preserve"> </v>
      </c>
      <c r="AP219" s="40" t="str">
        <f t="shared" si="63"/>
        <v xml:space="preserve"> </v>
      </c>
    </row>
    <row r="220" spans="1:42" ht="17.100000000000001" customHeight="1">
      <c r="A220" s="8" t="s">
        <v>462</v>
      </c>
      <c r="B220" s="8" t="s">
        <v>463</v>
      </c>
      <c r="C220" s="8" t="s">
        <v>113</v>
      </c>
      <c r="D220" s="8" t="s">
        <v>464</v>
      </c>
      <c r="E220" s="57">
        <v>286.31</v>
      </c>
      <c r="F220" s="2">
        <f t="shared" si="58"/>
        <v>522733.35</v>
      </c>
      <c r="G220" s="69">
        <v>1209438.48</v>
      </c>
      <c r="H220" s="60">
        <v>81315</v>
      </c>
      <c r="I220" s="44">
        <f t="shared" si="51"/>
        <v>60986.25</v>
      </c>
      <c r="J220" s="61">
        <v>23621</v>
      </c>
      <c r="K220" s="61">
        <v>573785</v>
      </c>
      <c r="L220" s="61">
        <v>64150</v>
      </c>
      <c r="M220" s="61">
        <v>116844</v>
      </c>
      <c r="N220" s="2">
        <f t="shared" si="52"/>
        <v>2048824.73</v>
      </c>
      <c r="O220" s="4">
        <f t="shared" si="64"/>
        <v>0</v>
      </c>
      <c r="P220" s="68">
        <v>79</v>
      </c>
      <c r="Q220" s="63">
        <v>125</v>
      </c>
      <c r="R220" s="4">
        <f t="shared" si="50"/>
        <v>13726</v>
      </c>
      <c r="S220" s="6">
        <f t="shared" si="59"/>
        <v>25129.4287</v>
      </c>
      <c r="T220" s="70">
        <v>75637178</v>
      </c>
      <c r="U220" s="6">
        <f t="shared" si="53"/>
        <v>75637.178</v>
      </c>
      <c r="V220" s="6">
        <f t="shared" si="54"/>
        <v>0</v>
      </c>
      <c r="W220" s="4">
        <f t="shared" si="55"/>
        <v>0</v>
      </c>
      <c r="X220" s="19">
        <f t="shared" si="56"/>
        <v>13726</v>
      </c>
      <c r="Y220" s="20">
        <v>0</v>
      </c>
      <c r="Z220" s="18">
        <v>0</v>
      </c>
      <c r="AA220" s="4">
        <f t="shared" si="57"/>
        <v>13726</v>
      </c>
      <c r="AB220" s="20"/>
      <c r="AC220" s="20"/>
      <c r="AD220" s="20"/>
      <c r="AE220" s="20"/>
      <c r="AF220" s="20"/>
      <c r="AG220" s="20"/>
      <c r="AH220" s="20"/>
      <c r="AI220" s="64">
        <v>0</v>
      </c>
      <c r="AJ220" s="64"/>
      <c r="AK220" s="29"/>
      <c r="AL220" s="38">
        <f t="shared" si="60"/>
        <v>13726</v>
      </c>
      <c r="AM220" s="62">
        <v>13726</v>
      </c>
      <c r="AN220" s="26">
        <f t="shared" si="61"/>
        <v>0</v>
      </c>
      <c r="AO220" s="40">
        <f t="shared" si="62"/>
        <v>1</v>
      </c>
      <c r="AP220" s="40">
        <f t="shared" si="63"/>
        <v>1</v>
      </c>
    </row>
    <row r="221" spans="1:42" ht="17.100000000000001" customHeight="1">
      <c r="A221" s="8" t="s">
        <v>462</v>
      </c>
      <c r="B221" s="8" t="s">
        <v>463</v>
      </c>
      <c r="C221" s="8" t="s">
        <v>135</v>
      </c>
      <c r="D221" s="8" t="s">
        <v>465</v>
      </c>
      <c r="E221" s="57">
        <v>461.43</v>
      </c>
      <c r="F221" s="2">
        <f t="shared" si="58"/>
        <v>842460.44</v>
      </c>
      <c r="G221" s="69">
        <v>971558.9</v>
      </c>
      <c r="H221" s="60">
        <v>204359</v>
      </c>
      <c r="I221" s="44">
        <f t="shared" si="51"/>
        <v>153269.25</v>
      </c>
      <c r="J221" s="61">
        <v>35835</v>
      </c>
      <c r="K221" s="61">
        <v>874902</v>
      </c>
      <c r="L221" s="61">
        <v>91122</v>
      </c>
      <c r="M221" s="61">
        <v>106926</v>
      </c>
      <c r="N221" s="2">
        <f t="shared" si="52"/>
        <v>2233613.15</v>
      </c>
      <c r="O221" s="4">
        <f t="shared" si="64"/>
        <v>0</v>
      </c>
      <c r="P221" s="68">
        <v>197</v>
      </c>
      <c r="Q221" s="63">
        <v>103</v>
      </c>
      <c r="R221" s="4">
        <f t="shared" si="50"/>
        <v>28204</v>
      </c>
      <c r="S221" s="6">
        <f t="shared" si="59"/>
        <v>40499.7111</v>
      </c>
      <c r="T221" s="70">
        <v>59822227</v>
      </c>
      <c r="U221" s="6">
        <f t="shared" si="53"/>
        <v>59822.226999999999</v>
      </c>
      <c r="V221" s="6">
        <f t="shared" si="54"/>
        <v>0</v>
      </c>
      <c r="W221" s="4">
        <f t="shared" si="55"/>
        <v>0</v>
      </c>
      <c r="X221" s="19">
        <f t="shared" si="56"/>
        <v>28204</v>
      </c>
      <c r="Y221" s="20">
        <v>0</v>
      </c>
      <c r="Z221" s="18">
        <v>0</v>
      </c>
      <c r="AA221" s="4">
        <f t="shared" si="57"/>
        <v>28204</v>
      </c>
      <c r="AB221" s="20"/>
      <c r="AC221" s="20"/>
      <c r="AD221" s="20"/>
      <c r="AE221" s="20"/>
      <c r="AF221" s="20"/>
      <c r="AG221" s="20"/>
      <c r="AH221" s="20"/>
      <c r="AI221" s="64">
        <v>0</v>
      </c>
      <c r="AJ221" s="64"/>
      <c r="AK221" s="29"/>
      <c r="AL221" s="38">
        <f t="shared" si="60"/>
        <v>28204</v>
      </c>
      <c r="AM221" s="62">
        <v>28204</v>
      </c>
      <c r="AN221" s="26">
        <f t="shared" si="61"/>
        <v>0</v>
      </c>
      <c r="AO221" s="40">
        <f t="shared" si="62"/>
        <v>1</v>
      </c>
      <c r="AP221" s="40">
        <f t="shared" si="63"/>
        <v>1</v>
      </c>
    </row>
    <row r="222" spans="1:42" ht="17.100000000000001" customHeight="1">
      <c r="A222" s="8" t="s">
        <v>462</v>
      </c>
      <c r="B222" s="8" t="s">
        <v>463</v>
      </c>
      <c r="C222" s="8" t="s">
        <v>93</v>
      </c>
      <c r="D222" s="8" t="s">
        <v>466</v>
      </c>
      <c r="E222" s="57">
        <v>2412.83</v>
      </c>
      <c r="F222" s="2">
        <f t="shared" si="58"/>
        <v>4405248.5</v>
      </c>
      <c r="G222" s="69">
        <v>1894456.8</v>
      </c>
      <c r="H222" s="60">
        <v>781350</v>
      </c>
      <c r="I222" s="44">
        <f t="shared" si="51"/>
        <v>586012.5</v>
      </c>
      <c r="J222" s="61">
        <v>226975</v>
      </c>
      <c r="K222" s="61">
        <v>5515262</v>
      </c>
      <c r="L222" s="61">
        <v>583809</v>
      </c>
      <c r="M222" s="61">
        <v>166718</v>
      </c>
      <c r="N222" s="2">
        <f t="shared" si="52"/>
        <v>8973233.3000000007</v>
      </c>
      <c r="O222" s="4">
        <f t="shared" si="64"/>
        <v>0</v>
      </c>
      <c r="P222" s="68">
        <v>533</v>
      </c>
      <c r="Q222" s="63">
        <v>75</v>
      </c>
      <c r="R222" s="4">
        <f t="shared" si="50"/>
        <v>55565</v>
      </c>
      <c r="S222" s="6">
        <f t="shared" si="59"/>
        <v>211774.08910000001</v>
      </c>
      <c r="T222" s="70">
        <v>118108279</v>
      </c>
      <c r="U222" s="6">
        <f t="shared" si="53"/>
        <v>118108.27899999999</v>
      </c>
      <c r="V222" s="6">
        <f t="shared" si="54"/>
        <v>93665.810100000017</v>
      </c>
      <c r="W222" s="4">
        <f t="shared" si="55"/>
        <v>1873316</v>
      </c>
      <c r="X222" s="19">
        <f t="shared" si="56"/>
        <v>1928881</v>
      </c>
      <c r="Y222" s="20">
        <v>0</v>
      </c>
      <c r="Z222" s="18">
        <v>0</v>
      </c>
      <c r="AA222" s="4">
        <f t="shared" si="57"/>
        <v>1928881</v>
      </c>
      <c r="AB222" s="20"/>
      <c r="AC222" s="20"/>
      <c r="AD222" s="20"/>
      <c r="AE222" s="20"/>
      <c r="AF222" s="20"/>
      <c r="AG222" s="20"/>
      <c r="AH222" s="20"/>
      <c r="AI222" s="64">
        <v>0</v>
      </c>
      <c r="AJ222" s="64"/>
      <c r="AK222" s="29"/>
      <c r="AL222" s="38">
        <f t="shared" si="60"/>
        <v>1928881</v>
      </c>
      <c r="AM222" s="62">
        <v>1928881</v>
      </c>
      <c r="AN222" s="26">
        <f t="shared" si="61"/>
        <v>0</v>
      </c>
      <c r="AO222" s="40">
        <f t="shared" si="62"/>
        <v>1</v>
      </c>
      <c r="AP222" s="40" t="str">
        <f t="shared" si="63"/>
        <v xml:space="preserve"> </v>
      </c>
    </row>
    <row r="223" spans="1:42" ht="17.100000000000001" customHeight="1">
      <c r="A223" s="8" t="s">
        <v>462</v>
      </c>
      <c r="B223" s="8" t="s">
        <v>463</v>
      </c>
      <c r="C223" s="8" t="s">
        <v>224</v>
      </c>
      <c r="D223" s="8" t="s">
        <v>467</v>
      </c>
      <c r="E223" s="57">
        <v>1568.14</v>
      </c>
      <c r="F223" s="2">
        <f t="shared" si="58"/>
        <v>2863047.29</v>
      </c>
      <c r="G223" s="69">
        <v>1399910.01</v>
      </c>
      <c r="H223" s="60">
        <v>460095</v>
      </c>
      <c r="I223" s="44">
        <f t="shared" si="51"/>
        <v>345071.25</v>
      </c>
      <c r="J223" s="61">
        <v>133650</v>
      </c>
      <c r="K223" s="61">
        <v>3256804</v>
      </c>
      <c r="L223" s="61">
        <v>346412</v>
      </c>
      <c r="M223" s="61">
        <v>144049</v>
      </c>
      <c r="N223" s="2">
        <f t="shared" si="52"/>
        <v>5625896.2599999998</v>
      </c>
      <c r="O223" s="4">
        <f t="shared" si="64"/>
        <v>0</v>
      </c>
      <c r="P223" s="68">
        <v>456</v>
      </c>
      <c r="Q223" s="63">
        <v>86</v>
      </c>
      <c r="R223" s="4">
        <f t="shared" si="50"/>
        <v>54510</v>
      </c>
      <c r="S223" s="6">
        <f t="shared" si="59"/>
        <v>137635.64780000001</v>
      </c>
      <c r="T223" s="70">
        <v>87824099</v>
      </c>
      <c r="U223" s="6">
        <f t="shared" si="53"/>
        <v>87824.099000000002</v>
      </c>
      <c r="V223" s="6">
        <f t="shared" si="54"/>
        <v>49811.548800000004</v>
      </c>
      <c r="W223" s="4">
        <f t="shared" si="55"/>
        <v>996231</v>
      </c>
      <c r="X223" s="19">
        <f t="shared" si="56"/>
        <v>1050741</v>
      </c>
      <c r="Y223" s="20">
        <v>0</v>
      </c>
      <c r="Z223" s="18">
        <v>0</v>
      </c>
      <c r="AA223" s="4">
        <f t="shared" si="57"/>
        <v>1050741</v>
      </c>
      <c r="AB223" s="20"/>
      <c r="AC223" s="20"/>
      <c r="AD223" s="20"/>
      <c r="AE223" s="20"/>
      <c r="AF223" s="20"/>
      <c r="AG223" s="20"/>
      <c r="AH223" s="20"/>
      <c r="AI223" s="64">
        <v>0</v>
      </c>
      <c r="AJ223" s="64"/>
      <c r="AK223" s="29"/>
      <c r="AL223" s="38">
        <f t="shared" si="60"/>
        <v>1050741</v>
      </c>
      <c r="AM223" s="62">
        <v>1050741</v>
      </c>
      <c r="AN223" s="26">
        <f t="shared" si="61"/>
        <v>0</v>
      </c>
      <c r="AO223" s="40">
        <f t="shared" si="62"/>
        <v>1</v>
      </c>
      <c r="AP223" s="40" t="str">
        <f t="shared" si="63"/>
        <v xml:space="preserve"> </v>
      </c>
    </row>
    <row r="224" spans="1:42" ht="17.100000000000001" customHeight="1">
      <c r="A224" s="8" t="s">
        <v>462</v>
      </c>
      <c r="B224" s="8" t="s">
        <v>463</v>
      </c>
      <c r="C224" s="8" t="s">
        <v>468</v>
      </c>
      <c r="D224" s="8" t="s">
        <v>469</v>
      </c>
      <c r="E224" s="57">
        <v>969.37</v>
      </c>
      <c r="F224" s="2">
        <f t="shared" si="58"/>
        <v>1769836.97</v>
      </c>
      <c r="G224" s="69">
        <v>1704020.99</v>
      </c>
      <c r="H224" s="60">
        <v>283136</v>
      </c>
      <c r="I224" s="44">
        <f t="shared" si="51"/>
        <v>212352</v>
      </c>
      <c r="J224" s="61">
        <v>82251</v>
      </c>
      <c r="K224" s="61">
        <v>1993197</v>
      </c>
      <c r="L224" s="61">
        <v>210272</v>
      </c>
      <c r="M224" s="61">
        <v>109059</v>
      </c>
      <c r="N224" s="2">
        <f t="shared" si="52"/>
        <v>4311151.99</v>
      </c>
      <c r="O224" s="4">
        <f t="shared" si="64"/>
        <v>0</v>
      </c>
      <c r="P224" s="68">
        <v>419</v>
      </c>
      <c r="Q224" s="63">
        <v>70</v>
      </c>
      <c r="R224" s="4">
        <f t="shared" si="50"/>
        <v>40769</v>
      </c>
      <c r="S224" s="6">
        <f t="shared" si="59"/>
        <v>85081.604900000006</v>
      </c>
      <c r="T224" s="70">
        <v>110294186</v>
      </c>
      <c r="U224" s="6">
        <f t="shared" si="53"/>
        <v>110294.186</v>
      </c>
      <c r="V224" s="6">
        <f t="shared" si="54"/>
        <v>0</v>
      </c>
      <c r="W224" s="4">
        <f t="shared" si="55"/>
        <v>0</v>
      </c>
      <c r="X224" s="19">
        <f t="shared" si="56"/>
        <v>40769</v>
      </c>
      <c r="Y224" s="20">
        <v>0</v>
      </c>
      <c r="Z224" s="18">
        <v>0</v>
      </c>
      <c r="AA224" s="4">
        <f t="shared" si="57"/>
        <v>40769</v>
      </c>
      <c r="AB224" s="20"/>
      <c r="AC224" s="20"/>
      <c r="AD224" s="20"/>
      <c r="AE224" s="20"/>
      <c r="AF224" s="20"/>
      <c r="AG224" s="20"/>
      <c r="AH224" s="20"/>
      <c r="AI224" s="64">
        <v>0</v>
      </c>
      <c r="AJ224" s="64"/>
      <c r="AK224" s="29"/>
      <c r="AL224" s="38">
        <f t="shared" si="60"/>
        <v>40769</v>
      </c>
      <c r="AM224" s="62">
        <v>40769</v>
      </c>
      <c r="AN224" s="26">
        <f t="shared" si="61"/>
        <v>0</v>
      </c>
      <c r="AO224" s="40">
        <f t="shared" si="62"/>
        <v>1</v>
      </c>
      <c r="AP224" s="40">
        <f t="shared" si="63"/>
        <v>1</v>
      </c>
    </row>
    <row r="225" spans="1:42" ht="17.100000000000001" customHeight="1">
      <c r="A225" s="8" t="s">
        <v>462</v>
      </c>
      <c r="B225" s="8" t="s">
        <v>463</v>
      </c>
      <c r="C225" s="8" t="s">
        <v>129</v>
      </c>
      <c r="D225" s="8" t="s">
        <v>470</v>
      </c>
      <c r="E225" s="57">
        <v>591.75</v>
      </c>
      <c r="F225" s="2">
        <f t="shared" si="58"/>
        <v>1080393.48</v>
      </c>
      <c r="G225" s="69">
        <v>1720292.16</v>
      </c>
      <c r="H225" s="60">
        <v>192059</v>
      </c>
      <c r="I225" s="44">
        <f t="shared" si="51"/>
        <v>144044.25</v>
      </c>
      <c r="J225" s="61">
        <v>55790</v>
      </c>
      <c r="K225" s="61">
        <v>1358477</v>
      </c>
      <c r="L225" s="61">
        <v>144689</v>
      </c>
      <c r="M225" s="61">
        <v>72423</v>
      </c>
      <c r="N225" s="2">
        <f t="shared" si="52"/>
        <v>3495715.41</v>
      </c>
      <c r="O225" s="4">
        <f t="shared" si="64"/>
        <v>0</v>
      </c>
      <c r="P225" s="68">
        <v>172</v>
      </c>
      <c r="Q225" s="63">
        <v>92</v>
      </c>
      <c r="R225" s="4">
        <f t="shared" si="50"/>
        <v>21995</v>
      </c>
      <c r="S225" s="6">
        <f t="shared" si="59"/>
        <v>51937.897499999999</v>
      </c>
      <c r="T225" s="70">
        <v>106256464</v>
      </c>
      <c r="U225" s="6">
        <f t="shared" si="53"/>
        <v>106256.46400000001</v>
      </c>
      <c r="V225" s="6">
        <f t="shared" si="54"/>
        <v>0</v>
      </c>
      <c r="W225" s="4">
        <f t="shared" si="55"/>
        <v>0</v>
      </c>
      <c r="X225" s="19">
        <f t="shared" si="56"/>
        <v>21995</v>
      </c>
      <c r="Y225" s="20">
        <v>0</v>
      </c>
      <c r="Z225" s="18">
        <v>0</v>
      </c>
      <c r="AA225" s="4">
        <f t="shared" si="57"/>
        <v>21995</v>
      </c>
      <c r="AB225" s="20"/>
      <c r="AC225" s="20"/>
      <c r="AD225" s="20"/>
      <c r="AE225" s="20"/>
      <c r="AF225" s="20"/>
      <c r="AG225" s="20"/>
      <c r="AH225" s="20"/>
      <c r="AI225" s="64">
        <v>0</v>
      </c>
      <c r="AJ225" s="64"/>
      <c r="AK225" s="29"/>
      <c r="AL225" s="38">
        <f t="shared" si="60"/>
        <v>21995</v>
      </c>
      <c r="AM225" s="62">
        <v>21995</v>
      </c>
      <c r="AN225" s="26">
        <f t="shared" si="61"/>
        <v>0</v>
      </c>
      <c r="AO225" s="40">
        <f t="shared" si="62"/>
        <v>1</v>
      </c>
      <c r="AP225" s="40">
        <f t="shared" si="63"/>
        <v>1</v>
      </c>
    </row>
    <row r="226" spans="1:42" ht="17.100000000000001" customHeight="1">
      <c r="A226" s="8" t="s">
        <v>471</v>
      </c>
      <c r="B226" s="8" t="s">
        <v>472</v>
      </c>
      <c r="C226" s="8" t="s">
        <v>82</v>
      </c>
      <c r="D226" s="8" t="s">
        <v>473</v>
      </c>
      <c r="E226" s="57">
        <v>1305.45</v>
      </c>
      <c r="F226" s="2">
        <f t="shared" si="58"/>
        <v>2383438.39</v>
      </c>
      <c r="G226" s="69">
        <v>396372</v>
      </c>
      <c r="H226" s="60">
        <v>181643</v>
      </c>
      <c r="I226" s="44">
        <f t="shared" si="51"/>
        <v>136232.25</v>
      </c>
      <c r="J226" s="61">
        <v>119337</v>
      </c>
      <c r="K226" s="61">
        <v>9500</v>
      </c>
      <c r="L226" s="61">
        <v>314156</v>
      </c>
      <c r="M226" s="61">
        <v>71610</v>
      </c>
      <c r="N226" s="2">
        <f t="shared" si="52"/>
        <v>1047207.25</v>
      </c>
      <c r="O226" s="4">
        <f t="shared" si="64"/>
        <v>1336231</v>
      </c>
      <c r="P226" s="68">
        <v>277</v>
      </c>
      <c r="Q226" s="63">
        <v>84</v>
      </c>
      <c r="R226" s="4">
        <f t="shared" si="50"/>
        <v>32343</v>
      </c>
      <c r="S226" s="6">
        <f t="shared" si="59"/>
        <v>114579.3465</v>
      </c>
      <c r="T226" s="70">
        <v>24332228</v>
      </c>
      <c r="U226" s="6">
        <f t="shared" si="53"/>
        <v>24332.227999999999</v>
      </c>
      <c r="V226" s="6">
        <f t="shared" si="54"/>
        <v>90247.118499999997</v>
      </c>
      <c r="W226" s="4">
        <f t="shared" si="55"/>
        <v>1804942</v>
      </c>
      <c r="X226" s="19">
        <f t="shared" si="56"/>
        <v>3173516</v>
      </c>
      <c r="Y226" s="20">
        <v>0</v>
      </c>
      <c r="Z226" s="18">
        <v>0</v>
      </c>
      <c r="AA226" s="4">
        <f t="shared" si="57"/>
        <v>3173516</v>
      </c>
      <c r="AB226" s="20"/>
      <c r="AC226" s="20"/>
      <c r="AD226" s="20"/>
      <c r="AE226" s="20"/>
      <c r="AF226" s="20"/>
      <c r="AG226" s="20"/>
      <c r="AH226" s="20"/>
      <c r="AI226" s="64">
        <v>0</v>
      </c>
      <c r="AJ226" s="64"/>
      <c r="AK226" s="29"/>
      <c r="AL226" s="38">
        <f t="shared" si="60"/>
        <v>3173516</v>
      </c>
      <c r="AM226" s="62">
        <v>3173516</v>
      </c>
      <c r="AN226" s="26">
        <f t="shared" si="61"/>
        <v>0</v>
      </c>
      <c r="AO226" s="40" t="str">
        <f t="shared" si="62"/>
        <v xml:space="preserve"> </v>
      </c>
      <c r="AP226" s="40" t="str">
        <f t="shared" si="63"/>
        <v xml:space="preserve"> </v>
      </c>
    </row>
    <row r="227" spans="1:42" ht="17.100000000000001" customHeight="1">
      <c r="A227" s="8" t="s">
        <v>471</v>
      </c>
      <c r="B227" s="8" t="s">
        <v>472</v>
      </c>
      <c r="C227" s="8" t="s">
        <v>113</v>
      </c>
      <c r="D227" s="8" t="s">
        <v>474</v>
      </c>
      <c r="E227" s="57">
        <v>185.6</v>
      </c>
      <c r="F227" s="2">
        <f t="shared" si="58"/>
        <v>338861.06</v>
      </c>
      <c r="G227" s="69">
        <v>124549.3</v>
      </c>
      <c r="H227" s="60">
        <v>24724</v>
      </c>
      <c r="I227" s="44">
        <f t="shared" si="51"/>
        <v>18543</v>
      </c>
      <c r="J227" s="61">
        <v>16134</v>
      </c>
      <c r="K227" s="61">
        <v>1299</v>
      </c>
      <c r="L227" s="61">
        <v>44702</v>
      </c>
      <c r="M227" s="61">
        <v>49941</v>
      </c>
      <c r="N227" s="2">
        <f t="shared" si="52"/>
        <v>255168.3</v>
      </c>
      <c r="O227" s="4">
        <f t="shared" si="64"/>
        <v>83693</v>
      </c>
      <c r="P227" s="68">
        <v>56</v>
      </c>
      <c r="Q227" s="63">
        <v>161</v>
      </c>
      <c r="R227" s="4">
        <f t="shared" si="50"/>
        <v>12532</v>
      </c>
      <c r="S227" s="6">
        <f t="shared" si="59"/>
        <v>16290.111999999999</v>
      </c>
      <c r="T227" s="70">
        <v>7504200</v>
      </c>
      <c r="U227" s="6">
        <f t="shared" si="53"/>
        <v>7504.2</v>
      </c>
      <c r="V227" s="6">
        <f t="shared" si="54"/>
        <v>8785.9120000000003</v>
      </c>
      <c r="W227" s="4">
        <f t="shared" si="55"/>
        <v>175718</v>
      </c>
      <c r="X227" s="19">
        <f t="shared" si="56"/>
        <v>271943</v>
      </c>
      <c r="Y227" s="20">
        <v>0</v>
      </c>
      <c r="Z227" s="18">
        <v>0</v>
      </c>
      <c r="AA227" s="4">
        <f t="shared" si="57"/>
        <v>271943</v>
      </c>
      <c r="AB227" s="20"/>
      <c r="AC227" s="20"/>
      <c r="AD227" s="20"/>
      <c r="AE227" s="20"/>
      <c r="AF227" s="20"/>
      <c r="AG227" s="20"/>
      <c r="AH227" s="20"/>
      <c r="AI227" s="64">
        <v>0</v>
      </c>
      <c r="AJ227" s="64"/>
      <c r="AK227" s="29"/>
      <c r="AL227" s="38">
        <f t="shared" si="60"/>
        <v>271943</v>
      </c>
      <c r="AM227" s="62">
        <v>271943</v>
      </c>
      <c r="AN227" s="26">
        <f t="shared" si="61"/>
        <v>0</v>
      </c>
      <c r="AO227" s="40" t="str">
        <f t="shared" si="62"/>
        <v xml:space="preserve"> </v>
      </c>
      <c r="AP227" s="40" t="str">
        <f t="shared" si="63"/>
        <v xml:space="preserve"> </v>
      </c>
    </row>
    <row r="228" spans="1:42" ht="17.100000000000001" customHeight="1">
      <c r="A228" s="8" t="s">
        <v>471</v>
      </c>
      <c r="B228" s="8" t="s">
        <v>472</v>
      </c>
      <c r="C228" s="8" t="s">
        <v>135</v>
      </c>
      <c r="D228" s="8" t="s">
        <v>475</v>
      </c>
      <c r="E228" s="57">
        <v>588.9</v>
      </c>
      <c r="F228" s="2">
        <f t="shared" si="58"/>
        <v>1075190.06</v>
      </c>
      <c r="G228" s="69">
        <v>453984.5</v>
      </c>
      <c r="H228" s="60">
        <v>53705</v>
      </c>
      <c r="I228" s="44">
        <f t="shared" si="51"/>
        <v>40278.75</v>
      </c>
      <c r="J228" s="61">
        <v>35251</v>
      </c>
      <c r="K228" s="61">
        <v>2811</v>
      </c>
      <c r="L228" s="61">
        <v>96415</v>
      </c>
      <c r="M228" s="61">
        <v>128622</v>
      </c>
      <c r="N228" s="2">
        <f t="shared" si="52"/>
        <v>757362.25</v>
      </c>
      <c r="O228" s="4">
        <f t="shared" si="64"/>
        <v>317828</v>
      </c>
      <c r="P228" s="68">
        <v>100</v>
      </c>
      <c r="Q228" s="63">
        <v>167</v>
      </c>
      <c r="R228" s="4">
        <f t="shared" si="50"/>
        <v>23213</v>
      </c>
      <c r="S228" s="6">
        <f t="shared" si="59"/>
        <v>51687.752999999997</v>
      </c>
      <c r="T228" s="70">
        <v>27191168</v>
      </c>
      <c r="U228" s="6">
        <f t="shared" si="53"/>
        <v>27191.168000000001</v>
      </c>
      <c r="V228" s="6">
        <f t="shared" si="54"/>
        <v>24496.584999999995</v>
      </c>
      <c r="W228" s="4">
        <f t="shared" si="55"/>
        <v>489932</v>
      </c>
      <c r="X228" s="19">
        <f t="shared" si="56"/>
        <v>830973</v>
      </c>
      <c r="Y228" s="20">
        <v>0</v>
      </c>
      <c r="Z228" s="18">
        <v>0</v>
      </c>
      <c r="AA228" s="4">
        <f t="shared" si="57"/>
        <v>830973</v>
      </c>
      <c r="AB228" s="20"/>
      <c r="AC228" s="20"/>
      <c r="AD228" s="20"/>
      <c r="AE228" s="20"/>
      <c r="AF228" s="20"/>
      <c r="AG228" s="20"/>
      <c r="AH228" s="20"/>
      <c r="AI228" s="64">
        <v>0</v>
      </c>
      <c r="AJ228" s="64"/>
      <c r="AK228" s="29"/>
      <c r="AL228" s="38">
        <f t="shared" si="60"/>
        <v>830973</v>
      </c>
      <c r="AM228" s="62">
        <v>830973</v>
      </c>
      <c r="AN228" s="26">
        <f t="shared" si="61"/>
        <v>0</v>
      </c>
      <c r="AO228" s="40" t="str">
        <f t="shared" si="62"/>
        <v xml:space="preserve"> </v>
      </c>
      <c r="AP228" s="40" t="str">
        <f t="shared" si="63"/>
        <v xml:space="preserve"> </v>
      </c>
    </row>
    <row r="229" spans="1:42" ht="17.100000000000001" customHeight="1">
      <c r="A229" s="8" t="s">
        <v>471</v>
      </c>
      <c r="B229" s="8" t="s">
        <v>472</v>
      </c>
      <c r="C229" s="8" t="s">
        <v>72</v>
      </c>
      <c r="D229" s="8" t="s">
        <v>476</v>
      </c>
      <c r="E229" s="57">
        <v>966.69</v>
      </c>
      <c r="F229" s="2">
        <f t="shared" si="58"/>
        <v>1764943.93</v>
      </c>
      <c r="G229" s="69">
        <v>446401.94</v>
      </c>
      <c r="H229" s="60">
        <v>104756</v>
      </c>
      <c r="I229" s="44">
        <f t="shared" si="51"/>
        <v>78567</v>
      </c>
      <c r="J229" s="61">
        <v>69045</v>
      </c>
      <c r="K229" s="61">
        <v>5467</v>
      </c>
      <c r="L229" s="61">
        <v>183925</v>
      </c>
      <c r="M229" s="61">
        <v>128094</v>
      </c>
      <c r="N229" s="2">
        <f t="shared" si="52"/>
        <v>911499.94</v>
      </c>
      <c r="O229" s="4">
        <f t="shared" si="64"/>
        <v>853444</v>
      </c>
      <c r="P229" s="68">
        <v>251</v>
      </c>
      <c r="Q229" s="63">
        <v>134</v>
      </c>
      <c r="R229" s="4">
        <f t="shared" si="50"/>
        <v>46751</v>
      </c>
      <c r="S229" s="6">
        <f t="shared" si="59"/>
        <v>84846.381299999994</v>
      </c>
      <c r="T229" s="70">
        <v>26761091</v>
      </c>
      <c r="U229" s="6">
        <f t="shared" si="53"/>
        <v>26761.091</v>
      </c>
      <c r="V229" s="6">
        <f t="shared" si="54"/>
        <v>58085.290299999993</v>
      </c>
      <c r="W229" s="4">
        <f t="shared" si="55"/>
        <v>1161706</v>
      </c>
      <c r="X229" s="19">
        <f t="shared" si="56"/>
        <v>2061901</v>
      </c>
      <c r="Y229" s="20">
        <v>0</v>
      </c>
      <c r="Z229" s="18">
        <v>0</v>
      </c>
      <c r="AA229" s="4">
        <f t="shared" si="57"/>
        <v>2061901</v>
      </c>
      <c r="AB229" s="20"/>
      <c r="AC229" s="20"/>
      <c r="AD229" s="20"/>
      <c r="AE229" s="20"/>
      <c r="AF229" s="20"/>
      <c r="AG229" s="20"/>
      <c r="AH229" s="20"/>
      <c r="AI229" s="64">
        <v>0</v>
      </c>
      <c r="AJ229" s="64"/>
      <c r="AK229" s="29"/>
      <c r="AL229" s="38">
        <f t="shared" si="60"/>
        <v>2061901</v>
      </c>
      <c r="AM229" s="62">
        <v>2061901</v>
      </c>
      <c r="AN229" s="26">
        <f t="shared" si="61"/>
        <v>0</v>
      </c>
      <c r="AO229" s="40" t="str">
        <f t="shared" si="62"/>
        <v xml:space="preserve"> </v>
      </c>
      <c r="AP229" s="40" t="str">
        <f t="shared" si="63"/>
        <v xml:space="preserve"> </v>
      </c>
    </row>
    <row r="230" spans="1:42" ht="17.100000000000001" customHeight="1">
      <c r="A230" s="8" t="s">
        <v>477</v>
      </c>
      <c r="B230" s="8" t="s">
        <v>478</v>
      </c>
      <c r="C230" s="8" t="s">
        <v>82</v>
      </c>
      <c r="D230" s="8" t="s">
        <v>479</v>
      </c>
      <c r="E230" s="57">
        <v>1393.37</v>
      </c>
      <c r="F230" s="2">
        <f t="shared" si="58"/>
        <v>2543959.21</v>
      </c>
      <c r="G230" s="69">
        <v>445494</v>
      </c>
      <c r="H230" s="60">
        <v>140691</v>
      </c>
      <c r="I230" s="44">
        <f t="shared" si="51"/>
        <v>105518.25</v>
      </c>
      <c r="J230" s="61">
        <v>128575</v>
      </c>
      <c r="K230" s="61">
        <v>187616</v>
      </c>
      <c r="L230" s="61">
        <v>334523</v>
      </c>
      <c r="M230" s="61">
        <v>89536</v>
      </c>
      <c r="N230" s="2">
        <f t="shared" si="52"/>
        <v>1291262.25</v>
      </c>
      <c r="O230" s="4">
        <f t="shared" si="64"/>
        <v>1252697</v>
      </c>
      <c r="P230" s="68">
        <v>727</v>
      </c>
      <c r="Q230" s="63">
        <v>66</v>
      </c>
      <c r="R230" s="4">
        <f t="shared" si="50"/>
        <v>66695</v>
      </c>
      <c r="S230" s="6">
        <f t="shared" si="59"/>
        <v>122296.0849</v>
      </c>
      <c r="T230" s="70">
        <v>28760103</v>
      </c>
      <c r="U230" s="6">
        <f t="shared" si="53"/>
        <v>28760.102999999999</v>
      </c>
      <c r="V230" s="6">
        <f t="shared" si="54"/>
        <v>93535.981899999999</v>
      </c>
      <c r="W230" s="4">
        <f t="shared" si="55"/>
        <v>1870720</v>
      </c>
      <c r="X230" s="19">
        <f t="shared" si="56"/>
        <v>3190112</v>
      </c>
      <c r="Y230" s="20">
        <v>0</v>
      </c>
      <c r="Z230" s="18">
        <v>0</v>
      </c>
      <c r="AA230" s="4">
        <f t="shared" si="57"/>
        <v>3190112</v>
      </c>
      <c r="AB230" s="20"/>
      <c r="AC230" s="20"/>
      <c r="AD230" s="20"/>
      <c r="AE230" s="20"/>
      <c r="AF230" s="20"/>
      <c r="AG230" s="20"/>
      <c r="AH230" s="20"/>
      <c r="AI230" s="64">
        <v>0</v>
      </c>
      <c r="AJ230" s="64"/>
      <c r="AK230" s="29"/>
      <c r="AL230" s="38">
        <f t="shared" si="60"/>
        <v>3190112</v>
      </c>
      <c r="AM230" s="62">
        <v>3190112</v>
      </c>
      <c r="AN230" s="26">
        <f t="shared" si="61"/>
        <v>0</v>
      </c>
      <c r="AO230" s="40" t="str">
        <f t="shared" si="62"/>
        <v xml:space="preserve"> </v>
      </c>
      <c r="AP230" s="40" t="str">
        <f t="shared" si="63"/>
        <v xml:space="preserve"> </v>
      </c>
    </row>
    <row r="231" spans="1:42" ht="17.100000000000001" customHeight="1">
      <c r="A231" s="8" t="s">
        <v>477</v>
      </c>
      <c r="B231" s="8" t="s">
        <v>478</v>
      </c>
      <c r="C231" s="8" t="s">
        <v>113</v>
      </c>
      <c r="D231" s="8" t="s">
        <v>480</v>
      </c>
      <c r="E231" s="57">
        <v>566.20000000000005</v>
      </c>
      <c r="F231" s="2">
        <f t="shared" si="58"/>
        <v>1033745.31</v>
      </c>
      <c r="G231" s="69">
        <v>194419.59</v>
      </c>
      <c r="H231" s="60">
        <v>48857</v>
      </c>
      <c r="I231" s="44">
        <f t="shared" si="51"/>
        <v>36642.75</v>
      </c>
      <c r="J231" s="61">
        <v>44698</v>
      </c>
      <c r="K231" s="61">
        <v>65652</v>
      </c>
      <c r="L231" s="61">
        <v>114697</v>
      </c>
      <c r="M231" s="61">
        <v>26951</v>
      </c>
      <c r="N231" s="2">
        <f t="shared" si="52"/>
        <v>483060.33999999997</v>
      </c>
      <c r="O231" s="4">
        <f t="shared" si="64"/>
        <v>550685</v>
      </c>
      <c r="P231" s="68">
        <v>259</v>
      </c>
      <c r="Q231" s="63">
        <v>84</v>
      </c>
      <c r="R231" s="4">
        <f t="shared" si="50"/>
        <v>30241</v>
      </c>
      <c r="S231" s="6">
        <f t="shared" si="59"/>
        <v>49695.374000000003</v>
      </c>
      <c r="T231" s="70">
        <v>12473293</v>
      </c>
      <c r="U231" s="6">
        <f t="shared" si="53"/>
        <v>12473.293</v>
      </c>
      <c r="V231" s="6">
        <f t="shared" si="54"/>
        <v>37222.081000000006</v>
      </c>
      <c r="W231" s="4">
        <f t="shared" si="55"/>
        <v>744442</v>
      </c>
      <c r="X231" s="19">
        <f t="shared" si="56"/>
        <v>1325368</v>
      </c>
      <c r="Y231" s="20">
        <v>0</v>
      </c>
      <c r="Z231" s="18">
        <v>0</v>
      </c>
      <c r="AA231" s="4">
        <f t="shared" si="57"/>
        <v>1325368</v>
      </c>
      <c r="AB231" s="20"/>
      <c r="AC231" s="20"/>
      <c r="AD231" s="20"/>
      <c r="AE231" s="20"/>
      <c r="AF231" s="20"/>
      <c r="AG231" s="20"/>
      <c r="AH231" s="20"/>
      <c r="AI231" s="64">
        <v>0</v>
      </c>
      <c r="AJ231" s="64"/>
      <c r="AK231" s="29"/>
      <c r="AL231" s="38">
        <f t="shared" si="60"/>
        <v>1325368</v>
      </c>
      <c r="AM231" s="62">
        <v>1325368</v>
      </c>
      <c r="AN231" s="26">
        <f t="shared" si="61"/>
        <v>0</v>
      </c>
      <c r="AO231" s="40" t="str">
        <f t="shared" si="62"/>
        <v xml:space="preserve"> </v>
      </c>
      <c r="AP231" s="40" t="str">
        <f t="shared" si="63"/>
        <v xml:space="preserve"> </v>
      </c>
    </row>
    <row r="232" spans="1:42" ht="17.100000000000001" customHeight="1">
      <c r="A232" s="8" t="s">
        <v>477</v>
      </c>
      <c r="B232" s="8" t="s">
        <v>478</v>
      </c>
      <c r="C232" s="8" t="s">
        <v>135</v>
      </c>
      <c r="D232" s="8" t="s">
        <v>481</v>
      </c>
      <c r="E232" s="57">
        <v>261.44</v>
      </c>
      <c r="F232" s="2">
        <f t="shared" si="58"/>
        <v>477326.69</v>
      </c>
      <c r="G232" s="69">
        <v>125347.15</v>
      </c>
      <c r="H232" s="60">
        <v>24015</v>
      </c>
      <c r="I232" s="44">
        <f t="shared" si="51"/>
        <v>18011.25</v>
      </c>
      <c r="J232" s="61">
        <v>21970</v>
      </c>
      <c r="K232" s="61">
        <v>32179</v>
      </c>
      <c r="L232" s="61">
        <v>58927</v>
      </c>
      <c r="M232" s="61">
        <v>26215</v>
      </c>
      <c r="N232" s="2">
        <f t="shared" si="52"/>
        <v>282649.40000000002</v>
      </c>
      <c r="O232" s="4">
        <f t="shared" si="64"/>
        <v>194677</v>
      </c>
      <c r="P232" s="68">
        <v>124</v>
      </c>
      <c r="Q232" s="63">
        <v>110</v>
      </c>
      <c r="R232" s="4">
        <f t="shared" si="50"/>
        <v>18960</v>
      </c>
      <c r="S232" s="6">
        <f t="shared" si="59"/>
        <v>22946.588800000001</v>
      </c>
      <c r="T232" s="70">
        <v>7685294</v>
      </c>
      <c r="U232" s="6">
        <f t="shared" si="53"/>
        <v>7685.2939999999999</v>
      </c>
      <c r="V232" s="6">
        <f t="shared" si="54"/>
        <v>15261.294800000001</v>
      </c>
      <c r="W232" s="4">
        <f t="shared" si="55"/>
        <v>305226</v>
      </c>
      <c r="X232" s="19">
        <f t="shared" si="56"/>
        <v>518863</v>
      </c>
      <c r="Y232" s="20">
        <v>0</v>
      </c>
      <c r="Z232" s="18">
        <v>0</v>
      </c>
      <c r="AA232" s="4">
        <f t="shared" si="57"/>
        <v>518863</v>
      </c>
      <c r="AB232" s="20"/>
      <c r="AC232" s="20"/>
      <c r="AD232" s="20"/>
      <c r="AE232" s="20"/>
      <c r="AF232" s="20"/>
      <c r="AG232" s="20"/>
      <c r="AH232" s="20"/>
      <c r="AI232" s="64">
        <v>0</v>
      </c>
      <c r="AJ232" s="64"/>
      <c r="AK232" s="29"/>
      <c r="AL232" s="38">
        <f t="shared" si="60"/>
        <v>518863</v>
      </c>
      <c r="AM232" s="62">
        <v>518863</v>
      </c>
      <c r="AN232" s="26">
        <f t="shared" si="61"/>
        <v>0</v>
      </c>
      <c r="AO232" s="40" t="str">
        <f t="shared" si="62"/>
        <v xml:space="preserve"> </v>
      </c>
      <c r="AP232" s="40" t="str">
        <f t="shared" si="63"/>
        <v xml:space="preserve"> </v>
      </c>
    </row>
    <row r="233" spans="1:42" ht="17.100000000000001" customHeight="1">
      <c r="A233" s="8" t="s">
        <v>477</v>
      </c>
      <c r="B233" s="8" t="s">
        <v>478</v>
      </c>
      <c r="C233" s="8" t="s">
        <v>72</v>
      </c>
      <c r="D233" s="8" t="s">
        <v>482</v>
      </c>
      <c r="E233" s="57">
        <v>195.81</v>
      </c>
      <c r="F233" s="2">
        <f t="shared" si="58"/>
        <v>357502.07</v>
      </c>
      <c r="G233" s="69">
        <v>148474.78</v>
      </c>
      <c r="H233" s="60">
        <v>17538</v>
      </c>
      <c r="I233" s="44">
        <f t="shared" si="51"/>
        <v>13153.5</v>
      </c>
      <c r="J233" s="61">
        <v>15786</v>
      </c>
      <c r="K233" s="61">
        <v>24354</v>
      </c>
      <c r="L233" s="61">
        <v>45402</v>
      </c>
      <c r="M233" s="61">
        <v>43696</v>
      </c>
      <c r="N233" s="2">
        <f t="shared" si="52"/>
        <v>290866.28000000003</v>
      </c>
      <c r="O233" s="4">
        <f t="shared" si="64"/>
        <v>66636</v>
      </c>
      <c r="P233" s="68">
        <v>82</v>
      </c>
      <c r="Q233" s="63">
        <v>121</v>
      </c>
      <c r="R233" s="4">
        <f t="shared" si="50"/>
        <v>13792</v>
      </c>
      <c r="S233" s="6">
        <f t="shared" si="59"/>
        <v>17186.243699999999</v>
      </c>
      <c r="T233" s="70">
        <v>9170771</v>
      </c>
      <c r="U233" s="6">
        <f t="shared" si="53"/>
        <v>9170.7710000000006</v>
      </c>
      <c r="V233" s="6">
        <f t="shared" si="54"/>
        <v>8015.4726999999984</v>
      </c>
      <c r="W233" s="4">
        <f t="shared" si="55"/>
        <v>160309</v>
      </c>
      <c r="X233" s="19">
        <f t="shared" si="56"/>
        <v>240737</v>
      </c>
      <c r="Y233" s="20">
        <v>0</v>
      </c>
      <c r="Z233" s="18">
        <v>0</v>
      </c>
      <c r="AA233" s="4">
        <f t="shared" si="57"/>
        <v>240737</v>
      </c>
      <c r="AB233" s="20"/>
      <c r="AC233" s="20"/>
      <c r="AD233" s="20"/>
      <c r="AE233" s="20"/>
      <c r="AF233" s="20"/>
      <c r="AG233" s="20"/>
      <c r="AH233" s="20"/>
      <c r="AI233" s="64">
        <v>0</v>
      </c>
      <c r="AJ233" s="64"/>
      <c r="AK233" s="29"/>
      <c r="AL233" s="38">
        <f t="shared" si="60"/>
        <v>240737</v>
      </c>
      <c r="AM233" s="62">
        <v>240737</v>
      </c>
      <c r="AN233" s="26">
        <f t="shared" si="61"/>
        <v>0</v>
      </c>
      <c r="AO233" s="40" t="str">
        <f t="shared" si="62"/>
        <v xml:space="preserve"> </v>
      </c>
      <c r="AP233" s="40" t="str">
        <f t="shared" si="63"/>
        <v xml:space="preserve"> </v>
      </c>
    </row>
    <row r="234" spans="1:42" ht="17.100000000000001" customHeight="1">
      <c r="A234" s="8" t="s">
        <v>483</v>
      </c>
      <c r="B234" s="8" t="s">
        <v>484</v>
      </c>
      <c r="C234" s="8" t="s">
        <v>256</v>
      </c>
      <c r="D234" s="8" t="s">
        <v>485</v>
      </c>
      <c r="E234" s="57">
        <v>300.83</v>
      </c>
      <c r="F234" s="2">
        <f t="shared" si="58"/>
        <v>549243.38</v>
      </c>
      <c r="G234" s="69">
        <v>91913.38</v>
      </c>
      <c r="H234" s="60">
        <v>17024</v>
      </c>
      <c r="I234" s="44">
        <f t="shared" si="51"/>
        <v>12768</v>
      </c>
      <c r="J234" s="61">
        <v>23906</v>
      </c>
      <c r="K234" s="61">
        <v>0</v>
      </c>
      <c r="L234" s="61">
        <v>0</v>
      </c>
      <c r="M234" s="61">
        <v>3483</v>
      </c>
      <c r="N234" s="2">
        <f t="shared" si="52"/>
        <v>132070.38</v>
      </c>
      <c r="O234" s="4">
        <f t="shared" si="64"/>
        <v>417173</v>
      </c>
      <c r="P234" s="68">
        <v>93</v>
      </c>
      <c r="Q234" s="63">
        <v>33</v>
      </c>
      <c r="R234" s="4">
        <f t="shared" si="50"/>
        <v>4266</v>
      </c>
      <c r="S234" s="6">
        <f t="shared" si="59"/>
        <v>26403.849099999999</v>
      </c>
      <c r="T234" s="70">
        <v>5705362</v>
      </c>
      <c r="U234" s="6">
        <f t="shared" si="53"/>
        <v>5705.3620000000001</v>
      </c>
      <c r="V234" s="6">
        <f t="shared" si="54"/>
        <v>20698.487099999998</v>
      </c>
      <c r="W234" s="4">
        <f t="shared" si="55"/>
        <v>413970</v>
      </c>
      <c r="X234" s="19">
        <f t="shared" si="56"/>
        <v>835409</v>
      </c>
      <c r="Y234" s="20">
        <v>0</v>
      </c>
      <c r="Z234" s="18">
        <v>0</v>
      </c>
      <c r="AA234" s="4">
        <f t="shared" si="57"/>
        <v>835409</v>
      </c>
      <c r="AB234" s="20"/>
      <c r="AC234" s="20"/>
      <c r="AD234" s="20"/>
      <c r="AE234" s="20"/>
      <c r="AF234" s="20"/>
      <c r="AG234" s="20"/>
      <c r="AH234" s="20"/>
      <c r="AI234" s="64">
        <v>0</v>
      </c>
      <c r="AJ234" s="64"/>
      <c r="AK234" s="29"/>
      <c r="AL234" s="38">
        <f t="shared" si="60"/>
        <v>835409</v>
      </c>
      <c r="AM234" s="62">
        <v>835409</v>
      </c>
      <c r="AN234" s="26">
        <f t="shared" si="61"/>
        <v>0</v>
      </c>
      <c r="AO234" s="40" t="str">
        <f t="shared" si="62"/>
        <v xml:space="preserve"> </v>
      </c>
      <c r="AP234" s="40" t="str">
        <f t="shared" si="63"/>
        <v xml:space="preserve"> </v>
      </c>
    </row>
    <row r="235" spans="1:42" ht="17.100000000000001" customHeight="1">
      <c r="A235" s="8" t="s">
        <v>483</v>
      </c>
      <c r="B235" s="8" t="s">
        <v>484</v>
      </c>
      <c r="C235" s="8" t="s">
        <v>486</v>
      </c>
      <c r="D235" s="8" t="s">
        <v>487</v>
      </c>
      <c r="E235" s="57">
        <v>209.11</v>
      </c>
      <c r="F235" s="2">
        <f t="shared" si="58"/>
        <v>381784.67</v>
      </c>
      <c r="G235" s="69">
        <v>98244.26</v>
      </c>
      <c r="H235" s="60">
        <v>11876</v>
      </c>
      <c r="I235" s="44">
        <f t="shared" si="51"/>
        <v>8907</v>
      </c>
      <c r="J235" s="61">
        <v>16576</v>
      </c>
      <c r="K235" s="61">
        <v>0</v>
      </c>
      <c r="L235" s="61">
        <v>0</v>
      </c>
      <c r="M235" s="61">
        <v>18497</v>
      </c>
      <c r="N235" s="2">
        <f t="shared" si="52"/>
        <v>142224.26</v>
      </c>
      <c r="O235" s="4">
        <f t="shared" si="64"/>
        <v>239560</v>
      </c>
      <c r="P235" s="68">
        <v>83</v>
      </c>
      <c r="Q235" s="63">
        <v>88</v>
      </c>
      <c r="R235" s="4">
        <f t="shared" si="50"/>
        <v>10153</v>
      </c>
      <c r="S235" s="6">
        <f t="shared" si="59"/>
        <v>18353.584699999999</v>
      </c>
      <c r="T235" s="70">
        <v>5872341</v>
      </c>
      <c r="U235" s="6">
        <f t="shared" si="53"/>
        <v>5872.3410000000003</v>
      </c>
      <c r="V235" s="6">
        <f t="shared" si="54"/>
        <v>12481.243699999999</v>
      </c>
      <c r="W235" s="4">
        <f t="shared" si="55"/>
        <v>249625</v>
      </c>
      <c r="X235" s="19">
        <f t="shared" si="56"/>
        <v>499338</v>
      </c>
      <c r="Y235" s="20">
        <v>0</v>
      </c>
      <c r="Z235" s="18">
        <v>0</v>
      </c>
      <c r="AA235" s="4">
        <f t="shared" si="57"/>
        <v>499338</v>
      </c>
      <c r="AB235" s="20">
        <v>9746</v>
      </c>
      <c r="AC235" s="20"/>
      <c r="AD235" s="20"/>
      <c r="AE235" s="20"/>
      <c r="AF235" s="20"/>
      <c r="AG235" s="20"/>
      <c r="AH235" s="20"/>
      <c r="AI235" s="64">
        <v>0</v>
      </c>
      <c r="AJ235" s="64"/>
      <c r="AK235" s="29"/>
      <c r="AL235" s="38">
        <f t="shared" si="60"/>
        <v>489592</v>
      </c>
      <c r="AM235" s="62">
        <v>489592</v>
      </c>
      <c r="AN235" s="26">
        <f t="shared" si="61"/>
        <v>0</v>
      </c>
      <c r="AO235" s="40" t="str">
        <f t="shared" si="62"/>
        <v xml:space="preserve"> </v>
      </c>
      <c r="AP235" s="40" t="str">
        <f t="shared" si="63"/>
        <v xml:space="preserve"> </v>
      </c>
    </row>
    <row r="236" spans="1:42" ht="17.100000000000001" customHeight="1">
      <c r="A236" s="8" t="s">
        <v>483</v>
      </c>
      <c r="B236" s="8" t="s">
        <v>484</v>
      </c>
      <c r="C236" s="8" t="s">
        <v>211</v>
      </c>
      <c r="D236" s="8" t="s">
        <v>488</v>
      </c>
      <c r="E236" s="57">
        <v>458.8</v>
      </c>
      <c r="F236" s="2">
        <f t="shared" si="58"/>
        <v>837658.69</v>
      </c>
      <c r="G236" s="69">
        <v>73446.36</v>
      </c>
      <c r="H236" s="60">
        <v>27360</v>
      </c>
      <c r="I236" s="44">
        <f t="shared" si="51"/>
        <v>20520</v>
      </c>
      <c r="J236" s="61">
        <v>38452</v>
      </c>
      <c r="K236" s="61">
        <v>0</v>
      </c>
      <c r="L236" s="61">
        <v>0</v>
      </c>
      <c r="M236" s="61">
        <v>18051</v>
      </c>
      <c r="N236" s="2">
        <f t="shared" si="52"/>
        <v>150469.35999999999</v>
      </c>
      <c r="O236" s="4">
        <f t="shared" si="64"/>
        <v>687189</v>
      </c>
      <c r="P236" s="68">
        <v>204</v>
      </c>
      <c r="Q236" s="63">
        <v>90</v>
      </c>
      <c r="R236" s="4">
        <f t="shared" si="50"/>
        <v>25520</v>
      </c>
      <c r="S236" s="6">
        <f t="shared" si="59"/>
        <v>40268.875999999997</v>
      </c>
      <c r="T236" s="70">
        <v>4411193</v>
      </c>
      <c r="U236" s="6">
        <f t="shared" si="53"/>
        <v>4411.1930000000002</v>
      </c>
      <c r="V236" s="6">
        <f t="shared" si="54"/>
        <v>35857.682999999997</v>
      </c>
      <c r="W236" s="4">
        <f t="shared" si="55"/>
        <v>717154</v>
      </c>
      <c r="X236" s="19">
        <f t="shared" si="56"/>
        <v>1429863</v>
      </c>
      <c r="Y236" s="20">
        <v>0</v>
      </c>
      <c r="Z236" s="18">
        <v>0</v>
      </c>
      <c r="AA236" s="4">
        <f t="shared" si="57"/>
        <v>1429863</v>
      </c>
      <c r="AB236" s="20"/>
      <c r="AC236" s="20"/>
      <c r="AD236" s="20"/>
      <c r="AE236" s="20"/>
      <c r="AF236" s="20"/>
      <c r="AG236" s="20"/>
      <c r="AH236" s="20"/>
      <c r="AI236" s="64">
        <v>0</v>
      </c>
      <c r="AJ236" s="64"/>
      <c r="AK236" s="29"/>
      <c r="AL236" s="38">
        <f t="shared" si="60"/>
        <v>1429863</v>
      </c>
      <c r="AM236" s="62">
        <v>1429863</v>
      </c>
      <c r="AN236" s="26">
        <f t="shared" si="61"/>
        <v>0</v>
      </c>
      <c r="AO236" s="40" t="str">
        <f t="shared" si="62"/>
        <v xml:space="preserve"> </v>
      </c>
      <c r="AP236" s="40" t="str">
        <f t="shared" si="63"/>
        <v xml:space="preserve"> </v>
      </c>
    </row>
    <row r="237" spans="1:42" ht="17.100000000000001" customHeight="1">
      <c r="A237" s="8" t="s">
        <v>483</v>
      </c>
      <c r="B237" s="8" t="s">
        <v>484</v>
      </c>
      <c r="C237" s="8" t="s">
        <v>489</v>
      </c>
      <c r="D237" s="8" t="s">
        <v>490</v>
      </c>
      <c r="E237" s="57">
        <v>179.34</v>
      </c>
      <c r="F237" s="2">
        <f t="shared" si="58"/>
        <v>327431.8</v>
      </c>
      <c r="G237" s="69">
        <v>89664.39</v>
      </c>
      <c r="H237" s="60">
        <v>10079</v>
      </c>
      <c r="I237" s="44">
        <f t="shared" si="51"/>
        <v>7559.25</v>
      </c>
      <c r="J237" s="61">
        <v>14300</v>
      </c>
      <c r="K237" s="61">
        <v>0</v>
      </c>
      <c r="L237" s="61">
        <v>0</v>
      </c>
      <c r="M237" s="61">
        <v>9362</v>
      </c>
      <c r="N237" s="2">
        <f t="shared" si="52"/>
        <v>120885.64</v>
      </c>
      <c r="O237" s="4">
        <f t="shared" si="64"/>
        <v>206546</v>
      </c>
      <c r="P237" s="68">
        <v>72</v>
      </c>
      <c r="Q237" s="63">
        <v>101</v>
      </c>
      <c r="R237" s="4">
        <f t="shared" si="50"/>
        <v>10108</v>
      </c>
      <c r="S237" s="6">
        <f t="shared" si="59"/>
        <v>15740.6718</v>
      </c>
      <c r="T237" s="70">
        <v>5360034</v>
      </c>
      <c r="U237" s="6">
        <f t="shared" si="53"/>
        <v>5360.0339999999997</v>
      </c>
      <c r="V237" s="6">
        <f t="shared" si="54"/>
        <v>10380.6378</v>
      </c>
      <c r="W237" s="4">
        <f t="shared" si="55"/>
        <v>207613</v>
      </c>
      <c r="X237" s="19">
        <f t="shared" si="56"/>
        <v>424267</v>
      </c>
      <c r="Y237" s="20">
        <v>0</v>
      </c>
      <c r="Z237" s="18">
        <v>0</v>
      </c>
      <c r="AA237" s="4">
        <f t="shared" si="57"/>
        <v>424267</v>
      </c>
      <c r="AB237" s="20"/>
      <c r="AC237" s="20"/>
      <c r="AD237" s="20"/>
      <c r="AE237" s="20"/>
      <c r="AF237" s="20"/>
      <c r="AG237" s="20"/>
      <c r="AH237" s="20"/>
      <c r="AI237" s="64">
        <v>0</v>
      </c>
      <c r="AJ237" s="64"/>
      <c r="AK237" s="29"/>
      <c r="AL237" s="38">
        <f t="shared" si="60"/>
        <v>424267</v>
      </c>
      <c r="AM237" s="62">
        <v>424267</v>
      </c>
      <c r="AN237" s="26">
        <f t="shared" si="61"/>
        <v>0</v>
      </c>
      <c r="AO237" s="40" t="str">
        <f t="shared" si="62"/>
        <v xml:space="preserve"> </v>
      </c>
      <c r="AP237" s="40" t="str">
        <f t="shared" si="63"/>
        <v xml:space="preserve"> </v>
      </c>
    </row>
    <row r="238" spans="1:42" ht="17.100000000000001" customHeight="1">
      <c r="A238" s="8" t="s">
        <v>483</v>
      </c>
      <c r="B238" s="8" t="s">
        <v>484</v>
      </c>
      <c r="C238" s="8" t="s">
        <v>113</v>
      </c>
      <c r="D238" s="8" t="s">
        <v>491</v>
      </c>
      <c r="E238" s="57">
        <v>1781.22</v>
      </c>
      <c r="F238" s="2">
        <f t="shared" si="58"/>
        <v>3252080.23</v>
      </c>
      <c r="G238" s="69">
        <v>583511.43999999994</v>
      </c>
      <c r="H238" s="60">
        <v>112190</v>
      </c>
      <c r="I238" s="44">
        <f t="shared" si="51"/>
        <v>84142.5</v>
      </c>
      <c r="J238" s="61">
        <v>157198</v>
      </c>
      <c r="K238" s="61">
        <v>17056</v>
      </c>
      <c r="L238" s="61">
        <v>413527</v>
      </c>
      <c r="M238" s="61">
        <v>82641</v>
      </c>
      <c r="N238" s="2">
        <f t="shared" si="52"/>
        <v>1338075.94</v>
      </c>
      <c r="O238" s="4">
        <f t="shared" si="64"/>
        <v>1914004</v>
      </c>
      <c r="P238" s="68">
        <v>819</v>
      </c>
      <c r="Q238" s="63">
        <v>55</v>
      </c>
      <c r="R238" s="4">
        <f t="shared" si="50"/>
        <v>62613</v>
      </c>
      <c r="S238" s="6">
        <f t="shared" si="59"/>
        <v>156337.67939999999</v>
      </c>
      <c r="T238" s="70">
        <v>36560867</v>
      </c>
      <c r="U238" s="6">
        <f t="shared" si="53"/>
        <v>36560.866999999998</v>
      </c>
      <c r="V238" s="6">
        <f t="shared" si="54"/>
        <v>119776.8124</v>
      </c>
      <c r="W238" s="4">
        <f t="shared" si="55"/>
        <v>2395536</v>
      </c>
      <c r="X238" s="19">
        <f t="shared" si="56"/>
        <v>4372153</v>
      </c>
      <c r="Y238" s="20">
        <v>0</v>
      </c>
      <c r="Z238" s="18">
        <v>0</v>
      </c>
      <c r="AA238" s="4">
        <f t="shared" si="57"/>
        <v>4372153</v>
      </c>
      <c r="AB238" s="20"/>
      <c r="AC238" s="20"/>
      <c r="AD238" s="20"/>
      <c r="AE238" s="20"/>
      <c r="AF238" s="20"/>
      <c r="AG238" s="20"/>
      <c r="AH238" s="20"/>
      <c r="AI238" s="64">
        <v>0</v>
      </c>
      <c r="AJ238" s="64"/>
      <c r="AK238" s="29"/>
      <c r="AL238" s="38">
        <f t="shared" si="60"/>
        <v>4372153</v>
      </c>
      <c r="AM238" s="62">
        <v>4372153</v>
      </c>
      <c r="AN238" s="26">
        <f t="shared" si="61"/>
        <v>0</v>
      </c>
      <c r="AO238" s="40" t="str">
        <f t="shared" si="62"/>
        <v xml:space="preserve"> </v>
      </c>
      <c r="AP238" s="40" t="str">
        <f t="shared" si="63"/>
        <v xml:space="preserve"> </v>
      </c>
    </row>
    <row r="239" spans="1:42" ht="17.100000000000001" customHeight="1">
      <c r="A239" s="8" t="s">
        <v>483</v>
      </c>
      <c r="B239" s="8" t="s">
        <v>484</v>
      </c>
      <c r="C239" s="8" t="s">
        <v>135</v>
      </c>
      <c r="D239" s="8" t="s">
        <v>492</v>
      </c>
      <c r="E239" s="57">
        <v>1608.85</v>
      </c>
      <c r="F239" s="2">
        <f t="shared" si="58"/>
        <v>2937373.98</v>
      </c>
      <c r="G239" s="69">
        <v>374209.81</v>
      </c>
      <c r="H239" s="60">
        <v>104950</v>
      </c>
      <c r="I239" s="44">
        <f t="shared" si="51"/>
        <v>78712.5</v>
      </c>
      <c r="J239" s="61">
        <v>146787</v>
      </c>
      <c r="K239" s="61">
        <v>15970</v>
      </c>
      <c r="L239" s="61">
        <v>376620</v>
      </c>
      <c r="M239" s="61">
        <v>33830</v>
      </c>
      <c r="N239" s="2">
        <f t="shared" si="52"/>
        <v>1026129.31</v>
      </c>
      <c r="O239" s="4">
        <f t="shared" si="64"/>
        <v>1911245</v>
      </c>
      <c r="P239" s="68">
        <v>686</v>
      </c>
      <c r="Q239" s="63">
        <v>79</v>
      </c>
      <c r="R239" s="4">
        <f t="shared" si="50"/>
        <v>75330</v>
      </c>
      <c r="S239" s="6">
        <f t="shared" si="59"/>
        <v>141208.76449999999</v>
      </c>
      <c r="T239" s="70">
        <v>23624357</v>
      </c>
      <c r="U239" s="6">
        <f t="shared" si="53"/>
        <v>23624.357</v>
      </c>
      <c r="V239" s="6">
        <f t="shared" si="54"/>
        <v>117584.40749999999</v>
      </c>
      <c r="W239" s="4">
        <f t="shared" si="55"/>
        <v>2351688</v>
      </c>
      <c r="X239" s="19">
        <f t="shared" si="56"/>
        <v>4338263</v>
      </c>
      <c r="Y239" s="20">
        <v>0</v>
      </c>
      <c r="Z239" s="18">
        <v>0</v>
      </c>
      <c r="AA239" s="4">
        <f t="shared" si="57"/>
        <v>4338263</v>
      </c>
      <c r="AB239" s="20"/>
      <c r="AC239" s="20"/>
      <c r="AD239" s="20"/>
      <c r="AE239" s="20"/>
      <c r="AF239" s="20"/>
      <c r="AG239" s="20"/>
      <c r="AH239" s="20"/>
      <c r="AI239" s="64">
        <v>0</v>
      </c>
      <c r="AJ239" s="64"/>
      <c r="AK239" s="29"/>
      <c r="AL239" s="38">
        <f t="shared" si="60"/>
        <v>4338263</v>
      </c>
      <c r="AM239" s="62">
        <v>4338263</v>
      </c>
      <c r="AN239" s="26">
        <f t="shared" si="61"/>
        <v>0</v>
      </c>
      <c r="AO239" s="40" t="str">
        <f t="shared" si="62"/>
        <v xml:space="preserve"> </v>
      </c>
      <c r="AP239" s="40" t="str">
        <f t="shared" si="63"/>
        <v xml:space="preserve"> </v>
      </c>
    </row>
    <row r="240" spans="1:42" ht="17.100000000000001" customHeight="1">
      <c r="A240" s="8" t="s">
        <v>483</v>
      </c>
      <c r="B240" s="8" t="s">
        <v>484</v>
      </c>
      <c r="C240" s="8" t="s">
        <v>93</v>
      </c>
      <c r="D240" s="8" t="s">
        <v>493</v>
      </c>
      <c r="E240" s="57">
        <v>1387.62</v>
      </c>
      <c r="F240" s="2">
        <f t="shared" si="58"/>
        <v>2533461.09</v>
      </c>
      <c r="G240" s="69">
        <v>319865.40999999997</v>
      </c>
      <c r="H240" s="60">
        <v>91498</v>
      </c>
      <c r="I240" s="44">
        <f t="shared" si="51"/>
        <v>68623.5</v>
      </c>
      <c r="J240" s="61">
        <v>128676</v>
      </c>
      <c r="K240" s="61">
        <v>13917</v>
      </c>
      <c r="L240" s="61">
        <v>332695</v>
      </c>
      <c r="M240" s="61">
        <v>60829</v>
      </c>
      <c r="N240" s="2">
        <f t="shared" si="52"/>
        <v>924605.90999999992</v>
      </c>
      <c r="O240" s="4">
        <f t="shared" si="64"/>
        <v>1608855</v>
      </c>
      <c r="P240" s="68">
        <v>592</v>
      </c>
      <c r="Q240" s="63">
        <v>33</v>
      </c>
      <c r="R240" s="4">
        <f t="shared" si="50"/>
        <v>27155</v>
      </c>
      <c r="S240" s="6">
        <f t="shared" si="59"/>
        <v>121791.4074</v>
      </c>
      <c r="T240" s="70">
        <v>20231841</v>
      </c>
      <c r="U240" s="6">
        <f t="shared" si="53"/>
        <v>20231.841</v>
      </c>
      <c r="V240" s="6">
        <f t="shared" si="54"/>
        <v>101559.5664</v>
      </c>
      <c r="W240" s="4">
        <f t="shared" si="55"/>
        <v>2031191</v>
      </c>
      <c r="X240" s="19">
        <f t="shared" si="56"/>
        <v>3667201</v>
      </c>
      <c r="Y240" s="20">
        <v>0</v>
      </c>
      <c r="Z240" s="18">
        <v>0</v>
      </c>
      <c r="AA240" s="4">
        <f t="shared" si="57"/>
        <v>3667201</v>
      </c>
      <c r="AB240" s="20"/>
      <c r="AC240" s="20"/>
      <c r="AD240" s="20"/>
      <c r="AE240" s="20"/>
      <c r="AF240" s="20"/>
      <c r="AG240" s="20"/>
      <c r="AH240" s="20"/>
      <c r="AI240" s="64">
        <v>0</v>
      </c>
      <c r="AJ240" s="64"/>
      <c r="AK240" s="29"/>
      <c r="AL240" s="38">
        <f t="shared" si="60"/>
        <v>3667201</v>
      </c>
      <c r="AM240" s="62">
        <v>3667201</v>
      </c>
      <c r="AN240" s="26">
        <f t="shared" si="61"/>
        <v>0</v>
      </c>
      <c r="AO240" s="40" t="str">
        <f t="shared" si="62"/>
        <v xml:space="preserve"> </v>
      </c>
      <c r="AP240" s="40" t="str">
        <f t="shared" si="63"/>
        <v xml:space="preserve"> </v>
      </c>
    </row>
    <row r="241" spans="1:42" ht="17.100000000000001" customHeight="1">
      <c r="A241" s="8" t="s">
        <v>483</v>
      </c>
      <c r="B241" s="8" t="s">
        <v>484</v>
      </c>
      <c r="C241" s="8" t="s">
        <v>224</v>
      </c>
      <c r="D241" s="8" t="s">
        <v>494</v>
      </c>
      <c r="E241" s="57">
        <v>470.02</v>
      </c>
      <c r="F241" s="2">
        <f t="shared" si="58"/>
        <v>858143.72</v>
      </c>
      <c r="G241" s="69">
        <v>109512.89</v>
      </c>
      <c r="H241" s="60">
        <v>24273</v>
      </c>
      <c r="I241" s="44">
        <f t="shared" si="51"/>
        <v>18204.75</v>
      </c>
      <c r="J241" s="61">
        <v>34149</v>
      </c>
      <c r="K241" s="61">
        <v>3686</v>
      </c>
      <c r="L241" s="61">
        <v>89989</v>
      </c>
      <c r="M241" s="61">
        <v>35567</v>
      </c>
      <c r="N241" s="2">
        <f t="shared" si="52"/>
        <v>291108.64</v>
      </c>
      <c r="O241" s="4">
        <f t="shared" si="64"/>
        <v>567035</v>
      </c>
      <c r="P241" s="68">
        <v>251</v>
      </c>
      <c r="Q241" s="63">
        <v>90</v>
      </c>
      <c r="R241" s="4">
        <f t="shared" si="50"/>
        <v>31400</v>
      </c>
      <c r="S241" s="6">
        <f t="shared" si="59"/>
        <v>41253.655400000003</v>
      </c>
      <c r="T241" s="70">
        <v>6543007</v>
      </c>
      <c r="U241" s="6">
        <f t="shared" si="53"/>
        <v>6543.0069999999996</v>
      </c>
      <c r="V241" s="6">
        <f t="shared" si="54"/>
        <v>34710.648400000005</v>
      </c>
      <c r="W241" s="4">
        <f t="shared" si="55"/>
        <v>694213</v>
      </c>
      <c r="X241" s="19">
        <f t="shared" si="56"/>
        <v>1292648</v>
      </c>
      <c r="Y241" s="20">
        <v>0</v>
      </c>
      <c r="Z241" s="18">
        <v>0</v>
      </c>
      <c r="AA241" s="4">
        <f t="shared" si="57"/>
        <v>1292648</v>
      </c>
      <c r="AB241" s="20"/>
      <c r="AC241" s="20"/>
      <c r="AD241" s="20"/>
      <c r="AE241" s="20"/>
      <c r="AF241" s="20"/>
      <c r="AG241" s="20"/>
      <c r="AH241" s="20"/>
      <c r="AI241" s="64">
        <v>0</v>
      </c>
      <c r="AJ241" s="64"/>
      <c r="AK241" s="29"/>
      <c r="AL241" s="38">
        <f t="shared" si="60"/>
        <v>1292648</v>
      </c>
      <c r="AM241" s="62">
        <v>1292648</v>
      </c>
      <c r="AN241" s="26">
        <f t="shared" si="61"/>
        <v>0</v>
      </c>
      <c r="AO241" s="40" t="str">
        <f t="shared" si="62"/>
        <v xml:space="preserve"> </v>
      </c>
      <c r="AP241" s="40" t="str">
        <f t="shared" si="63"/>
        <v xml:space="preserve"> </v>
      </c>
    </row>
    <row r="242" spans="1:42" ht="17.100000000000001" customHeight="1">
      <c r="A242" s="8" t="s">
        <v>483</v>
      </c>
      <c r="B242" s="8" t="s">
        <v>484</v>
      </c>
      <c r="C242" s="8" t="s">
        <v>288</v>
      </c>
      <c r="D242" s="8" t="s">
        <v>495</v>
      </c>
      <c r="E242" s="57">
        <v>527.59</v>
      </c>
      <c r="F242" s="2">
        <f t="shared" si="58"/>
        <v>963252.72</v>
      </c>
      <c r="G242" s="69">
        <v>268577.45</v>
      </c>
      <c r="H242" s="60">
        <v>29345</v>
      </c>
      <c r="I242" s="44">
        <f t="shared" si="51"/>
        <v>22008.75</v>
      </c>
      <c r="J242" s="61">
        <v>41034</v>
      </c>
      <c r="K242" s="61">
        <v>4486</v>
      </c>
      <c r="L242" s="61">
        <v>111059</v>
      </c>
      <c r="M242" s="61">
        <v>25979</v>
      </c>
      <c r="N242" s="2">
        <f t="shared" si="52"/>
        <v>473144.2</v>
      </c>
      <c r="O242" s="4">
        <f t="shared" si="64"/>
        <v>490109</v>
      </c>
      <c r="P242" s="68">
        <v>225</v>
      </c>
      <c r="Q242" s="63">
        <v>75</v>
      </c>
      <c r="R242" s="4">
        <f t="shared" si="50"/>
        <v>23456</v>
      </c>
      <c r="S242" s="6">
        <f t="shared" si="59"/>
        <v>46306.5743</v>
      </c>
      <c r="T242" s="70">
        <v>16044053</v>
      </c>
      <c r="U242" s="6">
        <f t="shared" si="53"/>
        <v>16044.053</v>
      </c>
      <c r="V242" s="6">
        <f t="shared" si="54"/>
        <v>30262.5213</v>
      </c>
      <c r="W242" s="4">
        <f t="shared" si="55"/>
        <v>605250</v>
      </c>
      <c r="X242" s="19">
        <f t="shared" si="56"/>
        <v>1118815</v>
      </c>
      <c r="Y242" s="20">
        <v>0</v>
      </c>
      <c r="Z242" s="18">
        <v>0</v>
      </c>
      <c r="AA242" s="4">
        <f t="shared" si="57"/>
        <v>1118815</v>
      </c>
      <c r="AB242" s="20"/>
      <c r="AC242" s="20"/>
      <c r="AD242" s="20"/>
      <c r="AE242" s="20"/>
      <c r="AF242" s="20"/>
      <c r="AG242" s="20"/>
      <c r="AH242" s="20"/>
      <c r="AI242" s="64">
        <v>0</v>
      </c>
      <c r="AJ242" s="64"/>
      <c r="AK242" s="29"/>
      <c r="AL242" s="38">
        <f t="shared" si="60"/>
        <v>1118815</v>
      </c>
      <c r="AM242" s="62">
        <v>1118815</v>
      </c>
      <c r="AN242" s="26">
        <f t="shared" si="61"/>
        <v>0</v>
      </c>
      <c r="AO242" s="40" t="str">
        <f t="shared" si="62"/>
        <v xml:space="preserve"> </v>
      </c>
      <c r="AP242" s="40" t="str">
        <f t="shared" si="63"/>
        <v xml:space="preserve"> </v>
      </c>
    </row>
    <row r="243" spans="1:42" ht="17.100000000000001" customHeight="1">
      <c r="A243" s="8" t="s">
        <v>483</v>
      </c>
      <c r="B243" s="8" t="s">
        <v>484</v>
      </c>
      <c r="C243" s="8" t="s">
        <v>151</v>
      </c>
      <c r="D243" s="8" t="s">
        <v>496</v>
      </c>
      <c r="E243" s="57">
        <v>1221.94</v>
      </c>
      <c r="F243" s="2">
        <f t="shared" si="58"/>
        <v>2230969.17</v>
      </c>
      <c r="G243" s="69">
        <v>341386.25</v>
      </c>
      <c r="H243" s="60">
        <v>77258</v>
      </c>
      <c r="I243" s="44">
        <f t="shared" si="51"/>
        <v>57943.5</v>
      </c>
      <c r="J243" s="61">
        <v>108498</v>
      </c>
      <c r="K243" s="61">
        <v>11733</v>
      </c>
      <c r="L243" s="61">
        <v>277737</v>
      </c>
      <c r="M243" s="61">
        <v>25189</v>
      </c>
      <c r="N243" s="2">
        <f t="shared" si="52"/>
        <v>822486.75</v>
      </c>
      <c r="O243" s="4">
        <f t="shared" si="64"/>
        <v>1408482</v>
      </c>
      <c r="P243" s="68">
        <v>660</v>
      </c>
      <c r="Q243" s="63">
        <v>53</v>
      </c>
      <c r="R243" s="4">
        <f t="shared" si="50"/>
        <v>48622</v>
      </c>
      <c r="S243" s="6">
        <f t="shared" si="59"/>
        <v>107249.6738</v>
      </c>
      <c r="T243" s="70">
        <v>21565777</v>
      </c>
      <c r="U243" s="6">
        <f t="shared" si="53"/>
        <v>21565.776999999998</v>
      </c>
      <c r="V243" s="6">
        <f t="shared" si="54"/>
        <v>85683.896800000002</v>
      </c>
      <c r="W243" s="4">
        <f t="shared" si="55"/>
        <v>1713678</v>
      </c>
      <c r="X243" s="19">
        <f t="shared" si="56"/>
        <v>3170782</v>
      </c>
      <c r="Y243" s="20">
        <v>0</v>
      </c>
      <c r="Z243" s="18">
        <v>0</v>
      </c>
      <c r="AA243" s="4">
        <f t="shared" si="57"/>
        <v>3170782</v>
      </c>
      <c r="AB243" s="20"/>
      <c r="AC243" s="20"/>
      <c r="AD243" s="20"/>
      <c r="AE243" s="20"/>
      <c r="AF243" s="20"/>
      <c r="AG243" s="20"/>
      <c r="AH243" s="20"/>
      <c r="AI243" s="64">
        <v>0</v>
      </c>
      <c r="AJ243" s="64"/>
      <c r="AK243" s="29"/>
      <c r="AL243" s="38">
        <f t="shared" si="60"/>
        <v>3170782</v>
      </c>
      <c r="AM243" s="62">
        <v>3170782</v>
      </c>
      <c r="AN243" s="26">
        <f t="shared" si="61"/>
        <v>0</v>
      </c>
      <c r="AO243" s="40" t="str">
        <f t="shared" si="62"/>
        <v xml:space="preserve"> </v>
      </c>
      <c r="AP243" s="40" t="str">
        <f t="shared" si="63"/>
        <v xml:space="preserve"> </v>
      </c>
    </row>
    <row r="244" spans="1:42" ht="17.100000000000001" customHeight="1">
      <c r="A244" s="8" t="s">
        <v>483</v>
      </c>
      <c r="B244" s="8" t="s">
        <v>484</v>
      </c>
      <c r="C244" s="8" t="s">
        <v>99</v>
      </c>
      <c r="D244" s="8" t="s">
        <v>497</v>
      </c>
      <c r="E244" s="57">
        <v>362.03</v>
      </c>
      <c r="F244" s="2">
        <f t="shared" si="58"/>
        <v>660979.89</v>
      </c>
      <c r="G244" s="69">
        <v>126294.89</v>
      </c>
      <c r="H244" s="60">
        <v>21295</v>
      </c>
      <c r="I244" s="44">
        <f t="shared" si="51"/>
        <v>15971.25</v>
      </c>
      <c r="J244" s="61">
        <v>29761</v>
      </c>
      <c r="K244" s="61">
        <v>3244</v>
      </c>
      <c r="L244" s="61">
        <v>78545</v>
      </c>
      <c r="M244" s="61">
        <v>15388</v>
      </c>
      <c r="N244" s="2">
        <f t="shared" si="52"/>
        <v>269204.14</v>
      </c>
      <c r="O244" s="4">
        <f t="shared" si="64"/>
        <v>391776</v>
      </c>
      <c r="P244" s="68">
        <v>107</v>
      </c>
      <c r="Q244" s="63">
        <v>86</v>
      </c>
      <c r="R244" s="4">
        <f t="shared" si="50"/>
        <v>12791</v>
      </c>
      <c r="S244" s="6">
        <f t="shared" si="59"/>
        <v>31775.373100000001</v>
      </c>
      <c r="T244" s="70">
        <v>7715021</v>
      </c>
      <c r="U244" s="6">
        <f t="shared" si="53"/>
        <v>7715.0209999999997</v>
      </c>
      <c r="V244" s="6">
        <f t="shared" si="54"/>
        <v>24060.3521</v>
      </c>
      <c r="W244" s="4">
        <f t="shared" si="55"/>
        <v>481207</v>
      </c>
      <c r="X244" s="19">
        <f t="shared" si="56"/>
        <v>885774</v>
      </c>
      <c r="Y244" s="20">
        <v>0</v>
      </c>
      <c r="Z244" s="18">
        <v>0</v>
      </c>
      <c r="AA244" s="4">
        <f t="shared" si="57"/>
        <v>885774</v>
      </c>
      <c r="AB244" s="20"/>
      <c r="AC244" s="20"/>
      <c r="AD244" s="20"/>
      <c r="AE244" s="20"/>
      <c r="AF244" s="20"/>
      <c r="AG244" s="20"/>
      <c r="AH244" s="20"/>
      <c r="AI244" s="64">
        <v>0</v>
      </c>
      <c r="AJ244" s="64"/>
      <c r="AK244" s="29"/>
      <c r="AL244" s="38">
        <f t="shared" si="60"/>
        <v>885774</v>
      </c>
      <c r="AM244" s="62">
        <v>885774</v>
      </c>
      <c r="AN244" s="26">
        <f t="shared" si="61"/>
        <v>0</v>
      </c>
      <c r="AO244" s="40" t="str">
        <f t="shared" si="62"/>
        <v xml:space="preserve"> </v>
      </c>
      <c r="AP244" s="40" t="str">
        <f t="shared" si="63"/>
        <v xml:space="preserve"> </v>
      </c>
    </row>
    <row r="245" spans="1:42" ht="17.100000000000001" customHeight="1">
      <c r="A245" s="8" t="s">
        <v>483</v>
      </c>
      <c r="B245" s="8" t="s">
        <v>484</v>
      </c>
      <c r="C245" s="8" t="s">
        <v>248</v>
      </c>
      <c r="D245" s="8" t="s">
        <v>498</v>
      </c>
      <c r="E245" s="57">
        <v>3821.74</v>
      </c>
      <c r="F245" s="2">
        <f t="shared" si="58"/>
        <v>6977580.0199999996</v>
      </c>
      <c r="G245" s="69">
        <v>1108034.45</v>
      </c>
      <c r="H245" s="60">
        <v>244875</v>
      </c>
      <c r="I245" s="44">
        <f t="shared" si="51"/>
        <v>183656.25</v>
      </c>
      <c r="J245" s="61">
        <v>343803</v>
      </c>
      <c r="K245" s="61">
        <v>37210</v>
      </c>
      <c r="L245" s="61">
        <v>876960</v>
      </c>
      <c r="M245" s="61">
        <v>35349</v>
      </c>
      <c r="N245" s="2">
        <f t="shared" si="52"/>
        <v>2585012.7000000002</v>
      </c>
      <c r="O245" s="4">
        <f t="shared" si="64"/>
        <v>4392567</v>
      </c>
      <c r="P245" s="68">
        <v>1740</v>
      </c>
      <c r="Q245" s="63">
        <v>33</v>
      </c>
      <c r="R245" s="4">
        <f t="shared" si="50"/>
        <v>79814</v>
      </c>
      <c r="S245" s="6">
        <f t="shared" si="59"/>
        <v>335434.11979999999</v>
      </c>
      <c r="T245" s="70">
        <v>69907536</v>
      </c>
      <c r="U245" s="6">
        <f t="shared" si="53"/>
        <v>69907.535999999993</v>
      </c>
      <c r="V245" s="6">
        <f t="shared" si="54"/>
        <v>265526.58380000002</v>
      </c>
      <c r="W245" s="4">
        <f t="shared" si="55"/>
        <v>5310532</v>
      </c>
      <c r="X245" s="19">
        <f t="shared" si="56"/>
        <v>9782913</v>
      </c>
      <c r="Y245" s="20">
        <v>0</v>
      </c>
      <c r="Z245" s="18">
        <v>0</v>
      </c>
      <c r="AA245" s="4">
        <f t="shared" si="57"/>
        <v>9782913</v>
      </c>
      <c r="AB245" s="20"/>
      <c r="AC245" s="20"/>
      <c r="AD245" s="20"/>
      <c r="AE245" s="20"/>
      <c r="AF245" s="20"/>
      <c r="AG245" s="20"/>
      <c r="AH245" s="20"/>
      <c r="AI245" s="64">
        <v>0</v>
      </c>
      <c r="AJ245" s="64"/>
      <c r="AK245" s="29"/>
      <c r="AL245" s="38">
        <f t="shared" si="60"/>
        <v>9782913</v>
      </c>
      <c r="AM245" s="62">
        <v>9782913</v>
      </c>
      <c r="AN245" s="26">
        <f t="shared" si="61"/>
        <v>0</v>
      </c>
      <c r="AO245" s="40" t="str">
        <f t="shared" si="62"/>
        <v xml:space="preserve"> </v>
      </c>
      <c r="AP245" s="40" t="str">
        <f t="shared" si="63"/>
        <v xml:space="preserve"> </v>
      </c>
    </row>
    <row r="246" spans="1:42" ht="17.100000000000001" customHeight="1">
      <c r="A246" s="8" t="s">
        <v>483</v>
      </c>
      <c r="B246" s="8" t="s">
        <v>484</v>
      </c>
      <c r="C246" s="8" t="s">
        <v>499</v>
      </c>
      <c r="D246" s="8" t="s">
        <v>500</v>
      </c>
      <c r="E246" s="57">
        <v>797.59</v>
      </c>
      <c r="F246" s="2">
        <f t="shared" si="58"/>
        <v>1456207.92</v>
      </c>
      <c r="G246" s="69">
        <v>164476.76999999999</v>
      </c>
      <c r="H246" s="60">
        <v>51776</v>
      </c>
      <c r="I246" s="44">
        <f t="shared" si="51"/>
        <v>38832</v>
      </c>
      <c r="J246" s="61">
        <v>72038</v>
      </c>
      <c r="K246" s="61">
        <v>7893</v>
      </c>
      <c r="L246" s="61">
        <v>184750</v>
      </c>
      <c r="M246" s="61">
        <v>12171</v>
      </c>
      <c r="N246" s="2">
        <f t="shared" si="52"/>
        <v>480160.77</v>
      </c>
      <c r="O246" s="4">
        <f t="shared" si="64"/>
        <v>976047</v>
      </c>
      <c r="P246" s="68">
        <v>222</v>
      </c>
      <c r="Q246" s="63">
        <v>88</v>
      </c>
      <c r="R246" s="4">
        <f t="shared" si="50"/>
        <v>27155</v>
      </c>
      <c r="S246" s="6">
        <f t="shared" si="59"/>
        <v>70004.474300000002</v>
      </c>
      <c r="T246" s="70">
        <v>9956221</v>
      </c>
      <c r="U246" s="6">
        <f t="shared" si="53"/>
        <v>9956.2209999999995</v>
      </c>
      <c r="V246" s="6">
        <f t="shared" si="54"/>
        <v>60048.253300000004</v>
      </c>
      <c r="W246" s="4">
        <f t="shared" si="55"/>
        <v>1200965</v>
      </c>
      <c r="X246" s="19">
        <f t="shared" si="56"/>
        <v>2204167</v>
      </c>
      <c r="Y246" s="20">
        <v>0</v>
      </c>
      <c r="Z246" s="18">
        <v>0</v>
      </c>
      <c r="AA246" s="4">
        <f t="shared" si="57"/>
        <v>2204167</v>
      </c>
      <c r="AB246" s="20"/>
      <c r="AC246" s="20"/>
      <c r="AD246" s="20"/>
      <c r="AE246" s="20"/>
      <c r="AF246" s="20"/>
      <c r="AG246" s="20"/>
      <c r="AH246" s="20"/>
      <c r="AI246" s="64">
        <v>0</v>
      </c>
      <c r="AJ246" s="64"/>
      <c r="AK246" s="29"/>
      <c r="AL246" s="38">
        <f t="shared" si="60"/>
        <v>2204167</v>
      </c>
      <c r="AM246" s="62">
        <v>2204167</v>
      </c>
      <c r="AN246" s="26">
        <f t="shared" si="61"/>
        <v>0</v>
      </c>
      <c r="AO246" s="40" t="str">
        <f t="shared" si="62"/>
        <v xml:space="preserve"> </v>
      </c>
      <c r="AP246" s="40" t="str">
        <f t="shared" si="63"/>
        <v xml:space="preserve"> </v>
      </c>
    </row>
    <row r="247" spans="1:42" ht="17.100000000000001" customHeight="1">
      <c r="A247" s="8" t="s">
        <v>483</v>
      </c>
      <c r="B247" s="8" t="s">
        <v>484</v>
      </c>
      <c r="C247" s="8" t="s">
        <v>501</v>
      </c>
      <c r="D247" s="8" t="s">
        <v>502</v>
      </c>
      <c r="E247" s="57">
        <v>934.2</v>
      </c>
      <c r="F247" s="2">
        <f t="shared" si="58"/>
        <v>1705624.99</v>
      </c>
      <c r="G247" s="69">
        <v>125095.87</v>
      </c>
      <c r="H247" s="60">
        <v>60406</v>
      </c>
      <c r="I247" s="44">
        <f t="shared" si="51"/>
        <v>45304.5</v>
      </c>
      <c r="J247" s="61">
        <v>84578</v>
      </c>
      <c r="K247" s="61">
        <v>9181</v>
      </c>
      <c r="L247" s="61">
        <v>220115</v>
      </c>
      <c r="M247" s="61">
        <v>15028</v>
      </c>
      <c r="N247" s="2">
        <f t="shared" si="52"/>
        <v>499302.37</v>
      </c>
      <c r="O247" s="4">
        <f t="shared" si="64"/>
        <v>1206323</v>
      </c>
      <c r="P247" s="68">
        <v>449</v>
      </c>
      <c r="Q247" s="63">
        <v>75</v>
      </c>
      <c r="R247" s="4">
        <f t="shared" si="50"/>
        <v>46808</v>
      </c>
      <c r="S247" s="6">
        <f t="shared" si="59"/>
        <v>81994.733999999997</v>
      </c>
      <c r="T247" s="70">
        <v>7844868</v>
      </c>
      <c r="U247" s="6">
        <f t="shared" si="53"/>
        <v>7844.8680000000004</v>
      </c>
      <c r="V247" s="6">
        <f t="shared" si="54"/>
        <v>74149.865999999995</v>
      </c>
      <c r="W247" s="4">
        <f t="shared" si="55"/>
        <v>1482997</v>
      </c>
      <c r="X247" s="19">
        <f t="shared" si="56"/>
        <v>2736128</v>
      </c>
      <c r="Y247" s="20">
        <v>0</v>
      </c>
      <c r="Z247" s="18">
        <v>0</v>
      </c>
      <c r="AA247" s="4">
        <f t="shared" si="57"/>
        <v>2736128</v>
      </c>
      <c r="AB247" s="20"/>
      <c r="AC247" s="20"/>
      <c r="AD247" s="20"/>
      <c r="AE247" s="20"/>
      <c r="AF247" s="20"/>
      <c r="AG247" s="20"/>
      <c r="AH247" s="20"/>
      <c r="AI247" s="64">
        <v>0</v>
      </c>
      <c r="AJ247" s="64"/>
      <c r="AK247" s="29"/>
      <c r="AL247" s="38">
        <f t="shared" si="60"/>
        <v>2736128</v>
      </c>
      <c r="AM247" s="62">
        <v>2736128</v>
      </c>
      <c r="AN247" s="26">
        <f t="shared" si="61"/>
        <v>0</v>
      </c>
      <c r="AO247" s="40" t="str">
        <f t="shared" si="62"/>
        <v xml:space="preserve"> </v>
      </c>
      <c r="AP247" s="40" t="str">
        <f t="shared" si="63"/>
        <v xml:space="preserve"> </v>
      </c>
    </row>
    <row r="248" spans="1:42" ht="17.100000000000001" customHeight="1">
      <c r="A248" s="8" t="s">
        <v>483</v>
      </c>
      <c r="B248" s="8" t="s">
        <v>484</v>
      </c>
      <c r="C248" s="8" t="s">
        <v>503</v>
      </c>
      <c r="D248" s="8" t="s">
        <v>504</v>
      </c>
      <c r="E248" s="57">
        <v>536.17999999999995</v>
      </c>
      <c r="F248" s="2">
        <f t="shared" si="58"/>
        <v>978936</v>
      </c>
      <c r="G248" s="69">
        <v>83492.100000000006</v>
      </c>
      <c r="H248" s="60">
        <v>24534</v>
      </c>
      <c r="I248" s="44">
        <f t="shared" si="51"/>
        <v>18400.5</v>
      </c>
      <c r="J248" s="61">
        <v>34663</v>
      </c>
      <c r="K248" s="61">
        <v>3730</v>
      </c>
      <c r="L248" s="61">
        <v>89961</v>
      </c>
      <c r="M248" s="61">
        <v>32103</v>
      </c>
      <c r="N248" s="2">
        <f t="shared" si="52"/>
        <v>262349.59999999998</v>
      </c>
      <c r="O248" s="4">
        <f t="shared" si="64"/>
        <v>716586</v>
      </c>
      <c r="P248" s="68">
        <v>171</v>
      </c>
      <c r="Q248" s="63">
        <v>128</v>
      </c>
      <c r="R248" s="4">
        <f t="shared" si="50"/>
        <v>30424</v>
      </c>
      <c r="S248" s="6">
        <f t="shared" si="59"/>
        <v>47060.518600000003</v>
      </c>
      <c r="T248" s="70">
        <v>5097198</v>
      </c>
      <c r="U248" s="6">
        <f t="shared" si="53"/>
        <v>5097.1980000000003</v>
      </c>
      <c r="V248" s="6">
        <f t="shared" si="54"/>
        <v>41963.320600000006</v>
      </c>
      <c r="W248" s="4">
        <f t="shared" si="55"/>
        <v>839266</v>
      </c>
      <c r="X248" s="19">
        <f t="shared" si="56"/>
        <v>1586276</v>
      </c>
      <c r="Y248" s="20">
        <v>0</v>
      </c>
      <c r="Z248" s="18">
        <v>0</v>
      </c>
      <c r="AA248" s="4">
        <f t="shared" si="57"/>
        <v>1586276</v>
      </c>
      <c r="AB248" s="20">
        <v>1689</v>
      </c>
      <c r="AC248" s="20"/>
      <c r="AD248" s="20"/>
      <c r="AE248" s="20"/>
      <c r="AF248" s="20"/>
      <c r="AG248" s="20"/>
      <c r="AH248" s="20"/>
      <c r="AI248" s="64">
        <v>0</v>
      </c>
      <c r="AJ248" s="64"/>
      <c r="AK248" s="29"/>
      <c r="AL248" s="38">
        <f t="shared" si="60"/>
        <v>1584587</v>
      </c>
      <c r="AM248" s="62">
        <v>1584587</v>
      </c>
      <c r="AN248" s="26">
        <f t="shared" si="61"/>
        <v>0</v>
      </c>
      <c r="AO248" s="40" t="str">
        <f t="shared" si="62"/>
        <v xml:space="preserve"> </v>
      </c>
      <c r="AP248" s="40" t="str">
        <f t="shared" si="63"/>
        <v xml:space="preserve"> </v>
      </c>
    </row>
    <row r="249" spans="1:42" ht="17.100000000000001" customHeight="1">
      <c r="A249" s="8" t="s">
        <v>483</v>
      </c>
      <c r="B249" s="8" t="s">
        <v>484</v>
      </c>
      <c r="C249" s="8" t="s">
        <v>505</v>
      </c>
      <c r="D249" s="8" t="s">
        <v>506</v>
      </c>
      <c r="E249" s="57">
        <v>1049.23</v>
      </c>
      <c r="F249" s="2">
        <f t="shared" si="58"/>
        <v>1915642.16</v>
      </c>
      <c r="G249" s="69">
        <v>132643.35</v>
      </c>
      <c r="H249" s="60">
        <v>65260</v>
      </c>
      <c r="I249" s="44">
        <f t="shared" si="51"/>
        <v>48945</v>
      </c>
      <c r="J249" s="61">
        <v>91974</v>
      </c>
      <c r="K249" s="61">
        <v>9912</v>
      </c>
      <c r="L249" s="61">
        <v>229437</v>
      </c>
      <c r="M249" s="61">
        <v>14660</v>
      </c>
      <c r="N249" s="2">
        <f t="shared" si="52"/>
        <v>527571.35</v>
      </c>
      <c r="O249" s="4">
        <f t="shared" si="64"/>
        <v>1388071</v>
      </c>
      <c r="P249" s="68">
        <v>528</v>
      </c>
      <c r="Q249" s="63">
        <v>33</v>
      </c>
      <c r="R249" s="4">
        <f t="shared" si="50"/>
        <v>24219</v>
      </c>
      <c r="S249" s="6">
        <f t="shared" si="59"/>
        <v>92090.917100000006</v>
      </c>
      <c r="T249" s="70">
        <v>8112743</v>
      </c>
      <c r="U249" s="6">
        <f t="shared" si="53"/>
        <v>8112.7430000000004</v>
      </c>
      <c r="V249" s="6">
        <f t="shared" si="54"/>
        <v>83978.174100000004</v>
      </c>
      <c r="W249" s="4">
        <f t="shared" si="55"/>
        <v>1679563</v>
      </c>
      <c r="X249" s="19">
        <f t="shared" si="56"/>
        <v>3091853</v>
      </c>
      <c r="Y249" s="20">
        <v>0</v>
      </c>
      <c r="Z249" s="18">
        <v>0</v>
      </c>
      <c r="AA249" s="4">
        <f t="shared" si="57"/>
        <v>3091853</v>
      </c>
      <c r="AB249" s="20"/>
      <c r="AC249" s="20"/>
      <c r="AD249" s="20"/>
      <c r="AE249" s="20"/>
      <c r="AF249" s="20"/>
      <c r="AG249" s="20"/>
      <c r="AH249" s="20"/>
      <c r="AI249" s="64">
        <v>0</v>
      </c>
      <c r="AJ249" s="64"/>
      <c r="AK249" s="29"/>
      <c r="AL249" s="38">
        <f t="shared" si="60"/>
        <v>3091853</v>
      </c>
      <c r="AM249" s="62">
        <v>3091853</v>
      </c>
      <c r="AN249" s="26">
        <f t="shared" si="61"/>
        <v>0</v>
      </c>
      <c r="AO249" s="40" t="str">
        <f t="shared" si="62"/>
        <v xml:space="preserve"> </v>
      </c>
      <c r="AP249" s="40" t="str">
        <f t="shared" si="63"/>
        <v xml:space="preserve"> </v>
      </c>
    </row>
    <row r="250" spans="1:42" ht="17.100000000000001" customHeight="1">
      <c r="A250" s="8" t="s">
        <v>483</v>
      </c>
      <c r="B250" s="8" t="s">
        <v>484</v>
      </c>
      <c r="C250" s="8" t="s">
        <v>507</v>
      </c>
      <c r="D250" s="8" t="s">
        <v>508</v>
      </c>
      <c r="E250" s="57">
        <v>662.58</v>
      </c>
      <c r="F250" s="2">
        <f t="shared" si="58"/>
        <v>1209712.06</v>
      </c>
      <c r="G250" s="69">
        <v>101866.48</v>
      </c>
      <c r="H250" s="60">
        <v>42227</v>
      </c>
      <c r="I250" s="44">
        <f t="shared" si="51"/>
        <v>31670.25</v>
      </c>
      <c r="J250" s="61">
        <v>59198</v>
      </c>
      <c r="K250" s="61">
        <v>6435</v>
      </c>
      <c r="L250" s="61">
        <v>155529</v>
      </c>
      <c r="M250" s="61">
        <v>0</v>
      </c>
      <c r="N250" s="2">
        <f t="shared" si="52"/>
        <v>354698.73</v>
      </c>
      <c r="O250" s="4">
        <f t="shared" si="64"/>
        <v>855013</v>
      </c>
      <c r="P250" s="68">
        <v>39</v>
      </c>
      <c r="Q250" s="63">
        <v>33</v>
      </c>
      <c r="R250" s="4">
        <f t="shared" si="50"/>
        <v>1789</v>
      </c>
      <c r="S250" s="6">
        <f t="shared" si="59"/>
        <v>58154.6466</v>
      </c>
      <c r="T250" s="70">
        <v>6418808</v>
      </c>
      <c r="U250" s="6">
        <f t="shared" si="53"/>
        <v>6418.808</v>
      </c>
      <c r="V250" s="6">
        <f t="shared" si="54"/>
        <v>51735.838600000003</v>
      </c>
      <c r="W250" s="4">
        <f t="shared" si="55"/>
        <v>1034717</v>
      </c>
      <c r="X250" s="19">
        <f t="shared" si="56"/>
        <v>1891519</v>
      </c>
      <c r="Y250" s="20">
        <v>0</v>
      </c>
      <c r="Z250" s="18">
        <v>0</v>
      </c>
      <c r="AA250" s="4">
        <f t="shared" si="57"/>
        <v>1891519</v>
      </c>
      <c r="AB250" s="20"/>
      <c r="AC250" s="20"/>
      <c r="AD250" s="20"/>
      <c r="AE250" s="20"/>
      <c r="AF250" s="20"/>
      <c r="AG250" s="20"/>
      <c r="AH250" s="20"/>
      <c r="AI250" s="64">
        <v>0</v>
      </c>
      <c r="AJ250" s="64">
        <v>4507</v>
      </c>
      <c r="AK250" s="29"/>
      <c r="AL250" s="38">
        <f t="shared" si="60"/>
        <v>1887012</v>
      </c>
      <c r="AM250" s="62">
        <v>1887012</v>
      </c>
      <c r="AN250" s="26">
        <f t="shared" si="61"/>
        <v>0</v>
      </c>
      <c r="AO250" s="40" t="str">
        <f t="shared" si="62"/>
        <v xml:space="preserve"> </v>
      </c>
      <c r="AP250" s="40" t="str">
        <f t="shared" si="63"/>
        <v xml:space="preserve"> </v>
      </c>
    </row>
    <row r="251" spans="1:42" ht="17.100000000000001" customHeight="1">
      <c r="A251" s="8" t="s">
        <v>509</v>
      </c>
      <c r="B251" s="8" t="s">
        <v>510</v>
      </c>
      <c r="C251" s="8" t="s">
        <v>511</v>
      </c>
      <c r="D251" s="8" t="s">
        <v>512</v>
      </c>
      <c r="E251" s="57">
        <v>206.44</v>
      </c>
      <c r="F251" s="2">
        <f t="shared" si="58"/>
        <v>376909.89</v>
      </c>
      <c r="G251" s="69">
        <v>116603.57</v>
      </c>
      <c r="H251" s="60">
        <v>28855</v>
      </c>
      <c r="I251" s="44">
        <f t="shared" si="51"/>
        <v>21641.25</v>
      </c>
      <c r="J251" s="61">
        <v>13341</v>
      </c>
      <c r="K251" s="61">
        <v>0</v>
      </c>
      <c r="L251" s="61">
        <v>0</v>
      </c>
      <c r="M251" s="61">
        <v>36790</v>
      </c>
      <c r="N251" s="2">
        <f t="shared" si="52"/>
        <v>188375.82</v>
      </c>
      <c r="O251" s="4">
        <f t="shared" si="64"/>
        <v>188534</v>
      </c>
      <c r="P251" s="68">
        <v>90</v>
      </c>
      <c r="Q251" s="63">
        <v>86</v>
      </c>
      <c r="R251" s="4">
        <f t="shared" si="50"/>
        <v>10759</v>
      </c>
      <c r="S251" s="6">
        <f t="shared" si="59"/>
        <v>18119.238799999999</v>
      </c>
      <c r="T251" s="70">
        <v>6961407</v>
      </c>
      <c r="U251" s="6">
        <f t="shared" si="53"/>
        <v>6961.4070000000002</v>
      </c>
      <c r="V251" s="6">
        <f t="shared" si="54"/>
        <v>11157.8318</v>
      </c>
      <c r="W251" s="4">
        <f t="shared" si="55"/>
        <v>223157</v>
      </c>
      <c r="X251" s="19">
        <f t="shared" si="56"/>
        <v>422450</v>
      </c>
      <c r="Y251" s="20">
        <v>0</v>
      </c>
      <c r="Z251" s="18">
        <v>0</v>
      </c>
      <c r="AA251" s="4">
        <f t="shared" si="57"/>
        <v>422450</v>
      </c>
      <c r="AB251" s="20"/>
      <c r="AC251" s="20"/>
      <c r="AD251" s="20"/>
      <c r="AE251" s="20"/>
      <c r="AF251" s="20"/>
      <c r="AG251" s="20"/>
      <c r="AH251" s="20"/>
      <c r="AI251" s="64">
        <v>0</v>
      </c>
      <c r="AJ251" s="64"/>
      <c r="AK251" s="29"/>
      <c r="AL251" s="38">
        <f t="shared" si="60"/>
        <v>422450</v>
      </c>
      <c r="AM251" s="62">
        <v>422450</v>
      </c>
      <c r="AN251" s="26">
        <f t="shared" si="61"/>
        <v>0</v>
      </c>
      <c r="AO251" s="40" t="str">
        <f t="shared" si="62"/>
        <v xml:space="preserve"> </v>
      </c>
      <c r="AP251" s="40" t="str">
        <f t="shared" si="63"/>
        <v xml:space="preserve"> </v>
      </c>
    </row>
    <row r="252" spans="1:42" ht="17.100000000000001" customHeight="1">
      <c r="A252" s="8" t="s">
        <v>509</v>
      </c>
      <c r="B252" s="8" t="s">
        <v>510</v>
      </c>
      <c r="C252" s="8" t="s">
        <v>82</v>
      </c>
      <c r="D252" s="8" t="s">
        <v>513</v>
      </c>
      <c r="E252" s="57">
        <v>1846.32</v>
      </c>
      <c r="F252" s="2">
        <f t="shared" si="58"/>
        <v>3370937.2</v>
      </c>
      <c r="G252" s="69">
        <v>701292.76</v>
      </c>
      <c r="H252" s="60">
        <v>379939</v>
      </c>
      <c r="I252" s="44">
        <f t="shared" si="51"/>
        <v>284954.25</v>
      </c>
      <c r="J252" s="61">
        <v>175755</v>
      </c>
      <c r="K252" s="61">
        <v>157696</v>
      </c>
      <c r="L252" s="61">
        <v>451577</v>
      </c>
      <c r="M252" s="61">
        <v>74809</v>
      </c>
      <c r="N252" s="2">
        <f t="shared" si="52"/>
        <v>1846084.01</v>
      </c>
      <c r="O252" s="4">
        <f t="shared" si="64"/>
        <v>1524853</v>
      </c>
      <c r="P252" s="68">
        <v>982</v>
      </c>
      <c r="Q252" s="63">
        <v>42</v>
      </c>
      <c r="R252" s="4">
        <f t="shared" si="50"/>
        <v>57329</v>
      </c>
      <c r="S252" s="6">
        <f t="shared" si="59"/>
        <v>162051.50640000001</v>
      </c>
      <c r="T252" s="70">
        <v>43050507</v>
      </c>
      <c r="U252" s="6">
        <f t="shared" si="53"/>
        <v>43050.506999999998</v>
      </c>
      <c r="V252" s="6">
        <f t="shared" si="54"/>
        <v>119000.99940000002</v>
      </c>
      <c r="W252" s="4">
        <f t="shared" si="55"/>
        <v>2380020</v>
      </c>
      <c r="X252" s="19">
        <f t="shared" si="56"/>
        <v>3962202</v>
      </c>
      <c r="Y252" s="20">
        <v>0</v>
      </c>
      <c r="Z252" s="18">
        <v>0</v>
      </c>
      <c r="AA252" s="4">
        <f t="shared" si="57"/>
        <v>3962202</v>
      </c>
      <c r="AB252" s="20"/>
      <c r="AC252" s="20"/>
      <c r="AD252" s="20"/>
      <c r="AE252" s="20"/>
      <c r="AF252" s="20"/>
      <c r="AG252" s="20"/>
      <c r="AH252" s="20"/>
      <c r="AI252" s="64">
        <v>4396</v>
      </c>
      <c r="AJ252" s="64"/>
      <c r="AK252" s="29"/>
      <c r="AL252" s="38">
        <f t="shared" si="60"/>
        <v>3966598</v>
      </c>
      <c r="AM252" s="62">
        <v>3966598</v>
      </c>
      <c r="AN252" s="26">
        <f t="shared" si="61"/>
        <v>0</v>
      </c>
      <c r="AO252" s="40" t="str">
        <f t="shared" si="62"/>
        <v xml:space="preserve"> </v>
      </c>
      <c r="AP252" s="40" t="str">
        <f t="shared" si="63"/>
        <v xml:space="preserve"> </v>
      </c>
    </row>
    <row r="253" spans="1:42" ht="17.100000000000001" customHeight="1">
      <c r="A253" s="8" t="s">
        <v>509</v>
      </c>
      <c r="B253" s="8" t="s">
        <v>510</v>
      </c>
      <c r="C253" s="8" t="s">
        <v>135</v>
      </c>
      <c r="D253" s="8" t="s">
        <v>514</v>
      </c>
      <c r="E253" s="57">
        <v>674.09</v>
      </c>
      <c r="F253" s="2">
        <f t="shared" si="58"/>
        <v>1230726.56</v>
      </c>
      <c r="G253" s="69">
        <v>281890.84000000003</v>
      </c>
      <c r="H253" s="60">
        <v>122659</v>
      </c>
      <c r="I253" s="44">
        <f t="shared" si="51"/>
        <v>91994.25</v>
      </c>
      <c r="J253" s="61">
        <v>56742</v>
      </c>
      <c r="K253" s="61">
        <v>50849</v>
      </c>
      <c r="L253" s="61">
        <v>147338</v>
      </c>
      <c r="M253" s="61">
        <v>32460</v>
      </c>
      <c r="N253" s="2">
        <f t="shared" si="52"/>
        <v>661274.09000000008</v>
      </c>
      <c r="O253" s="4">
        <f t="shared" si="64"/>
        <v>569452</v>
      </c>
      <c r="P253" s="68">
        <v>229</v>
      </c>
      <c r="Q253" s="63">
        <v>75</v>
      </c>
      <c r="R253" s="4">
        <f t="shared" si="50"/>
        <v>23873</v>
      </c>
      <c r="S253" s="6">
        <f t="shared" si="59"/>
        <v>59164.879300000001</v>
      </c>
      <c r="T253" s="70">
        <v>17662333</v>
      </c>
      <c r="U253" s="6">
        <f t="shared" si="53"/>
        <v>17662.332999999999</v>
      </c>
      <c r="V253" s="6">
        <f t="shared" si="54"/>
        <v>41502.546300000002</v>
      </c>
      <c r="W253" s="4">
        <f t="shared" si="55"/>
        <v>830051</v>
      </c>
      <c r="X253" s="19">
        <f t="shared" si="56"/>
        <v>1423376</v>
      </c>
      <c r="Y253" s="20">
        <v>0</v>
      </c>
      <c r="Z253" s="18">
        <v>0</v>
      </c>
      <c r="AA253" s="4">
        <f t="shared" si="57"/>
        <v>1423376</v>
      </c>
      <c r="AB253" s="20"/>
      <c r="AC253" s="20"/>
      <c r="AD253" s="20"/>
      <c r="AE253" s="20"/>
      <c r="AF253" s="20"/>
      <c r="AG253" s="20"/>
      <c r="AH253" s="20"/>
      <c r="AI253" s="64">
        <v>0</v>
      </c>
      <c r="AJ253" s="64"/>
      <c r="AK253" s="29"/>
      <c r="AL253" s="38">
        <f t="shared" si="60"/>
        <v>1423376</v>
      </c>
      <c r="AM253" s="62">
        <v>1423376</v>
      </c>
      <c r="AN253" s="26">
        <f t="shared" si="61"/>
        <v>0</v>
      </c>
      <c r="AO253" s="40" t="str">
        <f t="shared" si="62"/>
        <v xml:space="preserve"> </v>
      </c>
      <c r="AP253" s="40" t="str">
        <f t="shared" si="63"/>
        <v xml:space="preserve"> </v>
      </c>
    </row>
    <row r="254" spans="1:42" ht="17.100000000000001" customHeight="1">
      <c r="A254" s="8" t="s">
        <v>509</v>
      </c>
      <c r="B254" s="8" t="s">
        <v>510</v>
      </c>
      <c r="C254" s="8" t="s">
        <v>72</v>
      </c>
      <c r="D254" s="8" t="s">
        <v>515</v>
      </c>
      <c r="E254" s="57">
        <v>894.03</v>
      </c>
      <c r="F254" s="2">
        <f t="shared" si="58"/>
        <v>1632284.21</v>
      </c>
      <c r="G254" s="69">
        <v>303577.77</v>
      </c>
      <c r="H254" s="60">
        <v>187068</v>
      </c>
      <c r="I254" s="44">
        <f t="shared" si="51"/>
        <v>140301</v>
      </c>
      <c r="J254" s="61">
        <v>86528</v>
      </c>
      <c r="K254" s="61">
        <v>77951</v>
      </c>
      <c r="L254" s="61">
        <v>224976</v>
      </c>
      <c r="M254" s="61">
        <v>95553</v>
      </c>
      <c r="N254" s="2">
        <f t="shared" si="52"/>
        <v>928886.77</v>
      </c>
      <c r="O254" s="4">
        <f>IF(F254&gt;N254,ROUND(SUM(F254-N254),0),0)</f>
        <v>703397</v>
      </c>
      <c r="P254" s="68">
        <v>433</v>
      </c>
      <c r="Q254" s="63">
        <v>66</v>
      </c>
      <c r="R254" s="4">
        <f t="shared" si="50"/>
        <v>39723</v>
      </c>
      <c r="S254" s="6">
        <f t="shared" si="59"/>
        <v>78469.013099999996</v>
      </c>
      <c r="T254" s="70">
        <v>18846533</v>
      </c>
      <c r="U254" s="6">
        <f t="shared" si="53"/>
        <v>18846.532999999999</v>
      </c>
      <c r="V254" s="6">
        <f t="shared" si="54"/>
        <v>59622.480100000001</v>
      </c>
      <c r="W254" s="4">
        <f t="shared" si="55"/>
        <v>1192450</v>
      </c>
      <c r="X254" s="19">
        <f t="shared" si="56"/>
        <v>1935570</v>
      </c>
      <c r="Y254" s="20">
        <v>0</v>
      </c>
      <c r="Z254" s="18">
        <v>0</v>
      </c>
      <c r="AA254" s="4">
        <f t="shared" si="57"/>
        <v>1935570</v>
      </c>
      <c r="AB254" s="20"/>
      <c r="AC254" s="20"/>
      <c r="AD254" s="20"/>
      <c r="AE254" s="20">
        <v>1466</v>
      </c>
      <c r="AF254" s="20"/>
      <c r="AG254" s="20"/>
      <c r="AH254" s="20"/>
      <c r="AI254" s="64">
        <v>0</v>
      </c>
      <c r="AJ254" s="64"/>
      <c r="AK254" s="29"/>
      <c r="AL254" s="38">
        <f t="shared" si="60"/>
        <v>1934104</v>
      </c>
      <c r="AM254" s="62">
        <v>1934104</v>
      </c>
      <c r="AN254" s="26">
        <f t="shared" si="61"/>
        <v>0</v>
      </c>
      <c r="AO254" s="40" t="str">
        <f t="shared" si="62"/>
        <v xml:space="preserve"> </v>
      </c>
      <c r="AP254" s="40" t="str">
        <f t="shared" si="63"/>
        <v xml:space="preserve"> </v>
      </c>
    </row>
    <row r="255" spans="1:42" ht="17.100000000000001" customHeight="1">
      <c r="A255" s="8" t="s">
        <v>509</v>
      </c>
      <c r="B255" s="8" t="s">
        <v>510</v>
      </c>
      <c r="C255" s="8" t="s">
        <v>389</v>
      </c>
      <c r="D255" s="8" t="s">
        <v>516</v>
      </c>
      <c r="E255" s="57">
        <v>1264.6400000000001</v>
      </c>
      <c r="F255" s="2">
        <f t="shared" si="58"/>
        <v>2308929.13</v>
      </c>
      <c r="G255" s="69">
        <v>4385510.4800000004</v>
      </c>
      <c r="H255" s="60">
        <v>253817</v>
      </c>
      <c r="I255" s="44">
        <f t="shared" si="51"/>
        <v>190362.75</v>
      </c>
      <c r="J255" s="61">
        <v>117414</v>
      </c>
      <c r="K255" s="61">
        <v>105292</v>
      </c>
      <c r="L255" s="61">
        <v>304938</v>
      </c>
      <c r="M255" s="61">
        <v>135753</v>
      </c>
      <c r="N255" s="2">
        <f t="shared" si="52"/>
        <v>5239270.2300000004</v>
      </c>
      <c r="O255" s="4">
        <f t="shared" si="64"/>
        <v>0</v>
      </c>
      <c r="P255" s="68">
        <v>426</v>
      </c>
      <c r="Q255" s="63">
        <v>77</v>
      </c>
      <c r="R255" s="4">
        <f t="shared" si="50"/>
        <v>45595</v>
      </c>
      <c r="S255" s="6">
        <f t="shared" si="59"/>
        <v>110997.4528</v>
      </c>
      <c r="T255" s="70">
        <v>276863035</v>
      </c>
      <c r="U255" s="6">
        <f t="shared" si="53"/>
        <v>276863.03499999997</v>
      </c>
      <c r="V255" s="6">
        <f t="shared" si="54"/>
        <v>0</v>
      </c>
      <c r="W255" s="4">
        <f t="shared" si="55"/>
        <v>0</v>
      </c>
      <c r="X255" s="19">
        <f t="shared" si="56"/>
        <v>45595</v>
      </c>
      <c r="Y255" s="20">
        <v>0</v>
      </c>
      <c r="Z255" s="18">
        <v>0</v>
      </c>
      <c r="AA255" s="4">
        <f t="shared" si="57"/>
        <v>45595</v>
      </c>
      <c r="AB255" s="20"/>
      <c r="AC255" s="20"/>
      <c r="AD255" s="20"/>
      <c r="AE255" s="20"/>
      <c r="AF255" s="20"/>
      <c r="AG255" s="20"/>
      <c r="AH255" s="20"/>
      <c r="AI255" s="64">
        <v>0</v>
      </c>
      <c r="AJ255" s="64"/>
      <c r="AK255" s="29"/>
      <c r="AL255" s="38">
        <f t="shared" si="60"/>
        <v>45595</v>
      </c>
      <c r="AM255" s="62">
        <v>45595</v>
      </c>
      <c r="AN255" s="26">
        <f t="shared" si="61"/>
        <v>0</v>
      </c>
      <c r="AO255" s="40">
        <f t="shared" si="62"/>
        <v>1</v>
      </c>
      <c r="AP255" s="40">
        <f t="shared" si="63"/>
        <v>1</v>
      </c>
    </row>
    <row r="256" spans="1:42" ht="17.100000000000001" customHeight="1">
      <c r="A256" s="8" t="s">
        <v>509</v>
      </c>
      <c r="B256" s="8" t="s">
        <v>510</v>
      </c>
      <c r="C256" s="8" t="s">
        <v>381</v>
      </c>
      <c r="D256" s="8" t="s">
        <v>517</v>
      </c>
      <c r="E256" s="57">
        <v>1371.13</v>
      </c>
      <c r="F256" s="2">
        <f t="shared" si="58"/>
        <v>2503354.31</v>
      </c>
      <c r="G256" s="69">
        <v>344756.12</v>
      </c>
      <c r="H256" s="60">
        <v>273629</v>
      </c>
      <c r="I256" s="44">
        <f t="shared" si="51"/>
        <v>205221.75</v>
      </c>
      <c r="J256" s="61">
        <v>126573</v>
      </c>
      <c r="K256" s="61">
        <v>113767</v>
      </c>
      <c r="L256" s="61">
        <v>328599</v>
      </c>
      <c r="M256" s="61">
        <v>81389</v>
      </c>
      <c r="N256" s="2">
        <f t="shared" si="52"/>
        <v>1200305.8700000001</v>
      </c>
      <c r="O256" s="4">
        <f t="shared" si="64"/>
        <v>1303048</v>
      </c>
      <c r="P256" s="68">
        <v>620</v>
      </c>
      <c r="Q256" s="63">
        <v>70</v>
      </c>
      <c r="R256" s="4">
        <f t="shared" si="50"/>
        <v>60326</v>
      </c>
      <c r="S256" s="6">
        <f t="shared" si="59"/>
        <v>120344.08010000001</v>
      </c>
      <c r="T256" s="70">
        <v>20847156</v>
      </c>
      <c r="U256" s="6">
        <f t="shared" si="53"/>
        <v>20847.155999999999</v>
      </c>
      <c r="V256" s="6">
        <f t="shared" si="54"/>
        <v>99496.924100000004</v>
      </c>
      <c r="W256" s="4">
        <f t="shared" si="55"/>
        <v>1989938</v>
      </c>
      <c r="X256" s="19">
        <f t="shared" si="56"/>
        <v>3353312</v>
      </c>
      <c r="Y256" s="20">
        <v>0</v>
      </c>
      <c r="Z256" s="18">
        <v>0</v>
      </c>
      <c r="AA256" s="4">
        <f t="shared" si="57"/>
        <v>3353312</v>
      </c>
      <c r="AB256" s="20"/>
      <c r="AC256" s="20"/>
      <c r="AD256" s="20"/>
      <c r="AE256" s="20"/>
      <c r="AF256" s="20"/>
      <c r="AG256" s="20"/>
      <c r="AH256" s="20"/>
      <c r="AI256" s="64">
        <v>0</v>
      </c>
      <c r="AJ256" s="64"/>
      <c r="AK256" s="29"/>
      <c r="AL256" s="38">
        <f t="shared" si="60"/>
        <v>3353312</v>
      </c>
      <c r="AM256" s="62">
        <v>3353312</v>
      </c>
      <c r="AN256" s="26">
        <f t="shared" si="61"/>
        <v>0</v>
      </c>
      <c r="AO256" s="40" t="str">
        <f t="shared" si="62"/>
        <v xml:space="preserve"> </v>
      </c>
      <c r="AP256" s="40" t="str">
        <f t="shared" si="63"/>
        <v xml:space="preserve"> </v>
      </c>
    </row>
    <row r="257" spans="1:42" ht="17.100000000000001" customHeight="1">
      <c r="A257" s="8" t="s">
        <v>509</v>
      </c>
      <c r="B257" s="8" t="s">
        <v>510</v>
      </c>
      <c r="C257" s="8" t="s">
        <v>518</v>
      </c>
      <c r="D257" s="8" t="s">
        <v>519</v>
      </c>
      <c r="E257" s="57">
        <v>1591.01</v>
      </c>
      <c r="F257" s="2">
        <f t="shared" si="58"/>
        <v>2904802.42</v>
      </c>
      <c r="G257" s="69">
        <v>559122.29</v>
      </c>
      <c r="H257" s="60">
        <v>330225</v>
      </c>
      <c r="I257" s="44">
        <f t="shared" si="51"/>
        <v>247668.75</v>
      </c>
      <c r="J257" s="61">
        <v>152749</v>
      </c>
      <c r="K257" s="61">
        <v>137464</v>
      </c>
      <c r="L257" s="61">
        <v>395582</v>
      </c>
      <c r="M257" s="61">
        <v>169349</v>
      </c>
      <c r="N257" s="2">
        <f t="shared" si="52"/>
        <v>1661935.04</v>
      </c>
      <c r="O257" s="4">
        <f t="shared" si="64"/>
        <v>1242867</v>
      </c>
      <c r="P257" s="68">
        <v>630</v>
      </c>
      <c r="Q257" s="63">
        <v>64</v>
      </c>
      <c r="R257" s="4">
        <f t="shared" si="50"/>
        <v>56045</v>
      </c>
      <c r="S257" s="6">
        <f t="shared" si="59"/>
        <v>139642.94769999999</v>
      </c>
      <c r="T257" s="70">
        <v>33997751</v>
      </c>
      <c r="U257" s="6">
        <f t="shared" si="53"/>
        <v>33997.750999999997</v>
      </c>
      <c r="V257" s="6">
        <f t="shared" si="54"/>
        <v>105645.1967</v>
      </c>
      <c r="W257" s="4">
        <f t="shared" si="55"/>
        <v>2112904</v>
      </c>
      <c r="X257" s="19">
        <f t="shared" si="56"/>
        <v>3411816</v>
      </c>
      <c r="Y257" s="20">
        <v>0</v>
      </c>
      <c r="Z257" s="18">
        <v>0</v>
      </c>
      <c r="AA257" s="4">
        <f t="shared" si="57"/>
        <v>3411816</v>
      </c>
      <c r="AB257" s="20"/>
      <c r="AC257" s="20"/>
      <c r="AD257" s="20"/>
      <c r="AE257" s="20"/>
      <c r="AF257" s="20"/>
      <c r="AG257" s="20"/>
      <c r="AH257" s="20"/>
      <c r="AI257" s="64">
        <v>0</v>
      </c>
      <c r="AJ257" s="64"/>
      <c r="AK257" s="29"/>
      <c r="AL257" s="38">
        <f t="shared" si="60"/>
        <v>3411816</v>
      </c>
      <c r="AM257" s="62">
        <v>3411816</v>
      </c>
      <c r="AN257" s="26">
        <f t="shared" si="61"/>
        <v>0</v>
      </c>
      <c r="AO257" s="40" t="str">
        <f t="shared" si="62"/>
        <v xml:space="preserve"> </v>
      </c>
      <c r="AP257" s="40" t="str">
        <f t="shared" si="63"/>
        <v xml:space="preserve"> </v>
      </c>
    </row>
    <row r="258" spans="1:42" ht="17.100000000000001" customHeight="1">
      <c r="A258" s="8" t="s">
        <v>509</v>
      </c>
      <c r="B258" s="8" t="s">
        <v>510</v>
      </c>
      <c r="C258" s="8" t="s">
        <v>129</v>
      </c>
      <c r="D258" s="8" t="s">
        <v>520</v>
      </c>
      <c r="E258" s="57">
        <v>428.22</v>
      </c>
      <c r="F258" s="2">
        <f t="shared" si="58"/>
        <v>781826.95</v>
      </c>
      <c r="G258" s="69">
        <v>115368.58</v>
      </c>
      <c r="H258" s="60">
        <v>78706</v>
      </c>
      <c r="I258" s="44">
        <f t="shared" si="51"/>
        <v>59029.5</v>
      </c>
      <c r="J258" s="61">
        <v>36404</v>
      </c>
      <c r="K258" s="61">
        <v>32854</v>
      </c>
      <c r="L258" s="61">
        <v>94704</v>
      </c>
      <c r="M258" s="61">
        <v>78377</v>
      </c>
      <c r="N258" s="2">
        <f t="shared" si="52"/>
        <v>416737.08</v>
      </c>
      <c r="O258" s="4">
        <f t="shared" si="64"/>
        <v>365090</v>
      </c>
      <c r="P258" s="68">
        <v>138</v>
      </c>
      <c r="Q258" s="63">
        <v>77</v>
      </c>
      <c r="R258" s="4">
        <f t="shared" si="50"/>
        <v>14770</v>
      </c>
      <c r="S258" s="6">
        <f t="shared" si="59"/>
        <v>37584.869400000003</v>
      </c>
      <c r="T258" s="70">
        <v>7021825</v>
      </c>
      <c r="U258" s="6">
        <f t="shared" si="53"/>
        <v>7021.8249999999998</v>
      </c>
      <c r="V258" s="6">
        <f t="shared" si="54"/>
        <v>30563.044400000002</v>
      </c>
      <c r="W258" s="4">
        <f t="shared" si="55"/>
        <v>611261</v>
      </c>
      <c r="X258" s="19">
        <f t="shared" si="56"/>
        <v>991121</v>
      </c>
      <c r="Y258" s="20">
        <v>0</v>
      </c>
      <c r="Z258" s="18">
        <v>0</v>
      </c>
      <c r="AA258" s="4">
        <f t="shared" si="57"/>
        <v>991121</v>
      </c>
      <c r="AB258" s="20"/>
      <c r="AC258" s="20"/>
      <c r="AD258" s="20"/>
      <c r="AE258" s="20"/>
      <c r="AF258" s="20"/>
      <c r="AG258" s="20"/>
      <c r="AH258" s="20"/>
      <c r="AI258" s="64">
        <v>0</v>
      </c>
      <c r="AJ258" s="64">
        <v>13716</v>
      </c>
      <c r="AK258" s="29"/>
      <c r="AL258" s="38">
        <f t="shared" si="60"/>
        <v>977405</v>
      </c>
      <c r="AM258" s="62">
        <v>977405</v>
      </c>
      <c r="AN258" s="26">
        <f t="shared" si="61"/>
        <v>0</v>
      </c>
      <c r="AO258" s="40" t="str">
        <f t="shared" si="62"/>
        <v xml:space="preserve"> </v>
      </c>
      <c r="AP258" s="40" t="str">
        <f t="shared" si="63"/>
        <v xml:space="preserve"> </v>
      </c>
    </row>
    <row r="259" spans="1:42" ht="17.100000000000001" customHeight="1">
      <c r="A259" s="8" t="s">
        <v>509</v>
      </c>
      <c r="B259" s="8" t="s">
        <v>510</v>
      </c>
      <c r="C259" s="8" t="s">
        <v>521</v>
      </c>
      <c r="D259" s="8" t="s">
        <v>522</v>
      </c>
      <c r="E259" s="57">
        <v>544.04999999999995</v>
      </c>
      <c r="F259" s="2">
        <f t="shared" si="58"/>
        <v>993304.73</v>
      </c>
      <c r="G259" s="69">
        <v>159996.79</v>
      </c>
      <c r="H259" s="60">
        <v>104117</v>
      </c>
      <c r="I259" s="44">
        <f t="shared" si="51"/>
        <v>78087.75</v>
      </c>
      <c r="J259" s="61">
        <v>48160</v>
      </c>
      <c r="K259" s="61">
        <v>43361</v>
      </c>
      <c r="L259" s="61">
        <v>124142</v>
      </c>
      <c r="M259" s="61">
        <v>28866</v>
      </c>
      <c r="N259" s="2">
        <f t="shared" ref="N259:N322" si="65">SUM(G259+I259+J259+K259+L259+M259)</f>
        <v>482613.54000000004</v>
      </c>
      <c r="O259" s="4">
        <f t="shared" si="64"/>
        <v>510691</v>
      </c>
      <c r="P259" s="68">
        <v>223</v>
      </c>
      <c r="Q259" s="63">
        <v>66</v>
      </c>
      <c r="R259" s="4">
        <f t="shared" ref="R259:R322" si="66">ROUND(SUM(P259*Q259*1.39),0)</f>
        <v>20458</v>
      </c>
      <c r="S259" s="6">
        <f t="shared" si="59"/>
        <v>47751.268499999998</v>
      </c>
      <c r="T259" s="70">
        <v>9461667</v>
      </c>
      <c r="U259" s="6">
        <f t="shared" si="53"/>
        <v>9461.6669999999995</v>
      </c>
      <c r="V259" s="6">
        <f t="shared" si="54"/>
        <v>38289.601499999997</v>
      </c>
      <c r="W259" s="4">
        <f t="shared" si="55"/>
        <v>765792</v>
      </c>
      <c r="X259" s="19">
        <f t="shared" si="56"/>
        <v>1296941</v>
      </c>
      <c r="Y259" s="20">
        <v>0</v>
      </c>
      <c r="Z259" s="18">
        <v>0</v>
      </c>
      <c r="AA259" s="4">
        <f t="shared" si="57"/>
        <v>1296941</v>
      </c>
      <c r="AB259" s="20"/>
      <c r="AC259" s="20"/>
      <c r="AD259" s="20"/>
      <c r="AE259" s="20"/>
      <c r="AF259" s="20"/>
      <c r="AG259" s="20"/>
      <c r="AH259" s="20"/>
      <c r="AI259" s="64">
        <v>0</v>
      </c>
      <c r="AJ259" s="64"/>
      <c r="AK259" s="29"/>
      <c r="AL259" s="38">
        <f t="shared" si="60"/>
        <v>1296941</v>
      </c>
      <c r="AM259" s="62">
        <v>1296941</v>
      </c>
      <c r="AN259" s="26">
        <f t="shared" si="61"/>
        <v>0</v>
      </c>
      <c r="AO259" s="40" t="str">
        <f t="shared" si="62"/>
        <v xml:space="preserve"> </v>
      </c>
      <c r="AP259" s="40" t="str">
        <f t="shared" si="63"/>
        <v xml:space="preserve"> </v>
      </c>
    </row>
    <row r="260" spans="1:42" ht="17.100000000000001" customHeight="1">
      <c r="A260" s="8" t="s">
        <v>523</v>
      </c>
      <c r="B260" s="8" t="s">
        <v>524</v>
      </c>
      <c r="C260" s="8" t="s">
        <v>82</v>
      </c>
      <c r="D260" s="8" t="s">
        <v>525</v>
      </c>
      <c r="E260" s="57">
        <v>5297.6</v>
      </c>
      <c r="F260" s="2">
        <f t="shared" si="58"/>
        <v>9672146.1799999997</v>
      </c>
      <c r="G260" s="69">
        <v>2467159.4500000002</v>
      </c>
      <c r="H260" s="60">
        <v>706311</v>
      </c>
      <c r="I260" s="44">
        <f t="shared" ref="I260:I323" si="67">ROUND(H260*0.75,2)</f>
        <v>529733.25</v>
      </c>
      <c r="J260" s="61">
        <v>495841</v>
      </c>
      <c r="K260" s="61">
        <v>820419</v>
      </c>
      <c r="L260" s="61">
        <v>1286798</v>
      </c>
      <c r="M260" s="61">
        <v>88913</v>
      </c>
      <c r="N260" s="2">
        <f t="shared" si="65"/>
        <v>5688863.7000000002</v>
      </c>
      <c r="O260" s="4">
        <f t="shared" si="64"/>
        <v>3983282</v>
      </c>
      <c r="P260" s="68">
        <v>1593</v>
      </c>
      <c r="Q260" s="63">
        <v>48</v>
      </c>
      <c r="R260" s="4">
        <f t="shared" si="66"/>
        <v>106285</v>
      </c>
      <c r="S260" s="6">
        <f t="shared" si="59"/>
        <v>464970.35200000001</v>
      </c>
      <c r="T260" s="70">
        <v>155755016</v>
      </c>
      <c r="U260" s="6">
        <f t="shared" ref="U260:U323" si="68">ROUND(T260/1000,4)</f>
        <v>155755.016</v>
      </c>
      <c r="V260" s="6">
        <f t="shared" ref="V260:V323" si="69">IF(S260-U260&lt;0,0,S260-U260)</f>
        <v>309215.33600000001</v>
      </c>
      <c r="W260" s="4">
        <f t="shared" ref="W260:W323" si="70">IF(V260&gt;0,ROUND(SUM(V260*$W$3),0),0)</f>
        <v>6184307</v>
      </c>
      <c r="X260" s="19">
        <f t="shared" ref="X260:X323" si="71">SUM(O260+R260+W260)</f>
        <v>10273874</v>
      </c>
      <c r="Y260" s="20">
        <v>0</v>
      </c>
      <c r="Z260" s="18">
        <v>0</v>
      </c>
      <c r="AA260" s="4">
        <f t="shared" ref="AA260:AA323" si="72">ROUND(X260+Z260,0)</f>
        <v>10273874</v>
      </c>
      <c r="AB260" s="20"/>
      <c r="AC260" s="20"/>
      <c r="AD260" s="20"/>
      <c r="AE260" s="20"/>
      <c r="AF260" s="20"/>
      <c r="AG260" s="20"/>
      <c r="AH260" s="20"/>
      <c r="AI260" s="64">
        <v>0</v>
      </c>
      <c r="AJ260" s="64"/>
      <c r="AK260" s="29"/>
      <c r="AL260" s="38">
        <f t="shared" si="60"/>
        <v>10273874</v>
      </c>
      <c r="AM260" s="62">
        <v>10273874</v>
      </c>
      <c r="AN260" s="26">
        <f t="shared" si="61"/>
        <v>0</v>
      </c>
      <c r="AO260" s="40" t="str">
        <f t="shared" si="62"/>
        <v xml:space="preserve"> </v>
      </c>
      <c r="AP260" s="40" t="str">
        <f t="shared" si="63"/>
        <v xml:space="preserve"> </v>
      </c>
    </row>
    <row r="261" spans="1:42" ht="17.100000000000001" customHeight="1">
      <c r="A261" s="8" t="s">
        <v>523</v>
      </c>
      <c r="B261" s="8" t="s">
        <v>524</v>
      </c>
      <c r="C261" s="8" t="s">
        <v>113</v>
      </c>
      <c r="D261" s="8" t="s">
        <v>526</v>
      </c>
      <c r="E261" s="57">
        <v>931.9</v>
      </c>
      <c r="F261" s="2">
        <f t="shared" ref="F261:F324" si="73">ROUND(E261*$F$3,2)</f>
        <v>1701425.74</v>
      </c>
      <c r="G261" s="69">
        <v>459854.07</v>
      </c>
      <c r="H261" s="60">
        <v>118942</v>
      </c>
      <c r="I261" s="44">
        <f t="shared" si="67"/>
        <v>89206.5</v>
      </c>
      <c r="J261" s="61">
        <v>83493</v>
      </c>
      <c r="K261" s="61">
        <v>138761</v>
      </c>
      <c r="L261" s="61">
        <v>218688</v>
      </c>
      <c r="M261" s="61">
        <v>99002</v>
      </c>
      <c r="N261" s="2">
        <f t="shared" si="65"/>
        <v>1089004.57</v>
      </c>
      <c r="O261" s="4">
        <f t="shared" si="64"/>
        <v>612421</v>
      </c>
      <c r="P261" s="68">
        <v>452</v>
      </c>
      <c r="Q261" s="63">
        <v>73</v>
      </c>
      <c r="R261" s="4">
        <f t="shared" si="66"/>
        <v>45864</v>
      </c>
      <c r="S261" s="6">
        <f t="shared" ref="S261:S324" si="74">ROUND(SUM(E261*$S$3),4)</f>
        <v>81792.862999999998</v>
      </c>
      <c r="T261" s="70">
        <v>28831793</v>
      </c>
      <c r="U261" s="6">
        <f t="shared" si="68"/>
        <v>28831.793000000001</v>
      </c>
      <c r="V261" s="6">
        <f t="shared" si="69"/>
        <v>52961.069999999992</v>
      </c>
      <c r="W261" s="4">
        <f t="shared" si="70"/>
        <v>1059221</v>
      </c>
      <c r="X261" s="19">
        <f t="shared" si="71"/>
        <v>1717506</v>
      </c>
      <c r="Y261" s="20">
        <v>0</v>
      </c>
      <c r="Z261" s="18">
        <v>0</v>
      </c>
      <c r="AA261" s="4">
        <f t="shared" si="72"/>
        <v>1717506</v>
      </c>
      <c r="AB261" s="20"/>
      <c r="AC261" s="20"/>
      <c r="AD261" s="20"/>
      <c r="AE261" s="20"/>
      <c r="AF261" s="20"/>
      <c r="AG261" s="20"/>
      <c r="AH261" s="20"/>
      <c r="AI261" s="64">
        <v>0</v>
      </c>
      <c r="AJ261" s="64"/>
      <c r="AK261" s="29"/>
      <c r="AL261" s="38">
        <f t="shared" ref="AL261:AL324" si="75">SUM(AA261-AB261-AC261-AD261-AE261-AF261-AG261-AH261+AI261-AJ261+AK261)</f>
        <v>1717506</v>
      </c>
      <c r="AM261" s="62">
        <v>1717506</v>
      </c>
      <c r="AN261" s="26">
        <f t="shared" ref="AN261:AN324" si="76">SUM(AL261-AM261)</f>
        <v>0</v>
      </c>
      <c r="AO261" s="40" t="str">
        <f t="shared" si="62"/>
        <v xml:space="preserve"> </v>
      </c>
      <c r="AP261" s="40" t="str">
        <f t="shared" si="63"/>
        <v xml:space="preserve"> </v>
      </c>
    </row>
    <row r="262" spans="1:42" ht="17.100000000000001" customHeight="1">
      <c r="A262" s="8" t="s">
        <v>523</v>
      </c>
      <c r="B262" s="8" t="s">
        <v>524</v>
      </c>
      <c r="C262" s="8" t="s">
        <v>135</v>
      </c>
      <c r="D262" s="8" t="s">
        <v>527</v>
      </c>
      <c r="E262" s="57">
        <v>454.84</v>
      </c>
      <c r="F262" s="2">
        <f t="shared" si="73"/>
        <v>830428.68</v>
      </c>
      <c r="G262" s="69">
        <v>518958.28</v>
      </c>
      <c r="H262" s="60">
        <v>49009</v>
      </c>
      <c r="I262" s="44">
        <f t="shared" si="67"/>
        <v>36756.75</v>
      </c>
      <c r="J262" s="61">
        <v>34401</v>
      </c>
      <c r="K262" s="61">
        <v>57350</v>
      </c>
      <c r="L262" s="61">
        <v>90587</v>
      </c>
      <c r="M262" s="61">
        <v>202006</v>
      </c>
      <c r="N262" s="2">
        <f t="shared" si="65"/>
        <v>940059.03</v>
      </c>
      <c r="O262" s="4">
        <f t="shared" si="64"/>
        <v>0</v>
      </c>
      <c r="P262" s="68">
        <v>184</v>
      </c>
      <c r="Q262" s="63">
        <v>110</v>
      </c>
      <c r="R262" s="4">
        <f t="shared" si="66"/>
        <v>28134</v>
      </c>
      <c r="S262" s="6">
        <f t="shared" si="74"/>
        <v>39921.306799999998</v>
      </c>
      <c r="T262" s="70">
        <v>31802957</v>
      </c>
      <c r="U262" s="6">
        <f t="shared" si="68"/>
        <v>31802.956999999999</v>
      </c>
      <c r="V262" s="6">
        <f t="shared" si="69"/>
        <v>8118.3498</v>
      </c>
      <c r="W262" s="4">
        <f t="shared" si="70"/>
        <v>162367</v>
      </c>
      <c r="X262" s="19">
        <f t="shared" si="71"/>
        <v>190501</v>
      </c>
      <c r="Y262" s="20">
        <v>0</v>
      </c>
      <c r="Z262" s="18">
        <v>0</v>
      </c>
      <c r="AA262" s="4">
        <f t="shared" si="72"/>
        <v>190501</v>
      </c>
      <c r="AB262" s="20"/>
      <c r="AC262" s="20"/>
      <c r="AD262" s="20"/>
      <c r="AE262" s="20"/>
      <c r="AF262" s="20"/>
      <c r="AG262" s="20"/>
      <c r="AH262" s="20"/>
      <c r="AI262" s="64">
        <v>0</v>
      </c>
      <c r="AJ262" s="64"/>
      <c r="AK262" s="29"/>
      <c r="AL262" s="38">
        <f t="shared" si="75"/>
        <v>190501</v>
      </c>
      <c r="AM262" s="62">
        <v>190501</v>
      </c>
      <c r="AN262" s="26">
        <f t="shared" si="76"/>
        <v>0</v>
      </c>
      <c r="AO262" s="40">
        <f t="shared" ref="AO262:AO325" si="77">IF(O262&gt;0," ",1)</f>
        <v>1</v>
      </c>
      <c r="AP262" s="40" t="str">
        <f t="shared" ref="AP262:AP325" si="78">IF(W262&gt;0," ",1)</f>
        <v xml:space="preserve"> </v>
      </c>
    </row>
    <row r="263" spans="1:42" ht="17.100000000000001" customHeight="1">
      <c r="A263" s="8" t="s">
        <v>523</v>
      </c>
      <c r="B263" s="8" t="s">
        <v>524</v>
      </c>
      <c r="C263" s="8" t="s">
        <v>425</v>
      </c>
      <c r="D263" s="8" t="s">
        <v>528</v>
      </c>
      <c r="E263" s="57">
        <v>638.04</v>
      </c>
      <c r="F263" s="2">
        <f t="shared" si="73"/>
        <v>1164907.9099999999</v>
      </c>
      <c r="G263" s="69">
        <v>410067.4</v>
      </c>
      <c r="H263" s="60">
        <v>72274</v>
      </c>
      <c r="I263" s="44">
        <f t="shared" si="67"/>
        <v>54205.5</v>
      </c>
      <c r="J263" s="61">
        <v>50739</v>
      </c>
      <c r="K263" s="61">
        <v>83812</v>
      </c>
      <c r="L263" s="61">
        <v>132598</v>
      </c>
      <c r="M263" s="61">
        <v>254958</v>
      </c>
      <c r="N263" s="2">
        <f t="shared" si="65"/>
        <v>986379.9</v>
      </c>
      <c r="O263" s="4">
        <f t="shared" si="64"/>
        <v>178528</v>
      </c>
      <c r="P263" s="68">
        <v>224</v>
      </c>
      <c r="Q263" s="63">
        <v>92</v>
      </c>
      <c r="R263" s="4">
        <f t="shared" si="66"/>
        <v>28645</v>
      </c>
      <c r="S263" s="6">
        <f t="shared" si="74"/>
        <v>56000.770799999998</v>
      </c>
      <c r="T263" s="70">
        <v>24139850</v>
      </c>
      <c r="U263" s="6">
        <f t="shared" si="68"/>
        <v>24139.85</v>
      </c>
      <c r="V263" s="6">
        <f t="shared" si="69"/>
        <v>31860.9208</v>
      </c>
      <c r="W263" s="4">
        <f t="shared" si="70"/>
        <v>637218</v>
      </c>
      <c r="X263" s="19">
        <f t="shared" si="71"/>
        <v>844391</v>
      </c>
      <c r="Y263" s="20">
        <v>0</v>
      </c>
      <c r="Z263" s="18">
        <v>0</v>
      </c>
      <c r="AA263" s="4">
        <f t="shared" si="72"/>
        <v>844391</v>
      </c>
      <c r="AB263" s="20"/>
      <c r="AC263" s="20"/>
      <c r="AD263" s="20"/>
      <c r="AE263" s="20"/>
      <c r="AF263" s="20"/>
      <c r="AG263" s="20"/>
      <c r="AH263" s="20"/>
      <c r="AI263" s="64">
        <v>0</v>
      </c>
      <c r="AJ263" s="64"/>
      <c r="AK263" s="29"/>
      <c r="AL263" s="38">
        <f t="shared" si="75"/>
        <v>844391</v>
      </c>
      <c r="AM263" s="62">
        <v>844391</v>
      </c>
      <c r="AN263" s="26">
        <f t="shared" si="76"/>
        <v>0</v>
      </c>
      <c r="AO263" s="40" t="str">
        <f t="shared" si="77"/>
        <v xml:space="preserve"> </v>
      </c>
      <c r="AP263" s="40" t="str">
        <f t="shared" si="78"/>
        <v xml:space="preserve"> </v>
      </c>
    </row>
    <row r="264" spans="1:42" ht="17.100000000000001" customHeight="1">
      <c r="A264" s="8" t="s">
        <v>529</v>
      </c>
      <c r="B264" s="8" t="s">
        <v>530</v>
      </c>
      <c r="C264" s="8" t="s">
        <v>432</v>
      </c>
      <c r="D264" s="8" t="s">
        <v>531</v>
      </c>
      <c r="E264" s="57">
        <v>232.12</v>
      </c>
      <c r="F264" s="2">
        <f t="shared" si="73"/>
        <v>423795.41</v>
      </c>
      <c r="G264" s="69">
        <v>157432.37</v>
      </c>
      <c r="H264" s="60">
        <v>28564</v>
      </c>
      <c r="I264" s="44">
        <f t="shared" si="67"/>
        <v>21423</v>
      </c>
      <c r="J264" s="61">
        <v>18631</v>
      </c>
      <c r="K264" s="61">
        <v>0</v>
      </c>
      <c r="L264" s="61">
        <v>0</v>
      </c>
      <c r="M264" s="61">
        <v>26376</v>
      </c>
      <c r="N264" s="2">
        <f t="shared" si="65"/>
        <v>223862.37</v>
      </c>
      <c r="O264" s="4">
        <f t="shared" si="64"/>
        <v>199933</v>
      </c>
      <c r="P264" s="68">
        <v>81</v>
      </c>
      <c r="Q264" s="63">
        <v>86</v>
      </c>
      <c r="R264" s="4">
        <f t="shared" si="66"/>
        <v>9683</v>
      </c>
      <c r="S264" s="6">
        <f t="shared" si="74"/>
        <v>20373.172399999999</v>
      </c>
      <c r="T264" s="70">
        <v>9652506</v>
      </c>
      <c r="U264" s="6">
        <f t="shared" si="68"/>
        <v>9652.5059999999994</v>
      </c>
      <c r="V264" s="6">
        <f t="shared" si="69"/>
        <v>10720.6664</v>
      </c>
      <c r="W264" s="4">
        <f t="shared" si="70"/>
        <v>214413</v>
      </c>
      <c r="X264" s="19">
        <f t="shared" si="71"/>
        <v>424029</v>
      </c>
      <c r="Y264" s="20">
        <v>0</v>
      </c>
      <c r="Z264" s="18">
        <v>0</v>
      </c>
      <c r="AA264" s="4">
        <f t="shared" si="72"/>
        <v>424029</v>
      </c>
      <c r="AB264" s="20"/>
      <c r="AC264" s="20"/>
      <c r="AD264" s="20"/>
      <c r="AE264" s="20"/>
      <c r="AF264" s="20"/>
      <c r="AG264" s="20">
        <v>25415</v>
      </c>
      <c r="AH264" s="20"/>
      <c r="AI264" s="64">
        <v>0</v>
      </c>
      <c r="AJ264" s="64"/>
      <c r="AK264" s="29"/>
      <c r="AL264" s="38">
        <f t="shared" si="75"/>
        <v>398614</v>
      </c>
      <c r="AM264" s="62">
        <v>398614</v>
      </c>
      <c r="AN264" s="26">
        <f t="shared" si="76"/>
        <v>0</v>
      </c>
      <c r="AO264" s="40" t="str">
        <f t="shared" si="77"/>
        <v xml:space="preserve"> </v>
      </c>
      <c r="AP264" s="40" t="str">
        <f t="shared" si="78"/>
        <v xml:space="preserve"> </v>
      </c>
    </row>
    <row r="265" spans="1:42" ht="17.100000000000001" customHeight="1">
      <c r="A265" s="8" t="s">
        <v>529</v>
      </c>
      <c r="B265" s="8" t="s">
        <v>530</v>
      </c>
      <c r="C265" s="8" t="s">
        <v>72</v>
      </c>
      <c r="D265" s="8" t="s">
        <v>532</v>
      </c>
      <c r="E265" s="57">
        <v>544.16</v>
      </c>
      <c r="F265" s="2">
        <f t="shared" si="73"/>
        <v>993505.56</v>
      </c>
      <c r="G265" s="69">
        <v>647603.61</v>
      </c>
      <c r="H265" s="60">
        <v>70851</v>
      </c>
      <c r="I265" s="44">
        <f t="shared" si="67"/>
        <v>53138.25</v>
      </c>
      <c r="J265" s="61">
        <v>46523</v>
      </c>
      <c r="K265" s="61">
        <v>187077</v>
      </c>
      <c r="L265" s="61">
        <v>120001</v>
      </c>
      <c r="M265" s="61">
        <v>62836</v>
      </c>
      <c r="N265" s="2">
        <f t="shared" si="65"/>
        <v>1117178.8599999999</v>
      </c>
      <c r="O265" s="4">
        <f t="shared" si="64"/>
        <v>0</v>
      </c>
      <c r="P265" s="68">
        <v>227</v>
      </c>
      <c r="Q265" s="63">
        <v>68</v>
      </c>
      <c r="R265" s="4">
        <f t="shared" si="66"/>
        <v>21456</v>
      </c>
      <c r="S265" s="6">
        <f t="shared" si="74"/>
        <v>47760.923199999997</v>
      </c>
      <c r="T265" s="70">
        <v>39926240</v>
      </c>
      <c r="U265" s="6">
        <f t="shared" si="68"/>
        <v>39926.239999999998</v>
      </c>
      <c r="V265" s="6">
        <f t="shared" si="69"/>
        <v>7834.6831999999995</v>
      </c>
      <c r="W265" s="4">
        <f t="shared" si="70"/>
        <v>156694</v>
      </c>
      <c r="X265" s="19">
        <f t="shared" si="71"/>
        <v>178150</v>
      </c>
      <c r="Y265" s="20">
        <v>0</v>
      </c>
      <c r="Z265" s="18">
        <v>0</v>
      </c>
      <c r="AA265" s="4">
        <f t="shared" si="72"/>
        <v>178150</v>
      </c>
      <c r="AB265" s="20"/>
      <c r="AC265" s="20"/>
      <c r="AD265" s="20"/>
      <c r="AE265" s="20"/>
      <c r="AF265" s="20"/>
      <c r="AG265" s="20"/>
      <c r="AH265" s="20"/>
      <c r="AI265" s="64">
        <v>0</v>
      </c>
      <c r="AJ265" s="64"/>
      <c r="AK265" s="29"/>
      <c r="AL265" s="38">
        <f t="shared" si="75"/>
        <v>178150</v>
      </c>
      <c r="AM265" s="62">
        <v>178150</v>
      </c>
      <c r="AN265" s="26">
        <f t="shared" si="76"/>
        <v>0</v>
      </c>
      <c r="AO265" s="40">
        <f t="shared" si="77"/>
        <v>1</v>
      </c>
      <c r="AP265" s="40" t="str">
        <f t="shared" si="78"/>
        <v xml:space="preserve"> </v>
      </c>
    </row>
    <row r="266" spans="1:42" ht="17.100000000000001" customHeight="1">
      <c r="A266" s="8" t="s">
        <v>529</v>
      </c>
      <c r="B266" s="8" t="s">
        <v>530</v>
      </c>
      <c r="C266" s="8" t="s">
        <v>138</v>
      </c>
      <c r="D266" s="8" t="s">
        <v>533</v>
      </c>
      <c r="E266" s="57">
        <v>659.43</v>
      </c>
      <c r="F266" s="2">
        <f t="shared" si="73"/>
        <v>1203960.92</v>
      </c>
      <c r="G266" s="69">
        <v>353250.73</v>
      </c>
      <c r="H266" s="60">
        <v>73529</v>
      </c>
      <c r="I266" s="44">
        <f t="shared" si="67"/>
        <v>55146.75</v>
      </c>
      <c r="J266" s="61">
        <v>47724</v>
      </c>
      <c r="K266" s="61">
        <v>190921</v>
      </c>
      <c r="L266" s="61">
        <v>123235</v>
      </c>
      <c r="M266" s="61">
        <v>214298</v>
      </c>
      <c r="N266" s="2">
        <f t="shared" si="65"/>
        <v>984575.48</v>
      </c>
      <c r="O266" s="4">
        <f t="shared" si="64"/>
        <v>219385</v>
      </c>
      <c r="P266" s="68">
        <v>293</v>
      </c>
      <c r="Q266" s="63">
        <v>92</v>
      </c>
      <c r="R266" s="4">
        <f t="shared" si="66"/>
        <v>37469</v>
      </c>
      <c r="S266" s="6">
        <f t="shared" si="74"/>
        <v>57878.1711</v>
      </c>
      <c r="T266" s="70">
        <v>20755037</v>
      </c>
      <c r="U266" s="6">
        <f t="shared" si="68"/>
        <v>20755.037</v>
      </c>
      <c r="V266" s="6">
        <f t="shared" si="69"/>
        <v>37123.134099999996</v>
      </c>
      <c r="W266" s="4">
        <f t="shared" si="70"/>
        <v>742463</v>
      </c>
      <c r="X266" s="19">
        <f t="shared" si="71"/>
        <v>999317</v>
      </c>
      <c r="Y266" s="20">
        <v>0</v>
      </c>
      <c r="Z266" s="18">
        <v>0</v>
      </c>
      <c r="AA266" s="4">
        <f t="shared" si="72"/>
        <v>999317</v>
      </c>
      <c r="AB266" s="20"/>
      <c r="AC266" s="20"/>
      <c r="AD266" s="20"/>
      <c r="AE266" s="20"/>
      <c r="AF266" s="20"/>
      <c r="AG266" s="20"/>
      <c r="AH266" s="20"/>
      <c r="AI266" s="64">
        <v>0</v>
      </c>
      <c r="AJ266" s="64"/>
      <c r="AK266" s="29"/>
      <c r="AL266" s="38">
        <f t="shared" si="75"/>
        <v>999317</v>
      </c>
      <c r="AM266" s="62">
        <v>999317</v>
      </c>
      <c r="AN266" s="26">
        <f t="shared" si="76"/>
        <v>0</v>
      </c>
      <c r="AO266" s="40" t="str">
        <f t="shared" si="77"/>
        <v xml:space="preserve"> </v>
      </c>
      <c r="AP266" s="40" t="str">
        <f t="shared" si="78"/>
        <v xml:space="preserve"> </v>
      </c>
    </row>
    <row r="267" spans="1:42" ht="17.100000000000001" customHeight="1">
      <c r="A267" s="8" t="s">
        <v>529</v>
      </c>
      <c r="B267" s="8" t="s">
        <v>530</v>
      </c>
      <c r="C267" s="8" t="s">
        <v>224</v>
      </c>
      <c r="D267" s="8" t="s">
        <v>534</v>
      </c>
      <c r="E267" s="57">
        <v>1939.57</v>
      </c>
      <c r="F267" s="2">
        <f t="shared" si="73"/>
        <v>3541189.32</v>
      </c>
      <c r="G267" s="69">
        <v>502736.78</v>
      </c>
      <c r="H267" s="60">
        <v>259797</v>
      </c>
      <c r="I267" s="44">
        <f t="shared" si="67"/>
        <v>194847.75</v>
      </c>
      <c r="J267" s="61">
        <v>165119</v>
      </c>
      <c r="K267" s="61">
        <v>661090</v>
      </c>
      <c r="L267" s="61">
        <v>422389</v>
      </c>
      <c r="M267" s="61">
        <v>138435</v>
      </c>
      <c r="N267" s="2">
        <f t="shared" si="65"/>
        <v>2084617.53</v>
      </c>
      <c r="O267" s="4">
        <f t="shared" si="64"/>
        <v>1456572</v>
      </c>
      <c r="P267" s="68">
        <v>867</v>
      </c>
      <c r="Q267" s="63">
        <v>59</v>
      </c>
      <c r="R267" s="4">
        <f t="shared" si="66"/>
        <v>71103</v>
      </c>
      <c r="S267" s="6">
        <f t="shared" si="74"/>
        <v>170236.0589</v>
      </c>
      <c r="T267" s="70">
        <v>32021451</v>
      </c>
      <c r="U267" s="6">
        <f t="shared" si="68"/>
        <v>32021.451000000001</v>
      </c>
      <c r="V267" s="6">
        <f t="shared" si="69"/>
        <v>138214.6079</v>
      </c>
      <c r="W267" s="4">
        <f t="shared" si="70"/>
        <v>2764292</v>
      </c>
      <c r="X267" s="19">
        <f t="shared" si="71"/>
        <v>4291967</v>
      </c>
      <c r="Y267" s="20">
        <v>0</v>
      </c>
      <c r="Z267" s="18">
        <v>0</v>
      </c>
      <c r="AA267" s="4">
        <f t="shared" si="72"/>
        <v>4291967</v>
      </c>
      <c r="AB267" s="20"/>
      <c r="AC267" s="20"/>
      <c r="AD267" s="20"/>
      <c r="AE267" s="20"/>
      <c r="AF267" s="20"/>
      <c r="AG267" s="20"/>
      <c r="AH267" s="20"/>
      <c r="AI267" s="64">
        <v>0</v>
      </c>
      <c r="AJ267" s="64"/>
      <c r="AK267" s="29"/>
      <c r="AL267" s="38">
        <f t="shared" si="75"/>
        <v>4291967</v>
      </c>
      <c r="AM267" s="62">
        <v>4291967</v>
      </c>
      <c r="AN267" s="26">
        <f t="shared" si="76"/>
        <v>0</v>
      </c>
      <c r="AO267" s="40" t="str">
        <f t="shared" si="77"/>
        <v xml:space="preserve"> </v>
      </c>
      <c r="AP267" s="40" t="str">
        <f t="shared" si="78"/>
        <v xml:space="preserve"> </v>
      </c>
    </row>
    <row r="268" spans="1:42" ht="17.100000000000001" customHeight="1">
      <c r="A268" s="8" t="s">
        <v>535</v>
      </c>
      <c r="B268" s="8" t="s">
        <v>536</v>
      </c>
      <c r="C268" s="8" t="s">
        <v>82</v>
      </c>
      <c r="D268" s="8" t="s">
        <v>537</v>
      </c>
      <c r="E268" s="57">
        <v>599.36</v>
      </c>
      <c r="F268" s="2">
        <f t="shared" si="73"/>
        <v>1094287.51</v>
      </c>
      <c r="G268" s="69">
        <v>326197.90000000002</v>
      </c>
      <c r="H268" s="60">
        <v>136856</v>
      </c>
      <c r="I268" s="44">
        <f t="shared" si="67"/>
        <v>102642</v>
      </c>
      <c r="J268" s="61">
        <v>58126</v>
      </c>
      <c r="K268" s="61">
        <v>434390</v>
      </c>
      <c r="L268" s="61">
        <v>150508</v>
      </c>
      <c r="M268" s="61">
        <v>119210</v>
      </c>
      <c r="N268" s="2">
        <f t="shared" si="65"/>
        <v>1191073.8999999999</v>
      </c>
      <c r="O268" s="4">
        <f t="shared" si="64"/>
        <v>0</v>
      </c>
      <c r="P268" s="68">
        <v>227</v>
      </c>
      <c r="Q268" s="63">
        <v>86</v>
      </c>
      <c r="R268" s="4">
        <f t="shared" si="66"/>
        <v>27136</v>
      </c>
      <c r="S268" s="6">
        <f t="shared" si="74"/>
        <v>52605.8272</v>
      </c>
      <c r="T268" s="70">
        <v>18987453</v>
      </c>
      <c r="U268" s="6">
        <f t="shared" si="68"/>
        <v>18987.453000000001</v>
      </c>
      <c r="V268" s="6">
        <f t="shared" si="69"/>
        <v>33618.374199999998</v>
      </c>
      <c r="W268" s="4">
        <f t="shared" si="70"/>
        <v>672367</v>
      </c>
      <c r="X268" s="19">
        <f t="shared" si="71"/>
        <v>699503</v>
      </c>
      <c r="Y268" s="20">
        <v>0</v>
      </c>
      <c r="Z268" s="18">
        <v>0</v>
      </c>
      <c r="AA268" s="4">
        <f t="shared" si="72"/>
        <v>699503</v>
      </c>
      <c r="AB268" s="20"/>
      <c r="AC268" s="20"/>
      <c r="AD268" s="20"/>
      <c r="AE268" s="20"/>
      <c r="AF268" s="20"/>
      <c r="AG268" s="20"/>
      <c r="AH268" s="20"/>
      <c r="AI268" s="64">
        <v>0</v>
      </c>
      <c r="AJ268" s="64"/>
      <c r="AK268" s="29"/>
      <c r="AL268" s="38">
        <f t="shared" si="75"/>
        <v>699503</v>
      </c>
      <c r="AM268" s="62">
        <v>702906</v>
      </c>
      <c r="AN268" s="26">
        <f t="shared" si="76"/>
        <v>-3403</v>
      </c>
      <c r="AO268" s="40">
        <f t="shared" si="77"/>
        <v>1</v>
      </c>
      <c r="AP268" s="40" t="str">
        <f t="shared" si="78"/>
        <v xml:space="preserve"> </v>
      </c>
    </row>
    <row r="269" spans="1:42" ht="17.100000000000001" customHeight="1">
      <c r="A269" s="8" t="s">
        <v>535</v>
      </c>
      <c r="B269" s="8" t="s">
        <v>536</v>
      </c>
      <c r="C269" s="8" t="s">
        <v>72</v>
      </c>
      <c r="D269" s="8" t="s">
        <v>538</v>
      </c>
      <c r="E269" s="57">
        <v>285</v>
      </c>
      <c r="F269" s="2">
        <f t="shared" si="73"/>
        <v>520341.6</v>
      </c>
      <c r="G269" s="69">
        <v>536023.26</v>
      </c>
      <c r="H269" s="60">
        <v>50916</v>
      </c>
      <c r="I269" s="44">
        <f t="shared" si="67"/>
        <v>38187</v>
      </c>
      <c r="J269" s="61">
        <v>21439</v>
      </c>
      <c r="K269" s="61">
        <v>160115</v>
      </c>
      <c r="L269" s="61">
        <v>58663</v>
      </c>
      <c r="M269" s="61">
        <v>177116</v>
      </c>
      <c r="N269" s="2">
        <f t="shared" si="65"/>
        <v>991543.26</v>
      </c>
      <c r="O269" s="4">
        <f t="shared" si="64"/>
        <v>0</v>
      </c>
      <c r="P269" s="68">
        <v>89</v>
      </c>
      <c r="Q269" s="63">
        <v>145</v>
      </c>
      <c r="R269" s="4">
        <f t="shared" si="66"/>
        <v>17938</v>
      </c>
      <c r="S269" s="6">
        <f t="shared" si="74"/>
        <v>25014.45</v>
      </c>
      <c r="T269" s="70">
        <v>30671364</v>
      </c>
      <c r="U269" s="6">
        <f t="shared" si="68"/>
        <v>30671.364000000001</v>
      </c>
      <c r="V269" s="6">
        <f t="shared" si="69"/>
        <v>0</v>
      </c>
      <c r="W269" s="4">
        <f t="shared" si="70"/>
        <v>0</v>
      </c>
      <c r="X269" s="19">
        <f t="shared" si="71"/>
        <v>17938</v>
      </c>
      <c r="Y269" s="20">
        <v>0</v>
      </c>
      <c r="Z269" s="18">
        <v>0</v>
      </c>
      <c r="AA269" s="4">
        <f t="shared" si="72"/>
        <v>17938</v>
      </c>
      <c r="AB269" s="20"/>
      <c r="AC269" s="20"/>
      <c r="AD269" s="20"/>
      <c r="AE269" s="20"/>
      <c r="AF269" s="20"/>
      <c r="AG269" s="20"/>
      <c r="AH269" s="20"/>
      <c r="AI269" s="64">
        <v>0</v>
      </c>
      <c r="AJ269" s="64"/>
      <c r="AK269" s="29"/>
      <c r="AL269" s="38">
        <f t="shared" si="75"/>
        <v>17938</v>
      </c>
      <c r="AM269" s="62">
        <v>19204</v>
      </c>
      <c r="AN269" s="26">
        <f t="shared" si="76"/>
        <v>-1266</v>
      </c>
      <c r="AO269" s="40">
        <f t="shared" si="77"/>
        <v>1</v>
      </c>
      <c r="AP269" s="40">
        <f t="shared" si="78"/>
        <v>1</v>
      </c>
    </row>
    <row r="270" spans="1:42" ht="17.100000000000001" customHeight="1">
      <c r="A270" s="8" t="s">
        <v>535</v>
      </c>
      <c r="B270" s="8" t="s">
        <v>536</v>
      </c>
      <c r="C270" s="8" t="s">
        <v>539</v>
      </c>
      <c r="D270" s="8" t="s">
        <v>540</v>
      </c>
      <c r="E270" s="57">
        <v>1278.44</v>
      </c>
      <c r="F270" s="2">
        <f t="shared" si="73"/>
        <v>2334124.61</v>
      </c>
      <c r="G270" s="69">
        <v>844385.53</v>
      </c>
      <c r="H270" s="60">
        <v>241285</v>
      </c>
      <c r="I270" s="44">
        <f t="shared" si="67"/>
        <v>180963.75</v>
      </c>
      <c r="J270" s="61">
        <v>119686</v>
      </c>
      <c r="K270" s="61">
        <v>887226</v>
      </c>
      <c r="L270" s="61">
        <v>312350</v>
      </c>
      <c r="M270" s="61">
        <v>175944</v>
      </c>
      <c r="N270" s="2">
        <f t="shared" si="65"/>
        <v>2520555.2800000003</v>
      </c>
      <c r="O270" s="4">
        <f t="shared" si="64"/>
        <v>0</v>
      </c>
      <c r="P270" s="68">
        <v>349</v>
      </c>
      <c r="Q270" s="63">
        <v>95</v>
      </c>
      <c r="R270" s="4">
        <f t="shared" si="66"/>
        <v>46085</v>
      </c>
      <c r="S270" s="6">
        <f t="shared" si="74"/>
        <v>112208.67879999999</v>
      </c>
      <c r="T270" s="70">
        <v>50289268</v>
      </c>
      <c r="U270" s="6">
        <f t="shared" si="68"/>
        <v>50289.267999999996</v>
      </c>
      <c r="V270" s="6">
        <f t="shared" si="69"/>
        <v>61919.410799999998</v>
      </c>
      <c r="W270" s="4">
        <f t="shared" si="70"/>
        <v>1238388</v>
      </c>
      <c r="X270" s="19">
        <f t="shared" si="71"/>
        <v>1284473</v>
      </c>
      <c r="Y270" s="20">
        <v>0</v>
      </c>
      <c r="Z270" s="18">
        <v>0</v>
      </c>
      <c r="AA270" s="4">
        <f t="shared" si="72"/>
        <v>1284473</v>
      </c>
      <c r="AB270" s="20"/>
      <c r="AC270" s="20"/>
      <c r="AD270" s="20"/>
      <c r="AE270" s="20"/>
      <c r="AF270" s="20"/>
      <c r="AG270" s="20"/>
      <c r="AH270" s="20"/>
      <c r="AI270" s="64">
        <v>0</v>
      </c>
      <c r="AJ270" s="64"/>
      <c r="AK270" s="29"/>
      <c r="AL270" s="38">
        <f t="shared" si="75"/>
        <v>1284473</v>
      </c>
      <c r="AM270" s="62">
        <v>1290472</v>
      </c>
      <c r="AN270" s="26">
        <f t="shared" si="76"/>
        <v>-5999</v>
      </c>
      <c r="AO270" s="40">
        <f t="shared" si="77"/>
        <v>1</v>
      </c>
      <c r="AP270" s="40" t="str">
        <f t="shared" si="78"/>
        <v xml:space="preserve"> </v>
      </c>
    </row>
    <row r="271" spans="1:42" ht="17.100000000000001" customHeight="1">
      <c r="A271" s="8" t="s">
        <v>535</v>
      </c>
      <c r="B271" s="8" t="s">
        <v>536</v>
      </c>
      <c r="C271" s="8" t="s">
        <v>541</v>
      </c>
      <c r="D271" s="8" t="s">
        <v>542</v>
      </c>
      <c r="E271" s="57">
        <v>443.53</v>
      </c>
      <c r="F271" s="2">
        <f t="shared" si="73"/>
        <v>809779.33</v>
      </c>
      <c r="G271" s="69">
        <v>518223.25</v>
      </c>
      <c r="H271" s="60">
        <v>93101</v>
      </c>
      <c r="I271" s="44">
        <f t="shared" si="67"/>
        <v>69825.75</v>
      </c>
      <c r="J271" s="61">
        <v>39760</v>
      </c>
      <c r="K271" s="61">
        <v>294220</v>
      </c>
      <c r="L271" s="61">
        <v>108471</v>
      </c>
      <c r="M271" s="61">
        <v>38386</v>
      </c>
      <c r="N271" s="2">
        <f t="shared" si="65"/>
        <v>1068886</v>
      </c>
      <c r="O271" s="4">
        <f t="shared" si="64"/>
        <v>0</v>
      </c>
      <c r="P271" s="68">
        <v>150</v>
      </c>
      <c r="Q271" s="63">
        <v>95</v>
      </c>
      <c r="R271" s="4">
        <f t="shared" si="66"/>
        <v>19808</v>
      </c>
      <c r="S271" s="6">
        <f t="shared" si="74"/>
        <v>38928.628100000002</v>
      </c>
      <c r="T271" s="70">
        <v>29806052</v>
      </c>
      <c r="U271" s="6">
        <f t="shared" si="68"/>
        <v>29806.052</v>
      </c>
      <c r="V271" s="6">
        <f t="shared" si="69"/>
        <v>9122.576100000002</v>
      </c>
      <c r="W271" s="4">
        <f t="shared" si="70"/>
        <v>182452</v>
      </c>
      <c r="X271" s="19">
        <f t="shared" si="71"/>
        <v>202260</v>
      </c>
      <c r="Y271" s="20">
        <v>0</v>
      </c>
      <c r="Z271" s="18">
        <v>0</v>
      </c>
      <c r="AA271" s="4">
        <f t="shared" si="72"/>
        <v>202260</v>
      </c>
      <c r="AB271" s="20"/>
      <c r="AC271" s="20"/>
      <c r="AD271" s="20"/>
      <c r="AE271" s="20"/>
      <c r="AF271" s="20"/>
      <c r="AG271" s="20"/>
      <c r="AH271" s="20"/>
      <c r="AI271" s="64">
        <v>0</v>
      </c>
      <c r="AJ271" s="64"/>
      <c r="AK271" s="29"/>
      <c r="AL271" s="38">
        <f t="shared" si="75"/>
        <v>202260</v>
      </c>
      <c r="AM271" s="62">
        <v>204575</v>
      </c>
      <c r="AN271" s="26">
        <f t="shared" si="76"/>
        <v>-2315</v>
      </c>
      <c r="AO271" s="40">
        <f t="shared" si="77"/>
        <v>1</v>
      </c>
      <c r="AP271" s="40" t="str">
        <f t="shared" si="78"/>
        <v xml:space="preserve"> </v>
      </c>
    </row>
    <row r="272" spans="1:42" ht="17.100000000000001" customHeight="1">
      <c r="A272" s="8" t="s">
        <v>543</v>
      </c>
      <c r="B272" s="8" t="s">
        <v>544</v>
      </c>
      <c r="C272" s="8" t="s">
        <v>113</v>
      </c>
      <c r="D272" s="8" t="s">
        <v>545</v>
      </c>
      <c r="E272" s="57">
        <v>3007.39</v>
      </c>
      <c r="F272" s="2">
        <f t="shared" si="73"/>
        <v>5490772.3700000001</v>
      </c>
      <c r="G272" s="69">
        <v>1093162.56</v>
      </c>
      <c r="H272" s="60">
        <v>326407</v>
      </c>
      <c r="I272" s="44">
        <f t="shared" si="67"/>
        <v>244805.25</v>
      </c>
      <c r="J272" s="61">
        <v>265259</v>
      </c>
      <c r="K272" s="61">
        <v>355479</v>
      </c>
      <c r="L272" s="61">
        <v>675784</v>
      </c>
      <c r="M272" s="61">
        <v>160815</v>
      </c>
      <c r="N272" s="2">
        <f t="shared" si="65"/>
        <v>2795304.81</v>
      </c>
      <c r="O272" s="4">
        <f t="shared" si="64"/>
        <v>2695468</v>
      </c>
      <c r="P272" s="68">
        <v>1298</v>
      </c>
      <c r="Q272" s="63">
        <v>59</v>
      </c>
      <c r="R272" s="4">
        <f t="shared" si="66"/>
        <v>106449</v>
      </c>
      <c r="S272" s="6">
        <f t="shared" si="74"/>
        <v>263958.62030000001</v>
      </c>
      <c r="T272" s="70">
        <v>67982746</v>
      </c>
      <c r="U272" s="6">
        <f t="shared" si="68"/>
        <v>67982.745999999999</v>
      </c>
      <c r="V272" s="6">
        <f t="shared" si="69"/>
        <v>195975.87430000002</v>
      </c>
      <c r="W272" s="4">
        <f t="shared" si="70"/>
        <v>3919517</v>
      </c>
      <c r="X272" s="19">
        <f t="shared" si="71"/>
        <v>6721434</v>
      </c>
      <c r="Y272" s="20">
        <v>0</v>
      </c>
      <c r="Z272" s="18">
        <v>0</v>
      </c>
      <c r="AA272" s="4">
        <f t="shared" si="72"/>
        <v>6721434</v>
      </c>
      <c r="AB272" s="20"/>
      <c r="AC272" s="20"/>
      <c r="AD272" s="20"/>
      <c r="AE272" s="20"/>
      <c r="AF272" s="20"/>
      <c r="AG272" s="20"/>
      <c r="AH272" s="20"/>
      <c r="AI272" s="64">
        <v>0</v>
      </c>
      <c r="AJ272" s="64"/>
      <c r="AK272" s="29"/>
      <c r="AL272" s="38">
        <f t="shared" si="75"/>
        <v>6721434</v>
      </c>
      <c r="AM272" s="62">
        <v>6721434</v>
      </c>
      <c r="AN272" s="26">
        <f t="shared" si="76"/>
        <v>0</v>
      </c>
      <c r="AO272" s="40" t="str">
        <f t="shared" si="77"/>
        <v xml:space="preserve"> </v>
      </c>
      <c r="AP272" s="40" t="str">
        <f t="shared" si="78"/>
        <v xml:space="preserve"> </v>
      </c>
    </row>
    <row r="273" spans="1:42" ht="17.100000000000001" customHeight="1">
      <c r="A273" s="8" t="s">
        <v>543</v>
      </c>
      <c r="B273" s="8" t="s">
        <v>544</v>
      </c>
      <c r="C273" s="8" t="s">
        <v>135</v>
      </c>
      <c r="D273" s="8" t="s">
        <v>546</v>
      </c>
      <c r="E273" s="57">
        <v>2595.06</v>
      </c>
      <c r="F273" s="2">
        <f t="shared" si="73"/>
        <v>4737956.75</v>
      </c>
      <c r="G273" s="69">
        <v>1196312.26</v>
      </c>
      <c r="H273" s="60">
        <v>228465</v>
      </c>
      <c r="I273" s="44">
        <f t="shared" si="67"/>
        <v>171348.75</v>
      </c>
      <c r="J273" s="61">
        <v>185792</v>
      </c>
      <c r="K273" s="61">
        <v>248639</v>
      </c>
      <c r="L273" s="61">
        <v>472510</v>
      </c>
      <c r="M273" s="61">
        <v>158048</v>
      </c>
      <c r="N273" s="2">
        <f t="shared" si="65"/>
        <v>2432650.0099999998</v>
      </c>
      <c r="O273" s="4">
        <f t="shared" si="64"/>
        <v>2305307</v>
      </c>
      <c r="P273" s="68">
        <v>1146</v>
      </c>
      <c r="Q273" s="63">
        <v>53</v>
      </c>
      <c r="R273" s="4">
        <f t="shared" si="66"/>
        <v>84426</v>
      </c>
      <c r="S273" s="6">
        <f t="shared" si="74"/>
        <v>227768.41620000001</v>
      </c>
      <c r="T273" s="70">
        <v>73573940</v>
      </c>
      <c r="U273" s="6">
        <f t="shared" si="68"/>
        <v>73573.94</v>
      </c>
      <c r="V273" s="6">
        <f t="shared" si="69"/>
        <v>154194.4762</v>
      </c>
      <c r="W273" s="4">
        <f t="shared" si="70"/>
        <v>3083890</v>
      </c>
      <c r="X273" s="19">
        <f t="shared" si="71"/>
        <v>5473623</v>
      </c>
      <c r="Y273" s="20">
        <v>0</v>
      </c>
      <c r="Z273" s="18">
        <v>0</v>
      </c>
      <c r="AA273" s="4">
        <f t="shared" si="72"/>
        <v>5473623</v>
      </c>
      <c r="AB273" s="20"/>
      <c r="AC273" s="20"/>
      <c r="AD273" s="20"/>
      <c r="AE273" s="20"/>
      <c r="AF273" s="20"/>
      <c r="AG273" s="20"/>
      <c r="AH273" s="20"/>
      <c r="AI273" s="64">
        <v>0</v>
      </c>
      <c r="AJ273" s="64"/>
      <c r="AK273" s="29"/>
      <c r="AL273" s="38">
        <f t="shared" si="75"/>
        <v>5473623</v>
      </c>
      <c r="AM273" s="62">
        <v>5473623</v>
      </c>
      <c r="AN273" s="26">
        <f t="shared" si="76"/>
        <v>0</v>
      </c>
      <c r="AO273" s="40" t="str">
        <f t="shared" si="77"/>
        <v xml:space="preserve"> </v>
      </c>
      <c r="AP273" s="40" t="str">
        <f t="shared" si="78"/>
        <v xml:space="preserve"> </v>
      </c>
    </row>
    <row r="274" spans="1:42" ht="17.100000000000001" customHeight="1">
      <c r="A274" s="8" t="s">
        <v>547</v>
      </c>
      <c r="B274" s="8" t="s">
        <v>548</v>
      </c>
      <c r="C274" s="8" t="s">
        <v>300</v>
      </c>
      <c r="D274" s="8" t="s">
        <v>549</v>
      </c>
      <c r="E274" s="57">
        <v>176.9</v>
      </c>
      <c r="F274" s="2">
        <f t="shared" si="73"/>
        <v>322976.94</v>
      </c>
      <c r="G274" s="69">
        <v>34324.99</v>
      </c>
      <c r="H274" s="60">
        <v>38923</v>
      </c>
      <c r="I274" s="44">
        <f t="shared" si="67"/>
        <v>29192.25</v>
      </c>
      <c r="J274" s="61">
        <v>13693</v>
      </c>
      <c r="K274" s="61">
        <v>0</v>
      </c>
      <c r="L274" s="61">
        <v>0</v>
      </c>
      <c r="M274" s="61">
        <v>15718</v>
      </c>
      <c r="N274" s="2">
        <f t="shared" si="65"/>
        <v>92928.239999999991</v>
      </c>
      <c r="O274" s="4">
        <f t="shared" si="64"/>
        <v>230049</v>
      </c>
      <c r="P274" s="68">
        <v>52</v>
      </c>
      <c r="Q274" s="63">
        <v>79</v>
      </c>
      <c r="R274" s="4">
        <f t="shared" si="66"/>
        <v>5710</v>
      </c>
      <c r="S274" s="6">
        <f t="shared" si="74"/>
        <v>15526.513000000001</v>
      </c>
      <c r="T274" s="70">
        <v>2085358</v>
      </c>
      <c r="U274" s="6">
        <f t="shared" si="68"/>
        <v>2085.3580000000002</v>
      </c>
      <c r="V274" s="6">
        <f t="shared" si="69"/>
        <v>13441.155000000001</v>
      </c>
      <c r="W274" s="4">
        <f t="shared" si="70"/>
        <v>268823</v>
      </c>
      <c r="X274" s="19">
        <f t="shared" si="71"/>
        <v>504582</v>
      </c>
      <c r="Y274" s="20">
        <v>0</v>
      </c>
      <c r="Z274" s="18">
        <v>0</v>
      </c>
      <c r="AA274" s="4">
        <f t="shared" si="72"/>
        <v>504582</v>
      </c>
      <c r="AB274" s="20"/>
      <c r="AC274" s="20"/>
      <c r="AD274" s="20"/>
      <c r="AE274" s="20"/>
      <c r="AF274" s="20"/>
      <c r="AG274" s="20"/>
      <c r="AH274" s="20"/>
      <c r="AI274" s="64">
        <v>0</v>
      </c>
      <c r="AJ274" s="64"/>
      <c r="AK274" s="29"/>
      <c r="AL274" s="38">
        <f t="shared" si="75"/>
        <v>504582</v>
      </c>
      <c r="AM274" s="62">
        <v>504582</v>
      </c>
      <c r="AN274" s="26">
        <f t="shared" si="76"/>
        <v>0</v>
      </c>
      <c r="AO274" s="40" t="str">
        <f t="shared" si="77"/>
        <v xml:space="preserve"> </v>
      </c>
      <c r="AP274" s="40" t="str">
        <f t="shared" si="78"/>
        <v xml:space="preserve"> </v>
      </c>
    </row>
    <row r="275" spans="1:42" ht="17.100000000000001" customHeight="1">
      <c r="A275" s="8" t="s">
        <v>547</v>
      </c>
      <c r="B275" s="8" t="s">
        <v>548</v>
      </c>
      <c r="C275" s="8" t="s">
        <v>550</v>
      </c>
      <c r="D275" s="8" t="s">
        <v>551</v>
      </c>
      <c r="E275" s="57">
        <v>265.37</v>
      </c>
      <c r="F275" s="2">
        <f t="shared" si="73"/>
        <v>484501.93</v>
      </c>
      <c r="G275" s="69">
        <v>318558.87</v>
      </c>
      <c r="H275" s="60">
        <v>53065</v>
      </c>
      <c r="I275" s="44">
        <f t="shared" si="67"/>
        <v>39798.75</v>
      </c>
      <c r="J275" s="61">
        <v>18674</v>
      </c>
      <c r="K275" s="61">
        <v>0</v>
      </c>
      <c r="L275" s="61">
        <v>0</v>
      </c>
      <c r="M275" s="61">
        <v>26904</v>
      </c>
      <c r="N275" s="2">
        <f t="shared" si="65"/>
        <v>403935.62</v>
      </c>
      <c r="O275" s="4">
        <f t="shared" ref="O275:O308" si="79">IF(F275&gt;N275,ROUND(SUM(F275-N275),0),0)</f>
        <v>80566</v>
      </c>
      <c r="P275" s="68">
        <v>117</v>
      </c>
      <c r="Q275" s="63">
        <v>70</v>
      </c>
      <c r="R275" s="4">
        <f t="shared" si="66"/>
        <v>11384</v>
      </c>
      <c r="S275" s="6">
        <f t="shared" si="74"/>
        <v>23291.5249</v>
      </c>
      <c r="T275" s="70">
        <v>19041176</v>
      </c>
      <c r="U275" s="6">
        <f t="shared" si="68"/>
        <v>19041.175999999999</v>
      </c>
      <c r="V275" s="6">
        <f t="shared" si="69"/>
        <v>4250.3489000000009</v>
      </c>
      <c r="W275" s="4">
        <f t="shared" si="70"/>
        <v>85007</v>
      </c>
      <c r="X275" s="19">
        <f t="shared" si="71"/>
        <v>176957</v>
      </c>
      <c r="Y275" s="20">
        <v>0</v>
      </c>
      <c r="Z275" s="18">
        <v>0</v>
      </c>
      <c r="AA275" s="4">
        <f t="shared" si="72"/>
        <v>176957</v>
      </c>
      <c r="AB275" s="20"/>
      <c r="AC275" s="20"/>
      <c r="AD275" s="20"/>
      <c r="AE275" s="20"/>
      <c r="AF275" s="20"/>
      <c r="AG275" s="20"/>
      <c r="AH275" s="20"/>
      <c r="AI275" s="64">
        <v>0</v>
      </c>
      <c r="AJ275" s="64"/>
      <c r="AK275" s="29"/>
      <c r="AL275" s="38">
        <f t="shared" si="75"/>
        <v>176957</v>
      </c>
      <c r="AM275" s="62">
        <v>176957</v>
      </c>
      <c r="AN275" s="26">
        <f t="shared" si="76"/>
        <v>0</v>
      </c>
      <c r="AO275" s="40" t="str">
        <f t="shared" si="77"/>
        <v xml:space="preserve"> </v>
      </c>
      <c r="AP275" s="40" t="str">
        <f t="shared" si="78"/>
        <v xml:space="preserve"> </v>
      </c>
    </row>
    <row r="276" spans="1:42" ht="17.100000000000001" customHeight="1">
      <c r="A276" s="8" t="s">
        <v>547</v>
      </c>
      <c r="B276" s="8" t="s">
        <v>548</v>
      </c>
      <c r="C276" s="8" t="s">
        <v>82</v>
      </c>
      <c r="D276" s="8" t="s">
        <v>552</v>
      </c>
      <c r="E276" s="57">
        <v>4374.6099999999997</v>
      </c>
      <c r="F276" s="2">
        <f t="shared" si="73"/>
        <v>7986987.9500000002</v>
      </c>
      <c r="G276" s="69">
        <v>10203627.07</v>
      </c>
      <c r="H276" s="60">
        <v>1140235</v>
      </c>
      <c r="I276" s="44">
        <f t="shared" si="67"/>
        <v>855176.25</v>
      </c>
      <c r="J276" s="61">
        <v>401244</v>
      </c>
      <c r="K276" s="61">
        <v>1985</v>
      </c>
      <c r="L276" s="61">
        <v>1030554</v>
      </c>
      <c r="M276" s="61">
        <v>94196</v>
      </c>
      <c r="N276" s="2">
        <f t="shared" si="65"/>
        <v>12586782.32</v>
      </c>
      <c r="O276" s="4">
        <f t="shared" si="79"/>
        <v>0</v>
      </c>
      <c r="P276" s="68">
        <v>1441</v>
      </c>
      <c r="Q276" s="63">
        <v>33</v>
      </c>
      <c r="R276" s="4">
        <f t="shared" si="66"/>
        <v>66099</v>
      </c>
      <c r="S276" s="6">
        <f t="shared" si="74"/>
        <v>383959.5197</v>
      </c>
      <c r="T276" s="70">
        <v>646208174</v>
      </c>
      <c r="U276" s="6">
        <f t="shared" si="68"/>
        <v>646208.174</v>
      </c>
      <c r="V276" s="6">
        <f t="shared" si="69"/>
        <v>0</v>
      </c>
      <c r="W276" s="4">
        <f t="shared" si="70"/>
        <v>0</v>
      </c>
      <c r="X276" s="19">
        <f t="shared" si="71"/>
        <v>66099</v>
      </c>
      <c r="Y276" s="20">
        <v>0</v>
      </c>
      <c r="Z276" s="18">
        <v>0</v>
      </c>
      <c r="AA276" s="4">
        <f t="shared" si="72"/>
        <v>66099</v>
      </c>
      <c r="AB276" s="20"/>
      <c r="AC276" s="20"/>
      <c r="AD276" s="20"/>
      <c r="AE276" s="20"/>
      <c r="AF276" s="20"/>
      <c r="AG276" s="20"/>
      <c r="AH276" s="20"/>
      <c r="AI276" s="64">
        <v>0</v>
      </c>
      <c r="AJ276" s="64"/>
      <c r="AK276" s="29"/>
      <c r="AL276" s="38">
        <f t="shared" si="75"/>
        <v>66099</v>
      </c>
      <c r="AM276" s="62">
        <v>66099</v>
      </c>
      <c r="AN276" s="26">
        <f t="shared" si="76"/>
        <v>0</v>
      </c>
      <c r="AO276" s="40">
        <f t="shared" si="77"/>
        <v>1</v>
      </c>
      <c r="AP276" s="40">
        <f t="shared" si="78"/>
        <v>1</v>
      </c>
    </row>
    <row r="277" spans="1:42" ht="17.100000000000001" customHeight="1">
      <c r="A277" s="8" t="s">
        <v>547</v>
      </c>
      <c r="B277" s="8" t="s">
        <v>548</v>
      </c>
      <c r="C277" s="8" t="s">
        <v>113</v>
      </c>
      <c r="D277" s="8" t="s">
        <v>553</v>
      </c>
      <c r="E277" s="57">
        <v>1680.38</v>
      </c>
      <c r="F277" s="2">
        <f t="shared" si="73"/>
        <v>3067970.59</v>
      </c>
      <c r="G277" s="69">
        <v>560540.47</v>
      </c>
      <c r="H277" s="60">
        <v>455584</v>
      </c>
      <c r="I277" s="44">
        <f t="shared" si="67"/>
        <v>341688</v>
      </c>
      <c r="J277" s="61">
        <v>160312</v>
      </c>
      <c r="K277" s="61">
        <v>794</v>
      </c>
      <c r="L277" s="61">
        <v>410671</v>
      </c>
      <c r="M277" s="61">
        <v>110992</v>
      </c>
      <c r="N277" s="2">
        <f t="shared" si="65"/>
        <v>1584997.47</v>
      </c>
      <c r="O277" s="4">
        <f t="shared" si="79"/>
        <v>1482973</v>
      </c>
      <c r="P277" s="68">
        <v>1027</v>
      </c>
      <c r="Q277" s="63">
        <v>55</v>
      </c>
      <c r="R277" s="4">
        <f t="shared" si="66"/>
        <v>78514</v>
      </c>
      <c r="S277" s="6">
        <f t="shared" si="74"/>
        <v>147486.95259999999</v>
      </c>
      <c r="T277" s="70">
        <v>32457468</v>
      </c>
      <c r="U277" s="6">
        <f t="shared" si="68"/>
        <v>32457.468000000001</v>
      </c>
      <c r="V277" s="6">
        <f t="shared" si="69"/>
        <v>115029.4846</v>
      </c>
      <c r="W277" s="4">
        <f t="shared" si="70"/>
        <v>2300590</v>
      </c>
      <c r="X277" s="19">
        <f t="shared" si="71"/>
        <v>3862077</v>
      </c>
      <c r="Y277" s="20">
        <v>0</v>
      </c>
      <c r="Z277" s="18">
        <v>0</v>
      </c>
      <c r="AA277" s="4">
        <f t="shared" si="72"/>
        <v>3862077</v>
      </c>
      <c r="AB277" s="20"/>
      <c r="AC277" s="20"/>
      <c r="AD277" s="20"/>
      <c r="AE277" s="20"/>
      <c r="AF277" s="20"/>
      <c r="AG277" s="20"/>
      <c r="AH277" s="20"/>
      <c r="AI277" s="64">
        <v>0</v>
      </c>
      <c r="AJ277" s="64"/>
      <c r="AK277" s="29"/>
      <c r="AL277" s="38">
        <f t="shared" si="75"/>
        <v>3862077</v>
      </c>
      <c r="AM277" s="62">
        <v>3862077</v>
      </c>
      <c r="AN277" s="26">
        <f t="shared" si="76"/>
        <v>0</v>
      </c>
      <c r="AO277" s="40" t="str">
        <f t="shared" si="77"/>
        <v xml:space="preserve"> </v>
      </c>
      <c r="AP277" s="40" t="str">
        <f t="shared" si="78"/>
        <v xml:space="preserve"> </v>
      </c>
    </row>
    <row r="278" spans="1:42" ht="17.100000000000001" customHeight="1">
      <c r="A278" s="8" t="s">
        <v>547</v>
      </c>
      <c r="B278" s="8" t="s">
        <v>548</v>
      </c>
      <c r="C278" s="8" t="s">
        <v>224</v>
      </c>
      <c r="D278" s="8" t="s">
        <v>554</v>
      </c>
      <c r="E278" s="57">
        <v>1360.33</v>
      </c>
      <c r="F278" s="2">
        <f t="shared" si="73"/>
        <v>2483636.1</v>
      </c>
      <c r="G278" s="69">
        <v>329676.3</v>
      </c>
      <c r="H278" s="60">
        <v>340279</v>
      </c>
      <c r="I278" s="44">
        <f t="shared" si="67"/>
        <v>255209.25</v>
      </c>
      <c r="J278" s="61">
        <v>119721</v>
      </c>
      <c r="K278" s="61">
        <v>596</v>
      </c>
      <c r="L278" s="61">
        <v>311332</v>
      </c>
      <c r="M278" s="61">
        <v>49954</v>
      </c>
      <c r="N278" s="2">
        <f t="shared" si="65"/>
        <v>1066488.55</v>
      </c>
      <c r="O278" s="4">
        <f t="shared" si="79"/>
        <v>1417148</v>
      </c>
      <c r="P278" s="68">
        <v>673</v>
      </c>
      <c r="Q278" s="63">
        <v>53</v>
      </c>
      <c r="R278" s="4">
        <f t="shared" si="66"/>
        <v>49580</v>
      </c>
      <c r="S278" s="6">
        <f t="shared" si="74"/>
        <v>119396.16409999999</v>
      </c>
      <c r="T278" s="70">
        <v>20375544</v>
      </c>
      <c r="U278" s="6">
        <f t="shared" si="68"/>
        <v>20375.544000000002</v>
      </c>
      <c r="V278" s="6">
        <f t="shared" si="69"/>
        <v>99020.6201</v>
      </c>
      <c r="W278" s="4">
        <f t="shared" si="70"/>
        <v>1980412</v>
      </c>
      <c r="X278" s="19">
        <f t="shared" si="71"/>
        <v>3447140</v>
      </c>
      <c r="Y278" s="20">
        <v>0</v>
      </c>
      <c r="Z278" s="18">
        <v>0</v>
      </c>
      <c r="AA278" s="4">
        <f t="shared" si="72"/>
        <v>3447140</v>
      </c>
      <c r="AB278" s="20"/>
      <c r="AC278" s="20"/>
      <c r="AD278" s="20"/>
      <c r="AE278" s="20"/>
      <c r="AF278" s="20"/>
      <c r="AG278" s="20"/>
      <c r="AH278" s="20"/>
      <c r="AI278" s="64">
        <v>0</v>
      </c>
      <c r="AJ278" s="64"/>
      <c r="AK278" s="29"/>
      <c r="AL278" s="38">
        <f t="shared" si="75"/>
        <v>3447140</v>
      </c>
      <c r="AM278" s="62">
        <v>3447140</v>
      </c>
      <c r="AN278" s="26">
        <f t="shared" si="76"/>
        <v>0</v>
      </c>
      <c r="AO278" s="40" t="str">
        <f t="shared" si="77"/>
        <v xml:space="preserve"> </v>
      </c>
      <c r="AP278" s="40" t="str">
        <f t="shared" si="78"/>
        <v xml:space="preserve"> </v>
      </c>
    </row>
    <row r="279" spans="1:42" ht="17.100000000000001" customHeight="1">
      <c r="A279" s="8" t="s">
        <v>547</v>
      </c>
      <c r="B279" s="8" t="s">
        <v>548</v>
      </c>
      <c r="C279" s="8" t="s">
        <v>288</v>
      </c>
      <c r="D279" s="8" t="s">
        <v>555</v>
      </c>
      <c r="E279" s="57">
        <v>2519.44</v>
      </c>
      <c r="F279" s="2">
        <f t="shared" si="73"/>
        <v>4599892.7699999996</v>
      </c>
      <c r="G279" s="69">
        <v>561433.56999999995</v>
      </c>
      <c r="H279" s="60">
        <v>589584</v>
      </c>
      <c r="I279" s="44">
        <f t="shared" si="67"/>
        <v>442188</v>
      </c>
      <c r="J279" s="61">
        <v>207459</v>
      </c>
      <c r="K279" s="61">
        <v>1029</v>
      </c>
      <c r="L279" s="61">
        <v>537025</v>
      </c>
      <c r="M279" s="61">
        <v>75669</v>
      </c>
      <c r="N279" s="2">
        <f t="shared" si="65"/>
        <v>1824803.5699999998</v>
      </c>
      <c r="O279" s="4">
        <f t="shared" si="79"/>
        <v>2775089</v>
      </c>
      <c r="P279" s="68">
        <v>1043</v>
      </c>
      <c r="Q279" s="63">
        <v>53</v>
      </c>
      <c r="R279" s="4">
        <f t="shared" si="66"/>
        <v>76838</v>
      </c>
      <c r="S279" s="6">
        <f t="shared" si="74"/>
        <v>221131.2488</v>
      </c>
      <c r="T279" s="70">
        <v>34023325</v>
      </c>
      <c r="U279" s="6">
        <f t="shared" si="68"/>
        <v>34023.324999999997</v>
      </c>
      <c r="V279" s="6">
        <f t="shared" si="69"/>
        <v>187107.92379999999</v>
      </c>
      <c r="W279" s="4">
        <f t="shared" si="70"/>
        <v>3742158</v>
      </c>
      <c r="X279" s="19">
        <f t="shared" si="71"/>
        <v>6594085</v>
      </c>
      <c r="Y279" s="20">
        <v>0</v>
      </c>
      <c r="Z279" s="18">
        <v>0</v>
      </c>
      <c r="AA279" s="4">
        <f t="shared" si="72"/>
        <v>6594085</v>
      </c>
      <c r="AB279" s="20"/>
      <c r="AC279" s="20"/>
      <c r="AD279" s="20"/>
      <c r="AE279" s="20"/>
      <c r="AF279" s="20"/>
      <c r="AG279" s="20"/>
      <c r="AH279" s="20"/>
      <c r="AI279" s="64">
        <v>0</v>
      </c>
      <c r="AJ279" s="64"/>
      <c r="AK279" s="29"/>
      <c r="AL279" s="38">
        <f t="shared" si="75"/>
        <v>6594085</v>
      </c>
      <c r="AM279" s="62">
        <v>6594085</v>
      </c>
      <c r="AN279" s="26">
        <f t="shared" si="76"/>
        <v>0</v>
      </c>
      <c r="AO279" s="40" t="str">
        <f t="shared" si="77"/>
        <v xml:space="preserve"> </v>
      </c>
      <c r="AP279" s="40" t="str">
        <f t="shared" si="78"/>
        <v xml:space="preserve"> </v>
      </c>
    </row>
    <row r="280" spans="1:42" ht="17.100000000000001" customHeight="1">
      <c r="A280" s="8" t="s">
        <v>547</v>
      </c>
      <c r="B280" s="8" t="s">
        <v>548</v>
      </c>
      <c r="C280" s="8" t="s">
        <v>197</v>
      </c>
      <c r="D280" s="8" t="s">
        <v>556</v>
      </c>
      <c r="E280" s="57">
        <v>1501.58</v>
      </c>
      <c r="F280" s="2">
        <f t="shared" si="73"/>
        <v>2741524.7</v>
      </c>
      <c r="G280" s="69">
        <v>879495.08</v>
      </c>
      <c r="H280" s="60">
        <v>363167</v>
      </c>
      <c r="I280" s="44">
        <f t="shared" si="67"/>
        <v>272375.25</v>
      </c>
      <c r="J280" s="61">
        <v>127784</v>
      </c>
      <c r="K280" s="61">
        <v>634</v>
      </c>
      <c r="L280" s="61">
        <v>331091</v>
      </c>
      <c r="M280" s="61">
        <v>4162275</v>
      </c>
      <c r="N280" s="2">
        <f t="shared" si="65"/>
        <v>5773654.3300000001</v>
      </c>
      <c r="O280" s="4">
        <f t="shared" si="79"/>
        <v>0</v>
      </c>
      <c r="P280" s="68">
        <v>633</v>
      </c>
      <c r="Q280" s="63">
        <v>62</v>
      </c>
      <c r="R280" s="4">
        <f t="shared" si="66"/>
        <v>54552</v>
      </c>
      <c r="S280" s="6">
        <f t="shared" si="74"/>
        <v>131793.67660000001</v>
      </c>
      <c r="T280" s="70">
        <v>54682083</v>
      </c>
      <c r="U280" s="6">
        <f t="shared" si="68"/>
        <v>54682.082999999999</v>
      </c>
      <c r="V280" s="6">
        <f t="shared" si="69"/>
        <v>77111.593600000007</v>
      </c>
      <c r="W280" s="4">
        <f t="shared" si="70"/>
        <v>1542232</v>
      </c>
      <c r="X280" s="19">
        <f t="shared" si="71"/>
        <v>1596784</v>
      </c>
      <c r="Y280" s="20">
        <v>0</v>
      </c>
      <c r="Z280" s="18">
        <v>0</v>
      </c>
      <c r="AA280" s="4">
        <f t="shared" si="72"/>
        <v>1596784</v>
      </c>
      <c r="AB280" s="20"/>
      <c r="AC280" s="20"/>
      <c r="AD280" s="20"/>
      <c r="AE280" s="20"/>
      <c r="AF280" s="20"/>
      <c r="AG280" s="20"/>
      <c r="AH280" s="20"/>
      <c r="AI280" s="64">
        <v>0</v>
      </c>
      <c r="AJ280" s="64"/>
      <c r="AK280" s="29"/>
      <c r="AL280" s="38">
        <f t="shared" si="75"/>
        <v>1596784</v>
      </c>
      <c r="AM280" s="62">
        <v>1596784</v>
      </c>
      <c r="AN280" s="26">
        <f t="shared" si="76"/>
        <v>0</v>
      </c>
      <c r="AO280" s="40">
        <f t="shared" si="77"/>
        <v>1</v>
      </c>
      <c r="AP280" s="40" t="str">
        <f t="shared" si="78"/>
        <v xml:space="preserve"> </v>
      </c>
    </row>
    <row r="281" spans="1:42" ht="17.100000000000001" customHeight="1">
      <c r="A281" s="8" t="s">
        <v>557</v>
      </c>
      <c r="B281" s="8" t="s">
        <v>558</v>
      </c>
      <c r="C281" s="8" t="s">
        <v>82</v>
      </c>
      <c r="D281" s="8" t="s">
        <v>559</v>
      </c>
      <c r="E281" s="57">
        <v>3474.91</v>
      </c>
      <c r="F281" s="2">
        <f t="shared" si="73"/>
        <v>6344351.6799999997</v>
      </c>
      <c r="G281" s="69">
        <v>1900873.31</v>
      </c>
      <c r="H281" s="60">
        <v>346455</v>
      </c>
      <c r="I281" s="44">
        <f t="shared" si="67"/>
        <v>259841.25</v>
      </c>
      <c r="J281" s="61">
        <v>326849</v>
      </c>
      <c r="K281" s="61">
        <v>454634</v>
      </c>
      <c r="L281" s="61">
        <v>822976</v>
      </c>
      <c r="M281" s="61">
        <v>200163</v>
      </c>
      <c r="N281" s="2">
        <f t="shared" si="65"/>
        <v>3965336.56</v>
      </c>
      <c r="O281" s="4">
        <f t="shared" si="79"/>
        <v>2379015</v>
      </c>
      <c r="P281" s="68">
        <v>2096</v>
      </c>
      <c r="Q281" s="63">
        <v>33</v>
      </c>
      <c r="R281" s="4">
        <f t="shared" si="66"/>
        <v>96144</v>
      </c>
      <c r="S281" s="6">
        <f t="shared" si="74"/>
        <v>304992.85070000001</v>
      </c>
      <c r="T281" s="70">
        <v>118378076</v>
      </c>
      <c r="U281" s="6">
        <f t="shared" si="68"/>
        <v>118378.076</v>
      </c>
      <c r="V281" s="6">
        <f t="shared" si="69"/>
        <v>186614.77470000001</v>
      </c>
      <c r="W281" s="4">
        <f t="shared" si="70"/>
        <v>3732295</v>
      </c>
      <c r="X281" s="19">
        <f t="shared" si="71"/>
        <v>6207454</v>
      </c>
      <c r="Y281" s="20">
        <v>0</v>
      </c>
      <c r="Z281" s="18">
        <v>0</v>
      </c>
      <c r="AA281" s="4">
        <f t="shared" si="72"/>
        <v>6207454</v>
      </c>
      <c r="AB281" s="20"/>
      <c r="AC281" s="20"/>
      <c r="AD281" s="20"/>
      <c r="AE281" s="20"/>
      <c r="AF281" s="20"/>
      <c r="AG281" s="20"/>
      <c r="AH281" s="20"/>
      <c r="AI281" s="64">
        <v>0</v>
      </c>
      <c r="AJ281" s="64"/>
      <c r="AK281" s="29"/>
      <c r="AL281" s="38">
        <f t="shared" si="75"/>
        <v>6207454</v>
      </c>
      <c r="AM281" s="62">
        <v>6207454</v>
      </c>
      <c r="AN281" s="26">
        <f t="shared" si="76"/>
        <v>0</v>
      </c>
      <c r="AO281" s="40" t="str">
        <f t="shared" si="77"/>
        <v xml:space="preserve"> </v>
      </c>
      <c r="AP281" s="40" t="str">
        <f t="shared" si="78"/>
        <v xml:space="preserve"> </v>
      </c>
    </row>
    <row r="282" spans="1:42" ht="17.100000000000001" customHeight="1">
      <c r="A282" s="8" t="s">
        <v>557</v>
      </c>
      <c r="B282" s="8" t="s">
        <v>558</v>
      </c>
      <c r="C282" s="8" t="s">
        <v>113</v>
      </c>
      <c r="D282" s="8" t="s">
        <v>560</v>
      </c>
      <c r="E282" s="57">
        <v>1140.45</v>
      </c>
      <c r="F282" s="2">
        <f t="shared" si="73"/>
        <v>2082187.99</v>
      </c>
      <c r="G282" s="69">
        <v>389162.45</v>
      </c>
      <c r="H282" s="60">
        <v>106767</v>
      </c>
      <c r="I282" s="44">
        <f t="shared" si="67"/>
        <v>80075.25</v>
      </c>
      <c r="J282" s="61">
        <v>100726</v>
      </c>
      <c r="K282" s="61">
        <v>139573</v>
      </c>
      <c r="L282" s="61">
        <v>258032</v>
      </c>
      <c r="M282" s="61">
        <v>98456</v>
      </c>
      <c r="N282" s="2">
        <f t="shared" si="65"/>
        <v>1066024.7</v>
      </c>
      <c r="O282" s="4">
        <f t="shared" si="79"/>
        <v>1016163</v>
      </c>
      <c r="P282" s="68">
        <v>659</v>
      </c>
      <c r="Q282" s="63">
        <v>48</v>
      </c>
      <c r="R282" s="4">
        <f t="shared" si="66"/>
        <v>43968</v>
      </c>
      <c r="S282" s="6">
        <f t="shared" si="74"/>
        <v>100097.2965</v>
      </c>
      <c r="T282" s="70">
        <v>23895156</v>
      </c>
      <c r="U282" s="6">
        <f t="shared" si="68"/>
        <v>23895.155999999999</v>
      </c>
      <c r="V282" s="6">
        <f t="shared" si="69"/>
        <v>76202.140499999994</v>
      </c>
      <c r="W282" s="4">
        <f t="shared" si="70"/>
        <v>1524043</v>
      </c>
      <c r="X282" s="19">
        <f t="shared" si="71"/>
        <v>2584174</v>
      </c>
      <c r="Y282" s="20">
        <v>0</v>
      </c>
      <c r="Z282" s="18">
        <v>0</v>
      </c>
      <c r="AA282" s="4">
        <f t="shared" si="72"/>
        <v>2584174</v>
      </c>
      <c r="AB282" s="20"/>
      <c r="AC282" s="20"/>
      <c r="AD282" s="20"/>
      <c r="AE282" s="20"/>
      <c r="AF282" s="20"/>
      <c r="AG282" s="20"/>
      <c r="AH282" s="20"/>
      <c r="AI282" s="64">
        <v>0</v>
      </c>
      <c r="AJ282" s="64"/>
      <c r="AK282" s="29"/>
      <c r="AL282" s="38">
        <f t="shared" si="75"/>
        <v>2584174</v>
      </c>
      <c r="AM282" s="62">
        <v>2584174</v>
      </c>
      <c r="AN282" s="26">
        <f t="shared" si="76"/>
        <v>0</v>
      </c>
      <c r="AO282" s="40" t="str">
        <f t="shared" si="77"/>
        <v xml:space="preserve"> </v>
      </c>
      <c r="AP282" s="40" t="str">
        <f t="shared" si="78"/>
        <v xml:space="preserve"> </v>
      </c>
    </row>
    <row r="283" spans="1:42" ht="17.100000000000001" customHeight="1">
      <c r="A283" s="8" t="s">
        <v>557</v>
      </c>
      <c r="B283" s="8" t="s">
        <v>558</v>
      </c>
      <c r="C283" s="8" t="s">
        <v>138</v>
      </c>
      <c r="D283" s="8" t="s">
        <v>561</v>
      </c>
      <c r="E283" s="57">
        <v>1546.63</v>
      </c>
      <c r="F283" s="2">
        <f t="shared" si="73"/>
        <v>2823775.19</v>
      </c>
      <c r="G283" s="69">
        <v>621674.91</v>
      </c>
      <c r="H283" s="60">
        <v>169698</v>
      </c>
      <c r="I283" s="44">
        <f t="shared" si="67"/>
        <v>127273.5</v>
      </c>
      <c r="J283" s="61">
        <v>160101</v>
      </c>
      <c r="K283" s="61">
        <v>222307</v>
      </c>
      <c r="L283" s="61">
        <v>404308</v>
      </c>
      <c r="M283" s="61">
        <v>197240</v>
      </c>
      <c r="N283" s="2">
        <f t="shared" si="65"/>
        <v>1732904.4100000001</v>
      </c>
      <c r="O283" s="4">
        <f t="shared" si="79"/>
        <v>1090871</v>
      </c>
      <c r="P283" s="68">
        <v>832</v>
      </c>
      <c r="Q283" s="63">
        <v>42</v>
      </c>
      <c r="R283" s="4">
        <f t="shared" si="66"/>
        <v>48572</v>
      </c>
      <c r="S283" s="6">
        <f t="shared" si="74"/>
        <v>135747.7151</v>
      </c>
      <c r="T283" s="70">
        <v>38565441</v>
      </c>
      <c r="U283" s="6">
        <f t="shared" si="68"/>
        <v>38565.440999999999</v>
      </c>
      <c r="V283" s="6">
        <f t="shared" si="69"/>
        <v>97182.27410000001</v>
      </c>
      <c r="W283" s="4">
        <f t="shared" si="70"/>
        <v>1943645</v>
      </c>
      <c r="X283" s="19">
        <f t="shared" si="71"/>
        <v>3083088</v>
      </c>
      <c r="Y283" s="20">
        <v>0</v>
      </c>
      <c r="Z283" s="18">
        <v>0</v>
      </c>
      <c r="AA283" s="4">
        <f t="shared" si="72"/>
        <v>3083088</v>
      </c>
      <c r="AB283" s="20"/>
      <c r="AC283" s="20"/>
      <c r="AD283" s="20"/>
      <c r="AE283" s="20"/>
      <c r="AF283" s="20"/>
      <c r="AG283" s="20"/>
      <c r="AH283" s="20"/>
      <c r="AI283" s="64">
        <v>0</v>
      </c>
      <c r="AJ283" s="64"/>
      <c r="AK283" s="29"/>
      <c r="AL283" s="38">
        <f t="shared" si="75"/>
        <v>3083088</v>
      </c>
      <c r="AM283" s="62">
        <v>3083088</v>
      </c>
      <c r="AN283" s="26">
        <f t="shared" si="76"/>
        <v>0</v>
      </c>
      <c r="AO283" s="40" t="str">
        <f t="shared" si="77"/>
        <v xml:space="preserve"> </v>
      </c>
      <c r="AP283" s="40" t="str">
        <f t="shared" si="78"/>
        <v xml:space="preserve"> </v>
      </c>
    </row>
    <row r="284" spans="1:42" ht="17.100000000000001" customHeight="1">
      <c r="A284" s="8" t="s">
        <v>557</v>
      </c>
      <c r="B284" s="8" t="s">
        <v>558</v>
      </c>
      <c r="C284" s="8" t="s">
        <v>240</v>
      </c>
      <c r="D284" s="8" t="s">
        <v>562</v>
      </c>
      <c r="E284" s="57">
        <v>916.46</v>
      </c>
      <c r="F284" s="2">
        <f t="shared" si="73"/>
        <v>1673236.01</v>
      </c>
      <c r="G284" s="69">
        <v>435502.33</v>
      </c>
      <c r="H284" s="60">
        <v>84818</v>
      </c>
      <c r="I284" s="44">
        <f t="shared" si="67"/>
        <v>63613.5</v>
      </c>
      <c r="J284" s="61">
        <v>80006</v>
      </c>
      <c r="K284" s="61">
        <v>111194</v>
      </c>
      <c r="L284" s="61">
        <v>206675</v>
      </c>
      <c r="M284" s="61">
        <v>75995</v>
      </c>
      <c r="N284" s="2">
        <f t="shared" si="65"/>
        <v>972985.83000000007</v>
      </c>
      <c r="O284" s="4">
        <f t="shared" si="79"/>
        <v>700250</v>
      </c>
      <c r="P284" s="68">
        <v>357</v>
      </c>
      <c r="Q284" s="63">
        <v>86</v>
      </c>
      <c r="R284" s="4">
        <f t="shared" si="66"/>
        <v>42676</v>
      </c>
      <c r="S284" s="6">
        <f t="shared" si="74"/>
        <v>80437.694199999998</v>
      </c>
      <c r="T284" s="70">
        <v>26874713</v>
      </c>
      <c r="U284" s="6">
        <f t="shared" si="68"/>
        <v>26874.713</v>
      </c>
      <c r="V284" s="6">
        <f t="shared" si="69"/>
        <v>53562.981199999995</v>
      </c>
      <c r="W284" s="4">
        <f t="shared" si="70"/>
        <v>1071260</v>
      </c>
      <c r="X284" s="19">
        <f t="shared" si="71"/>
        <v>1814186</v>
      </c>
      <c r="Y284" s="20">
        <v>0</v>
      </c>
      <c r="Z284" s="18">
        <v>0</v>
      </c>
      <c r="AA284" s="4">
        <f t="shared" si="72"/>
        <v>1814186</v>
      </c>
      <c r="AB284" s="20"/>
      <c r="AC284" s="20"/>
      <c r="AD284" s="20"/>
      <c r="AE284" s="20"/>
      <c r="AF284" s="20"/>
      <c r="AG284" s="20"/>
      <c r="AH284" s="20"/>
      <c r="AI284" s="64">
        <v>0</v>
      </c>
      <c r="AJ284" s="64"/>
      <c r="AK284" s="29"/>
      <c r="AL284" s="38">
        <f t="shared" si="75"/>
        <v>1814186</v>
      </c>
      <c r="AM284" s="62">
        <v>1814186</v>
      </c>
      <c r="AN284" s="26">
        <f t="shared" si="76"/>
        <v>0</v>
      </c>
      <c r="AO284" s="40" t="str">
        <f t="shared" si="77"/>
        <v xml:space="preserve"> </v>
      </c>
      <c r="AP284" s="40" t="str">
        <f t="shared" si="78"/>
        <v xml:space="preserve"> </v>
      </c>
    </row>
    <row r="285" spans="1:42" ht="17.100000000000001" customHeight="1">
      <c r="A285" s="8" t="s">
        <v>557</v>
      </c>
      <c r="B285" s="8" t="s">
        <v>558</v>
      </c>
      <c r="C285" s="8" t="s">
        <v>95</v>
      </c>
      <c r="D285" s="8" t="s">
        <v>563</v>
      </c>
      <c r="E285" s="57">
        <v>2365.12</v>
      </c>
      <c r="F285" s="2">
        <f t="shared" si="73"/>
        <v>4318141.49</v>
      </c>
      <c r="G285" s="69">
        <v>767146.86</v>
      </c>
      <c r="H285" s="60">
        <v>222124</v>
      </c>
      <c r="I285" s="44">
        <f t="shared" si="67"/>
        <v>166593</v>
      </c>
      <c r="J285" s="61">
        <v>209506</v>
      </c>
      <c r="K285" s="61">
        <v>291964</v>
      </c>
      <c r="L285" s="61">
        <v>538598</v>
      </c>
      <c r="M285" s="61">
        <v>36797</v>
      </c>
      <c r="N285" s="2">
        <f t="shared" si="65"/>
        <v>2010604.8599999999</v>
      </c>
      <c r="O285" s="4">
        <f t="shared" si="79"/>
        <v>2307537</v>
      </c>
      <c r="P285" s="68">
        <v>803</v>
      </c>
      <c r="Q285" s="63">
        <v>33</v>
      </c>
      <c r="R285" s="4">
        <f t="shared" si="66"/>
        <v>36834</v>
      </c>
      <c r="S285" s="6">
        <f t="shared" si="74"/>
        <v>207586.58240000001</v>
      </c>
      <c r="T285" s="70">
        <v>48645964</v>
      </c>
      <c r="U285" s="6">
        <f t="shared" si="68"/>
        <v>48645.964</v>
      </c>
      <c r="V285" s="6">
        <f t="shared" si="69"/>
        <v>158940.61840000001</v>
      </c>
      <c r="W285" s="4">
        <f t="shared" si="70"/>
        <v>3178812</v>
      </c>
      <c r="X285" s="19">
        <f t="shared" si="71"/>
        <v>5523183</v>
      </c>
      <c r="Y285" s="20">
        <v>0</v>
      </c>
      <c r="Z285" s="18">
        <v>0</v>
      </c>
      <c r="AA285" s="4">
        <f t="shared" si="72"/>
        <v>5523183</v>
      </c>
      <c r="AB285" s="20"/>
      <c r="AC285" s="20"/>
      <c r="AD285" s="20"/>
      <c r="AE285" s="20"/>
      <c r="AF285" s="20"/>
      <c r="AG285" s="20"/>
      <c r="AH285" s="20"/>
      <c r="AI285" s="64">
        <v>0</v>
      </c>
      <c r="AJ285" s="64"/>
      <c r="AK285" s="29"/>
      <c r="AL285" s="38">
        <f t="shared" si="75"/>
        <v>5523183</v>
      </c>
      <c r="AM285" s="62">
        <v>5523183</v>
      </c>
      <c r="AN285" s="26">
        <f t="shared" si="76"/>
        <v>0</v>
      </c>
      <c r="AO285" s="40" t="str">
        <f t="shared" si="77"/>
        <v xml:space="preserve"> </v>
      </c>
      <c r="AP285" s="40" t="str">
        <f t="shared" si="78"/>
        <v xml:space="preserve"> </v>
      </c>
    </row>
    <row r="286" spans="1:42" ht="17.100000000000001" customHeight="1">
      <c r="A286" s="8" t="s">
        <v>557</v>
      </c>
      <c r="B286" s="8" t="s">
        <v>558</v>
      </c>
      <c r="C286" s="8" t="s">
        <v>248</v>
      </c>
      <c r="D286" s="8" t="s">
        <v>564</v>
      </c>
      <c r="E286" s="57">
        <v>3104.24</v>
      </c>
      <c r="F286" s="2">
        <f t="shared" si="73"/>
        <v>5667597.2199999997</v>
      </c>
      <c r="G286" s="69">
        <v>1159719.2</v>
      </c>
      <c r="H286" s="60">
        <v>322916</v>
      </c>
      <c r="I286" s="44">
        <f t="shared" si="67"/>
        <v>242187</v>
      </c>
      <c r="J286" s="61">
        <v>304648</v>
      </c>
      <c r="K286" s="61">
        <v>423520</v>
      </c>
      <c r="L286" s="61">
        <v>765823</v>
      </c>
      <c r="M286" s="61">
        <v>176676</v>
      </c>
      <c r="N286" s="2">
        <f t="shared" si="65"/>
        <v>3072573.2</v>
      </c>
      <c r="O286" s="4">
        <f t="shared" si="79"/>
        <v>2595024</v>
      </c>
      <c r="P286" s="68">
        <v>1505</v>
      </c>
      <c r="Q286" s="63">
        <v>33</v>
      </c>
      <c r="R286" s="4">
        <f t="shared" si="66"/>
        <v>69034</v>
      </c>
      <c r="S286" s="6">
        <f t="shared" si="74"/>
        <v>272459.14480000001</v>
      </c>
      <c r="T286" s="70">
        <v>71527243</v>
      </c>
      <c r="U286" s="6">
        <f t="shared" si="68"/>
        <v>71527.243000000002</v>
      </c>
      <c r="V286" s="6">
        <f t="shared" si="69"/>
        <v>200931.90179999999</v>
      </c>
      <c r="W286" s="4">
        <f t="shared" si="70"/>
        <v>4018638</v>
      </c>
      <c r="X286" s="19">
        <f t="shared" si="71"/>
        <v>6682696</v>
      </c>
      <c r="Y286" s="20">
        <v>0</v>
      </c>
      <c r="Z286" s="18">
        <v>0</v>
      </c>
      <c r="AA286" s="4">
        <f t="shared" si="72"/>
        <v>6682696</v>
      </c>
      <c r="AB286" s="20"/>
      <c r="AC286" s="20"/>
      <c r="AD286" s="20"/>
      <c r="AE286" s="20"/>
      <c r="AF286" s="20"/>
      <c r="AG286" s="20"/>
      <c r="AH286" s="20"/>
      <c r="AI286" s="64">
        <v>0</v>
      </c>
      <c r="AJ286" s="64"/>
      <c r="AK286" s="29"/>
      <c r="AL286" s="38">
        <f t="shared" si="75"/>
        <v>6682696</v>
      </c>
      <c r="AM286" s="62">
        <v>6682696</v>
      </c>
      <c r="AN286" s="26">
        <f t="shared" si="76"/>
        <v>0</v>
      </c>
      <c r="AO286" s="40" t="str">
        <f t="shared" si="77"/>
        <v xml:space="preserve"> </v>
      </c>
      <c r="AP286" s="40" t="str">
        <f t="shared" si="78"/>
        <v xml:space="preserve"> </v>
      </c>
    </row>
    <row r="287" spans="1:42" ht="17.100000000000001" customHeight="1">
      <c r="A287" s="8" t="s">
        <v>565</v>
      </c>
      <c r="B287" s="8" t="s">
        <v>566</v>
      </c>
      <c r="C287" s="8" t="s">
        <v>285</v>
      </c>
      <c r="D287" s="8" t="s">
        <v>567</v>
      </c>
      <c r="E287" s="57">
        <v>319.89999999999998</v>
      </c>
      <c r="F287" s="2">
        <f t="shared" si="73"/>
        <v>584060.62</v>
      </c>
      <c r="G287" s="69">
        <v>134151.29999999999</v>
      </c>
      <c r="H287" s="60">
        <v>25262</v>
      </c>
      <c r="I287" s="44">
        <f t="shared" si="67"/>
        <v>18946.5</v>
      </c>
      <c r="J287" s="61">
        <v>24817</v>
      </c>
      <c r="K287" s="61">
        <v>0</v>
      </c>
      <c r="L287" s="61">
        <v>0</v>
      </c>
      <c r="M287" s="61">
        <v>38664</v>
      </c>
      <c r="N287" s="2">
        <f t="shared" si="65"/>
        <v>216578.8</v>
      </c>
      <c r="O287" s="4">
        <f t="shared" si="79"/>
        <v>367482</v>
      </c>
      <c r="P287" s="68">
        <v>114</v>
      </c>
      <c r="Q287" s="63">
        <v>79</v>
      </c>
      <c r="R287" s="4">
        <f t="shared" si="66"/>
        <v>12518</v>
      </c>
      <c r="S287" s="6">
        <f t="shared" si="74"/>
        <v>28077.623</v>
      </c>
      <c r="T287" s="70">
        <v>8447815</v>
      </c>
      <c r="U287" s="6">
        <f t="shared" si="68"/>
        <v>8447.8150000000005</v>
      </c>
      <c r="V287" s="6">
        <f t="shared" si="69"/>
        <v>19629.807999999997</v>
      </c>
      <c r="W287" s="4">
        <f t="shared" si="70"/>
        <v>392596</v>
      </c>
      <c r="X287" s="19">
        <f t="shared" si="71"/>
        <v>772596</v>
      </c>
      <c r="Y287" s="20">
        <v>0</v>
      </c>
      <c r="Z287" s="18">
        <v>0</v>
      </c>
      <c r="AA287" s="4">
        <f t="shared" si="72"/>
        <v>772596</v>
      </c>
      <c r="AB287" s="20"/>
      <c r="AC287" s="20"/>
      <c r="AD287" s="20"/>
      <c r="AE287" s="20"/>
      <c r="AF287" s="20"/>
      <c r="AG287" s="20"/>
      <c r="AH287" s="20"/>
      <c r="AI287" s="64">
        <v>0</v>
      </c>
      <c r="AJ287" s="64"/>
      <c r="AK287" s="29"/>
      <c r="AL287" s="38">
        <f t="shared" si="75"/>
        <v>772596</v>
      </c>
      <c r="AM287" s="62">
        <v>772596</v>
      </c>
      <c r="AN287" s="26">
        <f t="shared" si="76"/>
        <v>0</v>
      </c>
      <c r="AO287" s="40" t="str">
        <f t="shared" si="77"/>
        <v xml:space="preserve"> </v>
      </c>
      <c r="AP287" s="40" t="str">
        <f t="shared" si="78"/>
        <v xml:space="preserve"> </v>
      </c>
    </row>
    <row r="288" spans="1:42" ht="17.100000000000001" customHeight="1">
      <c r="A288" s="8" t="s">
        <v>565</v>
      </c>
      <c r="B288" s="8" t="s">
        <v>566</v>
      </c>
      <c r="C288" s="8" t="s">
        <v>568</v>
      </c>
      <c r="D288" s="8" t="s">
        <v>569</v>
      </c>
      <c r="E288" s="57">
        <v>618.39</v>
      </c>
      <c r="F288" s="2">
        <f t="shared" si="73"/>
        <v>1129031.73</v>
      </c>
      <c r="G288" s="69">
        <v>114179.47</v>
      </c>
      <c r="H288" s="60">
        <v>57082</v>
      </c>
      <c r="I288" s="44">
        <f t="shared" si="67"/>
        <v>42811.5</v>
      </c>
      <c r="J288" s="61">
        <v>56489</v>
      </c>
      <c r="K288" s="61">
        <v>0</v>
      </c>
      <c r="L288" s="61">
        <v>0</v>
      </c>
      <c r="M288" s="61">
        <v>27058</v>
      </c>
      <c r="N288" s="2">
        <f t="shared" si="65"/>
        <v>240537.97</v>
      </c>
      <c r="O288" s="4">
        <f t="shared" si="79"/>
        <v>888494</v>
      </c>
      <c r="P288" s="68">
        <v>349</v>
      </c>
      <c r="Q288" s="63">
        <v>33</v>
      </c>
      <c r="R288" s="4">
        <f t="shared" si="66"/>
        <v>16009</v>
      </c>
      <c r="S288" s="6">
        <f t="shared" si="74"/>
        <v>54276.090300000003</v>
      </c>
      <c r="T288" s="70">
        <v>7272578</v>
      </c>
      <c r="U288" s="6">
        <f t="shared" si="68"/>
        <v>7272.5780000000004</v>
      </c>
      <c r="V288" s="6">
        <f t="shared" si="69"/>
        <v>47003.512300000002</v>
      </c>
      <c r="W288" s="4">
        <f t="shared" si="70"/>
        <v>940070</v>
      </c>
      <c r="X288" s="19">
        <f t="shared" si="71"/>
        <v>1844573</v>
      </c>
      <c r="Y288" s="20">
        <v>0</v>
      </c>
      <c r="Z288" s="18">
        <v>0</v>
      </c>
      <c r="AA288" s="4">
        <f t="shared" si="72"/>
        <v>1844573</v>
      </c>
      <c r="AB288" s="20"/>
      <c r="AC288" s="20"/>
      <c r="AD288" s="20"/>
      <c r="AE288" s="20"/>
      <c r="AF288" s="20"/>
      <c r="AG288" s="20"/>
      <c r="AH288" s="20"/>
      <c r="AI288" s="64">
        <v>0</v>
      </c>
      <c r="AJ288" s="64"/>
      <c r="AK288" s="29"/>
      <c r="AL288" s="38">
        <f t="shared" si="75"/>
        <v>1844573</v>
      </c>
      <c r="AM288" s="62">
        <v>1844573</v>
      </c>
      <c r="AN288" s="26">
        <f t="shared" si="76"/>
        <v>0</v>
      </c>
      <c r="AO288" s="40" t="str">
        <f t="shared" si="77"/>
        <v xml:space="preserve"> </v>
      </c>
      <c r="AP288" s="40" t="str">
        <f t="shared" si="78"/>
        <v xml:space="preserve"> </v>
      </c>
    </row>
    <row r="289" spans="1:42" ht="17.100000000000001" customHeight="1">
      <c r="A289" s="8" t="s">
        <v>565</v>
      </c>
      <c r="B289" s="8" t="s">
        <v>566</v>
      </c>
      <c r="C289" s="8" t="s">
        <v>570</v>
      </c>
      <c r="D289" s="8" t="s">
        <v>571</v>
      </c>
      <c r="E289" s="57">
        <v>137.07</v>
      </c>
      <c r="F289" s="2">
        <f t="shared" si="73"/>
        <v>250256.92</v>
      </c>
      <c r="G289" s="69">
        <v>38622.480000000003</v>
      </c>
      <c r="H289" s="60">
        <v>10268</v>
      </c>
      <c r="I289" s="44">
        <f t="shared" si="67"/>
        <v>7701</v>
      </c>
      <c r="J289" s="61">
        <v>10158</v>
      </c>
      <c r="K289" s="61">
        <v>0</v>
      </c>
      <c r="L289" s="61">
        <v>0</v>
      </c>
      <c r="M289" s="61">
        <v>13536</v>
      </c>
      <c r="N289" s="2">
        <f t="shared" si="65"/>
        <v>70017.48000000001</v>
      </c>
      <c r="O289" s="4">
        <f t="shared" si="79"/>
        <v>180239</v>
      </c>
      <c r="P289" s="68">
        <v>61</v>
      </c>
      <c r="Q289" s="63">
        <v>84</v>
      </c>
      <c r="R289" s="4">
        <f t="shared" si="66"/>
        <v>7122</v>
      </c>
      <c r="S289" s="6">
        <f t="shared" si="74"/>
        <v>12030.633900000001</v>
      </c>
      <c r="T289" s="70">
        <v>2432146</v>
      </c>
      <c r="U289" s="6">
        <f t="shared" si="68"/>
        <v>2432.1460000000002</v>
      </c>
      <c r="V289" s="6">
        <f t="shared" si="69"/>
        <v>9598.4879000000001</v>
      </c>
      <c r="W289" s="4">
        <f t="shared" si="70"/>
        <v>191970</v>
      </c>
      <c r="X289" s="19">
        <f t="shared" si="71"/>
        <v>379331</v>
      </c>
      <c r="Y289" s="20">
        <v>0</v>
      </c>
      <c r="Z289" s="18">
        <v>0</v>
      </c>
      <c r="AA289" s="4">
        <f t="shared" si="72"/>
        <v>379331</v>
      </c>
      <c r="AB289" s="20"/>
      <c r="AC289" s="20"/>
      <c r="AD289" s="20"/>
      <c r="AE289" s="20"/>
      <c r="AF289" s="20"/>
      <c r="AG289" s="20"/>
      <c r="AH289" s="20"/>
      <c r="AI289" s="64">
        <v>0</v>
      </c>
      <c r="AJ289" s="64"/>
      <c r="AK289" s="29"/>
      <c r="AL289" s="38">
        <f t="shared" si="75"/>
        <v>379331</v>
      </c>
      <c r="AM289" s="62">
        <v>379331</v>
      </c>
      <c r="AN289" s="26">
        <f t="shared" si="76"/>
        <v>0</v>
      </c>
      <c r="AO289" s="40" t="str">
        <f t="shared" si="77"/>
        <v xml:space="preserve"> </v>
      </c>
      <c r="AP289" s="40" t="str">
        <f t="shared" si="78"/>
        <v xml:space="preserve"> </v>
      </c>
    </row>
    <row r="290" spans="1:42" ht="17.100000000000001" customHeight="1">
      <c r="A290" s="8" t="s">
        <v>565</v>
      </c>
      <c r="B290" s="8" t="s">
        <v>566</v>
      </c>
      <c r="C290" s="8" t="s">
        <v>369</v>
      </c>
      <c r="D290" s="8" t="s">
        <v>572</v>
      </c>
      <c r="E290" s="57">
        <v>519.9</v>
      </c>
      <c r="F290" s="2">
        <f t="shared" si="73"/>
        <v>949212.62</v>
      </c>
      <c r="G290" s="69">
        <v>117199.32</v>
      </c>
      <c r="H290" s="60">
        <v>46123</v>
      </c>
      <c r="I290" s="44">
        <f t="shared" si="67"/>
        <v>34592.25</v>
      </c>
      <c r="J290" s="61">
        <v>45302</v>
      </c>
      <c r="K290" s="61">
        <v>0</v>
      </c>
      <c r="L290" s="61">
        <v>0</v>
      </c>
      <c r="M290" s="61">
        <v>32786</v>
      </c>
      <c r="N290" s="2">
        <f t="shared" si="65"/>
        <v>229879.57</v>
      </c>
      <c r="O290" s="4">
        <f t="shared" si="79"/>
        <v>719333</v>
      </c>
      <c r="P290" s="68">
        <v>262</v>
      </c>
      <c r="Q290" s="63">
        <v>35</v>
      </c>
      <c r="R290" s="4">
        <f t="shared" si="66"/>
        <v>12746</v>
      </c>
      <c r="S290" s="6">
        <f t="shared" si="74"/>
        <v>45631.623</v>
      </c>
      <c r="T290" s="70">
        <v>7398947</v>
      </c>
      <c r="U290" s="6">
        <f t="shared" si="68"/>
        <v>7398.9470000000001</v>
      </c>
      <c r="V290" s="6">
        <f t="shared" si="69"/>
        <v>38232.675999999999</v>
      </c>
      <c r="W290" s="4">
        <f t="shared" si="70"/>
        <v>764654</v>
      </c>
      <c r="X290" s="19">
        <f t="shared" si="71"/>
        <v>1496733</v>
      </c>
      <c r="Y290" s="20">
        <v>0</v>
      </c>
      <c r="Z290" s="18">
        <v>0</v>
      </c>
      <c r="AA290" s="4">
        <f t="shared" si="72"/>
        <v>1496733</v>
      </c>
      <c r="AB290" s="20"/>
      <c r="AC290" s="20"/>
      <c r="AD290" s="20"/>
      <c r="AE290" s="20"/>
      <c r="AF290" s="20"/>
      <c r="AG290" s="20"/>
      <c r="AH290" s="20"/>
      <c r="AI290" s="64">
        <v>0</v>
      </c>
      <c r="AJ290" s="64"/>
      <c r="AK290" s="29"/>
      <c r="AL290" s="38">
        <f t="shared" si="75"/>
        <v>1496733</v>
      </c>
      <c r="AM290" s="62">
        <v>1496733</v>
      </c>
      <c r="AN290" s="26">
        <f t="shared" si="76"/>
        <v>0</v>
      </c>
      <c r="AO290" s="40" t="str">
        <f t="shared" si="77"/>
        <v xml:space="preserve"> </v>
      </c>
      <c r="AP290" s="40" t="str">
        <f t="shared" si="78"/>
        <v xml:space="preserve"> </v>
      </c>
    </row>
    <row r="291" spans="1:42" ht="17.100000000000001" customHeight="1">
      <c r="A291" s="8" t="s">
        <v>565</v>
      </c>
      <c r="B291" s="8" t="s">
        <v>566</v>
      </c>
      <c r="C291" s="8" t="s">
        <v>191</v>
      </c>
      <c r="D291" s="8" t="s">
        <v>573</v>
      </c>
      <c r="E291" s="57">
        <v>460.97</v>
      </c>
      <c r="F291" s="2">
        <f t="shared" si="73"/>
        <v>841620.59</v>
      </c>
      <c r="G291" s="69">
        <v>49693.35</v>
      </c>
      <c r="H291" s="60">
        <v>36143</v>
      </c>
      <c r="I291" s="44">
        <f t="shared" si="67"/>
        <v>27107.25</v>
      </c>
      <c r="J291" s="61">
        <v>35781</v>
      </c>
      <c r="K291" s="61">
        <v>0</v>
      </c>
      <c r="L291" s="61">
        <v>0</v>
      </c>
      <c r="M291" s="61">
        <v>25785</v>
      </c>
      <c r="N291" s="2">
        <f t="shared" si="65"/>
        <v>138366.6</v>
      </c>
      <c r="O291" s="4">
        <f t="shared" si="79"/>
        <v>703254</v>
      </c>
      <c r="P291" s="68">
        <v>203</v>
      </c>
      <c r="Q291" s="63">
        <v>57</v>
      </c>
      <c r="R291" s="4">
        <f t="shared" si="66"/>
        <v>16084</v>
      </c>
      <c r="S291" s="6">
        <f t="shared" si="74"/>
        <v>40459.336900000002</v>
      </c>
      <c r="T291" s="70">
        <v>3009894</v>
      </c>
      <c r="U291" s="6">
        <f t="shared" si="68"/>
        <v>3009.8939999999998</v>
      </c>
      <c r="V291" s="6">
        <f t="shared" si="69"/>
        <v>37449.442900000002</v>
      </c>
      <c r="W291" s="4">
        <f t="shared" si="70"/>
        <v>748989</v>
      </c>
      <c r="X291" s="19">
        <f t="shared" si="71"/>
        <v>1468327</v>
      </c>
      <c r="Y291" s="20">
        <v>0</v>
      </c>
      <c r="Z291" s="18">
        <v>0</v>
      </c>
      <c r="AA291" s="4">
        <f t="shared" si="72"/>
        <v>1468327</v>
      </c>
      <c r="AB291" s="20"/>
      <c r="AC291" s="20"/>
      <c r="AD291" s="20"/>
      <c r="AE291" s="20"/>
      <c r="AF291" s="20"/>
      <c r="AG291" s="20"/>
      <c r="AH291" s="20"/>
      <c r="AI291" s="64">
        <v>0</v>
      </c>
      <c r="AJ291" s="64"/>
      <c r="AK291" s="29"/>
      <c r="AL291" s="38">
        <f t="shared" si="75"/>
        <v>1468327</v>
      </c>
      <c r="AM291" s="62">
        <v>1468327</v>
      </c>
      <c r="AN291" s="26">
        <f t="shared" si="76"/>
        <v>0</v>
      </c>
      <c r="AO291" s="40" t="str">
        <f t="shared" si="77"/>
        <v xml:space="preserve"> </v>
      </c>
      <c r="AP291" s="40" t="str">
        <f t="shared" si="78"/>
        <v xml:space="preserve"> </v>
      </c>
    </row>
    <row r="292" spans="1:42" ht="17.100000000000001" customHeight="1">
      <c r="A292" s="8" t="s">
        <v>565</v>
      </c>
      <c r="B292" s="8" t="s">
        <v>566</v>
      </c>
      <c r="C292" s="8" t="s">
        <v>138</v>
      </c>
      <c r="D292" s="8" t="s">
        <v>574</v>
      </c>
      <c r="E292" s="57">
        <v>2133.9</v>
      </c>
      <c r="F292" s="2">
        <f t="shared" si="73"/>
        <v>3895989.26</v>
      </c>
      <c r="G292" s="69">
        <v>440624.41</v>
      </c>
      <c r="H292" s="60">
        <v>184151</v>
      </c>
      <c r="I292" s="44">
        <f t="shared" si="67"/>
        <v>138113.25</v>
      </c>
      <c r="J292" s="61">
        <v>182315</v>
      </c>
      <c r="K292" s="61">
        <v>0</v>
      </c>
      <c r="L292" s="61">
        <v>483100</v>
      </c>
      <c r="M292" s="61">
        <v>48812</v>
      </c>
      <c r="N292" s="2">
        <f t="shared" si="65"/>
        <v>1292964.6599999999</v>
      </c>
      <c r="O292" s="4">
        <f t="shared" si="79"/>
        <v>2603025</v>
      </c>
      <c r="P292" s="68">
        <v>790</v>
      </c>
      <c r="Q292" s="63">
        <v>68</v>
      </c>
      <c r="R292" s="4">
        <f t="shared" si="66"/>
        <v>74671</v>
      </c>
      <c r="S292" s="6">
        <f t="shared" si="74"/>
        <v>187292.40299999999</v>
      </c>
      <c r="T292" s="70">
        <v>28190941</v>
      </c>
      <c r="U292" s="6">
        <f t="shared" si="68"/>
        <v>28190.940999999999</v>
      </c>
      <c r="V292" s="6">
        <f t="shared" si="69"/>
        <v>159101.462</v>
      </c>
      <c r="W292" s="4">
        <f t="shared" si="70"/>
        <v>3182029</v>
      </c>
      <c r="X292" s="19">
        <f t="shared" si="71"/>
        <v>5859725</v>
      </c>
      <c r="Y292" s="20">
        <v>0</v>
      </c>
      <c r="Z292" s="18">
        <v>0</v>
      </c>
      <c r="AA292" s="4">
        <f t="shared" si="72"/>
        <v>5859725</v>
      </c>
      <c r="AB292" s="20"/>
      <c r="AC292" s="20"/>
      <c r="AD292" s="20"/>
      <c r="AE292" s="20"/>
      <c r="AF292" s="20"/>
      <c r="AG292" s="20"/>
      <c r="AH292" s="20"/>
      <c r="AI292" s="64">
        <v>0</v>
      </c>
      <c r="AJ292" s="64"/>
      <c r="AK292" s="29"/>
      <c r="AL292" s="38">
        <f t="shared" si="75"/>
        <v>5859725</v>
      </c>
      <c r="AM292" s="62">
        <v>5859725</v>
      </c>
      <c r="AN292" s="26">
        <f t="shared" si="76"/>
        <v>0</v>
      </c>
      <c r="AO292" s="40" t="str">
        <f t="shared" si="77"/>
        <v xml:space="preserve"> </v>
      </c>
      <c r="AP292" s="40" t="str">
        <f t="shared" si="78"/>
        <v xml:space="preserve"> </v>
      </c>
    </row>
    <row r="293" spans="1:42" ht="17.100000000000001" customHeight="1">
      <c r="A293" s="8" t="s">
        <v>565</v>
      </c>
      <c r="B293" s="8" t="s">
        <v>566</v>
      </c>
      <c r="C293" s="8" t="s">
        <v>115</v>
      </c>
      <c r="D293" s="8" t="s">
        <v>575</v>
      </c>
      <c r="E293" s="57">
        <v>1088.54</v>
      </c>
      <c r="F293" s="2">
        <f t="shared" si="73"/>
        <v>1987412.79</v>
      </c>
      <c r="G293" s="69">
        <v>138612.74</v>
      </c>
      <c r="H293" s="60">
        <v>81452</v>
      </c>
      <c r="I293" s="44">
        <f t="shared" si="67"/>
        <v>61089</v>
      </c>
      <c r="J293" s="61">
        <v>80217</v>
      </c>
      <c r="K293" s="61">
        <v>0</v>
      </c>
      <c r="L293" s="61">
        <v>209320</v>
      </c>
      <c r="M293" s="61">
        <v>71905</v>
      </c>
      <c r="N293" s="2">
        <f t="shared" si="65"/>
        <v>561143.74</v>
      </c>
      <c r="O293" s="4">
        <f t="shared" si="79"/>
        <v>1426269</v>
      </c>
      <c r="P293" s="68">
        <v>474</v>
      </c>
      <c r="Q293" s="63">
        <v>88</v>
      </c>
      <c r="R293" s="4">
        <f t="shared" si="66"/>
        <v>57980</v>
      </c>
      <c r="S293" s="6">
        <f t="shared" si="74"/>
        <v>95541.155799999993</v>
      </c>
      <c r="T293" s="70">
        <v>8540526</v>
      </c>
      <c r="U293" s="6">
        <f t="shared" si="68"/>
        <v>8540.5259999999998</v>
      </c>
      <c r="V293" s="6">
        <f t="shared" si="69"/>
        <v>87000.629799999995</v>
      </c>
      <c r="W293" s="4">
        <f t="shared" si="70"/>
        <v>1740013</v>
      </c>
      <c r="X293" s="19">
        <f t="shared" si="71"/>
        <v>3224262</v>
      </c>
      <c r="Y293" s="20">
        <v>0</v>
      </c>
      <c r="Z293" s="18">
        <v>0</v>
      </c>
      <c r="AA293" s="4">
        <f t="shared" si="72"/>
        <v>3224262</v>
      </c>
      <c r="AB293" s="20"/>
      <c r="AC293" s="20"/>
      <c r="AD293" s="20"/>
      <c r="AE293" s="20"/>
      <c r="AF293" s="20"/>
      <c r="AG293" s="20"/>
      <c r="AH293" s="20"/>
      <c r="AI293" s="64">
        <v>0</v>
      </c>
      <c r="AJ293" s="64"/>
      <c r="AK293" s="29"/>
      <c r="AL293" s="38">
        <f t="shared" si="75"/>
        <v>3224262</v>
      </c>
      <c r="AM293" s="62">
        <v>3224262</v>
      </c>
      <c r="AN293" s="26">
        <f t="shared" si="76"/>
        <v>0</v>
      </c>
      <c r="AO293" s="40" t="str">
        <f t="shared" si="77"/>
        <v xml:space="preserve"> </v>
      </c>
      <c r="AP293" s="40" t="str">
        <f t="shared" si="78"/>
        <v xml:space="preserve"> </v>
      </c>
    </row>
    <row r="294" spans="1:42" ht="17.100000000000001" customHeight="1">
      <c r="A294" s="8" t="s">
        <v>565</v>
      </c>
      <c r="B294" s="8" t="s">
        <v>566</v>
      </c>
      <c r="C294" s="8" t="s">
        <v>74</v>
      </c>
      <c r="D294" s="8" t="s">
        <v>576</v>
      </c>
      <c r="E294" s="57">
        <v>1509.47</v>
      </c>
      <c r="F294" s="2">
        <f t="shared" si="73"/>
        <v>2755929.95</v>
      </c>
      <c r="G294" s="69">
        <v>1181340.45</v>
      </c>
      <c r="H294" s="60">
        <v>129766</v>
      </c>
      <c r="I294" s="44">
        <f t="shared" si="67"/>
        <v>97324.5</v>
      </c>
      <c r="J294" s="61">
        <v>127907</v>
      </c>
      <c r="K294" s="61">
        <v>0</v>
      </c>
      <c r="L294" s="61">
        <v>333396</v>
      </c>
      <c r="M294" s="61">
        <v>113631</v>
      </c>
      <c r="N294" s="2">
        <f t="shared" si="65"/>
        <v>1853598.95</v>
      </c>
      <c r="O294" s="4">
        <f t="shared" si="79"/>
        <v>902331</v>
      </c>
      <c r="P294" s="68">
        <v>733</v>
      </c>
      <c r="Q294" s="63">
        <v>62</v>
      </c>
      <c r="R294" s="4">
        <f t="shared" si="66"/>
        <v>63170</v>
      </c>
      <c r="S294" s="6">
        <f t="shared" si="74"/>
        <v>132486.1819</v>
      </c>
      <c r="T294" s="70">
        <v>78024523</v>
      </c>
      <c r="U294" s="6">
        <f t="shared" si="68"/>
        <v>78024.523000000001</v>
      </c>
      <c r="V294" s="6">
        <f t="shared" si="69"/>
        <v>54461.658899999995</v>
      </c>
      <c r="W294" s="4">
        <f t="shared" si="70"/>
        <v>1089233</v>
      </c>
      <c r="X294" s="19">
        <f t="shared" si="71"/>
        <v>2054734</v>
      </c>
      <c r="Y294" s="20">
        <v>0</v>
      </c>
      <c r="Z294" s="18">
        <v>0</v>
      </c>
      <c r="AA294" s="4">
        <f t="shared" si="72"/>
        <v>2054734</v>
      </c>
      <c r="AB294" s="20"/>
      <c r="AC294" s="20"/>
      <c r="AD294" s="20"/>
      <c r="AE294" s="20"/>
      <c r="AF294" s="20"/>
      <c r="AG294" s="20"/>
      <c r="AH294" s="20"/>
      <c r="AI294" s="64">
        <v>0</v>
      </c>
      <c r="AJ294" s="64"/>
      <c r="AK294" s="29"/>
      <c r="AL294" s="38">
        <f t="shared" si="75"/>
        <v>2054734</v>
      </c>
      <c r="AM294" s="62">
        <v>2054734</v>
      </c>
      <c r="AN294" s="26">
        <f t="shared" si="76"/>
        <v>0</v>
      </c>
      <c r="AO294" s="40" t="str">
        <f t="shared" si="77"/>
        <v xml:space="preserve"> </v>
      </c>
      <c r="AP294" s="40" t="str">
        <f t="shared" si="78"/>
        <v xml:space="preserve"> </v>
      </c>
    </row>
    <row r="295" spans="1:42" ht="17.100000000000001" customHeight="1">
      <c r="A295" s="8" t="s">
        <v>565</v>
      </c>
      <c r="B295" s="8" t="s">
        <v>566</v>
      </c>
      <c r="C295" s="8" t="s">
        <v>409</v>
      </c>
      <c r="D295" s="8" t="s">
        <v>577</v>
      </c>
      <c r="E295" s="57">
        <v>388.43</v>
      </c>
      <c r="F295" s="2">
        <f t="shared" si="73"/>
        <v>709179.96</v>
      </c>
      <c r="G295" s="69">
        <v>104006.34</v>
      </c>
      <c r="H295" s="60">
        <v>23174</v>
      </c>
      <c r="I295" s="44">
        <f t="shared" si="67"/>
        <v>17380.5</v>
      </c>
      <c r="J295" s="61">
        <v>22607</v>
      </c>
      <c r="K295" s="61">
        <v>0</v>
      </c>
      <c r="L295" s="61">
        <v>61581</v>
      </c>
      <c r="M295" s="61">
        <v>22796</v>
      </c>
      <c r="N295" s="2">
        <f t="shared" si="65"/>
        <v>228370.84</v>
      </c>
      <c r="O295" s="4">
        <f t="shared" si="79"/>
        <v>480809</v>
      </c>
      <c r="P295" s="68">
        <v>104</v>
      </c>
      <c r="Q295" s="63">
        <v>161</v>
      </c>
      <c r="R295" s="4">
        <f t="shared" si="66"/>
        <v>23274</v>
      </c>
      <c r="S295" s="6">
        <f t="shared" si="74"/>
        <v>34092.501100000001</v>
      </c>
      <c r="T295" s="70">
        <v>6697124</v>
      </c>
      <c r="U295" s="6">
        <f t="shared" si="68"/>
        <v>6697.1239999999998</v>
      </c>
      <c r="V295" s="6">
        <f t="shared" si="69"/>
        <v>27395.377100000002</v>
      </c>
      <c r="W295" s="4">
        <f t="shared" si="70"/>
        <v>547908</v>
      </c>
      <c r="X295" s="19">
        <f t="shared" si="71"/>
        <v>1051991</v>
      </c>
      <c r="Y295" s="20">
        <v>0</v>
      </c>
      <c r="Z295" s="18">
        <v>0</v>
      </c>
      <c r="AA295" s="4">
        <f t="shared" si="72"/>
        <v>1051991</v>
      </c>
      <c r="AB295" s="20">
        <v>4752</v>
      </c>
      <c r="AC295" s="20"/>
      <c r="AD295" s="20"/>
      <c r="AE295" s="20"/>
      <c r="AF295" s="20"/>
      <c r="AG295" s="20"/>
      <c r="AH295" s="20"/>
      <c r="AI295" s="64">
        <v>0</v>
      </c>
      <c r="AJ295" s="64"/>
      <c r="AK295" s="29"/>
      <c r="AL295" s="38">
        <f t="shared" si="75"/>
        <v>1047239</v>
      </c>
      <c r="AM295" s="62">
        <v>1047239</v>
      </c>
      <c r="AN295" s="26">
        <f t="shared" si="76"/>
        <v>0</v>
      </c>
      <c r="AO295" s="40" t="str">
        <f t="shared" si="77"/>
        <v xml:space="preserve"> </v>
      </c>
      <c r="AP295" s="40" t="str">
        <f t="shared" si="78"/>
        <v xml:space="preserve"> </v>
      </c>
    </row>
    <row r="296" spans="1:42" ht="17.100000000000001" customHeight="1">
      <c r="A296" s="8" t="s">
        <v>565</v>
      </c>
      <c r="B296" s="8" t="s">
        <v>566</v>
      </c>
      <c r="C296" s="8" t="s">
        <v>425</v>
      </c>
      <c r="D296" s="8" t="s">
        <v>578</v>
      </c>
      <c r="E296" s="57">
        <v>692.33</v>
      </c>
      <c r="F296" s="2">
        <f t="shared" si="73"/>
        <v>1264028.42</v>
      </c>
      <c r="G296" s="69">
        <v>156041.78</v>
      </c>
      <c r="H296" s="60">
        <v>44856</v>
      </c>
      <c r="I296" s="44">
        <f t="shared" si="67"/>
        <v>33642</v>
      </c>
      <c r="J296" s="61">
        <v>44527</v>
      </c>
      <c r="K296" s="61">
        <v>0</v>
      </c>
      <c r="L296" s="61">
        <v>117148</v>
      </c>
      <c r="M296" s="61">
        <v>55201</v>
      </c>
      <c r="N296" s="2">
        <f t="shared" si="65"/>
        <v>406559.78</v>
      </c>
      <c r="O296" s="4">
        <f t="shared" si="79"/>
        <v>857469</v>
      </c>
      <c r="P296" s="68">
        <v>256</v>
      </c>
      <c r="Q296" s="63">
        <v>123</v>
      </c>
      <c r="R296" s="4">
        <f t="shared" si="66"/>
        <v>43768</v>
      </c>
      <c r="S296" s="6">
        <f t="shared" si="74"/>
        <v>60765.804100000001</v>
      </c>
      <c r="T296" s="70">
        <v>10037399</v>
      </c>
      <c r="U296" s="6">
        <f t="shared" si="68"/>
        <v>10037.398999999999</v>
      </c>
      <c r="V296" s="6">
        <f t="shared" si="69"/>
        <v>50728.405100000004</v>
      </c>
      <c r="W296" s="4">
        <f t="shared" si="70"/>
        <v>1014568</v>
      </c>
      <c r="X296" s="19">
        <f t="shared" si="71"/>
        <v>1915805</v>
      </c>
      <c r="Y296" s="20">
        <v>0</v>
      </c>
      <c r="Z296" s="18">
        <v>0</v>
      </c>
      <c r="AA296" s="4">
        <f t="shared" si="72"/>
        <v>1915805</v>
      </c>
      <c r="AB296" s="20"/>
      <c r="AC296" s="20"/>
      <c r="AD296" s="20"/>
      <c r="AE296" s="20"/>
      <c r="AF296" s="20"/>
      <c r="AG296" s="20"/>
      <c r="AH296" s="20"/>
      <c r="AI296" s="64">
        <v>0</v>
      </c>
      <c r="AJ296" s="64"/>
      <c r="AK296" s="29"/>
      <c r="AL296" s="38">
        <f t="shared" si="75"/>
        <v>1915805</v>
      </c>
      <c r="AM296" s="62">
        <v>1915805</v>
      </c>
      <c r="AN296" s="26">
        <f t="shared" si="76"/>
        <v>0</v>
      </c>
      <c r="AO296" s="40" t="str">
        <f t="shared" si="77"/>
        <v xml:space="preserve"> </v>
      </c>
      <c r="AP296" s="40" t="str">
        <f t="shared" si="78"/>
        <v xml:space="preserve"> </v>
      </c>
    </row>
    <row r="297" spans="1:42" ht="17.100000000000001" customHeight="1">
      <c r="A297" s="8" t="s">
        <v>565</v>
      </c>
      <c r="B297" s="8" t="s">
        <v>566</v>
      </c>
      <c r="C297" s="8" t="s">
        <v>235</v>
      </c>
      <c r="D297" s="8" t="s">
        <v>579</v>
      </c>
      <c r="E297" s="57">
        <v>806.85</v>
      </c>
      <c r="F297" s="2">
        <f t="shared" si="73"/>
        <v>1473114.46</v>
      </c>
      <c r="G297" s="69">
        <v>68839.89</v>
      </c>
      <c r="H297" s="60">
        <v>71723</v>
      </c>
      <c r="I297" s="44">
        <f t="shared" si="67"/>
        <v>53792.25</v>
      </c>
      <c r="J297" s="61">
        <v>70956</v>
      </c>
      <c r="K297" s="61">
        <v>0</v>
      </c>
      <c r="L297" s="61">
        <v>183773</v>
      </c>
      <c r="M297" s="61">
        <v>23198</v>
      </c>
      <c r="N297" s="2">
        <f t="shared" si="65"/>
        <v>400559.14</v>
      </c>
      <c r="O297" s="4">
        <f t="shared" si="79"/>
        <v>1072555</v>
      </c>
      <c r="P297" s="68">
        <v>314</v>
      </c>
      <c r="Q297" s="63">
        <v>86</v>
      </c>
      <c r="R297" s="4">
        <f t="shared" si="66"/>
        <v>37536</v>
      </c>
      <c r="S297" s="6">
        <f t="shared" si="74"/>
        <v>70817.224499999997</v>
      </c>
      <c r="T297" s="70">
        <v>4452774</v>
      </c>
      <c r="U297" s="6">
        <f t="shared" si="68"/>
        <v>4452.7740000000003</v>
      </c>
      <c r="V297" s="6">
        <f t="shared" si="69"/>
        <v>66364.450499999992</v>
      </c>
      <c r="W297" s="4">
        <f t="shared" si="70"/>
        <v>1327289</v>
      </c>
      <c r="X297" s="19">
        <f t="shared" si="71"/>
        <v>2437380</v>
      </c>
      <c r="Y297" s="20">
        <v>0</v>
      </c>
      <c r="Z297" s="18">
        <v>0</v>
      </c>
      <c r="AA297" s="4">
        <f t="shared" si="72"/>
        <v>2437380</v>
      </c>
      <c r="AB297" s="20"/>
      <c r="AC297" s="20"/>
      <c r="AD297" s="20"/>
      <c r="AE297" s="20"/>
      <c r="AF297" s="20"/>
      <c r="AG297" s="20"/>
      <c r="AH297" s="20"/>
      <c r="AI297" s="64">
        <v>0</v>
      </c>
      <c r="AJ297" s="64"/>
      <c r="AK297" s="29"/>
      <c r="AL297" s="38">
        <f t="shared" si="75"/>
        <v>2437380</v>
      </c>
      <c r="AM297" s="62">
        <v>2437380</v>
      </c>
      <c r="AN297" s="26">
        <f t="shared" si="76"/>
        <v>0</v>
      </c>
      <c r="AO297" s="40" t="str">
        <f t="shared" si="77"/>
        <v xml:space="preserve"> </v>
      </c>
      <c r="AP297" s="40" t="str">
        <f t="shared" si="78"/>
        <v xml:space="preserve"> </v>
      </c>
    </row>
    <row r="298" spans="1:42" ht="17.100000000000001" customHeight="1">
      <c r="A298" s="8" t="s">
        <v>565</v>
      </c>
      <c r="B298" s="8" t="s">
        <v>566</v>
      </c>
      <c r="C298" s="8" t="s">
        <v>456</v>
      </c>
      <c r="D298" s="8" t="s">
        <v>580</v>
      </c>
      <c r="E298" s="57">
        <v>611.65</v>
      </c>
      <c r="F298" s="2">
        <f t="shared" si="73"/>
        <v>1116726.1000000001</v>
      </c>
      <c r="G298" s="69">
        <v>236486.21</v>
      </c>
      <c r="H298" s="60">
        <v>40301</v>
      </c>
      <c r="I298" s="44">
        <f t="shared" si="67"/>
        <v>30225.75</v>
      </c>
      <c r="J298" s="61">
        <v>39332</v>
      </c>
      <c r="K298" s="61">
        <v>0</v>
      </c>
      <c r="L298" s="61">
        <v>104223</v>
      </c>
      <c r="M298" s="61">
        <v>63246</v>
      </c>
      <c r="N298" s="2">
        <f t="shared" si="65"/>
        <v>473512.95999999996</v>
      </c>
      <c r="O298" s="4">
        <f t="shared" si="79"/>
        <v>643213</v>
      </c>
      <c r="P298" s="68">
        <v>219</v>
      </c>
      <c r="Q298" s="63">
        <v>134</v>
      </c>
      <c r="R298" s="4">
        <f t="shared" si="66"/>
        <v>40791</v>
      </c>
      <c r="S298" s="6">
        <f t="shared" si="74"/>
        <v>53684.520499999999</v>
      </c>
      <c r="T298" s="70">
        <v>15078780</v>
      </c>
      <c r="U298" s="6">
        <f t="shared" si="68"/>
        <v>15078.78</v>
      </c>
      <c r="V298" s="6">
        <f t="shared" si="69"/>
        <v>38605.7405</v>
      </c>
      <c r="W298" s="4">
        <f t="shared" si="70"/>
        <v>772115</v>
      </c>
      <c r="X298" s="19">
        <f t="shared" si="71"/>
        <v>1456119</v>
      </c>
      <c r="Y298" s="20">
        <v>0</v>
      </c>
      <c r="Z298" s="18">
        <v>0</v>
      </c>
      <c r="AA298" s="4">
        <f t="shared" si="72"/>
        <v>1456119</v>
      </c>
      <c r="AB298" s="20"/>
      <c r="AC298" s="20"/>
      <c r="AD298" s="20"/>
      <c r="AE298" s="20"/>
      <c r="AF298" s="20"/>
      <c r="AG298" s="20"/>
      <c r="AH298" s="20"/>
      <c r="AI298" s="64">
        <v>0</v>
      </c>
      <c r="AJ298" s="64"/>
      <c r="AK298" s="29"/>
      <c r="AL298" s="38">
        <f t="shared" si="75"/>
        <v>1456119</v>
      </c>
      <c r="AM298" s="62">
        <v>1456119</v>
      </c>
      <c r="AN298" s="26">
        <f t="shared" si="76"/>
        <v>0</v>
      </c>
      <c r="AO298" s="40" t="str">
        <f t="shared" si="77"/>
        <v xml:space="preserve"> </v>
      </c>
      <c r="AP298" s="40" t="str">
        <f t="shared" si="78"/>
        <v xml:space="preserve"> </v>
      </c>
    </row>
    <row r="299" spans="1:42" ht="17.100000000000001" customHeight="1">
      <c r="A299" s="8" t="s">
        <v>565</v>
      </c>
      <c r="B299" s="8" t="s">
        <v>566</v>
      </c>
      <c r="C299" s="8" t="s">
        <v>203</v>
      </c>
      <c r="D299" s="8" t="s">
        <v>581</v>
      </c>
      <c r="E299" s="57">
        <v>2668.18</v>
      </c>
      <c r="F299" s="2">
        <f t="shared" si="73"/>
        <v>4871456.32</v>
      </c>
      <c r="G299" s="69">
        <v>1232677.95</v>
      </c>
      <c r="H299" s="60">
        <v>244267</v>
      </c>
      <c r="I299" s="44">
        <f t="shared" si="67"/>
        <v>183200.25</v>
      </c>
      <c r="J299" s="61">
        <v>239757</v>
      </c>
      <c r="K299" s="61">
        <v>0</v>
      </c>
      <c r="L299" s="61">
        <v>621986</v>
      </c>
      <c r="M299" s="61">
        <v>133973</v>
      </c>
      <c r="N299" s="2">
        <f t="shared" si="65"/>
        <v>2411594.2000000002</v>
      </c>
      <c r="O299" s="4">
        <f t="shared" si="79"/>
        <v>2459862</v>
      </c>
      <c r="P299" s="68">
        <v>1031</v>
      </c>
      <c r="Q299" s="63">
        <v>70</v>
      </c>
      <c r="R299" s="4">
        <f t="shared" si="66"/>
        <v>100316</v>
      </c>
      <c r="S299" s="6">
        <f t="shared" si="74"/>
        <v>234186.1586</v>
      </c>
      <c r="T299" s="70">
        <v>79733373</v>
      </c>
      <c r="U299" s="6">
        <f t="shared" si="68"/>
        <v>79733.373000000007</v>
      </c>
      <c r="V299" s="6">
        <f t="shared" si="69"/>
        <v>154452.7856</v>
      </c>
      <c r="W299" s="4">
        <f t="shared" si="70"/>
        <v>3089056</v>
      </c>
      <c r="X299" s="19">
        <f t="shared" si="71"/>
        <v>5649234</v>
      </c>
      <c r="Y299" s="20">
        <v>0</v>
      </c>
      <c r="Z299" s="18">
        <v>0</v>
      </c>
      <c r="AA299" s="4">
        <f t="shared" si="72"/>
        <v>5649234</v>
      </c>
      <c r="AB299" s="20"/>
      <c r="AC299" s="20"/>
      <c r="AD299" s="20"/>
      <c r="AE299" s="20"/>
      <c r="AF299" s="20"/>
      <c r="AG299" s="20"/>
      <c r="AH299" s="20"/>
      <c r="AI299" s="64">
        <v>0</v>
      </c>
      <c r="AJ299" s="64"/>
      <c r="AK299" s="29"/>
      <c r="AL299" s="38">
        <f t="shared" si="75"/>
        <v>5649234</v>
      </c>
      <c r="AM299" s="62">
        <v>5649234</v>
      </c>
      <c r="AN299" s="26">
        <f t="shared" si="76"/>
        <v>0</v>
      </c>
      <c r="AO299" s="40" t="str">
        <f t="shared" si="77"/>
        <v xml:space="preserve"> </v>
      </c>
      <c r="AP299" s="40" t="str">
        <f t="shared" si="78"/>
        <v xml:space="preserve"> </v>
      </c>
    </row>
    <row r="300" spans="1:42" ht="17.100000000000001" customHeight="1">
      <c r="A300" s="8" t="s">
        <v>582</v>
      </c>
      <c r="B300" s="8" t="s">
        <v>583</v>
      </c>
      <c r="C300" s="8" t="s">
        <v>432</v>
      </c>
      <c r="D300" s="8" t="s">
        <v>584</v>
      </c>
      <c r="E300" s="57">
        <v>168.52</v>
      </c>
      <c r="F300" s="2">
        <f t="shared" si="73"/>
        <v>307677.08</v>
      </c>
      <c r="G300" s="69">
        <v>12872.26</v>
      </c>
      <c r="H300" s="60">
        <v>14689</v>
      </c>
      <c r="I300" s="44">
        <f t="shared" si="67"/>
        <v>11016.75</v>
      </c>
      <c r="J300" s="61">
        <v>12240</v>
      </c>
      <c r="K300" s="61">
        <v>0</v>
      </c>
      <c r="L300" s="61">
        <v>0</v>
      </c>
      <c r="M300" s="61">
        <v>0</v>
      </c>
      <c r="N300" s="2">
        <f t="shared" si="65"/>
        <v>36129.01</v>
      </c>
      <c r="O300" s="4">
        <f t="shared" si="79"/>
        <v>271548</v>
      </c>
      <c r="P300" s="68">
        <v>66</v>
      </c>
      <c r="Q300" s="63">
        <v>70</v>
      </c>
      <c r="R300" s="4">
        <f t="shared" si="66"/>
        <v>6422</v>
      </c>
      <c r="S300" s="6">
        <f t="shared" si="74"/>
        <v>14791.000400000001</v>
      </c>
      <c r="T300" s="70">
        <v>754971</v>
      </c>
      <c r="U300" s="6">
        <f t="shared" si="68"/>
        <v>754.971</v>
      </c>
      <c r="V300" s="6">
        <f t="shared" si="69"/>
        <v>14036.029400000001</v>
      </c>
      <c r="W300" s="4">
        <f t="shared" si="70"/>
        <v>280721</v>
      </c>
      <c r="X300" s="19">
        <f t="shared" si="71"/>
        <v>558691</v>
      </c>
      <c r="Y300" s="20">
        <v>0</v>
      </c>
      <c r="Z300" s="18">
        <v>0</v>
      </c>
      <c r="AA300" s="4">
        <f t="shared" si="72"/>
        <v>558691</v>
      </c>
      <c r="AB300" s="20"/>
      <c r="AC300" s="20"/>
      <c r="AD300" s="20"/>
      <c r="AE300" s="20"/>
      <c r="AF300" s="20"/>
      <c r="AG300" s="20"/>
      <c r="AH300" s="20"/>
      <c r="AI300" s="64">
        <v>0</v>
      </c>
      <c r="AJ300" s="64"/>
      <c r="AK300" s="29"/>
      <c r="AL300" s="38">
        <f t="shared" si="75"/>
        <v>558691</v>
      </c>
      <c r="AM300" s="62">
        <v>558691</v>
      </c>
      <c r="AN300" s="26">
        <f t="shared" si="76"/>
        <v>0</v>
      </c>
      <c r="AO300" s="40" t="str">
        <f t="shared" si="77"/>
        <v xml:space="preserve"> </v>
      </c>
      <c r="AP300" s="40" t="str">
        <f t="shared" si="78"/>
        <v xml:space="preserve"> </v>
      </c>
    </row>
    <row r="301" spans="1:42" ht="17.100000000000001" customHeight="1">
      <c r="A301" s="8" t="s">
        <v>582</v>
      </c>
      <c r="B301" s="8" t="s">
        <v>583</v>
      </c>
      <c r="C301" s="8" t="s">
        <v>245</v>
      </c>
      <c r="D301" s="8" t="s">
        <v>585</v>
      </c>
      <c r="E301" s="57">
        <v>200.54</v>
      </c>
      <c r="F301" s="2">
        <f t="shared" si="73"/>
        <v>366137.91</v>
      </c>
      <c r="G301" s="69">
        <v>36588.53</v>
      </c>
      <c r="H301" s="60">
        <v>20019</v>
      </c>
      <c r="I301" s="44">
        <f t="shared" si="67"/>
        <v>15014.25</v>
      </c>
      <c r="J301" s="61">
        <v>16642</v>
      </c>
      <c r="K301" s="61">
        <v>0</v>
      </c>
      <c r="L301" s="61">
        <v>0</v>
      </c>
      <c r="M301" s="61">
        <v>28264</v>
      </c>
      <c r="N301" s="2">
        <f t="shared" si="65"/>
        <v>96508.78</v>
      </c>
      <c r="O301" s="4">
        <f t="shared" si="79"/>
        <v>269629</v>
      </c>
      <c r="P301" s="68">
        <v>74</v>
      </c>
      <c r="Q301" s="63">
        <v>92</v>
      </c>
      <c r="R301" s="4">
        <f t="shared" si="66"/>
        <v>9463</v>
      </c>
      <c r="S301" s="6">
        <f t="shared" si="74"/>
        <v>17601.395799999998</v>
      </c>
      <c r="T301" s="70">
        <v>2097966</v>
      </c>
      <c r="U301" s="6">
        <f t="shared" si="68"/>
        <v>2097.9659999999999</v>
      </c>
      <c r="V301" s="6">
        <f t="shared" si="69"/>
        <v>15503.429799999998</v>
      </c>
      <c r="W301" s="4">
        <f t="shared" si="70"/>
        <v>310069</v>
      </c>
      <c r="X301" s="19">
        <f t="shared" si="71"/>
        <v>589161</v>
      </c>
      <c r="Y301" s="20">
        <v>0</v>
      </c>
      <c r="Z301" s="18">
        <v>0</v>
      </c>
      <c r="AA301" s="4">
        <f t="shared" si="72"/>
        <v>589161</v>
      </c>
      <c r="AB301" s="20"/>
      <c r="AC301" s="20"/>
      <c r="AD301" s="20"/>
      <c r="AE301" s="20"/>
      <c r="AF301" s="20"/>
      <c r="AG301" s="20"/>
      <c r="AH301" s="20"/>
      <c r="AI301" s="64">
        <v>0</v>
      </c>
      <c r="AJ301" s="64"/>
      <c r="AK301" s="29"/>
      <c r="AL301" s="38">
        <f t="shared" si="75"/>
        <v>589161</v>
      </c>
      <c r="AM301" s="62">
        <v>589161</v>
      </c>
      <c r="AN301" s="26">
        <f t="shared" si="76"/>
        <v>0</v>
      </c>
      <c r="AO301" s="40" t="str">
        <f t="shared" si="77"/>
        <v xml:space="preserve"> </v>
      </c>
      <c r="AP301" s="40" t="str">
        <f t="shared" si="78"/>
        <v xml:space="preserve"> </v>
      </c>
    </row>
    <row r="302" spans="1:42" ht="17.100000000000001" customHeight="1">
      <c r="A302" s="8" t="s">
        <v>582</v>
      </c>
      <c r="B302" s="8" t="s">
        <v>583</v>
      </c>
      <c r="C302" s="8" t="s">
        <v>82</v>
      </c>
      <c r="D302" s="8" t="s">
        <v>586</v>
      </c>
      <c r="E302" s="57">
        <v>2082.85</v>
      </c>
      <c r="F302" s="2">
        <f t="shared" si="73"/>
        <v>3802784.22</v>
      </c>
      <c r="G302" s="69">
        <v>835667.41</v>
      </c>
      <c r="H302" s="60">
        <v>201068</v>
      </c>
      <c r="I302" s="44">
        <f t="shared" si="67"/>
        <v>150801</v>
      </c>
      <c r="J302" s="61">
        <v>166983</v>
      </c>
      <c r="K302" s="61">
        <v>8501</v>
      </c>
      <c r="L302" s="61">
        <v>434389</v>
      </c>
      <c r="M302" s="61">
        <v>86617</v>
      </c>
      <c r="N302" s="2">
        <f t="shared" si="65"/>
        <v>1682958.4100000001</v>
      </c>
      <c r="O302" s="4">
        <f t="shared" si="79"/>
        <v>2119826</v>
      </c>
      <c r="P302" s="68">
        <v>1111</v>
      </c>
      <c r="Q302" s="63">
        <v>59</v>
      </c>
      <c r="R302" s="4">
        <f t="shared" si="66"/>
        <v>91113</v>
      </c>
      <c r="S302" s="6">
        <f t="shared" si="74"/>
        <v>182811.7445</v>
      </c>
      <c r="T302" s="70">
        <v>54299377</v>
      </c>
      <c r="U302" s="6">
        <f t="shared" si="68"/>
        <v>54299.377</v>
      </c>
      <c r="V302" s="6">
        <f t="shared" si="69"/>
        <v>128512.36749999999</v>
      </c>
      <c r="W302" s="4">
        <f t="shared" si="70"/>
        <v>2570247</v>
      </c>
      <c r="X302" s="19">
        <f t="shared" si="71"/>
        <v>4781186</v>
      </c>
      <c r="Y302" s="20">
        <v>0</v>
      </c>
      <c r="Z302" s="18">
        <v>0</v>
      </c>
      <c r="AA302" s="4">
        <f t="shared" si="72"/>
        <v>4781186</v>
      </c>
      <c r="AB302" s="20"/>
      <c r="AC302" s="20"/>
      <c r="AD302" s="20"/>
      <c r="AE302" s="20"/>
      <c r="AF302" s="20"/>
      <c r="AG302" s="20"/>
      <c r="AH302" s="20"/>
      <c r="AI302" s="64">
        <v>0</v>
      </c>
      <c r="AJ302" s="64"/>
      <c r="AK302" s="29"/>
      <c r="AL302" s="38">
        <f t="shared" si="75"/>
        <v>4781186</v>
      </c>
      <c r="AM302" s="62">
        <v>4781186</v>
      </c>
      <c r="AN302" s="26">
        <f t="shared" si="76"/>
        <v>0</v>
      </c>
      <c r="AO302" s="40" t="str">
        <f t="shared" si="77"/>
        <v xml:space="preserve"> </v>
      </c>
      <c r="AP302" s="40" t="str">
        <f t="shared" si="78"/>
        <v xml:space="preserve"> </v>
      </c>
    </row>
    <row r="303" spans="1:42" ht="17.100000000000001" customHeight="1">
      <c r="A303" s="8" t="s">
        <v>582</v>
      </c>
      <c r="B303" s="8" t="s">
        <v>583</v>
      </c>
      <c r="C303" s="8" t="s">
        <v>97</v>
      </c>
      <c r="D303" s="8" t="s">
        <v>587</v>
      </c>
      <c r="E303" s="57">
        <v>2452.9</v>
      </c>
      <c r="F303" s="2">
        <f t="shared" si="73"/>
        <v>4478406.7</v>
      </c>
      <c r="G303" s="69">
        <v>1030786.73</v>
      </c>
      <c r="H303" s="60">
        <v>252102</v>
      </c>
      <c r="I303" s="44">
        <f t="shared" si="67"/>
        <v>189076.5</v>
      </c>
      <c r="J303" s="61">
        <v>209329</v>
      </c>
      <c r="K303" s="61">
        <v>10668</v>
      </c>
      <c r="L303" s="61">
        <v>545744</v>
      </c>
      <c r="M303" s="61">
        <v>232015</v>
      </c>
      <c r="N303" s="2">
        <f t="shared" si="65"/>
        <v>2217619.23</v>
      </c>
      <c r="O303" s="4">
        <f t="shared" si="79"/>
        <v>2260787</v>
      </c>
      <c r="P303" s="68">
        <v>1130</v>
      </c>
      <c r="Q303" s="63">
        <v>68</v>
      </c>
      <c r="R303" s="4">
        <f t="shared" si="66"/>
        <v>106808</v>
      </c>
      <c r="S303" s="6">
        <f t="shared" si="74"/>
        <v>215291.033</v>
      </c>
      <c r="T303" s="70">
        <v>65652500</v>
      </c>
      <c r="U303" s="6">
        <f t="shared" si="68"/>
        <v>65652.5</v>
      </c>
      <c r="V303" s="6">
        <f t="shared" si="69"/>
        <v>149638.533</v>
      </c>
      <c r="W303" s="4">
        <f t="shared" si="70"/>
        <v>2992771</v>
      </c>
      <c r="X303" s="19">
        <f t="shared" si="71"/>
        <v>5360366</v>
      </c>
      <c r="Y303" s="20">
        <v>0</v>
      </c>
      <c r="Z303" s="18">
        <v>0</v>
      </c>
      <c r="AA303" s="4">
        <f t="shared" si="72"/>
        <v>5360366</v>
      </c>
      <c r="AB303" s="20"/>
      <c r="AC303" s="20"/>
      <c r="AD303" s="20"/>
      <c r="AE303" s="20"/>
      <c r="AF303" s="20"/>
      <c r="AG303" s="20"/>
      <c r="AH303" s="20"/>
      <c r="AI303" s="64">
        <v>231</v>
      </c>
      <c r="AJ303" s="64"/>
      <c r="AK303" s="29"/>
      <c r="AL303" s="38">
        <f t="shared" si="75"/>
        <v>5360597</v>
      </c>
      <c r="AM303" s="62">
        <v>5360597</v>
      </c>
      <c r="AN303" s="26">
        <f t="shared" si="76"/>
        <v>0</v>
      </c>
      <c r="AO303" s="40" t="str">
        <f t="shared" si="77"/>
        <v xml:space="preserve"> </v>
      </c>
      <c r="AP303" s="40" t="str">
        <f t="shared" si="78"/>
        <v xml:space="preserve"> </v>
      </c>
    </row>
    <row r="304" spans="1:42" ht="17.100000000000001" customHeight="1">
      <c r="A304" s="8" t="s">
        <v>582</v>
      </c>
      <c r="B304" s="8" t="s">
        <v>583</v>
      </c>
      <c r="C304" s="8" t="s">
        <v>179</v>
      </c>
      <c r="D304" s="8" t="s">
        <v>588</v>
      </c>
      <c r="E304" s="57">
        <v>409.97</v>
      </c>
      <c r="F304" s="2">
        <f t="shared" si="73"/>
        <v>748506.83</v>
      </c>
      <c r="G304" s="69">
        <v>134923.42000000001</v>
      </c>
      <c r="H304" s="60">
        <v>40269</v>
      </c>
      <c r="I304" s="44">
        <f t="shared" si="67"/>
        <v>30201.75</v>
      </c>
      <c r="J304" s="61">
        <v>33441</v>
      </c>
      <c r="K304" s="61">
        <v>1703</v>
      </c>
      <c r="L304" s="61">
        <v>90519</v>
      </c>
      <c r="M304" s="61">
        <v>38443</v>
      </c>
      <c r="N304" s="2">
        <f t="shared" si="65"/>
        <v>329231.17000000004</v>
      </c>
      <c r="O304" s="4">
        <f t="shared" si="79"/>
        <v>419276</v>
      </c>
      <c r="P304" s="68">
        <v>191</v>
      </c>
      <c r="Q304" s="63">
        <v>86</v>
      </c>
      <c r="R304" s="4">
        <f t="shared" si="66"/>
        <v>22832</v>
      </c>
      <c r="S304" s="6">
        <f t="shared" si="74"/>
        <v>35983.066899999998</v>
      </c>
      <c r="T304" s="70">
        <v>8321905</v>
      </c>
      <c r="U304" s="6">
        <f t="shared" si="68"/>
        <v>8321.9050000000007</v>
      </c>
      <c r="V304" s="6">
        <f t="shared" si="69"/>
        <v>27661.161899999999</v>
      </c>
      <c r="W304" s="4">
        <f t="shared" si="70"/>
        <v>553223</v>
      </c>
      <c r="X304" s="19">
        <f t="shared" si="71"/>
        <v>995331</v>
      </c>
      <c r="Y304" s="20">
        <v>0</v>
      </c>
      <c r="Z304" s="18">
        <v>0</v>
      </c>
      <c r="AA304" s="4">
        <f t="shared" si="72"/>
        <v>995331</v>
      </c>
      <c r="AB304" s="20"/>
      <c r="AC304" s="20"/>
      <c r="AD304" s="20"/>
      <c r="AE304" s="20"/>
      <c r="AF304" s="20"/>
      <c r="AG304" s="20"/>
      <c r="AH304" s="20"/>
      <c r="AI304" s="64">
        <v>0</v>
      </c>
      <c r="AJ304" s="64"/>
      <c r="AK304" s="29"/>
      <c r="AL304" s="38">
        <f t="shared" si="75"/>
        <v>995331</v>
      </c>
      <c r="AM304" s="62">
        <v>995331</v>
      </c>
      <c r="AN304" s="26">
        <f t="shared" si="76"/>
        <v>0</v>
      </c>
      <c r="AO304" s="40" t="str">
        <f t="shared" si="77"/>
        <v xml:space="preserve"> </v>
      </c>
      <c r="AP304" s="40" t="str">
        <f t="shared" si="78"/>
        <v xml:space="preserve"> </v>
      </c>
    </row>
    <row r="305" spans="1:42" ht="17.100000000000001" customHeight="1">
      <c r="A305" s="8" t="s">
        <v>582</v>
      </c>
      <c r="B305" s="8" t="s">
        <v>583</v>
      </c>
      <c r="C305" s="8" t="s">
        <v>157</v>
      </c>
      <c r="D305" s="8" t="s">
        <v>589</v>
      </c>
      <c r="E305" s="57">
        <v>179.22</v>
      </c>
      <c r="F305" s="2">
        <f t="shared" si="73"/>
        <v>327212.71000000002</v>
      </c>
      <c r="G305" s="69">
        <v>82914.490000000005</v>
      </c>
      <c r="H305" s="60">
        <v>15923</v>
      </c>
      <c r="I305" s="44">
        <f t="shared" si="67"/>
        <v>11942.25</v>
      </c>
      <c r="J305" s="61">
        <v>13229</v>
      </c>
      <c r="K305" s="61">
        <v>672</v>
      </c>
      <c r="L305" s="61">
        <v>36802</v>
      </c>
      <c r="M305" s="61">
        <v>64590</v>
      </c>
      <c r="N305" s="2">
        <f t="shared" si="65"/>
        <v>210149.74</v>
      </c>
      <c r="O305" s="4">
        <f t="shared" si="79"/>
        <v>117063</v>
      </c>
      <c r="P305" s="68">
        <v>38</v>
      </c>
      <c r="Q305" s="63">
        <v>163</v>
      </c>
      <c r="R305" s="4">
        <f t="shared" si="66"/>
        <v>8610</v>
      </c>
      <c r="S305" s="6">
        <f t="shared" si="74"/>
        <v>15730.1394</v>
      </c>
      <c r="T305" s="70">
        <v>4920741</v>
      </c>
      <c r="U305" s="6">
        <f t="shared" si="68"/>
        <v>4920.741</v>
      </c>
      <c r="V305" s="6">
        <f t="shared" si="69"/>
        <v>10809.3984</v>
      </c>
      <c r="W305" s="4">
        <f t="shared" si="70"/>
        <v>216188</v>
      </c>
      <c r="X305" s="19">
        <f t="shared" si="71"/>
        <v>341861</v>
      </c>
      <c r="Y305" s="20">
        <v>0</v>
      </c>
      <c r="Z305" s="18">
        <v>0</v>
      </c>
      <c r="AA305" s="4">
        <f t="shared" si="72"/>
        <v>341861</v>
      </c>
      <c r="AB305" s="20"/>
      <c r="AC305" s="20"/>
      <c r="AD305" s="20"/>
      <c r="AE305" s="20"/>
      <c r="AF305" s="20"/>
      <c r="AG305" s="20"/>
      <c r="AH305" s="20"/>
      <c r="AI305" s="64">
        <v>0</v>
      </c>
      <c r="AJ305" s="64"/>
      <c r="AK305" s="29"/>
      <c r="AL305" s="38">
        <f t="shared" si="75"/>
        <v>341861</v>
      </c>
      <c r="AM305" s="62">
        <v>341861</v>
      </c>
      <c r="AN305" s="26">
        <f t="shared" si="76"/>
        <v>0</v>
      </c>
      <c r="AO305" s="40" t="str">
        <f t="shared" si="77"/>
        <v xml:space="preserve"> </v>
      </c>
      <c r="AP305" s="40" t="str">
        <f t="shared" si="78"/>
        <v xml:space="preserve"> </v>
      </c>
    </row>
    <row r="306" spans="1:42" ht="17.100000000000001" customHeight="1">
      <c r="A306" s="8" t="s">
        <v>590</v>
      </c>
      <c r="B306" s="8" t="s">
        <v>591</v>
      </c>
      <c r="C306" s="8" t="s">
        <v>82</v>
      </c>
      <c r="D306" s="8" t="s">
        <v>592</v>
      </c>
      <c r="E306" s="57">
        <v>2540.23</v>
      </c>
      <c r="F306" s="2">
        <f t="shared" si="73"/>
        <v>4637850.32</v>
      </c>
      <c r="G306" s="69">
        <v>726593.8</v>
      </c>
      <c r="H306" s="60">
        <v>295886</v>
      </c>
      <c r="I306" s="44">
        <f t="shared" si="67"/>
        <v>221914.5</v>
      </c>
      <c r="J306" s="61">
        <v>226776</v>
      </c>
      <c r="K306" s="61">
        <v>46615</v>
      </c>
      <c r="L306" s="61">
        <v>585272</v>
      </c>
      <c r="M306" s="61">
        <v>77039</v>
      </c>
      <c r="N306" s="2">
        <f t="shared" si="65"/>
        <v>1884210.3</v>
      </c>
      <c r="O306" s="4">
        <f t="shared" si="79"/>
        <v>2753640</v>
      </c>
      <c r="P306" s="68">
        <v>709</v>
      </c>
      <c r="Q306" s="63">
        <v>62</v>
      </c>
      <c r="R306" s="4">
        <f t="shared" si="66"/>
        <v>61102</v>
      </c>
      <c r="S306" s="6">
        <f t="shared" si="74"/>
        <v>222955.9871</v>
      </c>
      <c r="T306" s="70">
        <v>45074057</v>
      </c>
      <c r="U306" s="6">
        <f t="shared" si="68"/>
        <v>45074.057000000001</v>
      </c>
      <c r="V306" s="6">
        <f t="shared" si="69"/>
        <v>177881.9301</v>
      </c>
      <c r="W306" s="4">
        <f t="shared" si="70"/>
        <v>3557639</v>
      </c>
      <c r="X306" s="19">
        <f t="shared" si="71"/>
        <v>6372381</v>
      </c>
      <c r="Y306" s="20">
        <v>0</v>
      </c>
      <c r="Z306" s="18">
        <v>0</v>
      </c>
      <c r="AA306" s="4">
        <f t="shared" si="72"/>
        <v>6372381</v>
      </c>
      <c r="AB306" s="20"/>
      <c r="AC306" s="20"/>
      <c r="AD306" s="20"/>
      <c r="AE306" s="20"/>
      <c r="AF306" s="20"/>
      <c r="AG306" s="20"/>
      <c r="AH306" s="20"/>
      <c r="AI306" s="64">
        <v>0</v>
      </c>
      <c r="AJ306" s="64"/>
      <c r="AK306" s="29"/>
      <c r="AL306" s="38">
        <f t="shared" si="75"/>
        <v>6372381</v>
      </c>
      <c r="AM306" s="62">
        <v>6372381</v>
      </c>
      <c r="AN306" s="26">
        <f t="shared" si="76"/>
        <v>0</v>
      </c>
      <c r="AO306" s="40" t="str">
        <f t="shared" si="77"/>
        <v xml:space="preserve"> </v>
      </c>
      <c r="AP306" s="40" t="str">
        <f t="shared" si="78"/>
        <v xml:space="preserve"> </v>
      </c>
    </row>
    <row r="307" spans="1:42" ht="17.100000000000001" customHeight="1">
      <c r="A307" s="8" t="s">
        <v>590</v>
      </c>
      <c r="B307" s="8" t="s">
        <v>591</v>
      </c>
      <c r="C307" s="8" t="s">
        <v>240</v>
      </c>
      <c r="D307" s="8" t="s">
        <v>593</v>
      </c>
      <c r="E307" s="57">
        <v>1569.16</v>
      </c>
      <c r="F307" s="2">
        <f t="shared" si="73"/>
        <v>2864909.56</v>
      </c>
      <c r="G307" s="69">
        <v>1179960.3600000001</v>
      </c>
      <c r="H307" s="60">
        <v>200501</v>
      </c>
      <c r="I307" s="44">
        <f t="shared" si="67"/>
        <v>150375.75</v>
      </c>
      <c r="J307" s="61">
        <v>152182</v>
      </c>
      <c r="K307" s="61">
        <v>31362</v>
      </c>
      <c r="L307" s="61">
        <v>391986</v>
      </c>
      <c r="M307" s="61">
        <v>19500</v>
      </c>
      <c r="N307" s="2">
        <f t="shared" si="65"/>
        <v>1925366.11</v>
      </c>
      <c r="O307" s="4">
        <f t="shared" si="79"/>
        <v>939543</v>
      </c>
      <c r="P307" s="68">
        <v>621</v>
      </c>
      <c r="Q307" s="63">
        <v>77</v>
      </c>
      <c r="R307" s="4">
        <f t="shared" si="66"/>
        <v>66466</v>
      </c>
      <c r="S307" s="6">
        <f t="shared" si="74"/>
        <v>137725.17319999999</v>
      </c>
      <c r="T307" s="70">
        <v>73211251</v>
      </c>
      <c r="U307" s="6">
        <f t="shared" si="68"/>
        <v>73211.251000000004</v>
      </c>
      <c r="V307" s="6">
        <f t="shared" si="69"/>
        <v>64513.922199999986</v>
      </c>
      <c r="W307" s="4">
        <f t="shared" si="70"/>
        <v>1290278</v>
      </c>
      <c r="X307" s="19">
        <f t="shared" si="71"/>
        <v>2296287</v>
      </c>
      <c r="Y307" s="20">
        <v>0</v>
      </c>
      <c r="Z307" s="18">
        <v>0</v>
      </c>
      <c r="AA307" s="4">
        <f t="shared" si="72"/>
        <v>2296287</v>
      </c>
      <c r="AB307" s="20"/>
      <c r="AC307" s="20"/>
      <c r="AD307" s="20"/>
      <c r="AE307" s="20"/>
      <c r="AF307" s="20"/>
      <c r="AG307" s="20"/>
      <c r="AH307" s="20"/>
      <c r="AI307" s="64">
        <v>0</v>
      </c>
      <c r="AJ307" s="64"/>
      <c r="AK307" s="29"/>
      <c r="AL307" s="38">
        <f t="shared" si="75"/>
        <v>2296287</v>
      </c>
      <c r="AM307" s="62">
        <v>2296287</v>
      </c>
      <c r="AN307" s="26">
        <f t="shared" si="76"/>
        <v>0</v>
      </c>
      <c r="AO307" s="40" t="str">
        <f t="shared" si="77"/>
        <v xml:space="preserve"> </v>
      </c>
      <c r="AP307" s="40" t="str">
        <f t="shared" si="78"/>
        <v xml:space="preserve"> </v>
      </c>
    </row>
    <row r="308" spans="1:42" ht="17.100000000000001" customHeight="1">
      <c r="A308" s="8" t="s">
        <v>594</v>
      </c>
      <c r="B308" s="8" t="s">
        <v>595</v>
      </c>
      <c r="C308" s="8" t="s">
        <v>568</v>
      </c>
      <c r="D308" s="8" t="s">
        <v>596</v>
      </c>
      <c r="E308" s="57">
        <v>195.45</v>
      </c>
      <c r="F308" s="2">
        <f t="shared" si="73"/>
        <v>356844.79</v>
      </c>
      <c r="G308" s="69">
        <v>87787.41</v>
      </c>
      <c r="H308" s="60">
        <v>17119</v>
      </c>
      <c r="I308" s="44">
        <f t="shared" si="67"/>
        <v>12839.25</v>
      </c>
      <c r="J308" s="61">
        <v>15117</v>
      </c>
      <c r="K308" s="61">
        <v>0</v>
      </c>
      <c r="L308" s="61">
        <v>0</v>
      </c>
      <c r="M308" s="61">
        <v>14743</v>
      </c>
      <c r="N308" s="2">
        <f t="shared" si="65"/>
        <v>130486.66</v>
      </c>
      <c r="O308" s="4">
        <f t="shared" si="79"/>
        <v>226358</v>
      </c>
      <c r="P308" s="68">
        <v>46</v>
      </c>
      <c r="Q308" s="63">
        <v>108</v>
      </c>
      <c r="R308" s="4">
        <f t="shared" si="66"/>
        <v>6906</v>
      </c>
      <c r="S308" s="6">
        <f t="shared" si="74"/>
        <v>17154.646499999999</v>
      </c>
      <c r="T308" s="70">
        <v>5163965</v>
      </c>
      <c r="U308" s="6">
        <f t="shared" si="68"/>
        <v>5163.9650000000001</v>
      </c>
      <c r="V308" s="6">
        <f t="shared" si="69"/>
        <v>11990.681499999999</v>
      </c>
      <c r="W308" s="4">
        <f t="shared" si="70"/>
        <v>239814</v>
      </c>
      <c r="X308" s="19">
        <f t="shared" si="71"/>
        <v>473078</v>
      </c>
      <c r="Y308" s="20">
        <v>0</v>
      </c>
      <c r="Z308" s="18">
        <v>0</v>
      </c>
      <c r="AA308" s="4">
        <f t="shared" si="72"/>
        <v>473078</v>
      </c>
      <c r="AB308" s="20"/>
      <c r="AC308" s="20"/>
      <c r="AD308" s="20"/>
      <c r="AE308" s="20"/>
      <c r="AF308" s="20"/>
      <c r="AG308" s="20"/>
      <c r="AH308" s="20"/>
      <c r="AI308" s="64">
        <v>0</v>
      </c>
      <c r="AJ308" s="64"/>
      <c r="AK308" s="29"/>
      <c r="AL308" s="38">
        <f t="shared" si="75"/>
        <v>473078</v>
      </c>
      <c r="AM308" s="62">
        <v>473078</v>
      </c>
      <c r="AN308" s="26">
        <f t="shared" si="76"/>
        <v>0</v>
      </c>
      <c r="AO308" s="40" t="str">
        <f t="shared" si="77"/>
        <v xml:space="preserve"> </v>
      </c>
      <c r="AP308" s="40" t="str">
        <f t="shared" si="78"/>
        <v xml:space="preserve"> </v>
      </c>
    </row>
    <row r="309" spans="1:42" ht="17.100000000000001" customHeight="1">
      <c r="A309" s="8" t="s">
        <v>594</v>
      </c>
      <c r="B309" s="8" t="s">
        <v>595</v>
      </c>
      <c r="C309" s="8" t="s">
        <v>113</v>
      </c>
      <c r="D309" s="8" t="s">
        <v>597</v>
      </c>
      <c r="E309" s="57">
        <v>1338.15</v>
      </c>
      <c r="F309" s="2">
        <f t="shared" si="73"/>
        <v>2443140.7400000002</v>
      </c>
      <c r="G309" s="69">
        <v>470352.35</v>
      </c>
      <c r="H309" s="60">
        <v>136205</v>
      </c>
      <c r="I309" s="44">
        <f t="shared" si="67"/>
        <v>102153.75</v>
      </c>
      <c r="J309" s="61">
        <v>119248</v>
      </c>
      <c r="K309" s="61">
        <v>999</v>
      </c>
      <c r="L309" s="61">
        <v>315533</v>
      </c>
      <c r="M309" s="61">
        <v>68554</v>
      </c>
      <c r="N309" s="2">
        <f t="shared" si="65"/>
        <v>1076840.1000000001</v>
      </c>
      <c r="O309" s="4">
        <f>IF(F309&gt;N309,ROUND(SUM(F309-N309),0),0)</f>
        <v>1366301</v>
      </c>
      <c r="P309" s="68">
        <v>498</v>
      </c>
      <c r="Q309" s="63">
        <v>70</v>
      </c>
      <c r="R309" s="4">
        <f t="shared" si="66"/>
        <v>48455</v>
      </c>
      <c r="S309" s="6">
        <f t="shared" si="74"/>
        <v>117449.4255</v>
      </c>
      <c r="T309" s="70">
        <v>29340730</v>
      </c>
      <c r="U309" s="6">
        <f t="shared" si="68"/>
        <v>29340.73</v>
      </c>
      <c r="V309" s="6">
        <f t="shared" si="69"/>
        <v>88108.695500000002</v>
      </c>
      <c r="W309" s="4">
        <f t="shared" si="70"/>
        <v>1762174</v>
      </c>
      <c r="X309" s="19">
        <f t="shared" si="71"/>
        <v>3176930</v>
      </c>
      <c r="Y309" s="20">
        <v>0</v>
      </c>
      <c r="Z309" s="18">
        <v>0</v>
      </c>
      <c r="AA309" s="4">
        <f t="shared" si="72"/>
        <v>3176930</v>
      </c>
      <c r="AB309" s="20"/>
      <c r="AC309" s="20"/>
      <c r="AD309" s="20"/>
      <c r="AE309" s="20"/>
      <c r="AF309" s="20"/>
      <c r="AG309" s="20"/>
      <c r="AH309" s="20"/>
      <c r="AI309" s="64">
        <v>0</v>
      </c>
      <c r="AJ309" s="64"/>
      <c r="AK309" s="29"/>
      <c r="AL309" s="38">
        <f t="shared" si="75"/>
        <v>3176930</v>
      </c>
      <c r="AM309" s="62">
        <v>3176930</v>
      </c>
      <c r="AN309" s="26">
        <f t="shared" si="76"/>
        <v>0</v>
      </c>
      <c r="AO309" s="40" t="str">
        <f t="shared" si="77"/>
        <v xml:space="preserve"> </v>
      </c>
      <c r="AP309" s="40" t="str">
        <f t="shared" si="78"/>
        <v xml:space="preserve"> </v>
      </c>
    </row>
    <row r="310" spans="1:42" ht="17.100000000000001" customHeight="1">
      <c r="A310" s="8" t="s">
        <v>594</v>
      </c>
      <c r="B310" s="8" t="s">
        <v>595</v>
      </c>
      <c r="C310" s="8" t="s">
        <v>135</v>
      </c>
      <c r="D310" s="8" t="s">
        <v>598</v>
      </c>
      <c r="E310" s="57">
        <v>2847.21</v>
      </c>
      <c r="F310" s="2">
        <f t="shared" si="73"/>
        <v>5198322.13</v>
      </c>
      <c r="G310" s="69">
        <v>1826101.17</v>
      </c>
      <c r="H310" s="60">
        <v>304792</v>
      </c>
      <c r="I310" s="44">
        <f t="shared" si="67"/>
        <v>228594</v>
      </c>
      <c r="J310" s="61">
        <v>267357</v>
      </c>
      <c r="K310" s="61">
        <v>2231</v>
      </c>
      <c r="L310" s="61">
        <v>688010</v>
      </c>
      <c r="M310" s="61">
        <v>43532</v>
      </c>
      <c r="N310" s="2">
        <f t="shared" si="65"/>
        <v>3055825.17</v>
      </c>
      <c r="O310" s="4">
        <f t="shared" ref="O310:O373" si="80">IF(F310&gt;N310,ROUND(SUM(F310-N310),0),0)</f>
        <v>2142497</v>
      </c>
      <c r="P310" s="68">
        <v>1505</v>
      </c>
      <c r="Q310" s="63">
        <v>33</v>
      </c>
      <c r="R310" s="4">
        <f t="shared" si="66"/>
        <v>69034</v>
      </c>
      <c r="S310" s="6">
        <f t="shared" si="74"/>
        <v>249899.62169999999</v>
      </c>
      <c r="T310" s="70">
        <v>120151891</v>
      </c>
      <c r="U310" s="6">
        <f t="shared" si="68"/>
        <v>120151.891</v>
      </c>
      <c r="V310" s="6">
        <f t="shared" si="69"/>
        <v>129747.73069999999</v>
      </c>
      <c r="W310" s="4">
        <f t="shared" si="70"/>
        <v>2594955</v>
      </c>
      <c r="X310" s="19">
        <f t="shared" si="71"/>
        <v>4806486</v>
      </c>
      <c r="Y310" s="20">
        <v>0</v>
      </c>
      <c r="Z310" s="18">
        <v>0</v>
      </c>
      <c r="AA310" s="4">
        <f t="shared" si="72"/>
        <v>4806486</v>
      </c>
      <c r="AB310" s="20"/>
      <c r="AC310" s="20"/>
      <c r="AD310" s="20"/>
      <c r="AE310" s="20"/>
      <c r="AF310" s="20"/>
      <c r="AG310" s="20"/>
      <c r="AH310" s="20"/>
      <c r="AI310" s="64">
        <v>0</v>
      </c>
      <c r="AJ310" s="64"/>
      <c r="AK310" s="29"/>
      <c r="AL310" s="38">
        <f t="shared" si="75"/>
        <v>4806486</v>
      </c>
      <c r="AM310" s="62">
        <v>4806486</v>
      </c>
      <c r="AN310" s="26">
        <f t="shared" si="76"/>
        <v>0</v>
      </c>
      <c r="AO310" s="40" t="str">
        <f t="shared" si="77"/>
        <v xml:space="preserve"> </v>
      </c>
      <c r="AP310" s="40" t="str">
        <f t="shared" si="78"/>
        <v xml:space="preserve"> </v>
      </c>
    </row>
    <row r="311" spans="1:42" ht="17.100000000000001" customHeight="1">
      <c r="A311" s="8" t="s">
        <v>594</v>
      </c>
      <c r="B311" s="8" t="s">
        <v>595</v>
      </c>
      <c r="C311" s="8" t="s">
        <v>115</v>
      </c>
      <c r="D311" s="8" t="s">
        <v>599</v>
      </c>
      <c r="E311" s="57">
        <v>537.15</v>
      </c>
      <c r="F311" s="2">
        <f t="shared" si="73"/>
        <v>980706.98</v>
      </c>
      <c r="G311" s="69">
        <v>133453.63</v>
      </c>
      <c r="H311" s="60">
        <v>48510</v>
      </c>
      <c r="I311" s="44">
        <f t="shared" si="67"/>
        <v>36382.5</v>
      </c>
      <c r="J311" s="61">
        <v>42734</v>
      </c>
      <c r="K311" s="61">
        <v>354</v>
      </c>
      <c r="L311" s="61">
        <v>111756</v>
      </c>
      <c r="M311" s="61">
        <v>81006</v>
      </c>
      <c r="N311" s="2">
        <f t="shared" si="65"/>
        <v>405686.13</v>
      </c>
      <c r="O311" s="4">
        <f t="shared" si="80"/>
        <v>575021</v>
      </c>
      <c r="P311" s="68">
        <v>238</v>
      </c>
      <c r="Q311" s="63">
        <v>77</v>
      </c>
      <c r="R311" s="4">
        <f t="shared" si="66"/>
        <v>25473</v>
      </c>
      <c r="S311" s="6">
        <f t="shared" si="74"/>
        <v>47145.655500000001</v>
      </c>
      <c r="T311" s="70">
        <v>8294197</v>
      </c>
      <c r="U311" s="6">
        <f t="shared" si="68"/>
        <v>8294.1970000000001</v>
      </c>
      <c r="V311" s="6">
        <f t="shared" si="69"/>
        <v>38851.458500000001</v>
      </c>
      <c r="W311" s="4">
        <f t="shared" si="70"/>
        <v>777029</v>
      </c>
      <c r="X311" s="19">
        <f t="shared" si="71"/>
        <v>1377523</v>
      </c>
      <c r="Y311" s="20">
        <v>0</v>
      </c>
      <c r="Z311" s="18">
        <v>0</v>
      </c>
      <c r="AA311" s="4">
        <f t="shared" si="72"/>
        <v>1377523</v>
      </c>
      <c r="AB311" s="20"/>
      <c r="AC311" s="20"/>
      <c r="AD311" s="20"/>
      <c r="AE311" s="20"/>
      <c r="AF311" s="20"/>
      <c r="AG311" s="20"/>
      <c r="AH311" s="20"/>
      <c r="AI311" s="64">
        <v>0</v>
      </c>
      <c r="AJ311" s="64"/>
      <c r="AK311" s="29"/>
      <c r="AL311" s="38">
        <f t="shared" si="75"/>
        <v>1377523</v>
      </c>
      <c r="AM311" s="62">
        <v>1377523</v>
      </c>
      <c r="AN311" s="26">
        <f t="shared" si="76"/>
        <v>0</v>
      </c>
      <c r="AO311" s="40" t="str">
        <f t="shared" si="77"/>
        <v xml:space="preserve"> </v>
      </c>
      <c r="AP311" s="40" t="str">
        <f t="shared" si="78"/>
        <v xml:space="preserve"> </v>
      </c>
    </row>
    <row r="312" spans="1:42" ht="17.100000000000001" customHeight="1">
      <c r="A312" s="8" t="s">
        <v>594</v>
      </c>
      <c r="B312" s="8" t="s">
        <v>595</v>
      </c>
      <c r="C312" s="8" t="s">
        <v>270</v>
      </c>
      <c r="D312" s="8" t="s">
        <v>600</v>
      </c>
      <c r="E312" s="57">
        <v>1279.1600000000001</v>
      </c>
      <c r="F312" s="2">
        <f t="shared" si="73"/>
        <v>2335439.16</v>
      </c>
      <c r="G312" s="69">
        <v>187482.58</v>
      </c>
      <c r="H312" s="60">
        <v>125590</v>
      </c>
      <c r="I312" s="44">
        <f t="shared" si="67"/>
        <v>94192.5</v>
      </c>
      <c r="J312" s="61">
        <v>110164</v>
      </c>
      <c r="K312" s="61">
        <v>919</v>
      </c>
      <c r="L312" s="61">
        <v>280735</v>
      </c>
      <c r="M312" s="61">
        <v>72293</v>
      </c>
      <c r="N312" s="2">
        <f t="shared" si="65"/>
        <v>745786.08</v>
      </c>
      <c r="O312" s="4">
        <f t="shared" si="80"/>
        <v>1589653</v>
      </c>
      <c r="P312" s="68">
        <v>546</v>
      </c>
      <c r="Q312" s="63">
        <v>64</v>
      </c>
      <c r="R312" s="4">
        <f t="shared" si="66"/>
        <v>48572</v>
      </c>
      <c r="S312" s="6">
        <f t="shared" si="74"/>
        <v>112271.8732</v>
      </c>
      <c r="T312" s="70">
        <v>11239963</v>
      </c>
      <c r="U312" s="6">
        <f t="shared" si="68"/>
        <v>11239.963</v>
      </c>
      <c r="V312" s="6">
        <f t="shared" si="69"/>
        <v>101031.9102</v>
      </c>
      <c r="W312" s="4">
        <f t="shared" si="70"/>
        <v>2020638</v>
      </c>
      <c r="X312" s="19">
        <f t="shared" si="71"/>
        <v>3658863</v>
      </c>
      <c r="Y312" s="20">
        <v>0</v>
      </c>
      <c r="Z312" s="18">
        <v>0</v>
      </c>
      <c r="AA312" s="4">
        <f t="shared" si="72"/>
        <v>3658863</v>
      </c>
      <c r="AB312" s="20"/>
      <c r="AC312" s="20"/>
      <c r="AD312" s="20"/>
      <c r="AE312" s="20"/>
      <c r="AF312" s="20"/>
      <c r="AG312" s="20"/>
      <c r="AH312" s="20"/>
      <c r="AI312" s="64">
        <v>0</v>
      </c>
      <c r="AJ312" s="64"/>
      <c r="AK312" s="29"/>
      <c r="AL312" s="38">
        <f t="shared" si="75"/>
        <v>3658863</v>
      </c>
      <c r="AM312" s="62">
        <v>3658863</v>
      </c>
      <c r="AN312" s="26">
        <f t="shared" si="76"/>
        <v>0</v>
      </c>
      <c r="AO312" s="40" t="str">
        <f t="shared" si="77"/>
        <v xml:space="preserve"> </v>
      </c>
      <c r="AP312" s="40" t="str">
        <f t="shared" si="78"/>
        <v xml:space="preserve"> </v>
      </c>
    </row>
    <row r="313" spans="1:42" ht="17.100000000000001" customHeight="1">
      <c r="A313" s="8" t="s">
        <v>594</v>
      </c>
      <c r="B313" s="8" t="s">
        <v>595</v>
      </c>
      <c r="C313" s="8" t="s">
        <v>151</v>
      </c>
      <c r="D313" s="8" t="s">
        <v>601</v>
      </c>
      <c r="E313" s="57">
        <v>9356.74</v>
      </c>
      <c r="F313" s="2">
        <f t="shared" si="73"/>
        <v>17083161.620000001</v>
      </c>
      <c r="G313" s="69">
        <v>4181363.43</v>
      </c>
      <c r="H313" s="60">
        <v>963256</v>
      </c>
      <c r="I313" s="44">
        <f t="shared" si="67"/>
        <v>722442</v>
      </c>
      <c r="J313" s="61">
        <v>844341</v>
      </c>
      <c r="K313" s="61">
        <v>7056</v>
      </c>
      <c r="L313" s="61">
        <v>2226236</v>
      </c>
      <c r="M313" s="61">
        <v>102028</v>
      </c>
      <c r="N313" s="2">
        <f t="shared" si="65"/>
        <v>8083466.4299999997</v>
      </c>
      <c r="O313" s="4">
        <f t="shared" si="80"/>
        <v>8999695</v>
      </c>
      <c r="P313" s="68">
        <v>3791</v>
      </c>
      <c r="Q313" s="63">
        <v>33</v>
      </c>
      <c r="R313" s="4">
        <f t="shared" si="66"/>
        <v>173893</v>
      </c>
      <c r="S313" s="6">
        <f t="shared" si="74"/>
        <v>821241.06980000006</v>
      </c>
      <c r="T313" s="70">
        <v>271517106</v>
      </c>
      <c r="U313" s="6">
        <f t="shared" si="68"/>
        <v>271517.10600000003</v>
      </c>
      <c r="V313" s="6">
        <f t="shared" si="69"/>
        <v>549723.96380000003</v>
      </c>
      <c r="W313" s="4">
        <f t="shared" si="70"/>
        <v>10994479</v>
      </c>
      <c r="X313" s="19">
        <f t="shared" si="71"/>
        <v>20168067</v>
      </c>
      <c r="Y313" s="20">
        <v>0</v>
      </c>
      <c r="Z313" s="18">
        <v>0</v>
      </c>
      <c r="AA313" s="4">
        <f t="shared" si="72"/>
        <v>20168067</v>
      </c>
      <c r="AB313" s="20"/>
      <c r="AC313" s="20"/>
      <c r="AD313" s="20"/>
      <c r="AE313" s="20"/>
      <c r="AF313" s="20"/>
      <c r="AG313" s="20"/>
      <c r="AH313" s="20"/>
      <c r="AI313" s="64">
        <v>0</v>
      </c>
      <c r="AJ313" s="64"/>
      <c r="AK313" s="29"/>
      <c r="AL313" s="38">
        <f t="shared" si="75"/>
        <v>20168067</v>
      </c>
      <c r="AM313" s="62">
        <v>20168067</v>
      </c>
      <c r="AN313" s="26">
        <f t="shared" si="76"/>
        <v>0</v>
      </c>
      <c r="AO313" s="40" t="str">
        <f t="shared" si="77"/>
        <v xml:space="preserve"> </v>
      </c>
      <c r="AP313" s="40" t="str">
        <f t="shared" si="78"/>
        <v xml:space="preserve"> </v>
      </c>
    </row>
    <row r="314" spans="1:42" ht="17.100000000000001" customHeight="1">
      <c r="A314" s="8" t="s">
        <v>594</v>
      </c>
      <c r="B314" s="8" t="s">
        <v>595</v>
      </c>
      <c r="C314" s="8" t="s">
        <v>248</v>
      </c>
      <c r="D314" s="8" t="s">
        <v>602</v>
      </c>
      <c r="E314" s="57">
        <v>3022.92</v>
      </c>
      <c r="F314" s="2">
        <f t="shared" si="73"/>
        <v>5519126.4199999999</v>
      </c>
      <c r="G314" s="69">
        <v>773168.02</v>
      </c>
      <c r="H314" s="60">
        <v>303567</v>
      </c>
      <c r="I314" s="44">
        <f t="shared" si="67"/>
        <v>227675.25</v>
      </c>
      <c r="J314" s="61">
        <v>266017</v>
      </c>
      <c r="K314" s="61">
        <v>2224</v>
      </c>
      <c r="L314" s="61">
        <v>684085</v>
      </c>
      <c r="M314" s="61">
        <v>17328</v>
      </c>
      <c r="N314" s="2">
        <f t="shared" si="65"/>
        <v>1970497.27</v>
      </c>
      <c r="O314" s="4">
        <f t="shared" si="80"/>
        <v>3548629</v>
      </c>
      <c r="P314" s="68">
        <v>1860</v>
      </c>
      <c r="Q314" s="63">
        <v>33</v>
      </c>
      <c r="R314" s="4">
        <f t="shared" si="66"/>
        <v>85318</v>
      </c>
      <c r="S314" s="6">
        <f t="shared" si="74"/>
        <v>265321.68839999998</v>
      </c>
      <c r="T314" s="70">
        <v>49152449</v>
      </c>
      <c r="U314" s="6">
        <f t="shared" si="68"/>
        <v>49152.449000000001</v>
      </c>
      <c r="V314" s="6">
        <f t="shared" si="69"/>
        <v>216169.23939999999</v>
      </c>
      <c r="W314" s="4">
        <f t="shared" si="70"/>
        <v>4323385</v>
      </c>
      <c r="X314" s="19">
        <f t="shared" si="71"/>
        <v>7957332</v>
      </c>
      <c r="Y314" s="20">
        <v>0</v>
      </c>
      <c r="Z314" s="18">
        <v>0</v>
      </c>
      <c r="AA314" s="4">
        <f t="shared" si="72"/>
        <v>7957332</v>
      </c>
      <c r="AB314" s="20"/>
      <c r="AC314" s="20"/>
      <c r="AD314" s="20"/>
      <c r="AE314" s="20"/>
      <c r="AF314" s="20"/>
      <c r="AG314" s="20"/>
      <c r="AH314" s="20"/>
      <c r="AI314" s="64">
        <v>0</v>
      </c>
      <c r="AJ314" s="64"/>
      <c r="AK314" s="29"/>
      <c r="AL314" s="38">
        <f t="shared" si="75"/>
        <v>7957332</v>
      </c>
      <c r="AM314" s="62">
        <v>7957332</v>
      </c>
      <c r="AN314" s="26">
        <f t="shared" si="76"/>
        <v>0</v>
      </c>
      <c r="AO314" s="40" t="str">
        <f t="shared" si="77"/>
        <v xml:space="preserve"> </v>
      </c>
      <c r="AP314" s="40" t="str">
        <f t="shared" si="78"/>
        <v xml:space="preserve"> </v>
      </c>
    </row>
    <row r="315" spans="1:42" ht="17.100000000000001" customHeight="1">
      <c r="A315" s="8" t="s">
        <v>594</v>
      </c>
      <c r="B315" s="8" t="s">
        <v>595</v>
      </c>
      <c r="C315" s="8" t="s">
        <v>84</v>
      </c>
      <c r="D315" s="8" t="s">
        <v>603</v>
      </c>
      <c r="E315" s="57">
        <v>267.07</v>
      </c>
      <c r="F315" s="2">
        <f t="shared" si="73"/>
        <v>487605.72</v>
      </c>
      <c r="G315" s="69">
        <v>100481.33</v>
      </c>
      <c r="H315" s="60">
        <v>25260</v>
      </c>
      <c r="I315" s="44">
        <f t="shared" si="67"/>
        <v>18945</v>
      </c>
      <c r="J315" s="61">
        <v>21948</v>
      </c>
      <c r="K315" s="61">
        <v>186</v>
      </c>
      <c r="L315" s="61">
        <v>59629</v>
      </c>
      <c r="M315" s="61">
        <v>20886</v>
      </c>
      <c r="N315" s="2">
        <f t="shared" si="65"/>
        <v>222075.33000000002</v>
      </c>
      <c r="O315" s="4">
        <f t="shared" si="80"/>
        <v>265530</v>
      </c>
      <c r="P315" s="68">
        <v>112</v>
      </c>
      <c r="Q315" s="63">
        <v>90</v>
      </c>
      <c r="R315" s="4">
        <f t="shared" si="66"/>
        <v>14011</v>
      </c>
      <c r="S315" s="6">
        <f t="shared" si="74"/>
        <v>23440.733899999999</v>
      </c>
      <c r="T315" s="70">
        <v>6453793</v>
      </c>
      <c r="U315" s="6">
        <f t="shared" si="68"/>
        <v>6453.7929999999997</v>
      </c>
      <c r="V315" s="6">
        <f t="shared" si="69"/>
        <v>16986.940900000001</v>
      </c>
      <c r="W315" s="4">
        <f t="shared" si="70"/>
        <v>339739</v>
      </c>
      <c r="X315" s="19">
        <f t="shared" si="71"/>
        <v>619280</v>
      </c>
      <c r="Y315" s="20">
        <v>0</v>
      </c>
      <c r="Z315" s="18">
        <v>0</v>
      </c>
      <c r="AA315" s="4">
        <f t="shared" si="72"/>
        <v>619280</v>
      </c>
      <c r="AB315" s="20"/>
      <c r="AC315" s="20"/>
      <c r="AD315" s="20"/>
      <c r="AE315" s="20"/>
      <c r="AF315" s="20"/>
      <c r="AG315" s="20"/>
      <c r="AH315" s="20"/>
      <c r="AI315" s="64">
        <v>0</v>
      </c>
      <c r="AJ315" s="64"/>
      <c r="AK315" s="29"/>
      <c r="AL315" s="38">
        <f t="shared" si="75"/>
        <v>619280</v>
      </c>
      <c r="AM315" s="62">
        <v>619280</v>
      </c>
      <c r="AN315" s="26">
        <f t="shared" si="76"/>
        <v>0</v>
      </c>
      <c r="AO315" s="40" t="str">
        <f t="shared" si="77"/>
        <v xml:space="preserve"> </v>
      </c>
      <c r="AP315" s="40" t="str">
        <f t="shared" si="78"/>
        <v xml:space="preserve"> </v>
      </c>
    </row>
    <row r="316" spans="1:42" ht="17.100000000000001" customHeight="1">
      <c r="A316" s="8" t="s">
        <v>594</v>
      </c>
      <c r="B316" s="8" t="s">
        <v>595</v>
      </c>
      <c r="C316" s="8" t="s">
        <v>203</v>
      </c>
      <c r="D316" s="8" t="s">
        <v>604</v>
      </c>
      <c r="E316" s="57">
        <v>1304.77</v>
      </c>
      <c r="F316" s="2">
        <f t="shared" si="73"/>
        <v>2382196.88</v>
      </c>
      <c r="G316" s="69">
        <v>235313.93</v>
      </c>
      <c r="H316" s="60">
        <v>137358</v>
      </c>
      <c r="I316" s="44">
        <f t="shared" si="67"/>
        <v>103018.5</v>
      </c>
      <c r="J316" s="61">
        <v>120597</v>
      </c>
      <c r="K316" s="61">
        <v>1005</v>
      </c>
      <c r="L316" s="61">
        <v>310860</v>
      </c>
      <c r="M316" s="61">
        <v>33288</v>
      </c>
      <c r="N316" s="2">
        <f t="shared" si="65"/>
        <v>804082.42999999993</v>
      </c>
      <c r="O316" s="4">
        <f t="shared" si="80"/>
        <v>1578114</v>
      </c>
      <c r="P316" s="68">
        <v>613</v>
      </c>
      <c r="Q316" s="63">
        <v>51</v>
      </c>
      <c r="R316" s="4">
        <f t="shared" si="66"/>
        <v>43456</v>
      </c>
      <c r="S316" s="6">
        <f t="shared" si="74"/>
        <v>114519.6629</v>
      </c>
      <c r="T316" s="70">
        <v>14783344</v>
      </c>
      <c r="U316" s="6">
        <f t="shared" si="68"/>
        <v>14783.343999999999</v>
      </c>
      <c r="V316" s="6">
        <f t="shared" si="69"/>
        <v>99736.318899999998</v>
      </c>
      <c r="W316" s="4">
        <f t="shared" si="70"/>
        <v>1994726</v>
      </c>
      <c r="X316" s="19">
        <f t="shared" si="71"/>
        <v>3616296</v>
      </c>
      <c r="Y316" s="20">
        <v>0</v>
      </c>
      <c r="Z316" s="18">
        <v>0</v>
      </c>
      <c r="AA316" s="4">
        <f t="shared" si="72"/>
        <v>3616296</v>
      </c>
      <c r="AB316" s="20"/>
      <c r="AC316" s="20"/>
      <c r="AD316" s="20"/>
      <c r="AE316" s="20"/>
      <c r="AF316" s="20"/>
      <c r="AG316" s="20"/>
      <c r="AH316" s="20"/>
      <c r="AI316" s="64">
        <v>0</v>
      </c>
      <c r="AJ316" s="64"/>
      <c r="AK316" s="29"/>
      <c r="AL316" s="38">
        <f t="shared" si="75"/>
        <v>3616296</v>
      </c>
      <c r="AM316" s="62">
        <v>3616296</v>
      </c>
      <c r="AN316" s="26">
        <f t="shared" si="76"/>
        <v>0</v>
      </c>
      <c r="AO316" s="40" t="str">
        <f t="shared" si="77"/>
        <v xml:space="preserve"> </v>
      </c>
      <c r="AP316" s="40" t="str">
        <f t="shared" si="78"/>
        <v xml:space="preserve"> </v>
      </c>
    </row>
    <row r="317" spans="1:42" ht="17.100000000000001" customHeight="1">
      <c r="A317" s="8" t="s">
        <v>594</v>
      </c>
      <c r="B317" s="8" t="s">
        <v>595</v>
      </c>
      <c r="C317" s="8" t="s">
        <v>605</v>
      </c>
      <c r="D317" s="8" t="s">
        <v>606</v>
      </c>
      <c r="E317" s="57">
        <v>795.09</v>
      </c>
      <c r="F317" s="2">
        <f t="shared" si="73"/>
        <v>1451643.52</v>
      </c>
      <c r="G317" s="69">
        <v>151717.10999999999</v>
      </c>
      <c r="H317" s="60">
        <v>82191</v>
      </c>
      <c r="I317" s="44">
        <f t="shared" si="67"/>
        <v>61643.25</v>
      </c>
      <c r="J317" s="61">
        <v>72116</v>
      </c>
      <c r="K317" s="61">
        <v>602</v>
      </c>
      <c r="L317" s="61">
        <v>186733</v>
      </c>
      <c r="M317" s="61">
        <v>30446</v>
      </c>
      <c r="N317" s="2">
        <f t="shared" si="65"/>
        <v>503257.36</v>
      </c>
      <c r="O317" s="4">
        <f t="shared" si="80"/>
        <v>948386</v>
      </c>
      <c r="P317" s="68">
        <v>352</v>
      </c>
      <c r="Q317" s="63">
        <v>70</v>
      </c>
      <c r="R317" s="4">
        <f t="shared" si="66"/>
        <v>34250</v>
      </c>
      <c r="S317" s="6">
        <f t="shared" si="74"/>
        <v>69785.049299999999</v>
      </c>
      <c r="T317" s="70">
        <v>9388435</v>
      </c>
      <c r="U317" s="6">
        <f t="shared" si="68"/>
        <v>9388.4349999999995</v>
      </c>
      <c r="V317" s="6">
        <f t="shared" si="69"/>
        <v>60396.614300000001</v>
      </c>
      <c r="W317" s="4">
        <f t="shared" si="70"/>
        <v>1207932</v>
      </c>
      <c r="X317" s="19">
        <f t="shared" si="71"/>
        <v>2190568</v>
      </c>
      <c r="Y317" s="20">
        <v>0</v>
      </c>
      <c r="Z317" s="18">
        <v>0</v>
      </c>
      <c r="AA317" s="4">
        <f t="shared" si="72"/>
        <v>2190568</v>
      </c>
      <c r="AB317" s="20"/>
      <c r="AC317" s="20"/>
      <c r="AD317" s="20"/>
      <c r="AE317" s="20"/>
      <c r="AF317" s="20"/>
      <c r="AG317" s="20"/>
      <c r="AH317" s="20"/>
      <c r="AI317" s="64">
        <v>0</v>
      </c>
      <c r="AJ317" s="64"/>
      <c r="AK317" s="29"/>
      <c r="AL317" s="38">
        <f t="shared" si="75"/>
        <v>2190568</v>
      </c>
      <c r="AM317" s="62">
        <v>2190568</v>
      </c>
      <c r="AN317" s="26">
        <f t="shared" si="76"/>
        <v>0</v>
      </c>
      <c r="AO317" s="40" t="str">
        <f t="shared" si="77"/>
        <v xml:space="preserve"> </v>
      </c>
      <c r="AP317" s="40" t="str">
        <f t="shared" si="78"/>
        <v xml:space="preserve"> </v>
      </c>
    </row>
    <row r="318" spans="1:42" ht="17.100000000000001" customHeight="1">
      <c r="A318" s="8" t="s">
        <v>607</v>
      </c>
      <c r="B318" s="8" t="s">
        <v>608</v>
      </c>
      <c r="C318" s="8" t="s">
        <v>82</v>
      </c>
      <c r="D318" s="8" t="s">
        <v>609</v>
      </c>
      <c r="E318" s="57">
        <v>1631.43</v>
      </c>
      <c r="F318" s="2">
        <f t="shared" si="73"/>
        <v>2978599.64</v>
      </c>
      <c r="G318" s="69">
        <v>998430.11</v>
      </c>
      <c r="H318" s="60">
        <v>566738</v>
      </c>
      <c r="I318" s="44">
        <f t="shared" si="67"/>
        <v>425053.5</v>
      </c>
      <c r="J318" s="61">
        <v>164769</v>
      </c>
      <c r="K318" s="61">
        <v>212157</v>
      </c>
      <c r="L318" s="61">
        <v>432862</v>
      </c>
      <c r="M318" s="61">
        <v>161345</v>
      </c>
      <c r="N318" s="2">
        <f t="shared" si="65"/>
        <v>2394616.61</v>
      </c>
      <c r="O318" s="4">
        <f t="shared" si="80"/>
        <v>583983</v>
      </c>
      <c r="P318" s="68">
        <v>497</v>
      </c>
      <c r="Q318" s="63">
        <v>79</v>
      </c>
      <c r="R318" s="4">
        <f t="shared" si="66"/>
        <v>54576</v>
      </c>
      <c r="S318" s="6">
        <f t="shared" si="74"/>
        <v>143190.61110000001</v>
      </c>
      <c r="T318" s="70">
        <v>60954219</v>
      </c>
      <c r="U318" s="6">
        <f t="shared" si="68"/>
        <v>60954.218999999997</v>
      </c>
      <c r="V318" s="6">
        <f t="shared" si="69"/>
        <v>82236.392100000012</v>
      </c>
      <c r="W318" s="4">
        <f t="shared" si="70"/>
        <v>1644728</v>
      </c>
      <c r="X318" s="19">
        <f t="shared" si="71"/>
        <v>2283287</v>
      </c>
      <c r="Y318" s="20">
        <v>0</v>
      </c>
      <c r="Z318" s="18">
        <v>0</v>
      </c>
      <c r="AA318" s="4">
        <f t="shared" si="72"/>
        <v>2283287</v>
      </c>
      <c r="AB318" s="20"/>
      <c r="AC318" s="20"/>
      <c r="AD318" s="20"/>
      <c r="AE318" s="20"/>
      <c r="AF318" s="20"/>
      <c r="AG318" s="20"/>
      <c r="AH318" s="20"/>
      <c r="AI318" s="64">
        <v>0</v>
      </c>
      <c r="AJ318" s="64"/>
      <c r="AK318" s="29"/>
      <c r="AL318" s="38">
        <f t="shared" si="75"/>
        <v>2283287</v>
      </c>
      <c r="AM318" s="62">
        <v>2283287</v>
      </c>
      <c r="AN318" s="26">
        <f t="shared" si="76"/>
        <v>0</v>
      </c>
      <c r="AO318" s="40" t="str">
        <f t="shared" si="77"/>
        <v xml:space="preserve"> </v>
      </c>
      <c r="AP318" s="40" t="str">
        <f t="shared" si="78"/>
        <v xml:space="preserve"> </v>
      </c>
    </row>
    <row r="319" spans="1:42" ht="17.100000000000001" customHeight="1">
      <c r="A319" s="8" t="s">
        <v>607</v>
      </c>
      <c r="B319" s="8" t="s">
        <v>608</v>
      </c>
      <c r="C319" s="8" t="s">
        <v>113</v>
      </c>
      <c r="D319" s="8" t="s">
        <v>610</v>
      </c>
      <c r="E319" s="57">
        <v>156.63999999999999</v>
      </c>
      <c r="F319" s="2">
        <f t="shared" si="73"/>
        <v>285987.05</v>
      </c>
      <c r="G319" s="69">
        <v>426424.26</v>
      </c>
      <c r="H319" s="60">
        <v>34088</v>
      </c>
      <c r="I319" s="44">
        <f t="shared" si="67"/>
        <v>25566</v>
      </c>
      <c r="J319" s="61">
        <v>9988</v>
      </c>
      <c r="K319" s="61">
        <v>12951</v>
      </c>
      <c r="L319" s="61">
        <v>29048</v>
      </c>
      <c r="M319" s="61">
        <v>70967</v>
      </c>
      <c r="N319" s="2">
        <f t="shared" si="65"/>
        <v>574944.26</v>
      </c>
      <c r="O319" s="4">
        <f t="shared" si="80"/>
        <v>0</v>
      </c>
      <c r="P319" s="68">
        <v>1</v>
      </c>
      <c r="Q319" s="63">
        <v>167</v>
      </c>
      <c r="R319" s="4">
        <f t="shared" si="66"/>
        <v>232</v>
      </c>
      <c r="S319" s="6">
        <f t="shared" si="74"/>
        <v>13748.292799999999</v>
      </c>
      <c r="T319" s="70">
        <v>26611216</v>
      </c>
      <c r="U319" s="6">
        <f t="shared" si="68"/>
        <v>26611.216</v>
      </c>
      <c r="V319" s="6">
        <f t="shared" si="69"/>
        <v>0</v>
      </c>
      <c r="W319" s="4">
        <f t="shared" si="70"/>
        <v>0</v>
      </c>
      <c r="X319" s="19">
        <f t="shared" si="71"/>
        <v>232</v>
      </c>
      <c r="Y319" s="20">
        <v>0</v>
      </c>
      <c r="Z319" s="18">
        <v>0</v>
      </c>
      <c r="AA319" s="4">
        <f t="shared" si="72"/>
        <v>232</v>
      </c>
      <c r="AB319" s="20"/>
      <c r="AC319" s="20"/>
      <c r="AD319" s="20"/>
      <c r="AE319" s="20"/>
      <c r="AF319" s="20"/>
      <c r="AG319" s="20"/>
      <c r="AH319" s="20"/>
      <c r="AI319" s="64">
        <v>290</v>
      </c>
      <c r="AJ319" s="64"/>
      <c r="AK319" s="29"/>
      <c r="AL319" s="38">
        <f t="shared" si="75"/>
        <v>522</v>
      </c>
      <c r="AM319" s="62">
        <v>522</v>
      </c>
      <c r="AN319" s="26">
        <f t="shared" si="76"/>
        <v>0</v>
      </c>
      <c r="AO319" s="40">
        <f t="shared" si="77"/>
        <v>1</v>
      </c>
      <c r="AP319" s="40">
        <f t="shared" si="78"/>
        <v>1</v>
      </c>
    </row>
    <row r="320" spans="1:42" ht="17.100000000000001" customHeight="1">
      <c r="A320" s="8" t="s">
        <v>607</v>
      </c>
      <c r="B320" s="8" t="s">
        <v>608</v>
      </c>
      <c r="C320" s="8" t="s">
        <v>72</v>
      </c>
      <c r="D320" s="8" t="s">
        <v>611</v>
      </c>
      <c r="E320" s="57">
        <v>748.55</v>
      </c>
      <c r="F320" s="2">
        <f t="shared" si="73"/>
        <v>1366672.65</v>
      </c>
      <c r="G320" s="69">
        <v>2204097.27</v>
      </c>
      <c r="H320" s="60">
        <v>186372</v>
      </c>
      <c r="I320" s="44">
        <f t="shared" si="67"/>
        <v>139779</v>
      </c>
      <c r="J320" s="61">
        <v>54186</v>
      </c>
      <c r="K320" s="61">
        <v>69739</v>
      </c>
      <c r="L320" s="61">
        <v>140238</v>
      </c>
      <c r="M320" s="61">
        <v>77442</v>
      </c>
      <c r="N320" s="2">
        <f t="shared" si="65"/>
        <v>2685481.27</v>
      </c>
      <c r="O320" s="4">
        <f t="shared" si="80"/>
        <v>0</v>
      </c>
      <c r="P320" s="68">
        <v>318</v>
      </c>
      <c r="Q320" s="63">
        <v>92</v>
      </c>
      <c r="R320" s="4">
        <f t="shared" si="66"/>
        <v>40666</v>
      </c>
      <c r="S320" s="6">
        <f t="shared" si="74"/>
        <v>65700.233500000002</v>
      </c>
      <c r="T320" s="70">
        <v>143815369</v>
      </c>
      <c r="U320" s="6">
        <f t="shared" si="68"/>
        <v>143815.36900000001</v>
      </c>
      <c r="V320" s="6">
        <f t="shared" si="69"/>
        <v>0</v>
      </c>
      <c r="W320" s="4">
        <f t="shared" si="70"/>
        <v>0</v>
      </c>
      <c r="X320" s="19">
        <f t="shared" si="71"/>
        <v>40666</v>
      </c>
      <c r="Y320" s="20">
        <v>0</v>
      </c>
      <c r="Z320" s="18">
        <v>0</v>
      </c>
      <c r="AA320" s="4">
        <f t="shared" si="72"/>
        <v>40666</v>
      </c>
      <c r="AB320" s="20"/>
      <c r="AC320" s="20"/>
      <c r="AD320" s="20"/>
      <c r="AE320" s="20"/>
      <c r="AF320" s="20"/>
      <c r="AG320" s="20"/>
      <c r="AH320" s="20"/>
      <c r="AI320" s="64">
        <v>0</v>
      </c>
      <c r="AJ320" s="64"/>
      <c r="AK320" s="29"/>
      <c r="AL320" s="38">
        <f t="shared" si="75"/>
        <v>40666</v>
      </c>
      <c r="AM320" s="62">
        <v>40666</v>
      </c>
      <c r="AN320" s="26">
        <f t="shared" si="76"/>
        <v>0</v>
      </c>
      <c r="AO320" s="40">
        <f t="shared" si="77"/>
        <v>1</v>
      </c>
      <c r="AP320" s="40">
        <f t="shared" si="78"/>
        <v>1</v>
      </c>
    </row>
    <row r="321" spans="1:42" ht="17.100000000000001" customHeight="1">
      <c r="A321" s="8" t="s">
        <v>607</v>
      </c>
      <c r="B321" s="8" t="s">
        <v>608</v>
      </c>
      <c r="C321" s="8" t="s">
        <v>115</v>
      </c>
      <c r="D321" s="8" t="s">
        <v>612</v>
      </c>
      <c r="E321" s="57">
        <v>970.31</v>
      </c>
      <c r="F321" s="2">
        <f t="shared" si="73"/>
        <v>1771553.19</v>
      </c>
      <c r="G321" s="69">
        <v>645844.44999999995</v>
      </c>
      <c r="H321" s="60">
        <v>319387</v>
      </c>
      <c r="I321" s="44">
        <f t="shared" si="67"/>
        <v>239540.25</v>
      </c>
      <c r="J321" s="61">
        <v>92893</v>
      </c>
      <c r="K321" s="61">
        <v>119037</v>
      </c>
      <c r="L321" s="61">
        <v>236768</v>
      </c>
      <c r="M321" s="61">
        <v>53488</v>
      </c>
      <c r="N321" s="2">
        <f t="shared" si="65"/>
        <v>1387570.7</v>
      </c>
      <c r="O321" s="4">
        <f t="shared" si="80"/>
        <v>383982</v>
      </c>
      <c r="P321" s="68">
        <v>460</v>
      </c>
      <c r="Q321" s="63">
        <v>73</v>
      </c>
      <c r="R321" s="4">
        <f t="shared" si="66"/>
        <v>46676</v>
      </c>
      <c r="S321" s="6">
        <f t="shared" si="74"/>
        <v>85164.108699999997</v>
      </c>
      <c r="T321" s="70">
        <v>38748937</v>
      </c>
      <c r="U321" s="6">
        <f t="shared" si="68"/>
        <v>38748.936999999998</v>
      </c>
      <c r="V321" s="6">
        <f t="shared" si="69"/>
        <v>46415.171699999999</v>
      </c>
      <c r="W321" s="4">
        <f t="shared" si="70"/>
        <v>928303</v>
      </c>
      <c r="X321" s="19">
        <f t="shared" si="71"/>
        <v>1358961</v>
      </c>
      <c r="Y321" s="20">
        <v>0</v>
      </c>
      <c r="Z321" s="18">
        <v>0</v>
      </c>
      <c r="AA321" s="4">
        <f t="shared" si="72"/>
        <v>1358961</v>
      </c>
      <c r="AB321" s="20"/>
      <c r="AC321" s="20"/>
      <c r="AD321" s="20"/>
      <c r="AE321" s="20"/>
      <c r="AF321" s="20"/>
      <c r="AG321" s="20"/>
      <c r="AH321" s="20"/>
      <c r="AI321" s="64">
        <v>0</v>
      </c>
      <c r="AJ321" s="64"/>
      <c r="AK321" s="29"/>
      <c r="AL321" s="38">
        <f t="shared" si="75"/>
        <v>1358961</v>
      </c>
      <c r="AM321" s="62">
        <v>1358961</v>
      </c>
      <c r="AN321" s="26">
        <f t="shared" si="76"/>
        <v>0</v>
      </c>
      <c r="AO321" s="40" t="str">
        <f t="shared" si="77"/>
        <v xml:space="preserve"> </v>
      </c>
      <c r="AP321" s="40" t="str">
        <f t="shared" si="78"/>
        <v xml:space="preserve"> </v>
      </c>
    </row>
    <row r="322" spans="1:42" ht="17.100000000000001" customHeight="1">
      <c r="A322" s="8" t="s">
        <v>613</v>
      </c>
      <c r="B322" s="8" t="s">
        <v>614</v>
      </c>
      <c r="C322" s="8" t="s">
        <v>135</v>
      </c>
      <c r="D322" s="8" t="s">
        <v>615</v>
      </c>
      <c r="E322" s="57">
        <v>1180.02</v>
      </c>
      <c r="F322" s="2">
        <f t="shared" si="73"/>
        <v>2154433.3199999998</v>
      </c>
      <c r="G322" s="69">
        <v>331813.86</v>
      </c>
      <c r="H322" s="60">
        <v>95957</v>
      </c>
      <c r="I322" s="44">
        <f t="shared" si="67"/>
        <v>71967.75</v>
      </c>
      <c r="J322" s="61">
        <v>97361</v>
      </c>
      <c r="K322" s="61">
        <v>18701</v>
      </c>
      <c r="L322" s="61">
        <v>248272</v>
      </c>
      <c r="M322" s="61">
        <v>184041</v>
      </c>
      <c r="N322" s="2">
        <f t="shared" si="65"/>
        <v>952156.61</v>
      </c>
      <c r="O322" s="4">
        <f t="shared" si="80"/>
        <v>1202277</v>
      </c>
      <c r="P322" s="68">
        <v>586</v>
      </c>
      <c r="Q322" s="63">
        <v>86</v>
      </c>
      <c r="R322" s="4">
        <f t="shared" si="66"/>
        <v>70050</v>
      </c>
      <c r="S322" s="6">
        <f t="shared" si="74"/>
        <v>103570.3554</v>
      </c>
      <c r="T322" s="70">
        <v>19647555</v>
      </c>
      <c r="U322" s="6">
        <f t="shared" si="68"/>
        <v>19647.555</v>
      </c>
      <c r="V322" s="6">
        <f t="shared" si="69"/>
        <v>83922.800400000007</v>
      </c>
      <c r="W322" s="4">
        <f t="shared" si="70"/>
        <v>1678456</v>
      </c>
      <c r="X322" s="19">
        <f t="shared" si="71"/>
        <v>2950783</v>
      </c>
      <c r="Y322" s="20">
        <v>0</v>
      </c>
      <c r="Z322" s="18">
        <v>0</v>
      </c>
      <c r="AA322" s="4">
        <f t="shared" si="72"/>
        <v>2950783</v>
      </c>
      <c r="AB322" s="20"/>
      <c r="AC322" s="20"/>
      <c r="AD322" s="20"/>
      <c r="AE322" s="20"/>
      <c r="AF322" s="20"/>
      <c r="AG322" s="20"/>
      <c r="AH322" s="20"/>
      <c r="AI322" s="64">
        <v>0</v>
      </c>
      <c r="AJ322" s="64"/>
      <c r="AK322" s="29"/>
      <c r="AL322" s="38">
        <f t="shared" si="75"/>
        <v>2950783</v>
      </c>
      <c r="AM322" s="62">
        <v>2950783</v>
      </c>
      <c r="AN322" s="26">
        <f t="shared" si="76"/>
        <v>0</v>
      </c>
      <c r="AO322" s="40" t="str">
        <f t="shared" si="77"/>
        <v xml:space="preserve"> </v>
      </c>
      <c r="AP322" s="40" t="str">
        <f t="shared" si="78"/>
        <v xml:space="preserve"> </v>
      </c>
    </row>
    <row r="323" spans="1:42" ht="17.100000000000001" customHeight="1">
      <c r="A323" s="8" t="s">
        <v>613</v>
      </c>
      <c r="B323" s="8" t="s">
        <v>614</v>
      </c>
      <c r="C323" s="8" t="s">
        <v>140</v>
      </c>
      <c r="D323" s="8" t="s">
        <v>616</v>
      </c>
      <c r="E323" s="57">
        <v>1354.29</v>
      </c>
      <c r="F323" s="2">
        <f t="shared" si="73"/>
        <v>2472608.5099999998</v>
      </c>
      <c r="G323" s="69">
        <v>493948.01</v>
      </c>
      <c r="H323" s="60">
        <v>120644</v>
      </c>
      <c r="I323" s="44">
        <f t="shared" si="67"/>
        <v>90483</v>
      </c>
      <c r="J323" s="61">
        <v>122354</v>
      </c>
      <c r="K323" s="61">
        <v>23620</v>
      </c>
      <c r="L323" s="61">
        <v>324060</v>
      </c>
      <c r="M323" s="61">
        <v>64201</v>
      </c>
      <c r="N323" s="2">
        <f t="shared" ref="N323:N387" si="81">SUM(G323+I323+J323+K323+L323+M323)</f>
        <v>1118666.01</v>
      </c>
      <c r="O323" s="4">
        <f t="shared" si="80"/>
        <v>1353943</v>
      </c>
      <c r="P323" s="68">
        <v>465</v>
      </c>
      <c r="Q323" s="63">
        <v>81</v>
      </c>
      <c r="R323" s="4">
        <f t="shared" ref="R323:R387" si="82">ROUND(SUM(P323*Q323*1.39),0)</f>
        <v>52354</v>
      </c>
      <c r="S323" s="6">
        <f t="shared" si="74"/>
        <v>118866.0333</v>
      </c>
      <c r="T323" s="70">
        <v>29737990</v>
      </c>
      <c r="U323" s="6">
        <f t="shared" si="68"/>
        <v>29737.99</v>
      </c>
      <c r="V323" s="6">
        <f t="shared" si="69"/>
        <v>89128.04329999999</v>
      </c>
      <c r="W323" s="4">
        <f t="shared" si="70"/>
        <v>1782561</v>
      </c>
      <c r="X323" s="19">
        <f t="shared" si="71"/>
        <v>3188858</v>
      </c>
      <c r="Y323" s="20">
        <v>0</v>
      </c>
      <c r="Z323" s="18">
        <v>0</v>
      </c>
      <c r="AA323" s="4">
        <f t="shared" si="72"/>
        <v>3188858</v>
      </c>
      <c r="AB323" s="20"/>
      <c r="AC323" s="20"/>
      <c r="AD323" s="20"/>
      <c r="AE323" s="20"/>
      <c r="AF323" s="20"/>
      <c r="AG323" s="20"/>
      <c r="AH323" s="20"/>
      <c r="AI323" s="64">
        <v>0</v>
      </c>
      <c r="AJ323" s="64"/>
      <c r="AK323" s="29"/>
      <c r="AL323" s="38">
        <f t="shared" si="75"/>
        <v>3188858</v>
      </c>
      <c r="AM323" s="62">
        <v>3188858</v>
      </c>
      <c r="AN323" s="26">
        <f t="shared" si="76"/>
        <v>0</v>
      </c>
      <c r="AO323" s="40" t="str">
        <f t="shared" si="77"/>
        <v xml:space="preserve"> </v>
      </c>
      <c r="AP323" s="40" t="str">
        <f t="shared" si="78"/>
        <v xml:space="preserve"> </v>
      </c>
    </row>
    <row r="324" spans="1:42" ht="17.100000000000001" customHeight="1">
      <c r="A324" s="8" t="s">
        <v>613</v>
      </c>
      <c r="B324" s="8" t="s">
        <v>614</v>
      </c>
      <c r="C324" s="8" t="s">
        <v>119</v>
      </c>
      <c r="D324" s="8" t="s">
        <v>617</v>
      </c>
      <c r="E324" s="57">
        <v>364.64</v>
      </c>
      <c r="F324" s="2">
        <f t="shared" si="73"/>
        <v>665745.13</v>
      </c>
      <c r="G324" s="69">
        <v>132409.37</v>
      </c>
      <c r="H324" s="60">
        <v>33925</v>
      </c>
      <c r="I324" s="44">
        <f t="shared" ref="I324:I388" si="83">ROUND(H324*0.75,2)</f>
        <v>25443.75</v>
      </c>
      <c r="J324" s="61">
        <v>34393</v>
      </c>
      <c r="K324" s="61">
        <v>6667</v>
      </c>
      <c r="L324" s="61">
        <v>90164</v>
      </c>
      <c r="M324" s="61">
        <v>24723</v>
      </c>
      <c r="N324" s="2">
        <f t="shared" si="81"/>
        <v>313800.12</v>
      </c>
      <c r="O324" s="4">
        <f t="shared" si="80"/>
        <v>351945</v>
      </c>
      <c r="P324" s="68">
        <v>127</v>
      </c>
      <c r="Q324" s="63">
        <v>84</v>
      </c>
      <c r="R324" s="4">
        <f t="shared" si="82"/>
        <v>14829</v>
      </c>
      <c r="S324" s="6">
        <f t="shared" si="74"/>
        <v>32004.452799999999</v>
      </c>
      <c r="T324" s="70">
        <v>7839513</v>
      </c>
      <c r="U324" s="6">
        <f t="shared" ref="U324:U388" si="84">ROUND(T324/1000,4)</f>
        <v>7839.5129999999999</v>
      </c>
      <c r="V324" s="6">
        <f t="shared" ref="V324:V388" si="85">IF(S324-U324&lt;0,0,S324-U324)</f>
        <v>24164.9398</v>
      </c>
      <c r="W324" s="4">
        <f t="shared" ref="W324:W385" si="86">IF(V324&gt;0,ROUND(SUM(V324*$W$3),0),0)</f>
        <v>483299</v>
      </c>
      <c r="X324" s="19">
        <f t="shared" ref="X324:X387" si="87">SUM(O324+R324+W324)</f>
        <v>850073</v>
      </c>
      <c r="Y324" s="20">
        <v>0</v>
      </c>
      <c r="Z324" s="18">
        <v>0</v>
      </c>
      <c r="AA324" s="4">
        <f t="shared" ref="AA324:AA387" si="88">ROUND(X324+Z324,0)</f>
        <v>850073</v>
      </c>
      <c r="AB324" s="20">
        <v>5422</v>
      </c>
      <c r="AC324" s="20"/>
      <c r="AD324" s="20"/>
      <c r="AE324" s="20"/>
      <c r="AF324" s="20"/>
      <c r="AG324" s="20"/>
      <c r="AH324" s="20"/>
      <c r="AI324" s="64">
        <v>0</v>
      </c>
      <c r="AJ324" s="64"/>
      <c r="AK324" s="29"/>
      <c r="AL324" s="38">
        <f t="shared" si="75"/>
        <v>844651</v>
      </c>
      <c r="AM324" s="62">
        <v>844651</v>
      </c>
      <c r="AN324" s="26">
        <f t="shared" si="76"/>
        <v>0</v>
      </c>
      <c r="AO324" s="40" t="str">
        <f t="shared" si="77"/>
        <v xml:space="preserve"> </v>
      </c>
      <c r="AP324" s="40" t="str">
        <f t="shared" si="78"/>
        <v xml:space="preserve"> </v>
      </c>
    </row>
    <row r="325" spans="1:42" ht="17.100000000000001" customHeight="1">
      <c r="A325" s="8" t="s">
        <v>618</v>
      </c>
      <c r="B325" s="8" t="s">
        <v>619</v>
      </c>
      <c r="C325" s="8" t="s">
        <v>68</v>
      </c>
      <c r="D325" s="8" t="s">
        <v>620</v>
      </c>
      <c r="E325" s="57">
        <v>258.58999999999997</v>
      </c>
      <c r="F325" s="2">
        <f t="shared" ref="F325:F388" si="89">ROUND(E325*$F$3,2)</f>
        <v>472123.28</v>
      </c>
      <c r="G325" s="69">
        <v>79412.03</v>
      </c>
      <c r="H325" s="60">
        <v>23334</v>
      </c>
      <c r="I325" s="44">
        <f t="shared" si="83"/>
        <v>17500.5</v>
      </c>
      <c r="J325" s="61">
        <v>22105</v>
      </c>
      <c r="K325" s="61">
        <v>0</v>
      </c>
      <c r="L325" s="61">
        <v>0</v>
      </c>
      <c r="M325" s="61">
        <v>64630</v>
      </c>
      <c r="N325" s="2">
        <f t="shared" si="81"/>
        <v>183647.53</v>
      </c>
      <c r="O325" s="4">
        <f t="shared" si="80"/>
        <v>288476</v>
      </c>
      <c r="P325" s="68">
        <v>129</v>
      </c>
      <c r="Q325" s="63">
        <v>86</v>
      </c>
      <c r="R325" s="4">
        <f t="shared" si="82"/>
        <v>15421</v>
      </c>
      <c r="S325" s="6">
        <f t="shared" ref="S325:S388" si="90">ROUND(SUM(E325*$S$3),4)</f>
        <v>22696.444299999999</v>
      </c>
      <c r="T325" s="70">
        <v>4476439</v>
      </c>
      <c r="U325" s="6">
        <f t="shared" si="84"/>
        <v>4476.4390000000003</v>
      </c>
      <c r="V325" s="6">
        <f t="shared" si="85"/>
        <v>18220.005299999997</v>
      </c>
      <c r="W325" s="4">
        <f t="shared" si="86"/>
        <v>364400</v>
      </c>
      <c r="X325" s="19">
        <f t="shared" si="87"/>
        <v>668297</v>
      </c>
      <c r="Y325" s="20">
        <v>0</v>
      </c>
      <c r="Z325" s="18">
        <v>0</v>
      </c>
      <c r="AA325" s="4">
        <f t="shared" si="88"/>
        <v>668297</v>
      </c>
      <c r="AB325" s="20"/>
      <c r="AC325" s="20"/>
      <c r="AD325" s="20"/>
      <c r="AE325" s="20"/>
      <c r="AF325" s="20"/>
      <c r="AG325" s="20"/>
      <c r="AH325" s="20"/>
      <c r="AI325" s="64">
        <v>0</v>
      </c>
      <c r="AJ325" s="64"/>
      <c r="AK325" s="29"/>
      <c r="AL325" s="38">
        <f t="shared" ref="AL325:AL388" si="91">SUM(AA325-AB325-AC325-AD325-AE325-AF325-AG325-AH325+AI325-AJ325+AK325)</f>
        <v>668297</v>
      </c>
      <c r="AM325" s="62">
        <v>668297</v>
      </c>
      <c r="AN325" s="26">
        <f t="shared" ref="AN325:AN387" si="92">SUM(AL325-AM325)</f>
        <v>0</v>
      </c>
      <c r="AO325" s="40" t="str">
        <f t="shared" si="77"/>
        <v xml:space="preserve"> </v>
      </c>
      <c r="AP325" s="40" t="str">
        <f t="shared" si="78"/>
        <v xml:space="preserve"> </v>
      </c>
    </row>
    <row r="326" spans="1:42" ht="17.100000000000001" customHeight="1">
      <c r="A326" s="8" t="s">
        <v>618</v>
      </c>
      <c r="B326" s="8" t="s">
        <v>619</v>
      </c>
      <c r="C326" s="8" t="s">
        <v>113</v>
      </c>
      <c r="D326" s="8" t="s">
        <v>621</v>
      </c>
      <c r="E326" s="57">
        <v>450.22</v>
      </c>
      <c r="F326" s="2">
        <f t="shared" si="89"/>
        <v>821993.67</v>
      </c>
      <c r="G326" s="69">
        <v>115899.98</v>
      </c>
      <c r="H326" s="60">
        <v>42241</v>
      </c>
      <c r="I326" s="44">
        <f t="shared" si="83"/>
        <v>31680.75</v>
      </c>
      <c r="J326" s="61">
        <v>39979</v>
      </c>
      <c r="K326" s="61">
        <v>24603</v>
      </c>
      <c r="L326" s="61">
        <v>102574</v>
      </c>
      <c r="M326" s="61">
        <v>70326</v>
      </c>
      <c r="N326" s="2">
        <f t="shared" si="81"/>
        <v>385062.73</v>
      </c>
      <c r="O326" s="4">
        <f t="shared" si="80"/>
        <v>436931</v>
      </c>
      <c r="P326" s="68">
        <v>239</v>
      </c>
      <c r="Q326" s="63">
        <v>84</v>
      </c>
      <c r="R326" s="4">
        <f t="shared" si="82"/>
        <v>27906</v>
      </c>
      <c r="S326" s="6">
        <f t="shared" si="90"/>
        <v>39515.809399999998</v>
      </c>
      <c r="T326" s="70">
        <v>6096790</v>
      </c>
      <c r="U326" s="6">
        <f t="shared" si="84"/>
        <v>6096.79</v>
      </c>
      <c r="V326" s="6">
        <f t="shared" si="85"/>
        <v>33419.019399999997</v>
      </c>
      <c r="W326" s="4">
        <f t="shared" si="86"/>
        <v>668380</v>
      </c>
      <c r="X326" s="19">
        <f t="shared" si="87"/>
        <v>1133217</v>
      </c>
      <c r="Y326" s="20">
        <v>0</v>
      </c>
      <c r="Z326" s="18">
        <v>0</v>
      </c>
      <c r="AA326" s="4">
        <f t="shared" si="88"/>
        <v>1133217</v>
      </c>
      <c r="AB326" s="20"/>
      <c r="AC326" s="20"/>
      <c r="AD326" s="20"/>
      <c r="AE326" s="20"/>
      <c r="AF326" s="20"/>
      <c r="AG326" s="20"/>
      <c r="AH326" s="20"/>
      <c r="AI326" s="64">
        <v>0</v>
      </c>
      <c r="AJ326" s="64"/>
      <c r="AK326" s="29"/>
      <c r="AL326" s="38">
        <f t="shared" si="91"/>
        <v>1133217</v>
      </c>
      <c r="AM326" s="62">
        <v>1133217</v>
      </c>
      <c r="AN326" s="26">
        <f t="shared" si="92"/>
        <v>0</v>
      </c>
      <c r="AO326" s="40" t="str">
        <f t="shared" ref="AO326:AO389" si="93">IF(O326&gt;0," ",1)</f>
        <v xml:space="preserve"> </v>
      </c>
      <c r="AP326" s="40" t="str">
        <f t="shared" ref="AP326:AP389" si="94">IF(W326&gt;0," ",1)</f>
        <v xml:space="preserve"> </v>
      </c>
    </row>
    <row r="327" spans="1:42" ht="17.100000000000001" customHeight="1">
      <c r="A327" s="8" t="s">
        <v>618</v>
      </c>
      <c r="B327" s="8" t="s">
        <v>619</v>
      </c>
      <c r="C327" s="8" t="s">
        <v>425</v>
      </c>
      <c r="D327" s="8" t="s">
        <v>622</v>
      </c>
      <c r="E327" s="57">
        <v>451.98</v>
      </c>
      <c r="F327" s="2">
        <f t="shared" si="89"/>
        <v>825207</v>
      </c>
      <c r="G327" s="69">
        <v>351413.03</v>
      </c>
      <c r="H327" s="60">
        <v>38962</v>
      </c>
      <c r="I327" s="44">
        <f t="shared" si="83"/>
        <v>29221.5</v>
      </c>
      <c r="J327" s="61">
        <v>36870</v>
      </c>
      <c r="K327" s="61">
        <v>22768</v>
      </c>
      <c r="L327" s="61">
        <v>96083</v>
      </c>
      <c r="M327" s="61">
        <v>64126</v>
      </c>
      <c r="N327" s="2">
        <f t="shared" si="81"/>
        <v>600481.53</v>
      </c>
      <c r="O327" s="4">
        <f t="shared" si="80"/>
        <v>224725</v>
      </c>
      <c r="P327" s="68">
        <v>173</v>
      </c>
      <c r="Q327" s="63">
        <v>88</v>
      </c>
      <c r="R327" s="4">
        <f t="shared" si="82"/>
        <v>21161</v>
      </c>
      <c r="S327" s="6">
        <f t="shared" si="90"/>
        <v>39670.284599999999</v>
      </c>
      <c r="T327" s="70">
        <v>20400052</v>
      </c>
      <c r="U327" s="6">
        <f t="shared" si="84"/>
        <v>20400.052</v>
      </c>
      <c r="V327" s="6">
        <f t="shared" si="85"/>
        <v>19270.232599999999</v>
      </c>
      <c r="W327" s="4">
        <f t="shared" si="86"/>
        <v>385405</v>
      </c>
      <c r="X327" s="19">
        <f t="shared" si="87"/>
        <v>631291</v>
      </c>
      <c r="Y327" s="20">
        <v>0</v>
      </c>
      <c r="Z327" s="18">
        <v>0</v>
      </c>
      <c r="AA327" s="4">
        <f t="shared" si="88"/>
        <v>631291</v>
      </c>
      <c r="AB327" s="20"/>
      <c r="AC327" s="20"/>
      <c r="AD327" s="20"/>
      <c r="AE327" s="20"/>
      <c r="AF327" s="20"/>
      <c r="AG327" s="20"/>
      <c r="AH327" s="20"/>
      <c r="AI327" s="64">
        <v>0</v>
      </c>
      <c r="AJ327" s="64"/>
      <c r="AK327" s="29"/>
      <c r="AL327" s="38">
        <f t="shared" si="91"/>
        <v>631291</v>
      </c>
      <c r="AM327" s="62">
        <v>631291</v>
      </c>
      <c r="AN327" s="26">
        <f t="shared" si="92"/>
        <v>0</v>
      </c>
      <c r="AO327" s="40" t="str">
        <f t="shared" si="93"/>
        <v xml:space="preserve"> </v>
      </c>
      <c r="AP327" s="40" t="str">
        <f t="shared" si="94"/>
        <v xml:space="preserve"> </v>
      </c>
    </row>
    <row r="328" spans="1:42" ht="17.100000000000001" customHeight="1">
      <c r="A328" s="8" t="s">
        <v>618</v>
      </c>
      <c r="B328" s="8" t="s">
        <v>619</v>
      </c>
      <c r="C328" s="8" t="s">
        <v>99</v>
      </c>
      <c r="D328" s="8" t="s">
        <v>623</v>
      </c>
      <c r="E328" s="57">
        <v>1399.64</v>
      </c>
      <c r="F328" s="2">
        <f t="shared" si="89"/>
        <v>2555406.73</v>
      </c>
      <c r="G328" s="69">
        <v>410538.02</v>
      </c>
      <c r="H328" s="60">
        <v>126852</v>
      </c>
      <c r="I328" s="44">
        <f t="shared" si="83"/>
        <v>95139</v>
      </c>
      <c r="J328" s="61">
        <v>120056</v>
      </c>
      <c r="K328" s="61">
        <v>73911</v>
      </c>
      <c r="L328" s="61">
        <v>312223</v>
      </c>
      <c r="M328" s="61">
        <v>72274</v>
      </c>
      <c r="N328" s="2">
        <f t="shared" si="81"/>
        <v>1084141.02</v>
      </c>
      <c r="O328" s="4">
        <f t="shared" si="80"/>
        <v>1471266</v>
      </c>
      <c r="P328" s="68">
        <v>398</v>
      </c>
      <c r="Q328" s="63">
        <v>84</v>
      </c>
      <c r="R328" s="4">
        <f t="shared" si="82"/>
        <v>46470</v>
      </c>
      <c r="S328" s="6">
        <f t="shared" si="90"/>
        <v>122846.4028</v>
      </c>
      <c r="T328" s="70">
        <v>24436787</v>
      </c>
      <c r="U328" s="6">
        <f t="shared" si="84"/>
        <v>24436.787</v>
      </c>
      <c r="V328" s="6">
        <f t="shared" si="85"/>
        <v>98409.6158</v>
      </c>
      <c r="W328" s="4">
        <f t="shared" si="86"/>
        <v>1968192</v>
      </c>
      <c r="X328" s="19">
        <f t="shared" si="87"/>
        <v>3485928</v>
      </c>
      <c r="Y328" s="20">
        <v>0</v>
      </c>
      <c r="Z328" s="18">
        <v>0</v>
      </c>
      <c r="AA328" s="4">
        <f t="shared" si="88"/>
        <v>3485928</v>
      </c>
      <c r="AB328" s="20"/>
      <c r="AC328" s="20"/>
      <c r="AD328" s="20"/>
      <c r="AE328" s="20"/>
      <c r="AF328" s="20"/>
      <c r="AG328" s="20"/>
      <c r="AH328" s="20"/>
      <c r="AI328" s="64">
        <v>0</v>
      </c>
      <c r="AJ328" s="64"/>
      <c r="AK328" s="29"/>
      <c r="AL328" s="38">
        <f t="shared" si="91"/>
        <v>3485928</v>
      </c>
      <c r="AM328" s="62">
        <v>3485928</v>
      </c>
      <c r="AN328" s="26">
        <f t="shared" si="92"/>
        <v>0</v>
      </c>
      <c r="AO328" s="40" t="str">
        <f t="shared" si="93"/>
        <v xml:space="preserve"> </v>
      </c>
      <c r="AP328" s="40" t="str">
        <f t="shared" si="94"/>
        <v xml:space="preserve"> </v>
      </c>
    </row>
    <row r="329" spans="1:42" ht="17.100000000000001" customHeight="1">
      <c r="A329" s="8" t="s">
        <v>618</v>
      </c>
      <c r="B329" s="8" t="s">
        <v>619</v>
      </c>
      <c r="C329" s="8" t="s">
        <v>117</v>
      </c>
      <c r="D329" s="8" t="s">
        <v>624</v>
      </c>
      <c r="E329" s="57">
        <v>807.67</v>
      </c>
      <c r="F329" s="2">
        <f t="shared" si="89"/>
        <v>1474611.58</v>
      </c>
      <c r="G329" s="69">
        <v>250782.64</v>
      </c>
      <c r="H329" s="60">
        <v>64895</v>
      </c>
      <c r="I329" s="44">
        <f t="shared" si="83"/>
        <v>48671.25</v>
      </c>
      <c r="J329" s="61">
        <v>61419</v>
      </c>
      <c r="K329" s="61">
        <v>37805</v>
      </c>
      <c r="L329" s="61">
        <v>159100</v>
      </c>
      <c r="M329" s="61">
        <v>130321</v>
      </c>
      <c r="N329" s="2">
        <f t="shared" si="81"/>
        <v>688098.89</v>
      </c>
      <c r="O329" s="4">
        <f t="shared" si="80"/>
        <v>786513</v>
      </c>
      <c r="P329" s="68">
        <v>214</v>
      </c>
      <c r="Q329" s="63">
        <v>90</v>
      </c>
      <c r="R329" s="4">
        <f t="shared" si="82"/>
        <v>26771</v>
      </c>
      <c r="S329" s="6">
        <f t="shared" si="90"/>
        <v>70889.195900000006</v>
      </c>
      <c r="T329" s="70">
        <v>15559622</v>
      </c>
      <c r="U329" s="6">
        <f t="shared" si="84"/>
        <v>15559.621999999999</v>
      </c>
      <c r="V329" s="6">
        <f t="shared" si="85"/>
        <v>55329.573900000003</v>
      </c>
      <c r="W329" s="4">
        <f t="shared" si="86"/>
        <v>1106591</v>
      </c>
      <c r="X329" s="19">
        <f t="shared" si="87"/>
        <v>1919875</v>
      </c>
      <c r="Y329" s="20">
        <v>0</v>
      </c>
      <c r="Z329" s="18">
        <v>0</v>
      </c>
      <c r="AA329" s="4">
        <f t="shared" si="88"/>
        <v>1919875</v>
      </c>
      <c r="AB329" s="20"/>
      <c r="AC329" s="20"/>
      <c r="AD329" s="20"/>
      <c r="AE329" s="20"/>
      <c r="AF329" s="20"/>
      <c r="AG329" s="20"/>
      <c r="AH329" s="20"/>
      <c r="AI329" s="64">
        <v>0</v>
      </c>
      <c r="AJ329" s="64"/>
      <c r="AK329" s="29"/>
      <c r="AL329" s="38">
        <f t="shared" si="91"/>
        <v>1919875</v>
      </c>
      <c r="AM329" s="62">
        <v>1919875</v>
      </c>
      <c r="AN329" s="26">
        <f t="shared" si="92"/>
        <v>0</v>
      </c>
      <c r="AO329" s="40" t="str">
        <f t="shared" si="93"/>
        <v xml:space="preserve"> </v>
      </c>
      <c r="AP329" s="40" t="str">
        <f t="shared" si="94"/>
        <v xml:space="preserve"> </v>
      </c>
    </row>
    <row r="330" spans="1:42" ht="17.100000000000001" customHeight="1">
      <c r="A330" s="8" t="s">
        <v>618</v>
      </c>
      <c r="B330" s="8" t="s">
        <v>619</v>
      </c>
      <c r="C330" s="8" t="s">
        <v>389</v>
      </c>
      <c r="D330" s="8" t="s">
        <v>625</v>
      </c>
      <c r="E330" s="57">
        <v>353.96</v>
      </c>
      <c r="F330" s="2">
        <f t="shared" si="89"/>
        <v>646246.01</v>
      </c>
      <c r="G330" s="69">
        <v>134157.91</v>
      </c>
      <c r="H330" s="60">
        <v>28655</v>
      </c>
      <c r="I330" s="44">
        <f t="shared" si="83"/>
        <v>21491.25</v>
      </c>
      <c r="J330" s="61">
        <v>27121</v>
      </c>
      <c r="K330" s="61">
        <v>16686</v>
      </c>
      <c r="L330" s="61">
        <v>81076</v>
      </c>
      <c r="M330" s="61">
        <v>72508</v>
      </c>
      <c r="N330" s="2">
        <f t="shared" si="81"/>
        <v>353040.16000000003</v>
      </c>
      <c r="O330" s="4">
        <f t="shared" si="80"/>
        <v>293206</v>
      </c>
      <c r="P330" s="68">
        <v>128</v>
      </c>
      <c r="Q330" s="63">
        <v>110</v>
      </c>
      <c r="R330" s="4">
        <f t="shared" si="82"/>
        <v>19571</v>
      </c>
      <c r="S330" s="6">
        <f t="shared" si="90"/>
        <v>31067.069200000002</v>
      </c>
      <c r="T330" s="70">
        <v>7917943</v>
      </c>
      <c r="U330" s="6">
        <f t="shared" si="84"/>
        <v>7917.9430000000002</v>
      </c>
      <c r="V330" s="6">
        <f t="shared" si="85"/>
        <v>23149.126200000002</v>
      </c>
      <c r="W330" s="4">
        <f t="shared" si="86"/>
        <v>462983</v>
      </c>
      <c r="X330" s="19">
        <f t="shared" si="87"/>
        <v>775760</v>
      </c>
      <c r="Y330" s="20">
        <v>0</v>
      </c>
      <c r="Z330" s="18">
        <v>0</v>
      </c>
      <c r="AA330" s="4">
        <f t="shared" si="88"/>
        <v>775760</v>
      </c>
      <c r="AB330" s="20"/>
      <c r="AC330" s="20"/>
      <c r="AD330" s="20"/>
      <c r="AE330" s="20"/>
      <c r="AF330" s="20"/>
      <c r="AG330" s="20"/>
      <c r="AH330" s="20"/>
      <c r="AI330" s="64">
        <v>0</v>
      </c>
      <c r="AJ330" s="64"/>
      <c r="AK330" s="29"/>
      <c r="AL330" s="38">
        <f t="shared" si="91"/>
        <v>775760</v>
      </c>
      <c r="AM330" s="62">
        <v>775760</v>
      </c>
      <c r="AN330" s="26">
        <f t="shared" si="92"/>
        <v>0</v>
      </c>
      <c r="AO330" s="40" t="str">
        <f t="shared" si="93"/>
        <v xml:space="preserve"> </v>
      </c>
      <c r="AP330" s="40" t="str">
        <f t="shared" si="94"/>
        <v xml:space="preserve"> </v>
      </c>
    </row>
    <row r="331" spans="1:42" ht="17.100000000000001" customHeight="1">
      <c r="A331" s="8" t="s">
        <v>626</v>
      </c>
      <c r="B331" s="8" t="s">
        <v>627</v>
      </c>
      <c r="C331" s="8" t="s">
        <v>68</v>
      </c>
      <c r="D331" s="8" t="s">
        <v>628</v>
      </c>
      <c r="E331" s="57">
        <v>945.49</v>
      </c>
      <c r="F331" s="2">
        <f t="shared" si="89"/>
        <v>1726237.82</v>
      </c>
      <c r="G331" s="69">
        <v>1757743.16</v>
      </c>
      <c r="H331" s="60">
        <v>155111</v>
      </c>
      <c r="I331" s="44">
        <f t="shared" si="83"/>
        <v>116333.25</v>
      </c>
      <c r="J331" s="61">
        <v>101343</v>
      </c>
      <c r="K331" s="61">
        <v>0</v>
      </c>
      <c r="L331" s="61">
        <v>0</v>
      </c>
      <c r="M331" s="61">
        <v>0</v>
      </c>
      <c r="N331" s="2">
        <f t="shared" si="81"/>
        <v>1975419.41</v>
      </c>
      <c r="O331" s="4">
        <f t="shared" si="80"/>
        <v>0</v>
      </c>
      <c r="P331" s="68">
        <v>442</v>
      </c>
      <c r="Q331" s="63">
        <v>33</v>
      </c>
      <c r="R331" s="4">
        <f t="shared" si="82"/>
        <v>20275</v>
      </c>
      <c r="S331" s="6">
        <f t="shared" si="90"/>
        <v>82985.657300000006</v>
      </c>
      <c r="T331" s="70">
        <v>105443501</v>
      </c>
      <c r="U331" s="6">
        <f t="shared" si="84"/>
        <v>105443.501</v>
      </c>
      <c r="V331" s="6">
        <f t="shared" si="85"/>
        <v>0</v>
      </c>
      <c r="W331" s="4">
        <f t="shared" si="86"/>
        <v>0</v>
      </c>
      <c r="X331" s="19">
        <f t="shared" si="87"/>
        <v>20275</v>
      </c>
      <c r="Y331" s="20">
        <v>0</v>
      </c>
      <c r="Z331" s="18">
        <v>0</v>
      </c>
      <c r="AA331" s="4">
        <f t="shared" si="88"/>
        <v>20275</v>
      </c>
      <c r="AB331" s="20"/>
      <c r="AC331" s="20"/>
      <c r="AD331" s="20"/>
      <c r="AE331" s="20"/>
      <c r="AF331" s="20"/>
      <c r="AG331" s="20"/>
      <c r="AH331" s="20"/>
      <c r="AI331" s="64">
        <v>0</v>
      </c>
      <c r="AJ331" s="64"/>
      <c r="AK331" s="29"/>
      <c r="AL331" s="38">
        <f t="shared" si="91"/>
        <v>20275</v>
      </c>
      <c r="AM331" s="62">
        <v>20275</v>
      </c>
      <c r="AN331" s="26">
        <f t="shared" si="92"/>
        <v>0</v>
      </c>
      <c r="AO331" s="40">
        <f t="shared" si="93"/>
        <v>1</v>
      </c>
      <c r="AP331" s="40">
        <f t="shared" si="94"/>
        <v>1</v>
      </c>
    </row>
    <row r="332" spans="1:42" ht="17.100000000000001" customHeight="1">
      <c r="A332" s="8" t="s">
        <v>626</v>
      </c>
      <c r="B332" s="8" t="s">
        <v>627</v>
      </c>
      <c r="C332" s="8" t="s">
        <v>629</v>
      </c>
      <c r="D332" s="8" t="s">
        <v>630</v>
      </c>
      <c r="E332" s="57">
        <v>577.9</v>
      </c>
      <c r="F332" s="2">
        <f t="shared" si="89"/>
        <v>1055106.7</v>
      </c>
      <c r="G332" s="69">
        <v>237644.18</v>
      </c>
      <c r="H332" s="60">
        <v>72655</v>
      </c>
      <c r="I332" s="44">
        <f t="shared" si="83"/>
        <v>54491.25</v>
      </c>
      <c r="J332" s="61">
        <v>47289</v>
      </c>
      <c r="K332" s="61">
        <v>0</v>
      </c>
      <c r="L332" s="61">
        <v>0</v>
      </c>
      <c r="M332" s="61">
        <v>0</v>
      </c>
      <c r="N332" s="2">
        <f t="shared" si="81"/>
        <v>339424.43</v>
      </c>
      <c r="O332" s="4">
        <f t="shared" si="80"/>
        <v>715682</v>
      </c>
      <c r="P332" s="68">
        <v>0</v>
      </c>
      <c r="Q332" s="63">
        <v>0</v>
      </c>
      <c r="R332" s="4">
        <f t="shared" si="82"/>
        <v>0</v>
      </c>
      <c r="S332" s="6">
        <f t="shared" si="90"/>
        <v>50722.283000000003</v>
      </c>
      <c r="T332" s="70">
        <v>15292418</v>
      </c>
      <c r="U332" s="6">
        <f t="shared" si="84"/>
        <v>15292.418</v>
      </c>
      <c r="V332" s="6">
        <f t="shared" si="85"/>
        <v>35429.865000000005</v>
      </c>
      <c r="W332" s="4">
        <f t="shared" si="86"/>
        <v>708597</v>
      </c>
      <c r="X332" s="19">
        <f t="shared" si="87"/>
        <v>1424279</v>
      </c>
      <c r="Y332" s="20">
        <v>0</v>
      </c>
      <c r="Z332" s="18">
        <v>0</v>
      </c>
      <c r="AA332" s="4">
        <f t="shared" si="88"/>
        <v>1424279</v>
      </c>
      <c r="AB332" s="20"/>
      <c r="AC332" s="20"/>
      <c r="AD332" s="20"/>
      <c r="AE332" s="20"/>
      <c r="AF332" s="20"/>
      <c r="AG332" s="20"/>
      <c r="AH332" s="20"/>
      <c r="AI332" s="64">
        <v>0</v>
      </c>
      <c r="AJ332" s="64"/>
      <c r="AK332" s="29"/>
      <c r="AL332" s="38">
        <f t="shared" si="91"/>
        <v>1424279</v>
      </c>
      <c r="AM332" s="62">
        <v>1424279</v>
      </c>
      <c r="AN332" s="26">
        <f t="shared" si="92"/>
        <v>0</v>
      </c>
      <c r="AO332" s="40" t="str">
        <f t="shared" si="93"/>
        <v xml:space="preserve"> </v>
      </c>
      <c r="AP332" s="40" t="str">
        <f t="shared" si="94"/>
        <v xml:space="preserve"> </v>
      </c>
    </row>
    <row r="333" spans="1:42" ht="17.100000000000001" customHeight="1">
      <c r="A333" s="8" t="s">
        <v>626</v>
      </c>
      <c r="B333" s="8" t="s">
        <v>627</v>
      </c>
      <c r="C333" s="8" t="s">
        <v>631</v>
      </c>
      <c r="D333" s="8" t="s">
        <v>632</v>
      </c>
      <c r="E333" s="57">
        <v>486.78</v>
      </c>
      <c r="F333" s="2">
        <f t="shared" si="89"/>
        <v>888743.45</v>
      </c>
      <c r="G333" s="69">
        <v>0</v>
      </c>
      <c r="H333" s="60">
        <v>0</v>
      </c>
      <c r="I333" s="44">
        <f t="shared" si="83"/>
        <v>0</v>
      </c>
      <c r="J333" s="61">
        <v>0</v>
      </c>
      <c r="K333" s="61">
        <v>0</v>
      </c>
      <c r="L333" s="61">
        <v>0</v>
      </c>
      <c r="M333" s="61">
        <v>0</v>
      </c>
      <c r="N333" s="2">
        <f t="shared" si="81"/>
        <v>0</v>
      </c>
      <c r="O333" s="4">
        <f t="shared" si="80"/>
        <v>888743</v>
      </c>
      <c r="P333" s="68">
        <v>0</v>
      </c>
      <c r="Q333" s="63">
        <v>0</v>
      </c>
      <c r="R333" s="4">
        <f t="shared" si="82"/>
        <v>0</v>
      </c>
      <c r="S333" s="6">
        <f t="shared" si="90"/>
        <v>42724.6806</v>
      </c>
      <c r="T333" s="70">
        <v>0</v>
      </c>
      <c r="U333" s="6">
        <f t="shared" si="84"/>
        <v>0</v>
      </c>
      <c r="V333" s="6">
        <f t="shared" si="85"/>
        <v>42724.6806</v>
      </c>
      <c r="W333" s="4">
        <f t="shared" si="86"/>
        <v>854494</v>
      </c>
      <c r="X333" s="19">
        <f t="shared" si="87"/>
        <v>1743237</v>
      </c>
      <c r="Y333" s="20">
        <v>0</v>
      </c>
      <c r="Z333" s="18">
        <v>0</v>
      </c>
      <c r="AA333" s="4">
        <f t="shared" si="88"/>
        <v>1743237</v>
      </c>
      <c r="AB333" s="20"/>
      <c r="AC333" s="20"/>
      <c r="AD333" s="20"/>
      <c r="AE333" s="20"/>
      <c r="AF333" s="20"/>
      <c r="AG333" s="20"/>
      <c r="AH333" s="20"/>
      <c r="AI333" s="64">
        <v>0</v>
      </c>
      <c r="AJ333" s="64"/>
      <c r="AK333" s="29"/>
      <c r="AL333" s="38">
        <f t="shared" si="91"/>
        <v>1743237</v>
      </c>
      <c r="AM333" s="62">
        <v>1743237</v>
      </c>
      <c r="AN333" s="26">
        <f t="shared" si="92"/>
        <v>0</v>
      </c>
      <c r="AO333" s="40" t="str">
        <f t="shared" si="93"/>
        <v xml:space="preserve"> </v>
      </c>
      <c r="AP333" s="40" t="str">
        <f t="shared" si="94"/>
        <v xml:space="preserve"> </v>
      </c>
    </row>
    <row r="334" spans="1:42" ht="17.100000000000001" customHeight="1">
      <c r="A334" s="8" t="s">
        <v>626</v>
      </c>
      <c r="B334" s="8" t="s">
        <v>627</v>
      </c>
      <c r="C334" s="8" t="s">
        <v>633</v>
      </c>
      <c r="D334" s="8" t="s">
        <v>634</v>
      </c>
      <c r="E334" s="57">
        <v>538.29</v>
      </c>
      <c r="F334" s="2">
        <f t="shared" si="89"/>
        <v>982788.35</v>
      </c>
      <c r="G334" s="69">
        <v>0</v>
      </c>
      <c r="H334" s="60">
        <v>0</v>
      </c>
      <c r="I334" s="44">
        <f t="shared" si="83"/>
        <v>0</v>
      </c>
      <c r="J334" s="61">
        <v>0</v>
      </c>
      <c r="K334" s="61">
        <v>0</v>
      </c>
      <c r="L334" s="61">
        <v>0</v>
      </c>
      <c r="M334" s="61">
        <v>0</v>
      </c>
      <c r="N334" s="2">
        <f t="shared" si="81"/>
        <v>0</v>
      </c>
      <c r="O334" s="4">
        <f t="shared" si="80"/>
        <v>982788</v>
      </c>
      <c r="P334" s="68">
        <v>0</v>
      </c>
      <c r="Q334" s="63">
        <v>0</v>
      </c>
      <c r="R334" s="4">
        <f t="shared" si="82"/>
        <v>0</v>
      </c>
      <c r="S334" s="6">
        <f t="shared" si="90"/>
        <v>47245.713300000003</v>
      </c>
      <c r="T334" s="70">
        <v>0</v>
      </c>
      <c r="U334" s="6">
        <f t="shared" si="84"/>
        <v>0</v>
      </c>
      <c r="V334" s="6">
        <f t="shared" si="85"/>
        <v>47245.713300000003</v>
      </c>
      <c r="W334" s="4">
        <f t="shared" si="86"/>
        <v>944914</v>
      </c>
      <c r="X334" s="19">
        <f t="shared" si="87"/>
        <v>1927702</v>
      </c>
      <c r="Y334" s="20">
        <v>0</v>
      </c>
      <c r="Z334" s="18">
        <v>0</v>
      </c>
      <c r="AA334" s="4">
        <f t="shared" si="88"/>
        <v>1927702</v>
      </c>
      <c r="AB334" s="20"/>
      <c r="AC334" s="20"/>
      <c r="AD334" s="20"/>
      <c r="AE334" s="20"/>
      <c r="AF334" s="20"/>
      <c r="AG334" s="20"/>
      <c r="AH334" s="20"/>
      <c r="AI334" s="64">
        <v>0</v>
      </c>
      <c r="AJ334" s="64"/>
      <c r="AK334" s="29"/>
      <c r="AL334" s="38">
        <f t="shared" si="91"/>
        <v>1927702</v>
      </c>
      <c r="AM334" s="62">
        <v>1927702</v>
      </c>
      <c r="AN334" s="26">
        <f t="shared" si="92"/>
        <v>0</v>
      </c>
      <c r="AO334" s="40" t="str">
        <f t="shared" si="93"/>
        <v xml:space="preserve"> </v>
      </c>
      <c r="AP334" s="40" t="str">
        <f t="shared" si="94"/>
        <v xml:space="preserve"> </v>
      </c>
    </row>
    <row r="335" spans="1:42" ht="17.100000000000001" customHeight="1">
      <c r="A335" s="8" t="s">
        <v>626</v>
      </c>
      <c r="B335" s="8" t="s">
        <v>627</v>
      </c>
      <c r="C335" s="8" t="s">
        <v>635</v>
      </c>
      <c r="D335" s="8" t="s">
        <v>636</v>
      </c>
      <c r="E335" s="57">
        <v>718.97</v>
      </c>
      <c r="F335" s="2">
        <f t="shared" si="89"/>
        <v>1312666.67</v>
      </c>
      <c r="G335" s="69">
        <v>0</v>
      </c>
      <c r="H335" s="60">
        <v>0</v>
      </c>
      <c r="I335" s="44">
        <f t="shared" si="83"/>
        <v>0</v>
      </c>
      <c r="J335" s="61">
        <v>0</v>
      </c>
      <c r="K335" s="61">
        <v>0</v>
      </c>
      <c r="L335" s="61">
        <v>0</v>
      </c>
      <c r="M335" s="61">
        <v>0</v>
      </c>
      <c r="N335" s="2">
        <f t="shared" si="81"/>
        <v>0</v>
      </c>
      <c r="O335" s="4">
        <f t="shared" si="80"/>
        <v>1312667</v>
      </c>
      <c r="P335" s="68">
        <v>433</v>
      </c>
      <c r="Q335" s="63">
        <v>33</v>
      </c>
      <c r="R335" s="4">
        <f t="shared" si="82"/>
        <v>19862</v>
      </c>
      <c r="S335" s="6">
        <f t="shared" si="90"/>
        <v>63103.996899999998</v>
      </c>
      <c r="T335" s="70">
        <v>0</v>
      </c>
      <c r="U335" s="6">
        <f t="shared" si="84"/>
        <v>0</v>
      </c>
      <c r="V335" s="6">
        <f t="shared" si="85"/>
        <v>63103.996899999998</v>
      </c>
      <c r="W335" s="4">
        <f t="shared" si="86"/>
        <v>1262080</v>
      </c>
      <c r="X335" s="19">
        <f t="shared" si="87"/>
        <v>2594609</v>
      </c>
      <c r="Y335" s="20">
        <v>0</v>
      </c>
      <c r="Z335" s="18">
        <v>0</v>
      </c>
      <c r="AA335" s="4">
        <f t="shared" si="88"/>
        <v>2594609</v>
      </c>
      <c r="AB335" s="20"/>
      <c r="AC335" s="20"/>
      <c r="AD335" s="20"/>
      <c r="AE335" s="20"/>
      <c r="AF335" s="20"/>
      <c r="AG335" s="20"/>
      <c r="AH335" s="20"/>
      <c r="AI335" s="64">
        <v>0</v>
      </c>
      <c r="AJ335" s="64"/>
      <c r="AK335" s="29"/>
      <c r="AL335" s="38">
        <f t="shared" si="91"/>
        <v>2594609</v>
      </c>
      <c r="AM335" s="62">
        <v>2594609</v>
      </c>
      <c r="AN335" s="26">
        <f t="shared" si="92"/>
        <v>0</v>
      </c>
      <c r="AO335" s="40" t="str">
        <f t="shared" si="93"/>
        <v xml:space="preserve"> </v>
      </c>
      <c r="AP335" s="40" t="str">
        <f t="shared" si="94"/>
        <v xml:space="preserve"> </v>
      </c>
    </row>
    <row r="336" spans="1:42" ht="17.100000000000001" customHeight="1">
      <c r="A336" s="8" t="s">
        <v>626</v>
      </c>
      <c r="B336" s="8" t="s">
        <v>627</v>
      </c>
      <c r="C336" s="8" t="s">
        <v>637</v>
      </c>
      <c r="D336" s="8" t="s">
        <v>638</v>
      </c>
      <c r="E336" s="57">
        <v>571.51</v>
      </c>
      <c r="F336" s="2">
        <f t="shared" si="89"/>
        <v>1043440.1</v>
      </c>
      <c r="G336" s="69">
        <v>0</v>
      </c>
      <c r="H336" s="60">
        <v>0</v>
      </c>
      <c r="I336" s="44">
        <f t="shared" si="83"/>
        <v>0</v>
      </c>
      <c r="J336" s="61">
        <v>0</v>
      </c>
      <c r="K336" s="61">
        <v>0</v>
      </c>
      <c r="L336" s="61">
        <v>0</v>
      </c>
      <c r="M336" s="61">
        <v>0</v>
      </c>
      <c r="N336" s="2">
        <f t="shared" si="81"/>
        <v>0</v>
      </c>
      <c r="O336" s="4">
        <f t="shared" si="80"/>
        <v>1043440</v>
      </c>
      <c r="P336" s="68">
        <v>310</v>
      </c>
      <c r="Q336" s="63">
        <v>33</v>
      </c>
      <c r="R336" s="4">
        <f t="shared" si="82"/>
        <v>14220</v>
      </c>
      <c r="S336" s="6">
        <f t="shared" si="90"/>
        <v>50161.432699999998</v>
      </c>
      <c r="T336" s="70">
        <v>0</v>
      </c>
      <c r="U336" s="6">
        <f t="shared" si="84"/>
        <v>0</v>
      </c>
      <c r="V336" s="6">
        <f t="shared" si="85"/>
        <v>50161.432699999998</v>
      </c>
      <c r="W336" s="4">
        <f t="shared" si="86"/>
        <v>1003229</v>
      </c>
      <c r="X336" s="19">
        <f t="shared" si="87"/>
        <v>2060889</v>
      </c>
      <c r="Y336" s="20">
        <v>0</v>
      </c>
      <c r="Z336" s="18">
        <v>0</v>
      </c>
      <c r="AA336" s="4">
        <f t="shared" si="88"/>
        <v>2060889</v>
      </c>
      <c r="AB336" s="20"/>
      <c r="AC336" s="20"/>
      <c r="AD336" s="20"/>
      <c r="AE336" s="20"/>
      <c r="AF336" s="20"/>
      <c r="AG336" s="20"/>
      <c r="AH336" s="20"/>
      <c r="AI336" s="64">
        <v>0</v>
      </c>
      <c r="AJ336" s="64"/>
      <c r="AK336" s="29"/>
      <c r="AL336" s="38">
        <f t="shared" si="91"/>
        <v>2060889</v>
      </c>
      <c r="AM336" s="62">
        <v>2060889</v>
      </c>
      <c r="AN336" s="26">
        <f t="shared" si="92"/>
        <v>0</v>
      </c>
      <c r="AO336" s="40" t="str">
        <f t="shared" si="93"/>
        <v xml:space="preserve"> </v>
      </c>
      <c r="AP336" s="40" t="str">
        <f t="shared" si="94"/>
        <v xml:space="preserve"> </v>
      </c>
    </row>
    <row r="337" spans="1:42" ht="17.100000000000001" customHeight="1">
      <c r="A337" s="8" t="s">
        <v>626</v>
      </c>
      <c r="B337" s="8" t="s">
        <v>627</v>
      </c>
      <c r="C337" s="8" t="s">
        <v>639</v>
      </c>
      <c r="D337" s="8" t="s">
        <v>640</v>
      </c>
      <c r="E337" s="57">
        <v>614.84</v>
      </c>
      <c r="F337" s="2">
        <f t="shared" si="89"/>
        <v>1122550.28</v>
      </c>
      <c r="G337" s="69">
        <v>0</v>
      </c>
      <c r="H337" s="60">
        <v>0</v>
      </c>
      <c r="I337" s="44">
        <f t="shared" si="83"/>
        <v>0</v>
      </c>
      <c r="J337" s="61">
        <v>0</v>
      </c>
      <c r="K337" s="61">
        <v>0</v>
      </c>
      <c r="L337" s="61">
        <v>0</v>
      </c>
      <c r="M337" s="61">
        <v>0</v>
      </c>
      <c r="N337" s="2">
        <f t="shared" si="81"/>
        <v>0</v>
      </c>
      <c r="O337" s="4">
        <f t="shared" si="80"/>
        <v>1122550</v>
      </c>
      <c r="P337" s="68">
        <v>263</v>
      </c>
      <c r="Q337" s="63">
        <v>33</v>
      </c>
      <c r="R337" s="4">
        <f t="shared" si="82"/>
        <v>12064</v>
      </c>
      <c r="S337" s="6">
        <f t="shared" si="90"/>
        <v>53964.506800000003</v>
      </c>
      <c r="T337" s="70">
        <v>0</v>
      </c>
      <c r="U337" s="6">
        <f t="shared" si="84"/>
        <v>0</v>
      </c>
      <c r="V337" s="6">
        <f t="shared" si="85"/>
        <v>53964.506800000003</v>
      </c>
      <c r="W337" s="4">
        <f t="shared" si="86"/>
        <v>1079290</v>
      </c>
      <c r="X337" s="19">
        <f t="shared" si="87"/>
        <v>2213904</v>
      </c>
      <c r="Y337" s="20">
        <v>0</v>
      </c>
      <c r="Z337" s="18">
        <v>0</v>
      </c>
      <c r="AA337" s="4">
        <f t="shared" si="88"/>
        <v>2213904</v>
      </c>
      <c r="AB337" s="20">
        <v>1850</v>
      </c>
      <c r="AC337" s="20"/>
      <c r="AD337" s="20"/>
      <c r="AE337" s="20"/>
      <c r="AF337" s="20"/>
      <c r="AG337" s="20"/>
      <c r="AH337" s="20"/>
      <c r="AI337" s="64">
        <v>0</v>
      </c>
      <c r="AJ337" s="64"/>
      <c r="AK337" s="29"/>
      <c r="AL337" s="38">
        <f t="shared" si="91"/>
        <v>2212054</v>
      </c>
      <c r="AM337" s="62">
        <v>2212054</v>
      </c>
      <c r="AN337" s="26">
        <f t="shared" si="92"/>
        <v>0</v>
      </c>
      <c r="AO337" s="40" t="str">
        <f t="shared" si="93"/>
        <v xml:space="preserve"> </v>
      </c>
      <c r="AP337" s="40" t="str">
        <f t="shared" si="94"/>
        <v xml:space="preserve"> </v>
      </c>
    </row>
    <row r="338" spans="1:42" ht="17.100000000000001" customHeight="1">
      <c r="A338" s="8" t="s">
        <v>626</v>
      </c>
      <c r="B338" s="8" t="s">
        <v>627</v>
      </c>
      <c r="C338" s="8" t="s">
        <v>641</v>
      </c>
      <c r="D338" s="8" t="s">
        <v>642</v>
      </c>
      <c r="E338" s="57">
        <v>6187.27</v>
      </c>
      <c r="F338" s="2">
        <f t="shared" si="89"/>
        <v>11296470.08</v>
      </c>
      <c r="G338" s="69">
        <v>0</v>
      </c>
      <c r="H338" s="60">
        <v>0</v>
      </c>
      <c r="I338" s="44">
        <f t="shared" si="83"/>
        <v>0</v>
      </c>
      <c r="J338" s="61">
        <v>0</v>
      </c>
      <c r="K338" s="61">
        <v>0</v>
      </c>
      <c r="L338" s="61">
        <v>0</v>
      </c>
      <c r="M338" s="61">
        <v>0</v>
      </c>
      <c r="N338" s="2">
        <f t="shared" si="81"/>
        <v>0</v>
      </c>
      <c r="O338" s="4">
        <f t="shared" si="80"/>
        <v>11296470</v>
      </c>
      <c r="P338" s="68">
        <v>2454</v>
      </c>
      <c r="Q338" s="63">
        <v>33</v>
      </c>
      <c r="R338" s="4">
        <f t="shared" si="82"/>
        <v>112565</v>
      </c>
      <c r="S338" s="6">
        <f t="shared" si="90"/>
        <v>543056.68790000002</v>
      </c>
      <c r="T338" s="70">
        <v>0</v>
      </c>
      <c r="U338" s="6">
        <f t="shared" si="84"/>
        <v>0</v>
      </c>
      <c r="V338" s="6">
        <f t="shared" si="85"/>
        <v>543056.68790000002</v>
      </c>
      <c r="W338" s="4">
        <f t="shared" si="86"/>
        <v>10861134</v>
      </c>
      <c r="X338" s="19">
        <f t="shared" si="87"/>
        <v>22270169</v>
      </c>
      <c r="Y338" s="20">
        <v>0</v>
      </c>
      <c r="Z338" s="18">
        <v>0</v>
      </c>
      <c r="AA338" s="4">
        <f t="shared" si="88"/>
        <v>22270169</v>
      </c>
      <c r="AB338" s="20"/>
      <c r="AC338" s="20"/>
      <c r="AD338" s="20"/>
      <c r="AE338" s="20"/>
      <c r="AF338" s="20"/>
      <c r="AG338" s="20"/>
      <c r="AH338" s="20"/>
      <c r="AI338" s="64">
        <v>0</v>
      </c>
      <c r="AJ338" s="64"/>
      <c r="AK338" s="29"/>
      <c r="AL338" s="38">
        <f t="shared" si="91"/>
        <v>22270169</v>
      </c>
      <c r="AM338" s="62">
        <v>22270169</v>
      </c>
      <c r="AN338" s="26">
        <f t="shared" si="92"/>
        <v>0</v>
      </c>
      <c r="AO338" s="40" t="str">
        <f t="shared" si="93"/>
        <v xml:space="preserve"> </v>
      </c>
      <c r="AP338" s="40" t="str">
        <f t="shared" si="94"/>
        <v xml:space="preserve"> </v>
      </c>
    </row>
    <row r="339" spans="1:42" ht="17.100000000000001" customHeight="1">
      <c r="A339" s="8" t="s">
        <v>626</v>
      </c>
      <c r="B339" s="8" t="s">
        <v>627</v>
      </c>
      <c r="C339" s="8" t="s">
        <v>643</v>
      </c>
      <c r="D339" s="8" t="s">
        <v>644</v>
      </c>
      <c r="E339" s="57">
        <v>2184.5</v>
      </c>
      <c r="F339" s="2">
        <f t="shared" si="89"/>
        <v>3988372.72</v>
      </c>
      <c r="G339" s="69">
        <v>0</v>
      </c>
      <c r="H339" s="60">
        <v>0</v>
      </c>
      <c r="I339" s="44">
        <f t="shared" si="83"/>
        <v>0</v>
      </c>
      <c r="J339" s="61">
        <v>0</v>
      </c>
      <c r="K339" s="61">
        <v>0</v>
      </c>
      <c r="L339" s="61">
        <v>0</v>
      </c>
      <c r="M339" s="61">
        <v>0</v>
      </c>
      <c r="N339" s="2">
        <f t="shared" si="81"/>
        <v>0</v>
      </c>
      <c r="O339" s="4">
        <f t="shared" si="80"/>
        <v>3988373</v>
      </c>
      <c r="P339" s="68">
        <v>0</v>
      </c>
      <c r="Q339" s="63">
        <v>0</v>
      </c>
      <c r="R339" s="4">
        <f t="shared" si="82"/>
        <v>0</v>
      </c>
      <c r="S339" s="6">
        <f t="shared" si="90"/>
        <v>191733.565</v>
      </c>
      <c r="T339" s="70">
        <v>0</v>
      </c>
      <c r="U339" s="6">
        <f t="shared" si="84"/>
        <v>0</v>
      </c>
      <c r="V339" s="6">
        <f t="shared" si="85"/>
        <v>191733.565</v>
      </c>
      <c r="W339" s="4">
        <f t="shared" si="86"/>
        <v>3834671</v>
      </c>
      <c r="X339" s="19">
        <f t="shared" si="87"/>
        <v>7823044</v>
      </c>
      <c r="Y339" s="20">
        <v>0</v>
      </c>
      <c r="Z339" s="18">
        <v>0</v>
      </c>
      <c r="AA339" s="4">
        <f t="shared" si="88"/>
        <v>7823044</v>
      </c>
      <c r="AB339" s="20"/>
      <c r="AC339" s="20"/>
      <c r="AD339" s="20"/>
      <c r="AE339" s="20"/>
      <c r="AF339" s="20"/>
      <c r="AG339" s="20"/>
      <c r="AH339" s="20"/>
      <c r="AI339" s="64">
        <v>0</v>
      </c>
      <c r="AJ339" s="64"/>
      <c r="AK339" s="29"/>
      <c r="AL339" s="38">
        <f t="shared" si="91"/>
        <v>7823044</v>
      </c>
      <c r="AM339" s="62">
        <v>7823044</v>
      </c>
      <c r="AN339" s="26">
        <f t="shared" si="92"/>
        <v>0</v>
      </c>
      <c r="AO339" s="40" t="str">
        <f t="shared" si="93"/>
        <v xml:space="preserve"> </v>
      </c>
      <c r="AP339" s="40" t="str">
        <f t="shared" si="94"/>
        <v xml:space="preserve"> </v>
      </c>
    </row>
    <row r="340" spans="1:42" ht="17.100000000000001" customHeight="1">
      <c r="A340" s="8" t="s">
        <v>626</v>
      </c>
      <c r="B340" s="8" t="s">
        <v>627</v>
      </c>
      <c r="C340" s="8" t="s">
        <v>645</v>
      </c>
      <c r="D340" s="8" t="s">
        <v>646</v>
      </c>
      <c r="E340" s="57">
        <v>1716.04</v>
      </c>
      <c r="F340" s="2">
        <f t="shared" si="89"/>
        <v>3133077.19</v>
      </c>
      <c r="G340" s="69">
        <v>0</v>
      </c>
      <c r="H340" s="60">
        <v>0</v>
      </c>
      <c r="I340" s="44">
        <f t="shared" si="83"/>
        <v>0</v>
      </c>
      <c r="J340" s="61">
        <v>0</v>
      </c>
      <c r="K340" s="61">
        <v>0</v>
      </c>
      <c r="L340" s="61">
        <v>0</v>
      </c>
      <c r="M340" s="61">
        <v>0</v>
      </c>
      <c r="N340" s="2">
        <f t="shared" si="81"/>
        <v>0</v>
      </c>
      <c r="O340" s="4">
        <f t="shared" si="80"/>
        <v>3133077</v>
      </c>
      <c r="P340" s="68">
        <v>0</v>
      </c>
      <c r="Q340" s="63">
        <v>0</v>
      </c>
      <c r="R340" s="4">
        <f t="shared" si="82"/>
        <v>0</v>
      </c>
      <c r="S340" s="6">
        <f t="shared" si="90"/>
        <v>150616.8308</v>
      </c>
      <c r="T340" s="70">
        <v>0</v>
      </c>
      <c r="U340" s="6">
        <f t="shared" si="84"/>
        <v>0</v>
      </c>
      <c r="V340" s="6">
        <f t="shared" si="85"/>
        <v>150616.8308</v>
      </c>
      <c r="W340" s="4">
        <f t="shared" si="86"/>
        <v>3012337</v>
      </c>
      <c r="X340" s="19">
        <f t="shared" si="87"/>
        <v>6145414</v>
      </c>
      <c r="Y340" s="20">
        <v>0</v>
      </c>
      <c r="Z340" s="18">
        <v>0</v>
      </c>
      <c r="AA340" s="4">
        <f t="shared" si="88"/>
        <v>6145414</v>
      </c>
      <c r="AB340" s="20"/>
      <c r="AC340" s="20"/>
      <c r="AD340" s="20"/>
      <c r="AE340" s="20"/>
      <c r="AF340" s="20"/>
      <c r="AG340" s="20"/>
      <c r="AH340" s="20"/>
      <c r="AI340" s="64">
        <v>0</v>
      </c>
      <c r="AJ340" s="64"/>
      <c r="AK340" s="29"/>
      <c r="AL340" s="38">
        <f t="shared" si="91"/>
        <v>6145414</v>
      </c>
      <c r="AM340" s="62">
        <v>6145414</v>
      </c>
      <c r="AN340" s="26">
        <f t="shared" si="92"/>
        <v>0</v>
      </c>
      <c r="AO340" s="40" t="str">
        <f t="shared" si="93"/>
        <v xml:space="preserve"> </v>
      </c>
      <c r="AP340" s="40" t="str">
        <f t="shared" si="94"/>
        <v xml:space="preserve"> </v>
      </c>
    </row>
    <row r="341" spans="1:42" ht="17.100000000000001" customHeight="1">
      <c r="A341" s="8" t="s">
        <v>626</v>
      </c>
      <c r="B341" s="8" t="s">
        <v>627</v>
      </c>
      <c r="C341" s="8" t="s">
        <v>647</v>
      </c>
      <c r="D341" s="8" t="s">
        <v>648</v>
      </c>
      <c r="E341" s="57">
        <v>928.28</v>
      </c>
      <c r="F341" s="2">
        <f t="shared" si="89"/>
        <v>1694816.49</v>
      </c>
      <c r="G341" s="69">
        <v>0</v>
      </c>
      <c r="H341" s="60">
        <v>0</v>
      </c>
      <c r="I341" s="44">
        <f t="shared" si="83"/>
        <v>0</v>
      </c>
      <c r="J341" s="61">
        <v>0</v>
      </c>
      <c r="K341" s="61">
        <v>0</v>
      </c>
      <c r="L341" s="61">
        <v>0</v>
      </c>
      <c r="M341" s="61">
        <v>0</v>
      </c>
      <c r="N341" s="2">
        <f t="shared" si="81"/>
        <v>0</v>
      </c>
      <c r="O341" s="4">
        <f t="shared" si="80"/>
        <v>1694816</v>
      </c>
      <c r="P341" s="68">
        <v>0</v>
      </c>
      <c r="Q341" s="63">
        <v>0</v>
      </c>
      <c r="R341" s="4">
        <f t="shared" si="82"/>
        <v>0</v>
      </c>
      <c r="S341" s="6">
        <f t="shared" si="90"/>
        <v>81475.135599999994</v>
      </c>
      <c r="T341" s="70">
        <v>0</v>
      </c>
      <c r="U341" s="6">
        <f t="shared" si="84"/>
        <v>0</v>
      </c>
      <c r="V341" s="6">
        <f t="shared" si="85"/>
        <v>81475.135599999994</v>
      </c>
      <c r="W341" s="4">
        <f t="shared" si="86"/>
        <v>1629503</v>
      </c>
      <c r="X341" s="19">
        <f t="shared" si="87"/>
        <v>3324319</v>
      </c>
      <c r="Y341" s="20">
        <v>0</v>
      </c>
      <c r="Z341" s="18">
        <v>0</v>
      </c>
      <c r="AA341" s="4">
        <f t="shared" si="88"/>
        <v>3324319</v>
      </c>
      <c r="AB341" s="20"/>
      <c r="AC341" s="20"/>
      <c r="AD341" s="20"/>
      <c r="AE341" s="20"/>
      <c r="AF341" s="20"/>
      <c r="AG341" s="20"/>
      <c r="AH341" s="20"/>
      <c r="AI341" s="64">
        <v>0</v>
      </c>
      <c r="AJ341" s="64"/>
      <c r="AK341" s="29"/>
      <c r="AL341" s="38">
        <f t="shared" si="91"/>
        <v>3324319</v>
      </c>
      <c r="AM341" s="62">
        <v>3324319</v>
      </c>
      <c r="AN341" s="26">
        <f t="shared" si="92"/>
        <v>0</v>
      </c>
      <c r="AO341" s="40" t="str">
        <f t="shared" si="93"/>
        <v xml:space="preserve"> </v>
      </c>
      <c r="AP341" s="40" t="str">
        <f t="shared" si="94"/>
        <v xml:space="preserve"> </v>
      </c>
    </row>
    <row r="342" spans="1:42" ht="17.100000000000001" customHeight="1">
      <c r="A342" s="8" t="s">
        <v>626</v>
      </c>
      <c r="B342" s="8" t="s">
        <v>627</v>
      </c>
      <c r="C342" s="8" t="s">
        <v>649</v>
      </c>
      <c r="D342" s="8" t="s">
        <v>650</v>
      </c>
      <c r="E342" s="57">
        <v>16873.45</v>
      </c>
      <c r="F342" s="2">
        <f t="shared" si="89"/>
        <v>30806870.07</v>
      </c>
      <c r="G342" s="69">
        <v>0</v>
      </c>
      <c r="H342" s="60">
        <v>0</v>
      </c>
      <c r="I342" s="44">
        <f t="shared" si="83"/>
        <v>0</v>
      </c>
      <c r="J342" s="61">
        <v>0</v>
      </c>
      <c r="K342" s="61">
        <v>0</v>
      </c>
      <c r="L342" s="61">
        <v>0</v>
      </c>
      <c r="M342" s="61">
        <v>0</v>
      </c>
      <c r="N342" s="2">
        <f t="shared" si="81"/>
        <v>0</v>
      </c>
      <c r="O342" s="4">
        <f t="shared" si="80"/>
        <v>30806870</v>
      </c>
      <c r="P342" s="68">
        <v>0</v>
      </c>
      <c r="Q342" s="63">
        <v>0</v>
      </c>
      <c r="R342" s="4">
        <f t="shared" si="82"/>
        <v>0</v>
      </c>
      <c r="S342" s="6">
        <f t="shared" si="90"/>
        <v>1480982.7065000001</v>
      </c>
      <c r="T342" s="70">
        <v>0</v>
      </c>
      <c r="U342" s="6">
        <f t="shared" si="84"/>
        <v>0</v>
      </c>
      <c r="V342" s="6">
        <f t="shared" si="85"/>
        <v>1480982.7065000001</v>
      </c>
      <c r="W342" s="4">
        <f t="shared" si="86"/>
        <v>29619654</v>
      </c>
      <c r="X342" s="19">
        <f t="shared" si="87"/>
        <v>60426524</v>
      </c>
      <c r="Y342" s="20">
        <v>0</v>
      </c>
      <c r="Z342" s="18">
        <v>0</v>
      </c>
      <c r="AA342" s="4">
        <f t="shared" si="88"/>
        <v>60426524</v>
      </c>
      <c r="AB342" s="20"/>
      <c r="AC342" s="20"/>
      <c r="AD342" s="20"/>
      <c r="AE342" s="20"/>
      <c r="AF342" s="20"/>
      <c r="AG342" s="20"/>
      <c r="AH342" s="20"/>
      <c r="AI342" s="64">
        <v>0</v>
      </c>
      <c r="AJ342" s="64"/>
      <c r="AK342" s="29"/>
      <c r="AL342" s="38">
        <f t="shared" si="91"/>
        <v>60426524</v>
      </c>
      <c r="AM342" s="62">
        <v>60426524</v>
      </c>
      <c r="AN342" s="26">
        <f t="shared" si="92"/>
        <v>0</v>
      </c>
      <c r="AO342" s="40" t="str">
        <f t="shared" si="93"/>
        <v xml:space="preserve"> </v>
      </c>
      <c r="AP342" s="40" t="str">
        <f t="shared" si="94"/>
        <v xml:space="preserve"> </v>
      </c>
    </row>
    <row r="343" spans="1:42" ht="17.100000000000001" customHeight="1">
      <c r="A343" s="8" t="s">
        <v>626</v>
      </c>
      <c r="B343" s="8" t="s">
        <v>627</v>
      </c>
      <c r="C343" s="8" t="s">
        <v>82</v>
      </c>
      <c r="D343" s="8" t="s">
        <v>651</v>
      </c>
      <c r="E343" s="57">
        <v>32976.6</v>
      </c>
      <c r="F343" s="2">
        <f t="shared" si="89"/>
        <v>60207357.219999999</v>
      </c>
      <c r="G343" s="69">
        <v>17455428.68</v>
      </c>
      <c r="H343" s="60">
        <v>4365056</v>
      </c>
      <c r="I343" s="44">
        <f t="shared" si="83"/>
        <v>3273792</v>
      </c>
      <c r="J343" s="61">
        <v>2846715</v>
      </c>
      <c r="K343" s="61">
        <v>125261</v>
      </c>
      <c r="L343" s="61">
        <v>7472666</v>
      </c>
      <c r="M343" s="61">
        <v>0</v>
      </c>
      <c r="N343" s="2">
        <f t="shared" si="81"/>
        <v>31173862.68</v>
      </c>
      <c r="O343" s="4">
        <f t="shared" si="80"/>
        <v>29033495</v>
      </c>
      <c r="P343" s="68">
        <v>7567</v>
      </c>
      <c r="Q343" s="63">
        <v>33</v>
      </c>
      <c r="R343" s="4">
        <f t="shared" si="82"/>
        <v>347098</v>
      </c>
      <c r="S343" s="6">
        <f t="shared" si="90"/>
        <v>2894356.182</v>
      </c>
      <c r="T343" s="70">
        <v>1060475619</v>
      </c>
      <c r="U343" s="6">
        <f t="shared" si="84"/>
        <v>1060475.6189999999</v>
      </c>
      <c r="V343" s="6">
        <f t="shared" si="85"/>
        <v>1833880.5630000001</v>
      </c>
      <c r="W343" s="4">
        <f t="shared" si="86"/>
        <v>36677611</v>
      </c>
      <c r="X343" s="19">
        <f t="shared" si="87"/>
        <v>66058204</v>
      </c>
      <c r="Y343" s="20">
        <v>0</v>
      </c>
      <c r="Z343" s="18">
        <v>0</v>
      </c>
      <c r="AA343" s="4">
        <f t="shared" si="88"/>
        <v>66058204</v>
      </c>
      <c r="AB343" s="20"/>
      <c r="AC343" s="20"/>
      <c r="AD343" s="20"/>
      <c r="AE343" s="20"/>
      <c r="AF343" s="20"/>
      <c r="AG343" s="20"/>
      <c r="AH343" s="20"/>
      <c r="AI343" s="64">
        <v>0</v>
      </c>
      <c r="AJ343" s="64"/>
      <c r="AK343" s="29"/>
      <c r="AL343" s="38">
        <f t="shared" si="91"/>
        <v>66058204</v>
      </c>
      <c r="AM343" s="62">
        <v>66058204</v>
      </c>
      <c r="AN343" s="26">
        <f t="shared" si="92"/>
        <v>0</v>
      </c>
      <c r="AO343" s="40" t="str">
        <f t="shared" si="93"/>
        <v xml:space="preserve"> </v>
      </c>
      <c r="AP343" s="40" t="str">
        <f t="shared" si="94"/>
        <v xml:space="preserve"> </v>
      </c>
    </row>
    <row r="344" spans="1:42" ht="17.100000000000001" customHeight="1">
      <c r="A344" s="8" t="s">
        <v>626</v>
      </c>
      <c r="B344" s="8" t="s">
        <v>627</v>
      </c>
      <c r="C344" s="8" t="s">
        <v>135</v>
      </c>
      <c r="D344" s="8" t="s">
        <v>652</v>
      </c>
      <c r="E344" s="57">
        <v>1246.24</v>
      </c>
      <c r="F344" s="2">
        <f t="shared" si="89"/>
        <v>2275335.14</v>
      </c>
      <c r="G344" s="69">
        <v>1565670.26</v>
      </c>
      <c r="H344" s="60">
        <v>185508</v>
      </c>
      <c r="I344" s="44">
        <f t="shared" si="83"/>
        <v>139131</v>
      </c>
      <c r="J344" s="61">
        <v>121231</v>
      </c>
      <c r="K344" s="61">
        <v>5307</v>
      </c>
      <c r="L344" s="61">
        <v>313888</v>
      </c>
      <c r="M344" s="61">
        <v>173398</v>
      </c>
      <c r="N344" s="2">
        <f t="shared" si="81"/>
        <v>2318625.2599999998</v>
      </c>
      <c r="O344" s="4">
        <f t="shared" si="80"/>
        <v>0</v>
      </c>
      <c r="P344" s="68">
        <v>652</v>
      </c>
      <c r="Q344" s="63">
        <v>62</v>
      </c>
      <c r="R344" s="4">
        <f t="shared" si="82"/>
        <v>56189</v>
      </c>
      <c r="S344" s="6">
        <f t="shared" si="90"/>
        <v>109382.48480000001</v>
      </c>
      <c r="T344" s="70">
        <v>94777068</v>
      </c>
      <c r="U344" s="6">
        <f t="shared" si="84"/>
        <v>94777.067999999999</v>
      </c>
      <c r="V344" s="6">
        <f t="shared" si="85"/>
        <v>14605.416800000006</v>
      </c>
      <c r="W344" s="4">
        <f t="shared" si="86"/>
        <v>292108</v>
      </c>
      <c r="X344" s="19">
        <f t="shared" si="87"/>
        <v>348297</v>
      </c>
      <c r="Y344" s="20">
        <v>0</v>
      </c>
      <c r="Z344" s="18">
        <v>0</v>
      </c>
      <c r="AA344" s="4">
        <f t="shared" si="88"/>
        <v>348297</v>
      </c>
      <c r="AB344" s="20"/>
      <c r="AC344" s="20"/>
      <c r="AD344" s="20"/>
      <c r="AE344" s="20"/>
      <c r="AF344" s="20"/>
      <c r="AG344" s="20"/>
      <c r="AH344" s="20"/>
      <c r="AI344" s="64">
        <v>0</v>
      </c>
      <c r="AJ344" s="64"/>
      <c r="AK344" s="29"/>
      <c r="AL344" s="38">
        <f t="shared" si="91"/>
        <v>348297</v>
      </c>
      <c r="AM344" s="62">
        <v>348297</v>
      </c>
      <c r="AN344" s="26">
        <f t="shared" si="92"/>
        <v>0</v>
      </c>
      <c r="AO344" s="40">
        <f t="shared" si="93"/>
        <v>1</v>
      </c>
      <c r="AP344" s="40" t="str">
        <f t="shared" si="94"/>
        <v xml:space="preserve"> </v>
      </c>
    </row>
    <row r="345" spans="1:42" ht="17.100000000000001" customHeight="1">
      <c r="A345" s="8" t="s">
        <v>626</v>
      </c>
      <c r="B345" s="8" t="s">
        <v>627</v>
      </c>
      <c r="C345" s="8" t="s">
        <v>72</v>
      </c>
      <c r="D345" s="8" t="s">
        <v>653</v>
      </c>
      <c r="E345" s="57">
        <v>8706.24</v>
      </c>
      <c r="F345" s="2">
        <f t="shared" si="89"/>
        <v>15895504.74</v>
      </c>
      <c r="G345" s="69">
        <v>4109134.09</v>
      </c>
      <c r="H345" s="60">
        <v>1293731</v>
      </c>
      <c r="I345" s="44">
        <f t="shared" si="83"/>
        <v>970298.25</v>
      </c>
      <c r="J345" s="61">
        <v>845634</v>
      </c>
      <c r="K345" s="61">
        <v>37186</v>
      </c>
      <c r="L345" s="61">
        <v>2204787</v>
      </c>
      <c r="M345" s="61">
        <v>26090</v>
      </c>
      <c r="N345" s="2">
        <f t="shared" si="81"/>
        <v>8193129.3399999999</v>
      </c>
      <c r="O345" s="4">
        <f t="shared" si="80"/>
        <v>7702375</v>
      </c>
      <c r="P345" s="68">
        <v>4185</v>
      </c>
      <c r="Q345" s="63">
        <v>33</v>
      </c>
      <c r="R345" s="4">
        <f t="shared" si="82"/>
        <v>191966</v>
      </c>
      <c r="S345" s="6">
        <f t="shared" si="90"/>
        <v>764146.68480000005</v>
      </c>
      <c r="T345" s="70">
        <v>243000242</v>
      </c>
      <c r="U345" s="6">
        <f t="shared" si="84"/>
        <v>243000.242</v>
      </c>
      <c r="V345" s="6">
        <f t="shared" si="85"/>
        <v>521146.44280000008</v>
      </c>
      <c r="W345" s="4">
        <f t="shared" si="86"/>
        <v>10422929</v>
      </c>
      <c r="X345" s="19">
        <f t="shared" si="87"/>
        <v>18317270</v>
      </c>
      <c r="Y345" s="20">
        <v>0</v>
      </c>
      <c r="Z345" s="18">
        <v>0</v>
      </c>
      <c r="AA345" s="4">
        <f t="shared" si="88"/>
        <v>18317270</v>
      </c>
      <c r="AB345" s="20"/>
      <c r="AC345" s="20"/>
      <c r="AD345" s="20"/>
      <c r="AE345" s="20"/>
      <c r="AF345" s="20"/>
      <c r="AG345" s="20"/>
      <c r="AH345" s="20"/>
      <c r="AI345" s="64">
        <v>0</v>
      </c>
      <c r="AJ345" s="64"/>
      <c r="AK345" s="29"/>
      <c r="AL345" s="38">
        <f t="shared" si="91"/>
        <v>18317270</v>
      </c>
      <c r="AM345" s="62">
        <v>18317270</v>
      </c>
      <c r="AN345" s="26">
        <f t="shared" si="92"/>
        <v>0</v>
      </c>
      <c r="AO345" s="40" t="str">
        <f t="shared" si="93"/>
        <v xml:space="preserve"> </v>
      </c>
      <c r="AP345" s="40" t="str">
        <f t="shared" si="94"/>
        <v xml:space="preserve"> </v>
      </c>
    </row>
    <row r="346" spans="1:42" ht="17.100000000000001" customHeight="1">
      <c r="A346" s="8" t="s">
        <v>626</v>
      </c>
      <c r="B346" s="8" t="s">
        <v>627</v>
      </c>
      <c r="C346" s="8" t="s">
        <v>115</v>
      </c>
      <c r="D346" s="8" t="s">
        <v>654</v>
      </c>
      <c r="E346" s="57">
        <v>9646.1299999999992</v>
      </c>
      <c r="F346" s="2">
        <f t="shared" si="89"/>
        <v>17611518.309999999</v>
      </c>
      <c r="G346" s="69">
        <v>7510651.7599999998</v>
      </c>
      <c r="H346" s="60">
        <v>1429873</v>
      </c>
      <c r="I346" s="44">
        <f t="shared" si="83"/>
        <v>1072404.75</v>
      </c>
      <c r="J346" s="61">
        <v>936990</v>
      </c>
      <c r="K346" s="61">
        <v>40987</v>
      </c>
      <c r="L346" s="61">
        <v>2307195</v>
      </c>
      <c r="M346" s="61">
        <v>8983</v>
      </c>
      <c r="N346" s="2">
        <f t="shared" si="81"/>
        <v>11877211.51</v>
      </c>
      <c r="O346" s="4">
        <f t="shared" si="80"/>
        <v>5734307</v>
      </c>
      <c r="P346" s="68">
        <v>5369</v>
      </c>
      <c r="Q346" s="63">
        <v>33</v>
      </c>
      <c r="R346" s="4">
        <f t="shared" si="82"/>
        <v>246276</v>
      </c>
      <c r="S346" s="6">
        <f t="shared" si="90"/>
        <v>846640.83010000002</v>
      </c>
      <c r="T346" s="70">
        <v>447161971</v>
      </c>
      <c r="U346" s="6">
        <f t="shared" si="84"/>
        <v>447161.97100000002</v>
      </c>
      <c r="V346" s="6">
        <f t="shared" si="85"/>
        <v>399478.8591</v>
      </c>
      <c r="W346" s="4">
        <f t="shared" si="86"/>
        <v>7989577</v>
      </c>
      <c r="X346" s="19">
        <f t="shared" si="87"/>
        <v>13970160</v>
      </c>
      <c r="Y346" s="20">
        <v>0</v>
      </c>
      <c r="Z346" s="18">
        <v>0</v>
      </c>
      <c r="AA346" s="4">
        <f t="shared" si="88"/>
        <v>13970160</v>
      </c>
      <c r="AB346" s="20"/>
      <c r="AC346" s="20"/>
      <c r="AD346" s="20"/>
      <c r="AE346" s="20"/>
      <c r="AF346" s="20"/>
      <c r="AG346" s="20"/>
      <c r="AH346" s="20"/>
      <c r="AI346" s="64">
        <v>0</v>
      </c>
      <c r="AJ346" s="64"/>
      <c r="AK346" s="29"/>
      <c r="AL346" s="38">
        <f t="shared" si="91"/>
        <v>13970160</v>
      </c>
      <c r="AM346" s="62">
        <v>13970160</v>
      </c>
      <c r="AN346" s="26">
        <f t="shared" si="92"/>
        <v>0</v>
      </c>
      <c r="AO346" s="40" t="str">
        <f t="shared" si="93"/>
        <v xml:space="preserve"> </v>
      </c>
      <c r="AP346" s="40" t="str">
        <f t="shared" si="94"/>
        <v xml:space="preserve"> </v>
      </c>
    </row>
    <row r="347" spans="1:42" ht="17.100000000000001" customHeight="1">
      <c r="A347" s="8" t="s">
        <v>626</v>
      </c>
      <c r="B347" s="8" t="s">
        <v>627</v>
      </c>
      <c r="C347" s="8" t="s">
        <v>93</v>
      </c>
      <c r="D347" s="8" t="s">
        <v>655</v>
      </c>
      <c r="E347" s="57">
        <v>3545.34</v>
      </c>
      <c r="F347" s="2">
        <f t="shared" si="89"/>
        <v>6472939.96</v>
      </c>
      <c r="G347" s="69">
        <v>1291606.27</v>
      </c>
      <c r="H347" s="60">
        <v>516159</v>
      </c>
      <c r="I347" s="44">
        <f t="shared" si="83"/>
        <v>387119.25</v>
      </c>
      <c r="J347" s="61">
        <v>337932</v>
      </c>
      <c r="K347" s="61">
        <v>14811</v>
      </c>
      <c r="L347" s="61">
        <v>887337</v>
      </c>
      <c r="M347" s="61">
        <v>49147</v>
      </c>
      <c r="N347" s="2">
        <f t="shared" si="81"/>
        <v>2967952.52</v>
      </c>
      <c r="O347" s="4">
        <f t="shared" si="80"/>
        <v>3504987</v>
      </c>
      <c r="P347" s="68">
        <v>1619</v>
      </c>
      <c r="Q347" s="63">
        <v>33</v>
      </c>
      <c r="R347" s="4">
        <f t="shared" si="82"/>
        <v>74264</v>
      </c>
      <c r="S347" s="6">
        <f t="shared" si="90"/>
        <v>311174.49180000002</v>
      </c>
      <c r="T347" s="70">
        <v>81165739</v>
      </c>
      <c r="U347" s="6">
        <f t="shared" si="84"/>
        <v>81165.739000000001</v>
      </c>
      <c r="V347" s="6">
        <f t="shared" si="85"/>
        <v>230008.75280000002</v>
      </c>
      <c r="W347" s="4">
        <f t="shared" si="86"/>
        <v>4600175</v>
      </c>
      <c r="X347" s="19">
        <f t="shared" si="87"/>
        <v>8179426</v>
      </c>
      <c r="Y347" s="20">
        <v>0</v>
      </c>
      <c r="Z347" s="18">
        <v>0</v>
      </c>
      <c r="AA347" s="4">
        <f t="shared" si="88"/>
        <v>8179426</v>
      </c>
      <c r="AB347" s="20"/>
      <c r="AC347" s="20"/>
      <c r="AD347" s="20"/>
      <c r="AE347" s="20"/>
      <c r="AF347" s="20"/>
      <c r="AG347" s="20"/>
      <c r="AH347" s="20"/>
      <c r="AI347" s="64">
        <v>0</v>
      </c>
      <c r="AJ347" s="64"/>
      <c r="AK347" s="29"/>
      <c r="AL347" s="38">
        <f t="shared" si="91"/>
        <v>8179426</v>
      </c>
      <c r="AM347" s="62">
        <v>8179426</v>
      </c>
      <c r="AN347" s="26">
        <f t="shared" si="92"/>
        <v>0</v>
      </c>
      <c r="AO347" s="40" t="str">
        <f t="shared" si="93"/>
        <v xml:space="preserve"> </v>
      </c>
      <c r="AP347" s="40" t="str">
        <f t="shared" si="94"/>
        <v xml:space="preserve"> </v>
      </c>
    </row>
    <row r="348" spans="1:42" ht="17.100000000000001" customHeight="1">
      <c r="A348" s="8" t="s">
        <v>626</v>
      </c>
      <c r="B348" s="8" t="s">
        <v>627</v>
      </c>
      <c r="C348" s="8" t="s">
        <v>123</v>
      </c>
      <c r="D348" s="8" t="s">
        <v>656</v>
      </c>
      <c r="E348" s="57">
        <v>1668.17</v>
      </c>
      <c r="F348" s="2">
        <f t="shared" si="89"/>
        <v>3045678.06</v>
      </c>
      <c r="G348" s="69">
        <v>724747.53</v>
      </c>
      <c r="H348" s="60">
        <v>252715</v>
      </c>
      <c r="I348" s="44">
        <f t="shared" si="83"/>
        <v>189536.25</v>
      </c>
      <c r="J348" s="61">
        <v>165072</v>
      </c>
      <c r="K348" s="61">
        <v>7280</v>
      </c>
      <c r="L348" s="61">
        <v>434031</v>
      </c>
      <c r="M348" s="61">
        <v>10937</v>
      </c>
      <c r="N348" s="2">
        <f t="shared" si="81"/>
        <v>1531603.78</v>
      </c>
      <c r="O348" s="4">
        <f t="shared" si="80"/>
        <v>1514074</v>
      </c>
      <c r="P348" s="68">
        <v>854</v>
      </c>
      <c r="Q348" s="63">
        <v>33</v>
      </c>
      <c r="R348" s="4">
        <f t="shared" si="82"/>
        <v>39173</v>
      </c>
      <c r="S348" s="6">
        <f t="shared" si="90"/>
        <v>146415.28090000001</v>
      </c>
      <c r="T348" s="70">
        <v>43580729</v>
      </c>
      <c r="U348" s="6">
        <f t="shared" si="84"/>
        <v>43580.728999999999</v>
      </c>
      <c r="V348" s="6">
        <f t="shared" si="85"/>
        <v>102834.55190000002</v>
      </c>
      <c r="W348" s="4">
        <f t="shared" si="86"/>
        <v>2056691</v>
      </c>
      <c r="X348" s="19">
        <f t="shared" si="87"/>
        <v>3609938</v>
      </c>
      <c r="Y348" s="20">
        <v>0</v>
      </c>
      <c r="Z348" s="18">
        <v>0</v>
      </c>
      <c r="AA348" s="4">
        <f t="shared" si="88"/>
        <v>3609938</v>
      </c>
      <c r="AB348" s="20"/>
      <c r="AC348" s="20"/>
      <c r="AD348" s="20"/>
      <c r="AE348" s="20"/>
      <c r="AF348" s="20"/>
      <c r="AG348" s="20"/>
      <c r="AH348" s="20"/>
      <c r="AI348" s="64">
        <v>0</v>
      </c>
      <c r="AJ348" s="64"/>
      <c r="AK348" s="29"/>
      <c r="AL348" s="38">
        <f t="shared" si="91"/>
        <v>3609938</v>
      </c>
      <c r="AM348" s="62">
        <v>3609938</v>
      </c>
      <c r="AN348" s="26">
        <f t="shared" si="92"/>
        <v>0</v>
      </c>
      <c r="AO348" s="40" t="str">
        <f t="shared" si="93"/>
        <v xml:space="preserve"> </v>
      </c>
      <c r="AP348" s="40" t="str">
        <f t="shared" si="94"/>
        <v xml:space="preserve"> </v>
      </c>
    </row>
    <row r="349" spans="1:42" ht="17.100000000000001" customHeight="1">
      <c r="A349" s="8" t="s">
        <v>626</v>
      </c>
      <c r="B349" s="8" t="s">
        <v>627</v>
      </c>
      <c r="C349" s="8" t="s">
        <v>149</v>
      </c>
      <c r="D349" s="8" t="s">
        <v>657</v>
      </c>
      <c r="E349" s="57">
        <v>38572.17</v>
      </c>
      <c r="F349" s="2">
        <f t="shared" si="89"/>
        <v>70423525.099999994</v>
      </c>
      <c r="G349" s="69">
        <v>34386541.079999998</v>
      </c>
      <c r="H349" s="60">
        <v>5669992</v>
      </c>
      <c r="I349" s="44">
        <f t="shared" si="83"/>
        <v>4252494</v>
      </c>
      <c r="J349" s="61">
        <v>3701929</v>
      </c>
      <c r="K349" s="61">
        <v>162513</v>
      </c>
      <c r="L349" s="61">
        <v>9377120</v>
      </c>
      <c r="M349" s="61">
        <v>9678</v>
      </c>
      <c r="N349" s="2">
        <f t="shared" si="81"/>
        <v>51890275.079999998</v>
      </c>
      <c r="O349" s="4">
        <f t="shared" si="80"/>
        <v>18533250</v>
      </c>
      <c r="P349" s="68">
        <v>15339</v>
      </c>
      <c r="Q349" s="63">
        <v>33</v>
      </c>
      <c r="R349" s="4">
        <f t="shared" si="82"/>
        <v>703600</v>
      </c>
      <c r="S349" s="6">
        <f t="shared" si="90"/>
        <v>3385479.3609000002</v>
      </c>
      <c r="T349" s="70">
        <v>2031662935</v>
      </c>
      <c r="U349" s="6">
        <f t="shared" si="84"/>
        <v>2031662.9350000001</v>
      </c>
      <c r="V349" s="6">
        <f t="shared" si="85"/>
        <v>1353816.4259000001</v>
      </c>
      <c r="W349" s="4">
        <f t="shared" si="86"/>
        <v>27076329</v>
      </c>
      <c r="X349" s="19">
        <f t="shared" si="87"/>
        <v>46313179</v>
      </c>
      <c r="Y349" s="20">
        <v>0</v>
      </c>
      <c r="Z349" s="18">
        <v>0</v>
      </c>
      <c r="AA349" s="4">
        <f t="shared" si="88"/>
        <v>46313179</v>
      </c>
      <c r="AB349" s="20"/>
      <c r="AC349" s="20"/>
      <c r="AD349" s="20"/>
      <c r="AE349" s="20"/>
      <c r="AF349" s="20"/>
      <c r="AG349" s="20"/>
      <c r="AH349" s="20"/>
      <c r="AI349" s="64">
        <v>0</v>
      </c>
      <c r="AJ349" s="64"/>
      <c r="AK349" s="29"/>
      <c r="AL349" s="38">
        <f t="shared" si="91"/>
        <v>46313179</v>
      </c>
      <c r="AM349" s="62">
        <v>46313179</v>
      </c>
      <c r="AN349" s="26">
        <f t="shared" si="92"/>
        <v>0</v>
      </c>
      <c r="AO349" s="40" t="str">
        <f t="shared" si="93"/>
        <v xml:space="preserve"> </v>
      </c>
      <c r="AP349" s="40" t="str">
        <f t="shared" si="94"/>
        <v xml:space="preserve"> </v>
      </c>
    </row>
    <row r="350" spans="1:42" ht="17.100000000000001" customHeight="1">
      <c r="A350" s="8" t="s">
        <v>626</v>
      </c>
      <c r="B350" s="8" t="s">
        <v>627</v>
      </c>
      <c r="C350" s="8" t="s">
        <v>412</v>
      </c>
      <c r="D350" s="8" t="s">
        <v>658</v>
      </c>
      <c r="E350" s="57">
        <v>1436.29</v>
      </c>
      <c r="F350" s="2">
        <f t="shared" si="89"/>
        <v>2622320.83</v>
      </c>
      <c r="G350" s="69">
        <v>725793.77</v>
      </c>
      <c r="H350" s="60">
        <v>191399</v>
      </c>
      <c r="I350" s="44">
        <f t="shared" si="83"/>
        <v>143549.25</v>
      </c>
      <c r="J350" s="61">
        <v>124897</v>
      </c>
      <c r="K350" s="61">
        <v>5504</v>
      </c>
      <c r="L350" s="61">
        <v>340020</v>
      </c>
      <c r="M350" s="61">
        <v>0</v>
      </c>
      <c r="N350" s="2">
        <f t="shared" si="81"/>
        <v>1339764.02</v>
      </c>
      <c r="O350" s="4">
        <f t="shared" si="80"/>
        <v>1282557</v>
      </c>
      <c r="P350" s="68">
        <v>803</v>
      </c>
      <c r="Q350" s="63">
        <v>33</v>
      </c>
      <c r="R350" s="4">
        <f t="shared" si="82"/>
        <v>36834</v>
      </c>
      <c r="S350" s="6">
        <f t="shared" si="90"/>
        <v>126063.17329999999</v>
      </c>
      <c r="T350" s="70">
        <v>45820314</v>
      </c>
      <c r="U350" s="6">
        <f t="shared" si="84"/>
        <v>45820.313999999998</v>
      </c>
      <c r="V350" s="6">
        <f t="shared" si="85"/>
        <v>80242.859299999996</v>
      </c>
      <c r="W350" s="4">
        <f t="shared" si="86"/>
        <v>1604857</v>
      </c>
      <c r="X350" s="19">
        <f t="shared" si="87"/>
        <v>2924248</v>
      </c>
      <c r="Y350" s="20">
        <v>0</v>
      </c>
      <c r="Z350" s="18">
        <v>0</v>
      </c>
      <c r="AA350" s="4">
        <f t="shared" si="88"/>
        <v>2924248</v>
      </c>
      <c r="AB350" s="20"/>
      <c r="AC350" s="20"/>
      <c r="AD350" s="20"/>
      <c r="AE350" s="20"/>
      <c r="AF350" s="20"/>
      <c r="AG350" s="20"/>
      <c r="AH350" s="20"/>
      <c r="AI350" s="64">
        <v>0</v>
      </c>
      <c r="AJ350" s="64"/>
      <c r="AK350" s="29"/>
      <c r="AL350" s="38">
        <f t="shared" si="91"/>
        <v>2924248</v>
      </c>
      <c r="AM350" s="62">
        <v>2924248</v>
      </c>
      <c r="AN350" s="26">
        <f t="shared" si="92"/>
        <v>0</v>
      </c>
      <c r="AO350" s="40" t="str">
        <f t="shared" si="93"/>
        <v xml:space="preserve"> </v>
      </c>
      <c r="AP350" s="40" t="str">
        <f t="shared" si="94"/>
        <v xml:space="preserve"> </v>
      </c>
    </row>
    <row r="351" spans="1:42" ht="17.100000000000001" customHeight="1">
      <c r="A351" s="8" t="s">
        <v>626</v>
      </c>
      <c r="B351" s="8" t="s">
        <v>627</v>
      </c>
      <c r="C351" s="8" t="s">
        <v>659</v>
      </c>
      <c r="D351" s="8" t="s">
        <v>660</v>
      </c>
      <c r="E351" s="57">
        <v>5769.98</v>
      </c>
      <c r="F351" s="2">
        <f t="shared" si="89"/>
        <v>10534598.68</v>
      </c>
      <c r="G351" s="69">
        <v>5826549.1799999997</v>
      </c>
      <c r="H351" s="60">
        <v>744532</v>
      </c>
      <c r="I351" s="44">
        <f t="shared" si="83"/>
        <v>558399</v>
      </c>
      <c r="J351" s="61">
        <v>484261</v>
      </c>
      <c r="K351" s="61">
        <v>21404</v>
      </c>
      <c r="L351" s="61">
        <v>1273380</v>
      </c>
      <c r="M351" s="61">
        <v>0</v>
      </c>
      <c r="N351" s="2">
        <f t="shared" si="81"/>
        <v>8163993.1799999997</v>
      </c>
      <c r="O351" s="4">
        <f t="shared" si="80"/>
        <v>2370606</v>
      </c>
      <c r="P351" s="68">
        <v>2531</v>
      </c>
      <c r="Q351" s="63">
        <v>33</v>
      </c>
      <c r="R351" s="4">
        <f t="shared" si="82"/>
        <v>116097</v>
      </c>
      <c r="S351" s="6">
        <f t="shared" si="90"/>
        <v>506431.1446</v>
      </c>
      <c r="T351" s="70">
        <v>381568381</v>
      </c>
      <c r="U351" s="6">
        <f t="shared" si="84"/>
        <v>381568.38099999999</v>
      </c>
      <c r="V351" s="6">
        <f t="shared" si="85"/>
        <v>124862.76360000001</v>
      </c>
      <c r="W351" s="4">
        <f t="shared" si="86"/>
        <v>2497255</v>
      </c>
      <c r="X351" s="19">
        <f t="shared" si="87"/>
        <v>4983958</v>
      </c>
      <c r="Y351" s="20">
        <v>0</v>
      </c>
      <c r="Z351" s="18">
        <v>0</v>
      </c>
      <c r="AA351" s="4">
        <f t="shared" si="88"/>
        <v>4983958</v>
      </c>
      <c r="AB351" s="20"/>
      <c r="AC351" s="20"/>
      <c r="AD351" s="20"/>
      <c r="AE351" s="20"/>
      <c r="AF351" s="20"/>
      <c r="AG351" s="20"/>
      <c r="AH351" s="20"/>
      <c r="AI351" s="64">
        <v>0</v>
      </c>
      <c r="AJ351" s="64"/>
      <c r="AK351" s="29"/>
      <c r="AL351" s="38">
        <f t="shared" si="91"/>
        <v>4983958</v>
      </c>
      <c r="AM351" s="62">
        <v>4983958</v>
      </c>
      <c r="AN351" s="26">
        <f t="shared" si="92"/>
        <v>0</v>
      </c>
      <c r="AO351" s="40" t="str">
        <f t="shared" si="93"/>
        <v xml:space="preserve"> </v>
      </c>
      <c r="AP351" s="40" t="str">
        <f t="shared" si="94"/>
        <v xml:space="preserve"> </v>
      </c>
    </row>
    <row r="352" spans="1:42" ht="17.100000000000001" customHeight="1">
      <c r="A352" s="8" t="s">
        <v>626</v>
      </c>
      <c r="B352" s="8" t="s">
        <v>627</v>
      </c>
      <c r="C352" s="8" t="s">
        <v>501</v>
      </c>
      <c r="D352" s="8" t="s">
        <v>661</v>
      </c>
      <c r="E352" s="57">
        <v>22652.12</v>
      </c>
      <c r="F352" s="2">
        <f t="shared" si="89"/>
        <v>41357334.609999999</v>
      </c>
      <c r="G352" s="69">
        <v>8838188.4499999993</v>
      </c>
      <c r="H352" s="60">
        <v>3183495</v>
      </c>
      <c r="I352" s="44">
        <f t="shared" si="83"/>
        <v>2387621.25</v>
      </c>
      <c r="J352" s="61">
        <v>2075109</v>
      </c>
      <c r="K352" s="61">
        <v>91342</v>
      </c>
      <c r="L352" s="61">
        <v>5532047</v>
      </c>
      <c r="M352" s="61">
        <v>60647</v>
      </c>
      <c r="N352" s="2">
        <f t="shared" si="81"/>
        <v>18984954.699999999</v>
      </c>
      <c r="O352" s="4">
        <f t="shared" si="80"/>
        <v>22372380</v>
      </c>
      <c r="P352" s="68">
        <v>7742</v>
      </c>
      <c r="Q352" s="63">
        <v>33</v>
      </c>
      <c r="R352" s="4">
        <f t="shared" si="82"/>
        <v>355126</v>
      </c>
      <c r="S352" s="6">
        <f t="shared" si="90"/>
        <v>1988176.5723999999</v>
      </c>
      <c r="T352" s="70">
        <v>547693770</v>
      </c>
      <c r="U352" s="6">
        <f t="shared" si="84"/>
        <v>547693.77</v>
      </c>
      <c r="V352" s="6">
        <f t="shared" si="85"/>
        <v>1440482.8023999999</v>
      </c>
      <c r="W352" s="4">
        <f t="shared" si="86"/>
        <v>28809656</v>
      </c>
      <c r="X352" s="19">
        <f t="shared" si="87"/>
        <v>51537162</v>
      </c>
      <c r="Y352" s="20">
        <v>0</v>
      </c>
      <c r="Z352" s="18">
        <v>0</v>
      </c>
      <c r="AA352" s="4">
        <f t="shared" si="88"/>
        <v>51537162</v>
      </c>
      <c r="AB352" s="20"/>
      <c r="AC352" s="20"/>
      <c r="AD352" s="20"/>
      <c r="AE352" s="20"/>
      <c r="AF352" s="20"/>
      <c r="AG352" s="20"/>
      <c r="AH352" s="20"/>
      <c r="AI352" s="64">
        <v>0</v>
      </c>
      <c r="AJ352" s="64"/>
      <c r="AK352" s="29"/>
      <c r="AL352" s="38">
        <f t="shared" si="91"/>
        <v>51537162</v>
      </c>
      <c r="AM352" s="62">
        <v>51537162</v>
      </c>
      <c r="AN352" s="26">
        <f t="shared" si="92"/>
        <v>0</v>
      </c>
      <c r="AO352" s="40" t="str">
        <f t="shared" si="93"/>
        <v xml:space="preserve"> </v>
      </c>
      <c r="AP352" s="40" t="str">
        <f t="shared" si="94"/>
        <v xml:space="preserve"> </v>
      </c>
    </row>
    <row r="353" spans="1:42" ht="17.100000000000001" customHeight="1">
      <c r="A353" s="8" t="s">
        <v>626</v>
      </c>
      <c r="B353" s="8" t="s">
        <v>627</v>
      </c>
      <c r="C353" s="8" t="s">
        <v>662</v>
      </c>
      <c r="D353" s="8" t="s">
        <v>663</v>
      </c>
      <c r="E353" s="57">
        <v>2138.7600000000002</v>
      </c>
      <c r="F353" s="2">
        <f t="shared" si="89"/>
        <v>3904862.46</v>
      </c>
      <c r="G353" s="69">
        <v>859175.65</v>
      </c>
      <c r="H353" s="60">
        <v>263437</v>
      </c>
      <c r="I353" s="44">
        <f t="shared" si="83"/>
        <v>197577.75</v>
      </c>
      <c r="J353" s="61">
        <v>171621</v>
      </c>
      <c r="K353" s="61">
        <v>7565</v>
      </c>
      <c r="L353" s="61">
        <v>440323</v>
      </c>
      <c r="M353" s="61">
        <v>0</v>
      </c>
      <c r="N353" s="2">
        <f t="shared" si="81"/>
        <v>1676262.3999999999</v>
      </c>
      <c r="O353" s="4">
        <f t="shared" si="80"/>
        <v>2228600</v>
      </c>
      <c r="P353" s="68">
        <v>1044</v>
      </c>
      <c r="Q353" s="63">
        <v>33</v>
      </c>
      <c r="R353" s="4">
        <f t="shared" si="82"/>
        <v>47888</v>
      </c>
      <c r="S353" s="6">
        <f t="shared" si="90"/>
        <v>187718.96520000001</v>
      </c>
      <c r="T353" s="70">
        <v>57012319</v>
      </c>
      <c r="U353" s="6">
        <f t="shared" si="84"/>
        <v>57012.319000000003</v>
      </c>
      <c r="V353" s="6">
        <f t="shared" si="85"/>
        <v>130706.6462</v>
      </c>
      <c r="W353" s="4">
        <f t="shared" si="86"/>
        <v>2614133</v>
      </c>
      <c r="X353" s="19">
        <f t="shared" si="87"/>
        <v>4890621</v>
      </c>
      <c r="Y353" s="20">
        <v>0</v>
      </c>
      <c r="Z353" s="18">
        <v>0</v>
      </c>
      <c r="AA353" s="4">
        <f t="shared" si="88"/>
        <v>4890621</v>
      </c>
      <c r="AB353" s="20"/>
      <c r="AC353" s="20"/>
      <c r="AD353" s="20"/>
      <c r="AE353" s="20"/>
      <c r="AF353" s="20"/>
      <c r="AG353" s="20"/>
      <c r="AH353" s="20"/>
      <c r="AI353" s="64">
        <v>0</v>
      </c>
      <c r="AJ353" s="64"/>
      <c r="AK353" s="29"/>
      <c r="AL353" s="38">
        <f t="shared" si="91"/>
        <v>4890621</v>
      </c>
      <c r="AM353" s="62">
        <v>4890621</v>
      </c>
      <c r="AN353" s="26">
        <f t="shared" si="92"/>
        <v>0</v>
      </c>
      <c r="AO353" s="40" t="str">
        <f t="shared" si="93"/>
        <v xml:space="preserve"> </v>
      </c>
      <c r="AP353" s="40" t="str">
        <f t="shared" si="94"/>
        <v xml:space="preserve"> </v>
      </c>
    </row>
    <row r="354" spans="1:42" ht="17.100000000000001" customHeight="1">
      <c r="A354" s="8" t="s">
        <v>626</v>
      </c>
      <c r="B354" s="8" t="s">
        <v>627</v>
      </c>
      <c r="C354" s="8" t="s">
        <v>605</v>
      </c>
      <c r="D354" s="8" t="s">
        <v>664</v>
      </c>
      <c r="E354" s="57">
        <v>3257.99</v>
      </c>
      <c r="F354" s="2">
        <f t="shared" si="89"/>
        <v>5948307.8200000003</v>
      </c>
      <c r="G354" s="69">
        <v>280014.05</v>
      </c>
      <c r="H354" s="60">
        <v>396446</v>
      </c>
      <c r="I354" s="44">
        <f t="shared" si="83"/>
        <v>297334.5</v>
      </c>
      <c r="J354" s="61">
        <v>259190</v>
      </c>
      <c r="K354" s="61">
        <v>11394</v>
      </c>
      <c r="L354" s="61">
        <v>654964</v>
      </c>
      <c r="M354" s="61">
        <v>0</v>
      </c>
      <c r="N354" s="2">
        <f t="shared" si="81"/>
        <v>1502896.55</v>
      </c>
      <c r="O354" s="4">
        <f t="shared" si="80"/>
        <v>4445411</v>
      </c>
      <c r="P354" s="68">
        <v>0</v>
      </c>
      <c r="Q354" s="63">
        <v>0</v>
      </c>
      <c r="R354" s="4">
        <f t="shared" si="82"/>
        <v>0</v>
      </c>
      <c r="S354" s="6">
        <f t="shared" si="90"/>
        <v>285953.78230000002</v>
      </c>
      <c r="T354" s="70">
        <v>17446358</v>
      </c>
      <c r="U354" s="6">
        <f t="shared" si="84"/>
        <v>17446.358</v>
      </c>
      <c r="V354" s="6">
        <f t="shared" si="85"/>
        <v>268507.42430000001</v>
      </c>
      <c r="W354" s="4">
        <f t="shared" si="86"/>
        <v>5370148</v>
      </c>
      <c r="X354" s="19">
        <f t="shared" si="87"/>
        <v>9815559</v>
      </c>
      <c r="Y354" s="20">
        <v>0</v>
      </c>
      <c r="Z354" s="18">
        <v>0</v>
      </c>
      <c r="AA354" s="4">
        <f t="shared" si="88"/>
        <v>9815559</v>
      </c>
      <c r="AB354" s="20"/>
      <c r="AC354" s="20"/>
      <c r="AD354" s="20"/>
      <c r="AE354" s="20"/>
      <c r="AF354" s="20"/>
      <c r="AG354" s="20"/>
      <c r="AH354" s="20"/>
      <c r="AI354" s="64">
        <v>0</v>
      </c>
      <c r="AJ354" s="64"/>
      <c r="AK354" s="29"/>
      <c r="AL354" s="38">
        <f t="shared" si="91"/>
        <v>9815559</v>
      </c>
      <c r="AM354" s="62">
        <v>9815559</v>
      </c>
      <c r="AN354" s="26">
        <f t="shared" si="92"/>
        <v>0</v>
      </c>
      <c r="AO354" s="40" t="str">
        <f t="shared" si="93"/>
        <v xml:space="preserve"> </v>
      </c>
      <c r="AP354" s="40" t="str">
        <f t="shared" si="94"/>
        <v xml:space="preserve"> </v>
      </c>
    </row>
    <row r="355" spans="1:42" ht="17.100000000000001" customHeight="1">
      <c r="A355" s="8" t="s">
        <v>626</v>
      </c>
      <c r="B355" s="8" t="s">
        <v>627</v>
      </c>
      <c r="C355" s="8" t="s">
        <v>468</v>
      </c>
      <c r="D355" s="8" t="s">
        <v>665</v>
      </c>
      <c r="E355" s="57">
        <v>65200</v>
      </c>
      <c r="F355" s="2">
        <f t="shared" si="89"/>
        <v>119039552</v>
      </c>
      <c r="G355" s="69">
        <v>34953706.439999998</v>
      </c>
      <c r="H355" s="60">
        <v>11415577</v>
      </c>
      <c r="I355" s="44">
        <f t="shared" si="83"/>
        <v>8561682.75</v>
      </c>
      <c r="J355" s="61">
        <v>7467953</v>
      </c>
      <c r="K355" s="61">
        <v>325529</v>
      </c>
      <c r="L355" s="61">
        <v>19277695</v>
      </c>
      <c r="M355" s="61">
        <v>1010</v>
      </c>
      <c r="N355" s="2">
        <f t="shared" si="81"/>
        <v>70587576.189999998</v>
      </c>
      <c r="O355" s="4">
        <f t="shared" si="80"/>
        <v>48451976</v>
      </c>
      <c r="P355" s="68">
        <v>10077</v>
      </c>
      <c r="Q355" s="63">
        <v>33</v>
      </c>
      <c r="R355" s="4">
        <f t="shared" si="82"/>
        <v>462232</v>
      </c>
      <c r="S355" s="6">
        <f t="shared" si="90"/>
        <v>5722604</v>
      </c>
      <c r="T355" s="70">
        <v>2190081857</v>
      </c>
      <c r="U355" s="6">
        <f t="shared" si="84"/>
        <v>2190081.8569999998</v>
      </c>
      <c r="V355" s="6">
        <f t="shared" si="85"/>
        <v>3532522.1430000002</v>
      </c>
      <c r="W355" s="4">
        <f t="shared" si="86"/>
        <v>70650443</v>
      </c>
      <c r="X355" s="19">
        <f t="shared" si="87"/>
        <v>119564651</v>
      </c>
      <c r="Y355" s="20">
        <v>0</v>
      </c>
      <c r="Z355" s="18">
        <v>0</v>
      </c>
      <c r="AA355" s="4">
        <f t="shared" si="88"/>
        <v>119564651</v>
      </c>
      <c r="AB355" s="20"/>
      <c r="AC355" s="20"/>
      <c r="AD355" s="20"/>
      <c r="AE355" s="20">
        <v>931</v>
      </c>
      <c r="AF355" s="20"/>
      <c r="AG355" s="20"/>
      <c r="AH355" s="20"/>
      <c r="AI355" s="64">
        <v>0</v>
      </c>
      <c r="AJ355" s="64"/>
      <c r="AK355" s="29"/>
      <c r="AL355" s="38">
        <f t="shared" si="91"/>
        <v>119563720</v>
      </c>
      <c r="AM355" s="62">
        <v>119563720</v>
      </c>
      <c r="AN355" s="26">
        <f t="shared" si="92"/>
        <v>0</v>
      </c>
      <c r="AO355" s="40" t="str">
        <f t="shared" si="93"/>
        <v xml:space="preserve"> </v>
      </c>
      <c r="AP355" s="40" t="str">
        <f t="shared" si="94"/>
        <v xml:space="preserve"> </v>
      </c>
    </row>
    <row r="356" spans="1:42" ht="17.100000000000001" customHeight="1">
      <c r="A356" s="8" t="s">
        <v>626</v>
      </c>
      <c r="B356" s="8" t="s">
        <v>627</v>
      </c>
      <c r="C356" s="8" t="s">
        <v>666</v>
      </c>
      <c r="D356" s="8" t="s">
        <v>667</v>
      </c>
      <c r="E356" s="57">
        <v>262.05</v>
      </c>
      <c r="F356" s="2">
        <f t="shared" si="89"/>
        <v>478440.41</v>
      </c>
      <c r="G356" s="69">
        <v>0</v>
      </c>
      <c r="H356" s="60">
        <v>0</v>
      </c>
      <c r="I356" s="44">
        <f t="shared" si="83"/>
        <v>0</v>
      </c>
      <c r="J356" s="61">
        <v>0</v>
      </c>
      <c r="K356" s="61">
        <v>0</v>
      </c>
      <c r="L356" s="61">
        <v>0</v>
      </c>
      <c r="M356" s="61">
        <v>0</v>
      </c>
      <c r="N356" s="2">
        <f t="shared" si="81"/>
        <v>0</v>
      </c>
      <c r="O356" s="4">
        <f t="shared" si="80"/>
        <v>478440</v>
      </c>
      <c r="P356" s="68">
        <v>0</v>
      </c>
      <c r="Q356" s="63">
        <v>0</v>
      </c>
      <c r="R356" s="4">
        <f t="shared" si="82"/>
        <v>0</v>
      </c>
      <c r="S356" s="6">
        <f t="shared" si="90"/>
        <v>23000.128499999999</v>
      </c>
      <c r="T356" s="70">
        <v>0</v>
      </c>
      <c r="U356" s="6">
        <f t="shared" si="84"/>
        <v>0</v>
      </c>
      <c r="V356" s="6">
        <f t="shared" si="85"/>
        <v>23000.128499999999</v>
      </c>
      <c r="W356" s="4">
        <f t="shared" si="86"/>
        <v>460003</v>
      </c>
      <c r="X356" s="19">
        <f t="shared" si="87"/>
        <v>938443</v>
      </c>
      <c r="Y356" s="20">
        <v>0</v>
      </c>
      <c r="Z356" s="18">
        <v>0</v>
      </c>
      <c r="AA356" s="4">
        <f t="shared" si="88"/>
        <v>938443</v>
      </c>
      <c r="AB356" s="20"/>
      <c r="AC356" s="20"/>
      <c r="AD356" s="20"/>
      <c r="AE356" s="20"/>
      <c r="AF356" s="20"/>
      <c r="AG356" s="20"/>
      <c r="AH356" s="20"/>
      <c r="AI356" s="64">
        <v>0</v>
      </c>
      <c r="AJ356" s="64"/>
      <c r="AK356" s="29"/>
      <c r="AL356" s="38">
        <f t="shared" si="91"/>
        <v>938443</v>
      </c>
      <c r="AM356" s="62">
        <v>938443</v>
      </c>
      <c r="AN356" s="26">
        <f t="shared" si="92"/>
        <v>0</v>
      </c>
      <c r="AO356" s="40" t="str">
        <f t="shared" si="93"/>
        <v xml:space="preserve"> </v>
      </c>
      <c r="AP356" s="40" t="str">
        <f t="shared" si="94"/>
        <v xml:space="preserve"> </v>
      </c>
    </row>
    <row r="357" spans="1:42" ht="17.100000000000001" customHeight="1">
      <c r="A357" s="8" t="s">
        <v>626</v>
      </c>
      <c r="B357" s="8" t="s">
        <v>627</v>
      </c>
      <c r="C357" s="8" t="s">
        <v>668</v>
      </c>
      <c r="D357" s="8" t="s">
        <v>669</v>
      </c>
      <c r="E357" s="57">
        <v>432.92</v>
      </c>
      <c r="F357" s="2">
        <f t="shared" si="89"/>
        <v>790408.02</v>
      </c>
      <c r="G357" s="69">
        <v>0</v>
      </c>
      <c r="H357" s="60">
        <v>0</v>
      </c>
      <c r="I357" s="44">
        <f t="shared" si="83"/>
        <v>0</v>
      </c>
      <c r="J357" s="61">
        <v>0</v>
      </c>
      <c r="K357" s="61">
        <v>0</v>
      </c>
      <c r="L357" s="61">
        <v>0</v>
      </c>
      <c r="M357" s="61">
        <v>0</v>
      </c>
      <c r="N357" s="2">
        <f t="shared" si="81"/>
        <v>0</v>
      </c>
      <c r="O357" s="4">
        <f t="shared" si="80"/>
        <v>790408</v>
      </c>
      <c r="P357" s="68">
        <v>0</v>
      </c>
      <c r="Q357" s="63">
        <v>0</v>
      </c>
      <c r="R357" s="4">
        <f t="shared" si="82"/>
        <v>0</v>
      </c>
      <c r="S357" s="6">
        <f t="shared" si="90"/>
        <v>37997.388400000003</v>
      </c>
      <c r="T357" s="70">
        <v>0</v>
      </c>
      <c r="U357" s="6">
        <f t="shared" si="84"/>
        <v>0</v>
      </c>
      <c r="V357" s="6">
        <f t="shared" si="85"/>
        <v>37997.388400000003</v>
      </c>
      <c r="W357" s="4">
        <f t="shared" si="86"/>
        <v>759948</v>
      </c>
      <c r="X357" s="19">
        <f t="shared" si="87"/>
        <v>1550356</v>
      </c>
      <c r="Y357" s="20">
        <v>0</v>
      </c>
      <c r="Z357" s="18">
        <v>0</v>
      </c>
      <c r="AA357" s="4">
        <f t="shared" si="88"/>
        <v>1550356</v>
      </c>
      <c r="AB357" s="20"/>
      <c r="AC357" s="20"/>
      <c r="AD357" s="20"/>
      <c r="AE357" s="20"/>
      <c r="AF357" s="20"/>
      <c r="AG357" s="20"/>
      <c r="AH357" s="20"/>
      <c r="AI357" s="64">
        <v>0</v>
      </c>
      <c r="AJ357" s="64"/>
      <c r="AK357" s="29"/>
      <c r="AL357" s="38">
        <f t="shared" si="91"/>
        <v>1550356</v>
      </c>
      <c r="AM357" s="62">
        <v>1550356</v>
      </c>
      <c r="AN357" s="26">
        <f t="shared" si="92"/>
        <v>0</v>
      </c>
      <c r="AO357" s="40" t="str">
        <f t="shared" si="93"/>
        <v xml:space="preserve"> </v>
      </c>
      <c r="AP357" s="40" t="str">
        <f t="shared" si="94"/>
        <v xml:space="preserve"> </v>
      </c>
    </row>
    <row r="358" spans="1:42" ht="17.100000000000001" customHeight="1">
      <c r="A358" s="8" t="s">
        <v>626</v>
      </c>
      <c r="B358" s="8" t="s">
        <v>627</v>
      </c>
      <c r="C358" s="8" t="s">
        <v>670</v>
      </c>
      <c r="D358" s="8" t="s">
        <v>671</v>
      </c>
      <c r="E358" s="57">
        <v>292.85000000000002</v>
      </c>
      <c r="F358" s="2">
        <f t="shared" si="89"/>
        <v>534673.81999999995</v>
      </c>
      <c r="G358" s="69">
        <v>0</v>
      </c>
      <c r="H358" s="60">
        <v>0</v>
      </c>
      <c r="I358" s="44">
        <f t="shared" si="83"/>
        <v>0</v>
      </c>
      <c r="J358" s="61">
        <v>0</v>
      </c>
      <c r="K358" s="61">
        <v>0</v>
      </c>
      <c r="L358" s="61">
        <v>0</v>
      </c>
      <c r="M358" s="61">
        <v>0</v>
      </c>
      <c r="N358" s="2">
        <f t="shared" si="81"/>
        <v>0</v>
      </c>
      <c r="O358" s="4">
        <f t="shared" si="80"/>
        <v>534674</v>
      </c>
      <c r="P358" s="68">
        <v>0</v>
      </c>
      <c r="Q358" s="63">
        <v>0</v>
      </c>
      <c r="R358" s="4">
        <f t="shared" si="82"/>
        <v>0</v>
      </c>
      <c r="S358" s="6">
        <f t="shared" si="90"/>
        <v>25703.444500000001</v>
      </c>
      <c r="T358" s="70">
        <v>0</v>
      </c>
      <c r="U358" s="6">
        <f t="shared" si="84"/>
        <v>0</v>
      </c>
      <c r="V358" s="6">
        <f t="shared" si="85"/>
        <v>25703.444500000001</v>
      </c>
      <c r="W358" s="4">
        <f t="shared" si="86"/>
        <v>514069</v>
      </c>
      <c r="X358" s="19">
        <f t="shared" si="87"/>
        <v>1048743</v>
      </c>
      <c r="Y358" s="20">
        <v>0</v>
      </c>
      <c r="Z358" s="18">
        <v>0</v>
      </c>
      <c r="AA358" s="4">
        <f t="shared" si="88"/>
        <v>1048743</v>
      </c>
      <c r="AB358" s="20"/>
      <c r="AC358" s="20"/>
      <c r="AD358" s="20"/>
      <c r="AE358" s="20"/>
      <c r="AF358" s="20"/>
      <c r="AG358" s="20"/>
      <c r="AH358" s="20"/>
      <c r="AI358" s="64">
        <v>0</v>
      </c>
      <c r="AJ358" s="64"/>
      <c r="AK358" s="29"/>
      <c r="AL358" s="38">
        <f t="shared" si="91"/>
        <v>1048743</v>
      </c>
      <c r="AM358" s="62">
        <v>1048743</v>
      </c>
      <c r="AN358" s="26">
        <f t="shared" si="92"/>
        <v>0</v>
      </c>
      <c r="AO358" s="40" t="str">
        <f t="shared" si="93"/>
        <v xml:space="preserve"> </v>
      </c>
      <c r="AP358" s="40" t="str">
        <f t="shared" si="94"/>
        <v xml:space="preserve"> </v>
      </c>
    </row>
    <row r="359" spans="1:42" ht="17.100000000000001" customHeight="1">
      <c r="A359" s="8" t="s">
        <v>626</v>
      </c>
      <c r="B359" s="8" t="s">
        <v>627</v>
      </c>
      <c r="C359" s="8" t="s">
        <v>672</v>
      </c>
      <c r="D359" s="8" t="s">
        <v>673</v>
      </c>
      <c r="E359" s="57">
        <v>59.57</v>
      </c>
      <c r="F359" s="2">
        <f t="shared" si="89"/>
        <v>108760.52</v>
      </c>
      <c r="G359" s="69">
        <v>0</v>
      </c>
      <c r="H359" s="60">
        <v>0</v>
      </c>
      <c r="I359" s="44">
        <f t="shared" si="83"/>
        <v>0</v>
      </c>
      <c r="J359" s="61">
        <v>0</v>
      </c>
      <c r="K359" s="61">
        <v>0</v>
      </c>
      <c r="L359" s="61">
        <v>0</v>
      </c>
      <c r="M359" s="61">
        <v>0</v>
      </c>
      <c r="N359" s="2">
        <f t="shared" ref="N359" si="95">SUM(G359+I359+J359+K359+L359+M359)</f>
        <v>0</v>
      </c>
      <c r="O359" s="4">
        <f t="shared" ref="O359" si="96">IF(F359&gt;N359,ROUND(SUM(F359-N359),0),0)</f>
        <v>108761</v>
      </c>
      <c r="P359" s="68">
        <v>31</v>
      </c>
      <c r="Q359" s="63">
        <v>33</v>
      </c>
      <c r="R359" s="4">
        <f t="shared" ref="R359" si="97">ROUND(SUM(P359*Q359*1.39),0)</f>
        <v>1422</v>
      </c>
      <c r="S359" s="6">
        <f t="shared" si="90"/>
        <v>5228.4588999999996</v>
      </c>
      <c r="T359" s="70">
        <v>0</v>
      </c>
      <c r="U359" s="6">
        <f t="shared" si="84"/>
        <v>0</v>
      </c>
      <c r="V359" s="6">
        <f t="shared" si="85"/>
        <v>5228.4588999999996</v>
      </c>
      <c r="W359" s="4">
        <f t="shared" si="86"/>
        <v>104569</v>
      </c>
      <c r="X359" s="19">
        <f t="shared" si="87"/>
        <v>214752</v>
      </c>
      <c r="Y359" s="20">
        <v>0</v>
      </c>
      <c r="Z359" s="18">
        <v>0</v>
      </c>
      <c r="AA359" s="4">
        <f t="shared" si="88"/>
        <v>214752</v>
      </c>
      <c r="AB359" s="20"/>
      <c r="AC359" s="20"/>
      <c r="AD359" s="20"/>
      <c r="AE359" s="20"/>
      <c r="AF359" s="20"/>
      <c r="AG359" s="20"/>
      <c r="AH359" s="20"/>
      <c r="AI359" s="64">
        <v>0</v>
      </c>
      <c r="AJ359" s="64"/>
      <c r="AK359" s="29"/>
      <c r="AL359" s="38">
        <f t="shared" si="91"/>
        <v>214752</v>
      </c>
      <c r="AM359" s="4">
        <v>214752</v>
      </c>
      <c r="AN359" s="26">
        <f t="shared" si="92"/>
        <v>0</v>
      </c>
      <c r="AO359" s="40" t="str">
        <f t="shared" si="93"/>
        <v xml:space="preserve"> </v>
      </c>
      <c r="AP359" s="40" t="str">
        <f t="shared" si="94"/>
        <v xml:space="preserve"> </v>
      </c>
    </row>
    <row r="360" spans="1:42" ht="17.100000000000001" customHeight="1">
      <c r="A360" s="8" t="s">
        <v>626</v>
      </c>
      <c r="B360" s="8" t="s">
        <v>627</v>
      </c>
      <c r="C360" s="8" t="s">
        <v>674</v>
      </c>
      <c r="D360" s="8" t="s">
        <v>675</v>
      </c>
      <c r="E360" s="57">
        <v>26868.92</v>
      </c>
      <c r="F360" s="2">
        <f t="shared" si="89"/>
        <v>49056199.380000003</v>
      </c>
      <c r="G360" s="69">
        <v>0</v>
      </c>
      <c r="H360" s="60">
        <v>0</v>
      </c>
      <c r="I360" s="44">
        <f t="shared" si="83"/>
        <v>0</v>
      </c>
      <c r="J360" s="61">
        <v>0</v>
      </c>
      <c r="K360" s="61">
        <v>0</v>
      </c>
      <c r="L360" s="61">
        <v>0</v>
      </c>
      <c r="M360" s="61">
        <v>0</v>
      </c>
      <c r="N360" s="2">
        <f t="shared" si="81"/>
        <v>0</v>
      </c>
      <c r="O360" s="4">
        <f t="shared" si="80"/>
        <v>49056199</v>
      </c>
      <c r="P360" s="68">
        <v>0</v>
      </c>
      <c r="Q360" s="63">
        <v>0</v>
      </c>
      <c r="R360" s="4">
        <f t="shared" si="82"/>
        <v>0</v>
      </c>
      <c r="S360" s="6">
        <f t="shared" si="90"/>
        <v>2358285.1083999998</v>
      </c>
      <c r="T360" s="70">
        <v>0</v>
      </c>
      <c r="U360" s="6">
        <f t="shared" si="84"/>
        <v>0</v>
      </c>
      <c r="V360" s="6">
        <f t="shared" si="85"/>
        <v>2358285.1083999998</v>
      </c>
      <c r="W360" s="4">
        <f t="shared" si="86"/>
        <v>47165702</v>
      </c>
      <c r="X360" s="19">
        <f t="shared" si="87"/>
        <v>96221901</v>
      </c>
      <c r="Y360" s="20">
        <v>0</v>
      </c>
      <c r="Z360" s="18">
        <v>0</v>
      </c>
      <c r="AA360" s="4">
        <f t="shared" si="88"/>
        <v>96221901</v>
      </c>
      <c r="AB360" s="20"/>
      <c r="AC360" s="20"/>
      <c r="AD360" s="20"/>
      <c r="AE360" s="20"/>
      <c r="AF360" s="20"/>
      <c r="AG360" s="20">
        <v>530527</v>
      </c>
      <c r="AH360" s="20"/>
      <c r="AI360" s="64">
        <v>0</v>
      </c>
      <c r="AJ360" s="64"/>
      <c r="AK360" s="29"/>
      <c r="AL360" s="38">
        <f t="shared" si="91"/>
        <v>95691374</v>
      </c>
      <c r="AM360" s="4">
        <v>95691374</v>
      </c>
      <c r="AN360" s="26">
        <f t="shared" si="92"/>
        <v>0</v>
      </c>
      <c r="AO360" s="40" t="str">
        <f t="shared" si="93"/>
        <v xml:space="preserve"> </v>
      </c>
      <c r="AP360" s="40" t="str">
        <f t="shared" si="94"/>
        <v xml:space="preserve"> </v>
      </c>
    </row>
    <row r="361" spans="1:42" ht="17.100000000000001" customHeight="1">
      <c r="A361" s="8" t="s">
        <v>626</v>
      </c>
      <c r="B361" s="8" t="s">
        <v>627</v>
      </c>
      <c r="C361" s="8" t="s">
        <v>676</v>
      </c>
      <c r="D361" s="8" t="s">
        <v>677</v>
      </c>
      <c r="E361" s="57">
        <v>4361.55</v>
      </c>
      <c r="F361" s="2">
        <f t="shared" si="89"/>
        <v>7963143.5300000003</v>
      </c>
      <c r="G361" s="69">
        <v>0</v>
      </c>
      <c r="H361" s="60">
        <v>0</v>
      </c>
      <c r="I361" s="44">
        <f t="shared" si="83"/>
        <v>0</v>
      </c>
      <c r="J361" s="61">
        <v>0</v>
      </c>
      <c r="K361" s="61">
        <v>0</v>
      </c>
      <c r="L361" s="61">
        <v>0</v>
      </c>
      <c r="M361" s="61">
        <v>0</v>
      </c>
      <c r="N361" s="2">
        <f t="shared" si="81"/>
        <v>0</v>
      </c>
      <c r="O361" s="4">
        <f t="shared" si="80"/>
        <v>7963144</v>
      </c>
      <c r="P361" s="68">
        <v>0</v>
      </c>
      <c r="Q361" s="63">
        <v>0</v>
      </c>
      <c r="R361" s="4">
        <f t="shared" si="82"/>
        <v>0</v>
      </c>
      <c r="S361" s="6">
        <f t="shared" si="90"/>
        <v>382813.24349999998</v>
      </c>
      <c r="T361" s="70">
        <v>0</v>
      </c>
      <c r="U361" s="6">
        <f t="shared" si="84"/>
        <v>0</v>
      </c>
      <c r="V361" s="6">
        <f t="shared" si="85"/>
        <v>382813.24349999998</v>
      </c>
      <c r="W361" s="4">
        <f t="shared" si="86"/>
        <v>7656265</v>
      </c>
      <c r="X361" s="19">
        <f t="shared" si="87"/>
        <v>15619409</v>
      </c>
      <c r="Y361" s="20">
        <v>0</v>
      </c>
      <c r="Z361" s="18">
        <v>0</v>
      </c>
      <c r="AA361" s="4">
        <f t="shared" si="88"/>
        <v>15619409</v>
      </c>
      <c r="AB361" s="20"/>
      <c r="AC361" s="20"/>
      <c r="AD361" s="20"/>
      <c r="AE361" s="20"/>
      <c r="AF361" s="20"/>
      <c r="AG361" s="20"/>
      <c r="AH361" s="20"/>
      <c r="AI361" s="64">
        <v>0</v>
      </c>
      <c r="AJ361" s="64"/>
      <c r="AK361" s="29"/>
      <c r="AL361" s="38">
        <f t="shared" si="91"/>
        <v>15619409</v>
      </c>
      <c r="AM361" s="4">
        <v>15619409</v>
      </c>
      <c r="AN361" s="26">
        <f t="shared" si="92"/>
        <v>0</v>
      </c>
      <c r="AO361" s="40" t="str">
        <f t="shared" si="93"/>
        <v xml:space="preserve"> </v>
      </c>
      <c r="AP361" s="40" t="str">
        <f t="shared" si="94"/>
        <v xml:space="preserve"> </v>
      </c>
    </row>
    <row r="362" spans="1:42" ht="17.100000000000001" customHeight="1">
      <c r="A362" s="8" t="s">
        <v>626</v>
      </c>
      <c r="B362" s="8" t="s">
        <v>627</v>
      </c>
      <c r="C362" s="8" t="s">
        <v>678</v>
      </c>
      <c r="D362" s="8" t="s">
        <v>679</v>
      </c>
      <c r="E362" s="57">
        <v>1629.4</v>
      </c>
      <c r="F362" s="2">
        <f t="shared" si="89"/>
        <v>2974893.34</v>
      </c>
      <c r="G362" s="69">
        <v>0</v>
      </c>
      <c r="H362" s="60">
        <v>0</v>
      </c>
      <c r="I362" s="44">
        <f t="shared" si="83"/>
        <v>0</v>
      </c>
      <c r="J362" s="61">
        <v>0</v>
      </c>
      <c r="K362" s="61">
        <v>0</v>
      </c>
      <c r="L362" s="61">
        <v>0</v>
      </c>
      <c r="M362" s="61">
        <v>0</v>
      </c>
      <c r="N362" s="2">
        <f t="shared" si="81"/>
        <v>0</v>
      </c>
      <c r="O362" s="4">
        <f t="shared" si="80"/>
        <v>2974893</v>
      </c>
      <c r="P362" s="68">
        <v>0</v>
      </c>
      <c r="Q362" s="63">
        <v>0</v>
      </c>
      <c r="R362" s="4">
        <f t="shared" si="82"/>
        <v>0</v>
      </c>
      <c r="S362" s="6">
        <f t="shared" si="90"/>
        <v>143012.43799999999</v>
      </c>
      <c r="T362" s="70">
        <v>0</v>
      </c>
      <c r="U362" s="6">
        <f t="shared" si="84"/>
        <v>0</v>
      </c>
      <c r="V362" s="6">
        <f t="shared" si="85"/>
        <v>143012.43799999999</v>
      </c>
      <c r="W362" s="4">
        <f t="shared" si="86"/>
        <v>2860249</v>
      </c>
      <c r="X362" s="19">
        <f t="shared" si="87"/>
        <v>5835142</v>
      </c>
      <c r="Y362" s="20">
        <v>0</v>
      </c>
      <c r="Z362" s="18">
        <v>0</v>
      </c>
      <c r="AA362" s="4">
        <f t="shared" si="88"/>
        <v>5835142</v>
      </c>
      <c r="AB362" s="20"/>
      <c r="AC362" s="20"/>
      <c r="AD362" s="20"/>
      <c r="AE362" s="20"/>
      <c r="AF362" s="20"/>
      <c r="AG362" s="20"/>
      <c r="AH362" s="20"/>
      <c r="AI362" s="64">
        <v>0</v>
      </c>
      <c r="AJ362" s="64"/>
      <c r="AK362" s="29"/>
      <c r="AL362" s="38">
        <f t="shared" si="91"/>
        <v>5835142</v>
      </c>
      <c r="AM362" s="4">
        <v>5835142</v>
      </c>
      <c r="AN362" s="26">
        <f t="shared" si="92"/>
        <v>0</v>
      </c>
      <c r="AO362" s="40" t="str">
        <f t="shared" si="93"/>
        <v xml:space="preserve"> </v>
      </c>
      <c r="AP362" s="40" t="str">
        <f t="shared" si="94"/>
        <v xml:space="preserve"> </v>
      </c>
    </row>
    <row r="363" spans="1:42" ht="17.100000000000001" customHeight="1">
      <c r="A363" s="8" t="s">
        <v>626</v>
      </c>
      <c r="B363" s="8" t="s">
        <v>627</v>
      </c>
      <c r="C363" s="8" t="s">
        <v>680</v>
      </c>
      <c r="D363" s="8" t="s">
        <v>681</v>
      </c>
      <c r="E363" s="57">
        <v>1091.6199999999999</v>
      </c>
      <c r="F363" s="2">
        <f t="shared" si="89"/>
        <v>1993036.13</v>
      </c>
      <c r="G363" s="69">
        <v>0</v>
      </c>
      <c r="H363" s="60">
        <v>0</v>
      </c>
      <c r="I363" s="44">
        <f t="shared" si="83"/>
        <v>0</v>
      </c>
      <c r="J363" s="61">
        <v>0</v>
      </c>
      <c r="K363" s="61">
        <v>0</v>
      </c>
      <c r="L363" s="61">
        <v>0</v>
      </c>
      <c r="M363" s="61">
        <v>0</v>
      </c>
      <c r="N363" s="2">
        <f t="shared" si="81"/>
        <v>0</v>
      </c>
      <c r="O363" s="4">
        <f t="shared" si="80"/>
        <v>1993036</v>
      </c>
      <c r="P363" s="68">
        <v>0</v>
      </c>
      <c r="Q363" s="63">
        <v>0</v>
      </c>
      <c r="R363" s="4">
        <f t="shared" si="82"/>
        <v>0</v>
      </c>
      <c r="S363" s="6">
        <f t="shared" si="90"/>
        <v>95811.487399999998</v>
      </c>
      <c r="T363" s="70">
        <v>0</v>
      </c>
      <c r="U363" s="6">
        <f t="shared" si="84"/>
        <v>0</v>
      </c>
      <c r="V363" s="6">
        <f t="shared" si="85"/>
        <v>95811.487399999998</v>
      </c>
      <c r="W363" s="4">
        <f t="shared" si="86"/>
        <v>1916230</v>
      </c>
      <c r="X363" s="19">
        <f t="shared" si="87"/>
        <v>3909266</v>
      </c>
      <c r="Y363" s="20">
        <v>0</v>
      </c>
      <c r="Z363" s="18">
        <v>0</v>
      </c>
      <c r="AA363" s="4">
        <f t="shared" si="88"/>
        <v>3909266</v>
      </c>
      <c r="AB363" s="20"/>
      <c r="AC363" s="20"/>
      <c r="AD363" s="20"/>
      <c r="AE363" s="20"/>
      <c r="AF363" s="20"/>
      <c r="AG363" s="20"/>
      <c r="AH363" s="20"/>
      <c r="AI363" s="64">
        <v>0</v>
      </c>
      <c r="AJ363" s="64"/>
      <c r="AK363" s="29"/>
      <c r="AL363" s="38">
        <f t="shared" si="91"/>
        <v>3909266</v>
      </c>
      <c r="AM363" s="4">
        <v>3909266</v>
      </c>
      <c r="AN363" s="26">
        <f t="shared" si="92"/>
        <v>0</v>
      </c>
      <c r="AO363" s="40" t="str">
        <f t="shared" si="93"/>
        <v xml:space="preserve"> </v>
      </c>
      <c r="AP363" s="40" t="str">
        <f t="shared" si="94"/>
        <v xml:space="preserve"> </v>
      </c>
    </row>
    <row r="364" spans="1:42" ht="17.100000000000001" customHeight="1">
      <c r="A364" s="8" t="s">
        <v>626</v>
      </c>
      <c r="B364" s="8" t="s">
        <v>627</v>
      </c>
      <c r="C364" s="8" t="s">
        <v>682</v>
      </c>
      <c r="D364" s="8" t="s">
        <v>683</v>
      </c>
      <c r="E364" s="57">
        <v>65.08</v>
      </c>
      <c r="F364" s="2">
        <f t="shared" si="89"/>
        <v>118820.46</v>
      </c>
      <c r="G364" s="69">
        <v>0</v>
      </c>
      <c r="H364" s="60">
        <v>0</v>
      </c>
      <c r="I364" s="44">
        <f t="shared" si="83"/>
        <v>0</v>
      </c>
      <c r="J364" s="61">
        <v>0</v>
      </c>
      <c r="K364" s="61">
        <v>0</v>
      </c>
      <c r="L364" s="61">
        <v>0</v>
      </c>
      <c r="M364" s="61">
        <v>0</v>
      </c>
      <c r="N364" s="2">
        <f t="shared" si="81"/>
        <v>0</v>
      </c>
      <c r="O364" s="4">
        <f t="shared" si="80"/>
        <v>118820</v>
      </c>
      <c r="P364" s="68">
        <v>0</v>
      </c>
      <c r="Q364" s="63">
        <v>0</v>
      </c>
      <c r="R364" s="4">
        <f t="shared" ref="R364" si="98">ROUND(SUM(P364*Q364*1.39),0)</f>
        <v>0</v>
      </c>
      <c r="S364" s="6">
        <f t="shared" si="90"/>
        <v>5712.0716000000002</v>
      </c>
      <c r="T364" s="70">
        <v>0</v>
      </c>
      <c r="U364" s="6">
        <f t="shared" si="84"/>
        <v>0</v>
      </c>
      <c r="V364" s="6">
        <f t="shared" si="85"/>
        <v>5712.0716000000002</v>
      </c>
      <c r="W364" s="4">
        <f t="shared" si="86"/>
        <v>114241</v>
      </c>
      <c r="X364" s="19">
        <f t="shared" si="87"/>
        <v>233061</v>
      </c>
      <c r="Y364" s="20">
        <v>0</v>
      </c>
      <c r="Z364" s="18">
        <v>0</v>
      </c>
      <c r="AA364" s="4">
        <f t="shared" si="88"/>
        <v>233061</v>
      </c>
      <c r="AB364" s="20"/>
      <c r="AC364" s="20"/>
      <c r="AD364" s="20"/>
      <c r="AE364" s="20"/>
      <c r="AF364" s="20"/>
      <c r="AG364" s="20"/>
      <c r="AH364" s="20"/>
      <c r="AI364" s="64">
        <v>0</v>
      </c>
      <c r="AJ364" s="64"/>
      <c r="AK364" s="29"/>
      <c r="AL364" s="38">
        <f t="shared" si="91"/>
        <v>233061</v>
      </c>
      <c r="AM364" s="4">
        <v>233061</v>
      </c>
      <c r="AN364" s="26">
        <f t="shared" si="92"/>
        <v>0</v>
      </c>
      <c r="AO364" s="40" t="str">
        <f t="shared" si="93"/>
        <v xml:space="preserve"> </v>
      </c>
      <c r="AP364" s="40" t="str">
        <f t="shared" si="94"/>
        <v xml:space="preserve"> </v>
      </c>
    </row>
    <row r="365" spans="1:42" ht="17.100000000000001" customHeight="1">
      <c r="A365" s="8" t="s">
        <v>684</v>
      </c>
      <c r="B365" s="8" t="s">
        <v>685</v>
      </c>
      <c r="C365" s="8" t="s">
        <v>486</v>
      </c>
      <c r="D365" s="8" t="s">
        <v>686</v>
      </c>
      <c r="E365" s="57">
        <v>613.25</v>
      </c>
      <c r="F365" s="2">
        <f t="shared" si="89"/>
        <v>1119647.32</v>
      </c>
      <c r="G365" s="69">
        <v>195944.76</v>
      </c>
      <c r="H365" s="60">
        <v>38751</v>
      </c>
      <c r="I365" s="44">
        <f t="shared" si="83"/>
        <v>29063.25</v>
      </c>
      <c r="J365" s="61">
        <v>50274</v>
      </c>
      <c r="K365" s="61">
        <v>0</v>
      </c>
      <c r="L365" s="61">
        <v>0</v>
      </c>
      <c r="M365" s="61">
        <v>36336</v>
      </c>
      <c r="N365" s="2">
        <f t="shared" si="81"/>
        <v>311618.01</v>
      </c>
      <c r="O365" s="4">
        <f t="shared" si="80"/>
        <v>808029</v>
      </c>
      <c r="P365" s="68">
        <v>314</v>
      </c>
      <c r="Q365" s="63">
        <v>73</v>
      </c>
      <c r="R365" s="4">
        <f t="shared" si="82"/>
        <v>31862</v>
      </c>
      <c r="S365" s="6">
        <f t="shared" si="90"/>
        <v>53824.952499999999</v>
      </c>
      <c r="T365" s="70">
        <v>12208396</v>
      </c>
      <c r="U365" s="6">
        <f t="shared" si="84"/>
        <v>12208.396000000001</v>
      </c>
      <c r="V365" s="6">
        <f t="shared" si="85"/>
        <v>41616.556499999999</v>
      </c>
      <c r="W365" s="4">
        <f t="shared" si="86"/>
        <v>832331</v>
      </c>
      <c r="X365" s="19">
        <f t="shared" si="87"/>
        <v>1672222</v>
      </c>
      <c r="Y365" s="20">
        <v>0</v>
      </c>
      <c r="Z365" s="18">
        <v>0</v>
      </c>
      <c r="AA365" s="4">
        <f t="shared" si="88"/>
        <v>1672222</v>
      </c>
      <c r="AB365" s="20"/>
      <c r="AC365" s="20"/>
      <c r="AD365" s="20"/>
      <c r="AE365" s="20"/>
      <c r="AF365" s="20"/>
      <c r="AG365" s="20"/>
      <c r="AH365" s="20"/>
      <c r="AI365" s="64">
        <v>0</v>
      </c>
      <c r="AJ365" s="64"/>
      <c r="AK365" s="29"/>
      <c r="AL365" s="38">
        <f t="shared" si="91"/>
        <v>1672222</v>
      </c>
      <c r="AM365" s="62">
        <v>1672222</v>
      </c>
      <c r="AN365" s="26">
        <f t="shared" si="92"/>
        <v>0</v>
      </c>
      <c r="AO365" s="40" t="str">
        <f t="shared" si="93"/>
        <v xml:space="preserve"> </v>
      </c>
      <c r="AP365" s="40" t="str">
        <f t="shared" si="94"/>
        <v xml:space="preserve"> </v>
      </c>
    </row>
    <row r="366" spans="1:42" ht="17.100000000000001" customHeight="1">
      <c r="A366" s="8" t="s">
        <v>684</v>
      </c>
      <c r="B366" s="8" t="s">
        <v>685</v>
      </c>
      <c r="C366" s="8" t="s">
        <v>82</v>
      </c>
      <c r="D366" s="8" t="s">
        <v>687</v>
      </c>
      <c r="E366" s="57">
        <v>2255.71</v>
      </c>
      <c r="F366" s="2">
        <f t="shared" si="89"/>
        <v>4118385.09</v>
      </c>
      <c r="G366" s="69">
        <v>858707.21</v>
      </c>
      <c r="H366" s="60">
        <v>150732</v>
      </c>
      <c r="I366" s="44">
        <f t="shared" si="83"/>
        <v>113049</v>
      </c>
      <c r="J366" s="61">
        <v>195440</v>
      </c>
      <c r="K366" s="61">
        <v>25737</v>
      </c>
      <c r="L366" s="61">
        <v>535282</v>
      </c>
      <c r="M366" s="61">
        <v>11680</v>
      </c>
      <c r="N366" s="2">
        <f t="shared" si="81"/>
        <v>1739895.21</v>
      </c>
      <c r="O366" s="4">
        <f t="shared" si="80"/>
        <v>2378490</v>
      </c>
      <c r="P366" s="68">
        <v>857</v>
      </c>
      <c r="Q366" s="63">
        <v>33</v>
      </c>
      <c r="R366" s="4">
        <f t="shared" si="82"/>
        <v>39311</v>
      </c>
      <c r="S366" s="6">
        <f t="shared" si="90"/>
        <v>197983.6667</v>
      </c>
      <c r="T366" s="70">
        <v>55941838</v>
      </c>
      <c r="U366" s="6">
        <f t="shared" si="84"/>
        <v>55941.838000000003</v>
      </c>
      <c r="V366" s="6">
        <f t="shared" si="85"/>
        <v>142041.82870000001</v>
      </c>
      <c r="W366" s="4">
        <f t="shared" si="86"/>
        <v>2840837</v>
      </c>
      <c r="X366" s="19">
        <f t="shared" si="87"/>
        <v>5258638</v>
      </c>
      <c r="Y366" s="20">
        <v>0</v>
      </c>
      <c r="Z366" s="18">
        <v>0</v>
      </c>
      <c r="AA366" s="4">
        <f t="shared" si="88"/>
        <v>5258638</v>
      </c>
      <c r="AB366" s="20"/>
      <c r="AC366" s="20"/>
      <c r="AD366" s="20"/>
      <c r="AE366" s="20"/>
      <c r="AF366" s="20"/>
      <c r="AG366" s="20"/>
      <c r="AH366" s="20"/>
      <c r="AI366" s="64">
        <v>0</v>
      </c>
      <c r="AJ366" s="64"/>
      <c r="AK366" s="29"/>
      <c r="AL366" s="38">
        <f t="shared" si="91"/>
        <v>5258638</v>
      </c>
      <c r="AM366" s="62">
        <v>5258638</v>
      </c>
      <c r="AN366" s="26">
        <f t="shared" si="92"/>
        <v>0</v>
      </c>
      <c r="AO366" s="40" t="str">
        <f t="shared" si="93"/>
        <v xml:space="preserve"> </v>
      </c>
      <c r="AP366" s="40" t="str">
        <f t="shared" si="94"/>
        <v xml:space="preserve"> </v>
      </c>
    </row>
    <row r="367" spans="1:42" ht="17.100000000000001" customHeight="1">
      <c r="A367" s="8" t="s">
        <v>684</v>
      </c>
      <c r="B367" s="8" t="s">
        <v>685</v>
      </c>
      <c r="C367" s="8" t="s">
        <v>113</v>
      </c>
      <c r="D367" s="8" t="s">
        <v>688</v>
      </c>
      <c r="E367" s="57">
        <v>1995.9</v>
      </c>
      <c r="F367" s="2">
        <f t="shared" si="89"/>
        <v>3644034.38</v>
      </c>
      <c r="G367" s="69">
        <v>494254.18</v>
      </c>
      <c r="H367" s="60">
        <v>136048</v>
      </c>
      <c r="I367" s="44">
        <f t="shared" si="83"/>
        <v>102036</v>
      </c>
      <c r="J367" s="61">
        <v>176356</v>
      </c>
      <c r="K367" s="61">
        <v>23099</v>
      </c>
      <c r="L367" s="61">
        <v>457236</v>
      </c>
      <c r="M367" s="61">
        <v>9467</v>
      </c>
      <c r="N367" s="2">
        <f t="shared" si="81"/>
        <v>1262448.18</v>
      </c>
      <c r="O367" s="4">
        <f t="shared" si="80"/>
        <v>2381586</v>
      </c>
      <c r="P367" s="68">
        <v>945</v>
      </c>
      <c r="Q367" s="63">
        <v>33</v>
      </c>
      <c r="R367" s="4">
        <f t="shared" si="82"/>
        <v>43347</v>
      </c>
      <c r="S367" s="6">
        <f t="shared" si="90"/>
        <v>175180.14300000001</v>
      </c>
      <c r="T367" s="70">
        <v>31477898</v>
      </c>
      <c r="U367" s="6">
        <f t="shared" si="84"/>
        <v>31477.898000000001</v>
      </c>
      <c r="V367" s="6">
        <f t="shared" si="85"/>
        <v>143702.245</v>
      </c>
      <c r="W367" s="4">
        <f t="shared" si="86"/>
        <v>2874045</v>
      </c>
      <c r="X367" s="19">
        <f t="shared" si="87"/>
        <v>5298978</v>
      </c>
      <c r="Y367" s="20">
        <v>0</v>
      </c>
      <c r="Z367" s="18">
        <v>0</v>
      </c>
      <c r="AA367" s="4">
        <f t="shared" si="88"/>
        <v>5298978</v>
      </c>
      <c r="AB367" s="20"/>
      <c r="AC367" s="20"/>
      <c r="AD367" s="20"/>
      <c r="AE367" s="20"/>
      <c r="AF367" s="20"/>
      <c r="AG367" s="20"/>
      <c r="AH367" s="20"/>
      <c r="AI367" s="64">
        <v>0</v>
      </c>
      <c r="AJ367" s="64"/>
      <c r="AK367" s="29"/>
      <c r="AL367" s="38">
        <f t="shared" si="91"/>
        <v>5298978</v>
      </c>
      <c r="AM367" s="62">
        <v>5298978</v>
      </c>
      <c r="AN367" s="26">
        <f t="shared" si="92"/>
        <v>0</v>
      </c>
      <c r="AO367" s="40" t="str">
        <f t="shared" si="93"/>
        <v xml:space="preserve"> </v>
      </c>
      <c r="AP367" s="40" t="str">
        <f t="shared" si="94"/>
        <v xml:space="preserve"> </v>
      </c>
    </row>
    <row r="368" spans="1:42" ht="17.100000000000001" customHeight="1">
      <c r="A368" s="8" t="s">
        <v>684</v>
      </c>
      <c r="B368" s="8" t="s">
        <v>685</v>
      </c>
      <c r="C368" s="8" t="s">
        <v>135</v>
      </c>
      <c r="D368" s="8" t="s">
        <v>689</v>
      </c>
      <c r="E368" s="57">
        <v>1671.59</v>
      </c>
      <c r="F368" s="2">
        <f t="shared" si="89"/>
        <v>3051922.16</v>
      </c>
      <c r="G368" s="69">
        <v>329227.13</v>
      </c>
      <c r="H368" s="60">
        <v>122276</v>
      </c>
      <c r="I368" s="44">
        <f t="shared" si="83"/>
        <v>91707</v>
      </c>
      <c r="J368" s="61">
        <v>158599</v>
      </c>
      <c r="K368" s="61">
        <v>20727</v>
      </c>
      <c r="L368" s="61">
        <v>408176</v>
      </c>
      <c r="M368" s="61">
        <v>130364</v>
      </c>
      <c r="N368" s="2">
        <f t="shared" si="81"/>
        <v>1138800.1299999999</v>
      </c>
      <c r="O368" s="4">
        <f t="shared" si="80"/>
        <v>1913122</v>
      </c>
      <c r="P368" s="68">
        <v>633</v>
      </c>
      <c r="Q368" s="63">
        <v>64</v>
      </c>
      <c r="R368" s="4">
        <f t="shared" si="82"/>
        <v>56312</v>
      </c>
      <c r="S368" s="6">
        <f t="shared" si="90"/>
        <v>146715.45430000001</v>
      </c>
      <c r="T368" s="70">
        <v>20074825</v>
      </c>
      <c r="U368" s="6">
        <f t="shared" si="84"/>
        <v>20074.825000000001</v>
      </c>
      <c r="V368" s="6">
        <f t="shared" si="85"/>
        <v>126640.62930000002</v>
      </c>
      <c r="W368" s="4">
        <f t="shared" si="86"/>
        <v>2532813</v>
      </c>
      <c r="X368" s="19">
        <f t="shared" si="87"/>
        <v>4502247</v>
      </c>
      <c r="Y368" s="20">
        <v>0</v>
      </c>
      <c r="Z368" s="18">
        <v>0</v>
      </c>
      <c r="AA368" s="4">
        <f t="shared" si="88"/>
        <v>4502247</v>
      </c>
      <c r="AB368" s="20"/>
      <c r="AC368" s="20"/>
      <c r="AD368" s="20"/>
      <c r="AE368" s="20"/>
      <c r="AF368" s="20"/>
      <c r="AG368" s="20"/>
      <c r="AH368" s="20"/>
      <c r="AI368" s="64">
        <v>0</v>
      </c>
      <c r="AJ368" s="64"/>
      <c r="AK368" s="29"/>
      <c r="AL368" s="38">
        <f t="shared" si="91"/>
        <v>4502247</v>
      </c>
      <c r="AM368" s="62">
        <v>4502247</v>
      </c>
      <c r="AN368" s="26">
        <f t="shared" si="92"/>
        <v>0</v>
      </c>
      <c r="AO368" s="40" t="str">
        <f t="shared" si="93"/>
        <v xml:space="preserve"> </v>
      </c>
      <c r="AP368" s="40" t="str">
        <f t="shared" si="94"/>
        <v xml:space="preserve"> </v>
      </c>
    </row>
    <row r="369" spans="1:42" ht="17.100000000000001" customHeight="1">
      <c r="A369" s="8" t="s">
        <v>684</v>
      </c>
      <c r="B369" s="8" t="s">
        <v>685</v>
      </c>
      <c r="C369" s="8" t="s">
        <v>72</v>
      </c>
      <c r="D369" s="8" t="s">
        <v>690</v>
      </c>
      <c r="E369" s="57">
        <v>1653.22</v>
      </c>
      <c r="F369" s="2">
        <f t="shared" si="89"/>
        <v>3018382.95</v>
      </c>
      <c r="G369" s="69">
        <v>590877.25</v>
      </c>
      <c r="H369" s="60">
        <v>122749</v>
      </c>
      <c r="I369" s="44">
        <f t="shared" si="83"/>
        <v>92061.75</v>
      </c>
      <c r="J369" s="61">
        <v>159363</v>
      </c>
      <c r="K369" s="61">
        <v>20880</v>
      </c>
      <c r="L369" s="61">
        <v>408556</v>
      </c>
      <c r="M369" s="61">
        <v>183485</v>
      </c>
      <c r="N369" s="2">
        <f t="shared" si="81"/>
        <v>1455223</v>
      </c>
      <c r="O369" s="4">
        <f t="shared" si="80"/>
        <v>1563160</v>
      </c>
      <c r="P369" s="68">
        <v>964</v>
      </c>
      <c r="Q369" s="63">
        <v>57</v>
      </c>
      <c r="R369" s="4">
        <f t="shared" si="82"/>
        <v>76378</v>
      </c>
      <c r="S369" s="6">
        <f t="shared" si="90"/>
        <v>145103.1194</v>
      </c>
      <c r="T369" s="70">
        <v>36814782</v>
      </c>
      <c r="U369" s="6">
        <f t="shared" si="84"/>
        <v>36814.781999999999</v>
      </c>
      <c r="V369" s="6">
        <f t="shared" si="85"/>
        <v>108288.33739999999</v>
      </c>
      <c r="W369" s="4">
        <f t="shared" si="86"/>
        <v>2165767</v>
      </c>
      <c r="X369" s="19">
        <f t="shared" si="87"/>
        <v>3805305</v>
      </c>
      <c r="Y369" s="20">
        <v>0</v>
      </c>
      <c r="Z369" s="18">
        <v>0</v>
      </c>
      <c r="AA369" s="4">
        <f t="shared" si="88"/>
        <v>3805305</v>
      </c>
      <c r="AB369" s="20"/>
      <c r="AC369" s="20"/>
      <c r="AD369" s="20"/>
      <c r="AE369" s="20"/>
      <c r="AF369" s="20"/>
      <c r="AG369" s="20"/>
      <c r="AH369" s="20"/>
      <c r="AI369" s="64">
        <v>0</v>
      </c>
      <c r="AJ369" s="64"/>
      <c r="AK369" s="29"/>
      <c r="AL369" s="38">
        <f t="shared" si="91"/>
        <v>3805305</v>
      </c>
      <c r="AM369" s="62">
        <v>3805305</v>
      </c>
      <c r="AN369" s="26">
        <f t="shared" si="92"/>
        <v>0</v>
      </c>
      <c r="AO369" s="40" t="str">
        <f t="shared" si="93"/>
        <v xml:space="preserve"> </v>
      </c>
      <c r="AP369" s="40" t="str">
        <f t="shared" si="94"/>
        <v xml:space="preserve"> </v>
      </c>
    </row>
    <row r="370" spans="1:42" ht="17.100000000000001" customHeight="1">
      <c r="A370" s="8" t="s">
        <v>684</v>
      </c>
      <c r="B370" s="8" t="s">
        <v>685</v>
      </c>
      <c r="C370" s="8" t="s">
        <v>138</v>
      </c>
      <c r="D370" s="8" t="s">
        <v>691</v>
      </c>
      <c r="E370" s="57">
        <v>858.13</v>
      </c>
      <c r="F370" s="2">
        <f t="shared" si="89"/>
        <v>1566739.43</v>
      </c>
      <c r="G370" s="69">
        <v>98400.31</v>
      </c>
      <c r="H370" s="60">
        <v>63795</v>
      </c>
      <c r="I370" s="44">
        <f t="shared" si="83"/>
        <v>47846.25</v>
      </c>
      <c r="J370" s="61">
        <v>82888</v>
      </c>
      <c r="K370" s="61">
        <v>10827</v>
      </c>
      <c r="L370" s="61">
        <v>209289</v>
      </c>
      <c r="M370" s="61">
        <v>12376</v>
      </c>
      <c r="N370" s="2">
        <f t="shared" si="81"/>
        <v>461626.56</v>
      </c>
      <c r="O370" s="4">
        <f t="shared" si="80"/>
        <v>1105113</v>
      </c>
      <c r="P370" s="68">
        <v>541</v>
      </c>
      <c r="Q370" s="63">
        <v>66</v>
      </c>
      <c r="R370" s="4">
        <f t="shared" si="82"/>
        <v>49631</v>
      </c>
      <c r="S370" s="6">
        <f t="shared" si="90"/>
        <v>75318.070099999997</v>
      </c>
      <c r="T370" s="70">
        <v>6360718</v>
      </c>
      <c r="U370" s="6">
        <f t="shared" si="84"/>
        <v>6360.7179999999998</v>
      </c>
      <c r="V370" s="6">
        <f t="shared" si="85"/>
        <v>68957.352100000004</v>
      </c>
      <c r="W370" s="4">
        <f t="shared" si="86"/>
        <v>1379147</v>
      </c>
      <c r="X370" s="19">
        <f t="shared" si="87"/>
        <v>2533891</v>
      </c>
      <c r="Y370" s="20">
        <v>0</v>
      </c>
      <c r="Z370" s="18">
        <v>0</v>
      </c>
      <c r="AA370" s="4">
        <f t="shared" si="88"/>
        <v>2533891</v>
      </c>
      <c r="AB370" s="20"/>
      <c r="AC370" s="20"/>
      <c r="AD370" s="20"/>
      <c r="AE370" s="20"/>
      <c r="AF370" s="20"/>
      <c r="AG370" s="20"/>
      <c r="AH370" s="20"/>
      <c r="AI370" s="64">
        <v>0</v>
      </c>
      <c r="AJ370" s="64"/>
      <c r="AK370" s="29"/>
      <c r="AL370" s="38">
        <f t="shared" si="91"/>
        <v>2533891</v>
      </c>
      <c r="AM370" s="62">
        <v>2533891</v>
      </c>
      <c r="AN370" s="26">
        <f t="shared" si="92"/>
        <v>0</v>
      </c>
      <c r="AO370" s="40" t="str">
        <f t="shared" si="93"/>
        <v xml:space="preserve"> </v>
      </c>
      <c r="AP370" s="40" t="str">
        <f t="shared" si="94"/>
        <v xml:space="preserve"> </v>
      </c>
    </row>
    <row r="371" spans="1:42" ht="17.100000000000001" customHeight="1">
      <c r="A371" s="8" t="s">
        <v>684</v>
      </c>
      <c r="B371" s="8" t="s">
        <v>685</v>
      </c>
      <c r="C371" s="8" t="s">
        <v>115</v>
      </c>
      <c r="D371" s="8" t="s">
        <v>692</v>
      </c>
      <c r="E371" s="57">
        <v>270.11</v>
      </c>
      <c r="F371" s="2">
        <f t="shared" si="89"/>
        <v>493156.03</v>
      </c>
      <c r="G371" s="69">
        <v>65310.77</v>
      </c>
      <c r="H371" s="60">
        <v>16855</v>
      </c>
      <c r="I371" s="44">
        <f t="shared" si="83"/>
        <v>12641.25</v>
      </c>
      <c r="J371" s="61">
        <v>21914</v>
      </c>
      <c r="K371" s="61">
        <v>2839</v>
      </c>
      <c r="L371" s="61">
        <v>58323</v>
      </c>
      <c r="M371" s="61">
        <v>6258</v>
      </c>
      <c r="N371" s="2">
        <f t="shared" si="81"/>
        <v>167286.01999999999</v>
      </c>
      <c r="O371" s="4">
        <f t="shared" si="80"/>
        <v>325870</v>
      </c>
      <c r="P371" s="68">
        <v>89</v>
      </c>
      <c r="Q371" s="63">
        <v>70</v>
      </c>
      <c r="R371" s="4">
        <f t="shared" si="82"/>
        <v>8660</v>
      </c>
      <c r="S371" s="6">
        <f t="shared" si="90"/>
        <v>23707.554700000001</v>
      </c>
      <c r="T371" s="70">
        <v>4069207</v>
      </c>
      <c r="U371" s="6">
        <f t="shared" si="84"/>
        <v>4069.2069999999999</v>
      </c>
      <c r="V371" s="6">
        <f t="shared" si="85"/>
        <v>19638.347700000002</v>
      </c>
      <c r="W371" s="4">
        <f t="shared" si="86"/>
        <v>392767</v>
      </c>
      <c r="X371" s="19">
        <f t="shared" si="87"/>
        <v>727297</v>
      </c>
      <c r="Y371" s="20">
        <v>0</v>
      </c>
      <c r="Z371" s="18">
        <v>0</v>
      </c>
      <c r="AA371" s="4">
        <f t="shared" si="88"/>
        <v>727297</v>
      </c>
      <c r="AB371" s="20"/>
      <c r="AC371" s="20"/>
      <c r="AD371" s="20"/>
      <c r="AE371" s="20"/>
      <c r="AF371" s="20"/>
      <c r="AG371" s="20"/>
      <c r="AH371" s="20"/>
      <c r="AI371" s="64">
        <v>0</v>
      </c>
      <c r="AJ371" s="64"/>
      <c r="AK371" s="29"/>
      <c r="AL371" s="38">
        <f t="shared" si="91"/>
        <v>727297</v>
      </c>
      <c r="AM371" s="62">
        <v>727297</v>
      </c>
      <c r="AN371" s="26">
        <f t="shared" si="92"/>
        <v>0</v>
      </c>
      <c r="AO371" s="40" t="str">
        <f t="shared" si="93"/>
        <v xml:space="preserve"> </v>
      </c>
      <c r="AP371" s="40" t="str">
        <f t="shared" si="94"/>
        <v xml:space="preserve"> </v>
      </c>
    </row>
    <row r="372" spans="1:42" ht="17.100000000000001" customHeight="1">
      <c r="A372" s="8" t="s">
        <v>684</v>
      </c>
      <c r="B372" s="8" t="s">
        <v>685</v>
      </c>
      <c r="C372" s="8" t="s">
        <v>93</v>
      </c>
      <c r="D372" s="8" t="s">
        <v>200</v>
      </c>
      <c r="E372" s="57">
        <v>459.66</v>
      </c>
      <c r="F372" s="2">
        <f t="shared" si="89"/>
        <v>839228.84</v>
      </c>
      <c r="G372" s="69">
        <v>108064.01</v>
      </c>
      <c r="H372" s="60">
        <v>26527</v>
      </c>
      <c r="I372" s="44">
        <f t="shared" si="83"/>
        <v>19895.25</v>
      </c>
      <c r="J372" s="61">
        <v>34418</v>
      </c>
      <c r="K372" s="61">
        <v>4523</v>
      </c>
      <c r="L372" s="61">
        <v>90520</v>
      </c>
      <c r="M372" s="61">
        <v>16856</v>
      </c>
      <c r="N372" s="2">
        <f t="shared" si="81"/>
        <v>274276.26</v>
      </c>
      <c r="O372" s="4">
        <f t="shared" si="80"/>
        <v>564953</v>
      </c>
      <c r="P372" s="68">
        <v>243</v>
      </c>
      <c r="Q372" s="63">
        <v>53</v>
      </c>
      <c r="R372" s="4">
        <f t="shared" si="82"/>
        <v>17902</v>
      </c>
      <c r="S372" s="6">
        <f t="shared" si="90"/>
        <v>40344.358200000002</v>
      </c>
      <c r="T372" s="70">
        <v>6589269</v>
      </c>
      <c r="U372" s="6">
        <f t="shared" si="84"/>
        <v>6589.2690000000002</v>
      </c>
      <c r="V372" s="6">
        <f t="shared" si="85"/>
        <v>33755.089200000002</v>
      </c>
      <c r="W372" s="4">
        <f t="shared" si="86"/>
        <v>675102</v>
      </c>
      <c r="X372" s="19">
        <f t="shared" si="87"/>
        <v>1257957</v>
      </c>
      <c r="Y372" s="20">
        <v>0</v>
      </c>
      <c r="Z372" s="18">
        <v>0</v>
      </c>
      <c r="AA372" s="4">
        <f t="shared" si="88"/>
        <v>1257957</v>
      </c>
      <c r="AB372" s="20"/>
      <c r="AC372" s="20"/>
      <c r="AD372" s="20"/>
      <c r="AE372" s="20"/>
      <c r="AF372" s="20"/>
      <c r="AG372" s="20"/>
      <c r="AH372" s="20"/>
      <c r="AI372" s="64">
        <v>0</v>
      </c>
      <c r="AJ372" s="64"/>
      <c r="AK372" s="29"/>
      <c r="AL372" s="38">
        <f t="shared" si="91"/>
        <v>1257957</v>
      </c>
      <c r="AM372" s="62">
        <v>1257957</v>
      </c>
      <c r="AN372" s="26">
        <f t="shared" si="92"/>
        <v>0</v>
      </c>
      <c r="AO372" s="40" t="str">
        <f t="shared" si="93"/>
        <v xml:space="preserve"> </v>
      </c>
      <c r="AP372" s="40" t="str">
        <f t="shared" si="94"/>
        <v xml:space="preserve"> </v>
      </c>
    </row>
    <row r="373" spans="1:42" ht="17.100000000000001" customHeight="1">
      <c r="A373" s="8" t="s">
        <v>684</v>
      </c>
      <c r="B373" s="8" t="s">
        <v>685</v>
      </c>
      <c r="C373" s="8" t="s">
        <v>270</v>
      </c>
      <c r="D373" s="8" t="s">
        <v>693</v>
      </c>
      <c r="E373" s="57">
        <v>718.08</v>
      </c>
      <c r="F373" s="2">
        <f t="shared" si="89"/>
        <v>1311041.74</v>
      </c>
      <c r="G373" s="69">
        <v>69410.929999999993</v>
      </c>
      <c r="H373" s="60">
        <v>46665</v>
      </c>
      <c r="I373" s="44">
        <f t="shared" si="83"/>
        <v>34998.75</v>
      </c>
      <c r="J373" s="61">
        <v>60493</v>
      </c>
      <c r="K373" s="61">
        <v>7923</v>
      </c>
      <c r="L373" s="61">
        <v>156941</v>
      </c>
      <c r="M373" s="61">
        <v>6665</v>
      </c>
      <c r="N373" s="2">
        <f t="shared" si="81"/>
        <v>336431.68</v>
      </c>
      <c r="O373" s="4">
        <f t="shared" si="80"/>
        <v>974610</v>
      </c>
      <c r="P373" s="68">
        <v>292</v>
      </c>
      <c r="Q373" s="63">
        <v>42</v>
      </c>
      <c r="R373" s="4">
        <f t="shared" si="82"/>
        <v>17047</v>
      </c>
      <c r="S373" s="6">
        <f t="shared" si="90"/>
        <v>63025.881600000001</v>
      </c>
      <c r="T373" s="70">
        <v>4317675</v>
      </c>
      <c r="U373" s="6">
        <f t="shared" si="84"/>
        <v>4317.6750000000002</v>
      </c>
      <c r="V373" s="6">
        <f t="shared" si="85"/>
        <v>58708.206599999998</v>
      </c>
      <c r="W373" s="4">
        <f t="shared" si="86"/>
        <v>1174164</v>
      </c>
      <c r="X373" s="19">
        <f t="shared" si="87"/>
        <v>2165821</v>
      </c>
      <c r="Y373" s="20">
        <v>0</v>
      </c>
      <c r="Z373" s="18">
        <v>0</v>
      </c>
      <c r="AA373" s="4">
        <f t="shared" si="88"/>
        <v>2165821</v>
      </c>
      <c r="AB373" s="20"/>
      <c r="AC373" s="20"/>
      <c r="AD373" s="20"/>
      <c r="AE373" s="20"/>
      <c r="AF373" s="20"/>
      <c r="AG373" s="20"/>
      <c r="AH373" s="20"/>
      <c r="AI373" s="64">
        <v>0</v>
      </c>
      <c r="AJ373" s="64"/>
      <c r="AK373" s="29"/>
      <c r="AL373" s="38">
        <f t="shared" si="91"/>
        <v>2165821</v>
      </c>
      <c r="AM373" s="62">
        <v>2165821</v>
      </c>
      <c r="AN373" s="26">
        <f t="shared" si="92"/>
        <v>0</v>
      </c>
      <c r="AO373" s="40" t="str">
        <f t="shared" si="93"/>
        <v xml:space="preserve"> </v>
      </c>
      <c r="AP373" s="40" t="str">
        <f t="shared" si="94"/>
        <v xml:space="preserve"> </v>
      </c>
    </row>
    <row r="374" spans="1:42" ht="17.100000000000001" customHeight="1">
      <c r="A374" s="8" t="s">
        <v>694</v>
      </c>
      <c r="B374" s="8" t="s">
        <v>695</v>
      </c>
      <c r="C374" s="8" t="s">
        <v>432</v>
      </c>
      <c r="D374" s="8" t="s">
        <v>696</v>
      </c>
      <c r="E374" s="57">
        <v>317.52</v>
      </c>
      <c r="F374" s="2">
        <f t="shared" si="89"/>
        <v>579715.31999999995</v>
      </c>
      <c r="G374" s="69">
        <v>313180.39</v>
      </c>
      <c r="H374" s="60">
        <v>39895</v>
      </c>
      <c r="I374" s="44">
        <f t="shared" si="83"/>
        <v>29921.25</v>
      </c>
      <c r="J374" s="61">
        <v>24584</v>
      </c>
      <c r="K374" s="61">
        <v>0</v>
      </c>
      <c r="L374" s="61">
        <v>0</v>
      </c>
      <c r="M374" s="61">
        <v>7193</v>
      </c>
      <c r="N374" s="2">
        <f t="shared" si="81"/>
        <v>374878.64</v>
      </c>
      <c r="O374" s="4">
        <f t="shared" ref="O374:O375" si="99">IF(F374&gt;N374,ROUND(SUM(F374-N374),0),0)</f>
        <v>204837</v>
      </c>
      <c r="P374" s="68">
        <v>83</v>
      </c>
      <c r="Q374" s="63">
        <v>70</v>
      </c>
      <c r="R374" s="4">
        <f t="shared" si="82"/>
        <v>8076</v>
      </c>
      <c r="S374" s="6">
        <f t="shared" si="90"/>
        <v>27868.7304</v>
      </c>
      <c r="T374" s="70">
        <v>20088543</v>
      </c>
      <c r="U374" s="6">
        <f t="shared" si="84"/>
        <v>20088.543000000001</v>
      </c>
      <c r="V374" s="6">
        <f t="shared" si="85"/>
        <v>7780.1873999999989</v>
      </c>
      <c r="W374" s="4">
        <f t="shared" si="86"/>
        <v>155604</v>
      </c>
      <c r="X374" s="19">
        <f t="shared" si="87"/>
        <v>368517</v>
      </c>
      <c r="Y374" s="20">
        <v>0</v>
      </c>
      <c r="Z374" s="18">
        <v>0</v>
      </c>
      <c r="AA374" s="4">
        <f t="shared" si="88"/>
        <v>368517</v>
      </c>
      <c r="AB374" s="20"/>
      <c r="AC374" s="20"/>
      <c r="AD374" s="20"/>
      <c r="AE374" s="20"/>
      <c r="AF374" s="20"/>
      <c r="AG374" s="20"/>
      <c r="AH374" s="20"/>
      <c r="AI374" s="64">
        <v>0</v>
      </c>
      <c r="AJ374" s="64"/>
      <c r="AK374" s="29"/>
      <c r="AL374" s="38">
        <f t="shared" si="91"/>
        <v>368517</v>
      </c>
      <c r="AM374" s="62">
        <v>368517</v>
      </c>
      <c r="AN374" s="26">
        <f t="shared" si="92"/>
        <v>0</v>
      </c>
      <c r="AO374" s="40" t="str">
        <f t="shared" si="93"/>
        <v xml:space="preserve"> </v>
      </c>
      <c r="AP374" s="40" t="str">
        <f t="shared" si="94"/>
        <v xml:space="preserve"> </v>
      </c>
    </row>
    <row r="375" spans="1:42" ht="17.100000000000001" customHeight="1">
      <c r="A375" s="8" t="s">
        <v>694</v>
      </c>
      <c r="B375" s="8" t="s">
        <v>695</v>
      </c>
      <c r="C375" s="8" t="s">
        <v>440</v>
      </c>
      <c r="D375" s="8" t="s">
        <v>697</v>
      </c>
      <c r="E375" s="57">
        <v>168.76</v>
      </c>
      <c r="F375" s="2">
        <f t="shared" si="89"/>
        <v>308115.26</v>
      </c>
      <c r="G375" s="69">
        <v>139925.54999999999</v>
      </c>
      <c r="H375" s="60">
        <v>17147</v>
      </c>
      <c r="I375" s="44">
        <f t="shared" si="83"/>
        <v>12860.25</v>
      </c>
      <c r="J375" s="61">
        <v>10556</v>
      </c>
      <c r="K375" s="61">
        <v>0</v>
      </c>
      <c r="L375" s="61">
        <v>0</v>
      </c>
      <c r="M375" s="61">
        <v>73830</v>
      </c>
      <c r="N375" s="2">
        <f t="shared" si="81"/>
        <v>237171.8</v>
      </c>
      <c r="O375" s="4">
        <f t="shared" si="99"/>
        <v>70943</v>
      </c>
      <c r="P375" s="68">
        <v>45</v>
      </c>
      <c r="Q375" s="63">
        <v>167</v>
      </c>
      <c r="R375" s="4">
        <f t="shared" si="82"/>
        <v>10446</v>
      </c>
      <c r="S375" s="6">
        <f t="shared" si="90"/>
        <v>14812.065199999999</v>
      </c>
      <c r="T375" s="70">
        <v>7743528</v>
      </c>
      <c r="U375" s="6">
        <f t="shared" si="84"/>
        <v>7743.5280000000002</v>
      </c>
      <c r="V375" s="6">
        <f t="shared" si="85"/>
        <v>7068.5371999999988</v>
      </c>
      <c r="W375" s="4">
        <f t="shared" si="86"/>
        <v>141371</v>
      </c>
      <c r="X375" s="19">
        <f t="shared" si="87"/>
        <v>222760</v>
      </c>
      <c r="Y375" s="20">
        <v>0</v>
      </c>
      <c r="Z375" s="18">
        <v>0</v>
      </c>
      <c r="AA375" s="4">
        <f t="shared" si="88"/>
        <v>222760</v>
      </c>
      <c r="AB375" s="20"/>
      <c r="AC375" s="20"/>
      <c r="AD375" s="20"/>
      <c r="AE375" s="20"/>
      <c r="AF375" s="20"/>
      <c r="AG375" s="20"/>
      <c r="AH375" s="20"/>
      <c r="AI375" s="64">
        <v>0</v>
      </c>
      <c r="AJ375" s="64"/>
      <c r="AK375" s="29"/>
      <c r="AL375" s="38">
        <f t="shared" si="91"/>
        <v>222760</v>
      </c>
      <c r="AM375" s="62">
        <v>222760</v>
      </c>
      <c r="AN375" s="26">
        <f t="shared" si="92"/>
        <v>0</v>
      </c>
      <c r="AO375" s="40" t="str">
        <f t="shared" si="93"/>
        <v xml:space="preserve"> </v>
      </c>
      <c r="AP375" s="40" t="str">
        <f t="shared" si="94"/>
        <v xml:space="preserve"> </v>
      </c>
    </row>
    <row r="376" spans="1:42" ht="17.100000000000001" customHeight="1">
      <c r="A376" s="8" t="s">
        <v>694</v>
      </c>
      <c r="B376" s="8" t="s">
        <v>695</v>
      </c>
      <c r="C376" s="8" t="s">
        <v>300</v>
      </c>
      <c r="D376" s="8" t="s">
        <v>698</v>
      </c>
      <c r="E376" s="57">
        <v>155.71</v>
      </c>
      <c r="F376" s="2">
        <f t="shared" si="89"/>
        <v>284289.09000000003</v>
      </c>
      <c r="G376" s="69">
        <v>169829.41</v>
      </c>
      <c r="H376" s="60">
        <v>19754</v>
      </c>
      <c r="I376" s="44">
        <f t="shared" si="83"/>
        <v>14815.5</v>
      </c>
      <c r="J376" s="61">
        <v>12202</v>
      </c>
      <c r="K376" s="61">
        <v>0</v>
      </c>
      <c r="L376" s="61">
        <v>0</v>
      </c>
      <c r="M376" s="61">
        <v>72042</v>
      </c>
      <c r="N376" s="2">
        <f t="shared" si="81"/>
        <v>268888.91000000003</v>
      </c>
      <c r="O376" s="4">
        <f>IF(F376&gt;N376,ROUND(SUM(F376-N376),0),0)</f>
        <v>15400</v>
      </c>
      <c r="P376" s="68">
        <v>35</v>
      </c>
      <c r="Q376" s="63">
        <v>141</v>
      </c>
      <c r="R376" s="4">
        <f t="shared" si="82"/>
        <v>6860</v>
      </c>
      <c r="S376" s="6">
        <f t="shared" si="90"/>
        <v>13666.6667</v>
      </c>
      <c r="T376" s="70">
        <v>10377900</v>
      </c>
      <c r="U376" s="6">
        <f t="shared" si="84"/>
        <v>10377.9</v>
      </c>
      <c r="V376" s="6">
        <f t="shared" si="85"/>
        <v>3288.7667000000001</v>
      </c>
      <c r="W376" s="4">
        <f t="shared" si="86"/>
        <v>65775</v>
      </c>
      <c r="X376" s="19">
        <f t="shared" si="87"/>
        <v>88035</v>
      </c>
      <c r="Y376" s="20">
        <v>0</v>
      </c>
      <c r="Z376" s="18">
        <v>0</v>
      </c>
      <c r="AA376" s="4">
        <f t="shared" si="88"/>
        <v>88035</v>
      </c>
      <c r="AB376" s="20"/>
      <c r="AC376" s="20"/>
      <c r="AD376" s="20"/>
      <c r="AE376" s="20"/>
      <c r="AF376" s="20"/>
      <c r="AG376" s="20"/>
      <c r="AH376" s="20"/>
      <c r="AI376" s="64">
        <v>0</v>
      </c>
      <c r="AJ376" s="64"/>
      <c r="AK376" s="29"/>
      <c r="AL376" s="38">
        <f t="shared" si="91"/>
        <v>88035</v>
      </c>
      <c r="AM376" s="62">
        <v>88035</v>
      </c>
      <c r="AN376" s="26">
        <f t="shared" si="92"/>
        <v>0</v>
      </c>
      <c r="AO376" s="40" t="str">
        <f t="shared" si="93"/>
        <v xml:space="preserve"> </v>
      </c>
      <c r="AP376" s="40" t="str">
        <f t="shared" si="94"/>
        <v xml:space="preserve"> </v>
      </c>
    </row>
    <row r="377" spans="1:42" ht="17.100000000000001" customHeight="1">
      <c r="A377" s="8" t="s">
        <v>694</v>
      </c>
      <c r="B377" s="8" t="s">
        <v>695</v>
      </c>
      <c r="C377" s="8" t="s">
        <v>699</v>
      </c>
      <c r="D377" s="8" t="s">
        <v>700</v>
      </c>
      <c r="E377" s="57">
        <v>558.41</v>
      </c>
      <c r="F377" s="2">
        <f t="shared" si="89"/>
        <v>1019522.64</v>
      </c>
      <c r="G377" s="69">
        <v>369657.33</v>
      </c>
      <c r="H377" s="60">
        <v>68959</v>
      </c>
      <c r="I377" s="44">
        <f t="shared" si="83"/>
        <v>51719.25</v>
      </c>
      <c r="J377" s="61">
        <v>42478</v>
      </c>
      <c r="K377" s="61">
        <v>0</v>
      </c>
      <c r="L377" s="61">
        <v>0</v>
      </c>
      <c r="M377" s="61">
        <v>11666</v>
      </c>
      <c r="N377" s="2">
        <f t="shared" si="81"/>
        <v>475520.58</v>
      </c>
      <c r="O377" s="4">
        <f t="shared" ref="O377:O440" si="100">IF(F377&gt;N377,ROUND(SUM(F377-N377),0),0)</f>
        <v>544002</v>
      </c>
      <c r="P377" s="68">
        <v>308</v>
      </c>
      <c r="Q377" s="63">
        <v>33</v>
      </c>
      <c r="R377" s="4">
        <f t="shared" si="82"/>
        <v>14128</v>
      </c>
      <c r="S377" s="6">
        <f t="shared" si="90"/>
        <v>49011.645700000001</v>
      </c>
      <c r="T377" s="70">
        <v>21964191</v>
      </c>
      <c r="U377" s="6">
        <f t="shared" si="84"/>
        <v>21964.190999999999</v>
      </c>
      <c r="V377" s="6">
        <f t="shared" si="85"/>
        <v>27047.454700000002</v>
      </c>
      <c r="W377" s="4">
        <f t="shared" si="86"/>
        <v>540949</v>
      </c>
      <c r="X377" s="19">
        <f t="shared" si="87"/>
        <v>1099079</v>
      </c>
      <c r="Y377" s="20">
        <v>0</v>
      </c>
      <c r="Z377" s="18">
        <v>0</v>
      </c>
      <c r="AA377" s="4">
        <f t="shared" si="88"/>
        <v>1099079</v>
      </c>
      <c r="AB377" s="20"/>
      <c r="AC377" s="20"/>
      <c r="AD377" s="20"/>
      <c r="AE377" s="20"/>
      <c r="AF377" s="20"/>
      <c r="AG377" s="20"/>
      <c r="AH377" s="20"/>
      <c r="AI377" s="64">
        <v>0</v>
      </c>
      <c r="AJ377" s="64"/>
      <c r="AK377" s="29"/>
      <c r="AL377" s="38">
        <f t="shared" si="91"/>
        <v>1099079</v>
      </c>
      <c r="AM377" s="62">
        <v>1099079</v>
      </c>
      <c r="AN377" s="26">
        <f t="shared" si="92"/>
        <v>0</v>
      </c>
      <c r="AO377" s="40" t="str">
        <f t="shared" si="93"/>
        <v xml:space="preserve"> </v>
      </c>
      <c r="AP377" s="40" t="str">
        <f t="shared" si="94"/>
        <v xml:space="preserve"> </v>
      </c>
    </row>
    <row r="378" spans="1:42" ht="17.100000000000001" customHeight="1">
      <c r="A378" s="8" t="s">
        <v>694</v>
      </c>
      <c r="B378" s="8" t="s">
        <v>695</v>
      </c>
      <c r="C378" s="8" t="s">
        <v>701</v>
      </c>
      <c r="D378" s="8" t="s">
        <v>702</v>
      </c>
      <c r="E378" s="57">
        <v>536.83000000000004</v>
      </c>
      <c r="F378" s="2">
        <f t="shared" si="89"/>
        <v>980122.74</v>
      </c>
      <c r="G378" s="69">
        <v>180594.76</v>
      </c>
      <c r="H378" s="60">
        <v>83321</v>
      </c>
      <c r="I378" s="44">
        <f t="shared" si="83"/>
        <v>62490.75</v>
      </c>
      <c r="J378" s="61">
        <v>51333</v>
      </c>
      <c r="K378" s="61">
        <v>0</v>
      </c>
      <c r="L378" s="61">
        <v>0</v>
      </c>
      <c r="M378" s="61">
        <v>0</v>
      </c>
      <c r="N378" s="2">
        <f t="shared" si="81"/>
        <v>294418.51</v>
      </c>
      <c r="O378" s="4">
        <f t="shared" si="100"/>
        <v>685704</v>
      </c>
      <c r="P378" s="68">
        <v>281</v>
      </c>
      <c r="Q378" s="63">
        <v>33</v>
      </c>
      <c r="R378" s="4">
        <f t="shared" si="82"/>
        <v>12889</v>
      </c>
      <c r="S378" s="6">
        <f t="shared" si="90"/>
        <v>47117.569100000001</v>
      </c>
      <c r="T378" s="70">
        <v>10542601</v>
      </c>
      <c r="U378" s="6">
        <f t="shared" si="84"/>
        <v>10542.601000000001</v>
      </c>
      <c r="V378" s="6">
        <f t="shared" si="85"/>
        <v>36574.968099999998</v>
      </c>
      <c r="W378" s="4">
        <f t="shared" si="86"/>
        <v>731499</v>
      </c>
      <c r="X378" s="19">
        <f t="shared" si="87"/>
        <v>1430092</v>
      </c>
      <c r="Y378" s="20">
        <v>0</v>
      </c>
      <c r="Z378" s="18">
        <v>0</v>
      </c>
      <c r="AA378" s="4">
        <f t="shared" si="88"/>
        <v>1430092</v>
      </c>
      <c r="AB378" s="20"/>
      <c r="AC378" s="20"/>
      <c r="AD378" s="20"/>
      <c r="AE378" s="20"/>
      <c r="AF378" s="20"/>
      <c r="AG378" s="20"/>
      <c r="AH378" s="20"/>
      <c r="AI378" s="64">
        <v>0</v>
      </c>
      <c r="AJ378" s="64"/>
      <c r="AK378" s="29"/>
      <c r="AL378" s="38">
        <f t="shared" si="91"/>
        <v>1430092</v>
      </c>
      <c r="AM378" s="62">
        <v>1430092</v>
      </c>
      <c r="AN378" s="26">
        <f t="shared" si="92"/>
        <v>0</v>
      </c>
      <c r="AO378" s="40" t="str">
        <f t="shared" si="93"/>
        <v xml:space="preserve"> </v>
      </c>
      <c r="AP378" s="40" t="str">
        <f t="shared" si="94"/>
        <v xml:space="preserve"> </v>
      </c>
    </row>
    <row r="379" spans="1:42" ht="17.100000000000001" customHeight="1">
      <c r="A379" s="8" t="s">
        <v>694</v>
      </c>
      <c r="B379" s="8" t="s">
        <v>695</v>
      </c>
      <c r="C379" s="8" t="s">
        <v>113</v>
      </c>
      <c r="D379" s="8" t="s">
        <v>703</v>
      </c>
      <c r="E379" s="57">
        <v>1416.72</v>
      </c>
      <c r="F379" s="2">
        <f t="shared" si="89"/>
        <v>2586590.71</v>
      </c>
      <c r="G379" s="69">
        <v>610926.81000000006</v>
      </c>
      <c r="H379" s="60">
        <v>172199</v>
      </c>
      <c r="I379" s="44">
        <f t="shared" si="83"/>
        <v>129149.25</v>
      </c>
      <c r="J379" s="61">
        <v>105927</v>
      </c>
      <c r="K379" s="61">
        <v>256793</v>
      </c>
      <c r="L379" s="61">
        <v>293124</v>
      </c>
      <c r="M379" s="61">
        <v>92915</v>
      </c>
      <c r="N379" s="2">
        <f t="shared" si="81"/>
        <v>1488835.06</v>
      </c>
      <c r="O379" s="4">
        <f t="shared" si="100"/>
        <v>1097756</v>
      </c>
      <c r="P379" s="68">
        <v>389</v>
      </c>
      <c r="Q379" s="63">
        <v>119</v>
      </c>
      <c r="R379" s="4">
        <f t="shared" si="82"/>
        <v>64344</v>
      </c>
      <c r="S379" s="6">
        <f t="shared" si="90"/>
        <v>124345.5144</v>
      </c>
      <c r="T379" s="70">
        <v>35151140</v>
      </c>
      <c r="U379" s="6">
        <f t="shared" si="84"/>
        <v>35151.14</v>
      </c>
      <c r="V379" s="6">
        <f t="shared" si="85"/>
        <v>89194.374400000001</v>
      </c>
      <c r="W379" s="4">
        <f t="shared" si="86"/>
        <v>1783887</v>
      </c>
      <c r="X379" s="19">
        <f t="shared" si="87"/>
        <v>2945987</v>
      </c>
      <c r="Y379" s="20">
        <v>0</v>
      </c>
      <c r="Z379" s="18">
        <v>0</v>
      </c>
      <c r="AA379" s="4">
        <f t="shared" si="88"/>
        <v>2945987</v>
      </c>
      <c r="AB379" s="20"/>
      <c r="AC379" s="20"/>
      <c r="AD379" s="20"/>
      <c r="AE379" s="20"/>
      <c r="AF379" s="20"/>
      <c r="AG379" s="20"/>
      <c r="AH379" s="20"/>
      <c r="AI379" s="64">
        <v>0</v>
      </c>
      <c r="AJ379" s="64"/>
      <c r="AK379" s="29"/>
      <c r="AL379" s="38">
        <f t="shared" si="91"/>
        <v>2945987</v>
      </c>
      <c r="AM379" s="62">
        <v>2945987</v>
      </c>
      <c r="AN379" s="26">
        <f t="shared" si="92"/>
        <v>0</v>
      </c>
      <c r="AO379" s="40" t="str">
        <f t="shared" si="93"/>
        <v xml:space="preserve"> </v>
      </c>
      <c r="AP379" s="40" t="str">
        <f t="shared" si="94"/>
        <v xml:space="preserve"> </v>
      </c>
    </row>
    <row r="380" spans="1:42" ht="17.100000000000001" customHeight="1">
      <c r="A380" s="8" t="s">
        <v>694</v>
      </c>
      <c r="B380" s="8" t="s">
        <v>695</v>
      </c>
      <c r="C380" s="8" t="s">
        <v>74</v>
      </c>
      <c r="D380" s="8" t="s">
        <v>704</v>
      </c>
      <c r="E380" s="57">
        <v>526.4</v>
      </c>
      <c r="F380" s="2">
        <f t="shared" si="89"/>
        <v>961080.06</v>
      </c>
      <c r="G380" s="69">
        <v>572833.51</v>
      </c>
      <c r="H380" s="60">
        <v>58976</v>
      </c>
      <c r="I380" s="44">
        <f t="shared" si="83"/>
        <v>44232</v>
      </c>
      <c r="J380" s="61">
        <v>36329</v>
      </c>
      <c r="K380" s="61">
        <v>87293</v>
      </c>
      <c r="L380" s="61">
        <v>99562</v>
      </c>
      <c r="M380" s="61">
        <v>138729</v>
      </c>
      <c r="N380" s="2">
        <f t="shared" si="81"/>
        <v>978978.51</v>
      </c>
      <c r="O380" s="4">
        <f t="shared" si="100"/>
        <v>0</v>
      </c>
      <c r="P380" s="68">
        <v>152</v>
      </c>
      <c r="Q380" s="63">
        <v>158</v>
      </c>
      <c r="R380" s="4">
        <f t="shared" si="82"/>
        <v>33382</v>
      </c>
      <c r="S380" s="6">
        <f t="shared" si="90"/>
        <v>46202.127999999997</v>
      </c>
      <c r="T380" s="70">
        <v>33605121</v>
      </c>
      <c r="U380" s="6">
        <f t="shared" si="84"/>
        <v>33605.120999999999</v>
      </c>
      <c r="V380" s="6">
        <f t="shared" si="85"/>
        <v>12597.006999999998</v>
      </c>
      <c r="W380" s="4">
        <f t="shared" si="86"/>
        <v>251940</v>
      </c>
      <c r="X380" s="19">
        <f t="shared" si="87"/>
        <v>285322</v>
      </c>
      <c r="Y380" s="20">
        <v>0</v>
      </c>
      <c r="Z380" s="18">
        <v>0</v>
      </c>
      <c r="AA380" s="4">
        <f t="shared" si="88"/>
        <v>285322</v>
      </c>
      <c r="AB380" s="20"/>
      <c r="AC380" s="20"/>
      <c r="AD380" s="20"/>
      <c r="AE380" s="20"/>
      <c r="AF380" s="20"/>
      <c r="AG380" s="20"/>
      <c r="AH380" s="20"/>
      <c r="AI380" s="64">
        <v>0</v>
      </c>
      <c r="AJ380" s="64"/>
      <c r="AK380" s="29"/>
      <c r="AL380" s="38">
        <f t="shared" si="91"/>
        <v>285322</v>
      </c>
      <c r="AM380" s="62">
        <v>285322</v>
      </c>
      <c r="AN380" s="26">
        <f t="shared" si="92"/>
        <v>0</v>
      </c>
      <c r="AO380" s="40">
        <f t="shared" si="93"/>
        <v>1</v>
      </c>
      <c r="AP380" s="40" t="str">
        <f t="shared" si="94"/>
        <v xml:space="preserve"> </v>
      </c>
    </row>
    <row r="381" spans="1:42" ht="17.100000000000001" customHeight="1">
      <c r="A381" s="8" t="s">
        <v>694</v>
      </c>
      <c r="B381" s="8" t="s">
        <v>695</v>
      </c>
      <c r="C381" s="8" t="s">
        <v>248</v>
      </c>
      <c r="D381" s="8" t="s">
        <v>705</v>
      </c>
      <c r="E381" s="57">
        <v>674.78</v>
      </c>
      <c r="F381" s="2">
        <f t="shared" si="89"/>
        <v>1231986.33</v>
      </c>
      <c r="G381" s="69">
        <v>330887.53999999998</v>
      </c>
      <c r="H381" s="60">
        <v>97352</v>
      </c>
      <c r="I381" s="44">
        <f t="shared" si="83"/>
        <v>73014</v>
      </c>
      <c r="J381" s="61">
        <v>59950</v>
      </c>
      <c r="K381" s="61">
        <v>144329</v>
      </c>
      <c r="L381" s="61">
        <v>161559</v>
      </c>
      <c r="M381" s="61">
        <v>100530</v>
      </c>
      <c r="N381" s="2">
        <f t="shared" si="81"/>
        <v>870269.54</v>
      </c>
      <c r="O381" s="4">
        <f t="shared" si="100"/>
        <v>361717</v>
      </c>
      <c r="P381" s="68">
        <v>190</v>
      </c>
      <c r="Q381" s="63">
        <v>106</v>
      </c>
      <c r="R381" s="4">
        <f t="shared" si="82"/>
        <v>27995</v>
      </c>
      <c r="S381" s="6">
        <f t="shared" si="90"/>
        <v>59225.440600000002</v>
      </c>
      <c r="T381" s="70">
        <v>19861197</v>
      </c>
      <c r="U381" s="6">
        <f t="shared" si="84"/>
        <v>19861.197</v>
      </c>
      <c r="V381" s="6">
        <f t="shared" si="85"/>
        <v>39364.243600000002</v>
      </c>
      <c r="W381" s="4">
        <f t="shared" si="86"/>
        <v>787285</v>
      </c>
      <c r="X381" s="19">
        <f t="shared" si="87"/>
        <v>1176997</v>
      </c>
      <c r="Y381" s="20">
        <v>0</v>
      </c>
      <c r="Z381" s="18">
        <v>0</v>
      </c>
      <c r="AA381" s="4">
        <f t="shared" si="88"/>
        <v>1176997</v>
      </c>
      <c r="AB381" s="20"/>
      <c r="AC381" s="20"/>
      <c r="AD381" s="20"/>
      <c r="AE381" s="20"/>
      <c r="AF381" s="20"/>
      <c r="AG381" s="20"/>
      <c r="AH381" s="20"/>
      <c r="AI381" s="64">
        <v>0</v>
      </c>
      <c r="AJ381" s="64"/>
      <c r="AK381" s="29"/>
      <c r="AL381" s="38">
        <f t="shared" si="91"/>
        <v>1176997</v>
      </c>
      <c r="AM381" s="62">
        <v>1176997</v>
      </c>
      <c r="AN381" s="26">
        <f t="shared" si="92"/>
        <v>0</v>
      </c>
      <c r="AO381" s="40" t="str">
        <f t="shared" si="93"/>
        <v xml:space="preserve"> </v>
      </c>
      <c r="AP381" s="40" t="str">
        <f t="shared" si="94"/>
        <v xml:space="preserve"> </v>
      </c>
    </row>
    <row r="382" spans="1:42" ht="17.100000000000001" customHeight="1">
      <c r="A382" s="8" t="s">
        <v>694</v>
      </c>
      <c r="B382" s="8" t="s">
        <v>695</v>
      </c>
      <c r="C382" s="8" t="s">
        <v>78</v>
      </c>
      <c r="D382" s="8" t="s">
        <v>706</v>
      </c>
      <c r="E382" s="57">
        <v>215.3</v>
      </c>
      <c r="F382" s="2">
        <f t="shared" si="89"/>
        <v>393086.13</v>
      </c>
      <c r="G382" s="69">
        <v>166689.48000000001</v>
      </c>
      <c r="H382" s="60">
        <v>26594</v>
      </c>
      <c r="I382" s="44">
        <f t="shared" si="83"/>
        <v>19945.5</v>
      </c>
      <c r="J382" s="61">
        <v>16379</v>
      </c>
      <c r="K382" s="61">
        <v>39398</v>
      </c>
      <c r="L382" s="61">
        <v>46986</v>
      </c>
      <c r="M382" s="61">
        <v>56129</v>
      </c>
      <c r="N382" s="2">
        <f t="shared" si="81"/>
        <v>345526.98</v>
      </c>
      <c r="O382" s="4">
        <f t="shared" si="100"/>
        <v>47559</v>
      </c>
      <c r="P382" s="68">
        <v>28</v>
      </c>
      <c r="Q382" s="63">
        <v>167</v>
      </c>
      <c r="R382" s="4">
        <f t="shared" si="82"/>
        <v>6500</v>
      </c>
      <c r="S382" s="6">
        <f t="shared" si="90"/>
        <v>18896.881000000001</v>
      </c>
      <c r="T382" s="70">
        <v>9691249</v>
      </c>
      <c r="U382" s="6">
        <f t="shared" si="84"/>
        <v>9691.2489999999998</v>
      </c>
      <c r="V382" s="6">
        <f t="shared" si="85"/>
        <v>9205.6320000000014</v>
      </c>
      <c r="W382" s="4">
        <f t="shared" si="86"/>
        <v>184113</v>
      </c>
      <c r="X382" s="19">
        <f t="shared" si="87"/>
        <v>238172</v>
      </c>
      <c r="Y382" s="20">
        <v>0</v>
      </c>
      <c r="Z382" s="18">
        <v>0</v>
      </c>
      <c r="AA382" s="4">
        <f t="shared" si="88"/>
        <v>238172</v>
      </c>
      <c r="AB382" s="20"/>
      <c r="AC382" s="20"/>
      <c r="AD382" s="20"/>
      <c r="AE382" s="20"/>
      <c r="AF382" s="20"/>
      <c r="AG382" s="20"/>
      <c r="AH382" s="20"/>
      <c r="AI382" s="64">
        <v>0</v>
      </c>
      <c r="AJ382" s="64"/>
      <c r="AK382" s="29"/>
      <c r="AL382" s="38">
        <f t="shared" si="91"/>
        <v>238172</v>
      </c>
      <c r="AM382" s="62">
        <v>238172</v>
      </c>
      <c r="AN382" s="26">
        <f t="shared" si="92"/>
        <v>0</v>
      </c>
      <c r="AO382" s="40" t="str">
        <f t="shared" si="93"/>
        <v xml:space="preserve"> </v>
      </c>
      <c r="AP382" s="40" t="str">
        <f t="shared" si="94"/>
        <v xml:space="preserve"> </v>
      </c>
    </row>
    <row r="383" spans="1:42" ht="17.100000000000001" customHeight="1">
      <c r="A383" s="8" t="s">
        <v>694</v>
      </c>
      <c r="B383" s="8" t="s">
        <v>695</v>
      </c>
      <c r="C383" s="8" t="s">
        <v>364</v>
      </c>
      <c r="D383" s="8" t="s">
        <v>707</v>
      </c>
      <c r="E383" s="57">
        <v>925.06</v>
      </c>
      <c r="F383" s="2">
        <f t="shared" si="89"/>
        <v>1688937.55</v>
      </c>
      <c r="G383" s="69">
        <v>377374.19</v>
      </c>
      <c r="H383" s="60">
        <v>140467</v>
      </c>
      <c r="I383" s="44">
        <f t="shared" si="83"/>
        <v>105350.25</v>
      </c>
      <c r="J383" s="61">
        <v>86514</v>
      </c>
      <c r="K383" s="61">
        <v>208081</v>
      </c>
      <c r="L383" s="61">
        <v>235128</v>
      </c>
      <c r="M383" s="61">
        <v>175438</v>
      </c>
      <c r="N383" s="2">
        <f t="shared" si="81"/>
        <v>1187885.44</v>
      </c>
      <c r="O383" s="4">
        <f t="shared" si="100"/>
        <v>501052</v>
      </c>
      <c r="P383" s="68">
        <v>315</v>
      </c>
      <c r="Q383" s="63">
        <v>90</v>
      </c>
      <c r="R383" s="4">
        <f t="shared" si="82"/>
        <v>39407</v>
      </c>
      <c r="S383" s="6">
        <f t="shared" si="90"/>
        <v>81192.516199999998</v>
      </c>
      <c r="T383" s="70">
        <v>22733385</v>
      </c>
      <c r="U383" s="6">
        <f t="shared" si="84"/>
        <v>22733.384999999998</v>
      </c>
      <c r="V383" s="6">
        <f t="shared" si="85"/>
        <v>58459.131200000003</v>
      </c>
      <c r="W383" s="4">
        <f t="shared" si="86"/>
        <v>1169183</v>
      </c>
      <c r="X383" s="19">
        <f t="shared" si="87"/>
        <v>1709642</v>
      </c>
      <c r="Y383" s="20">
        <v>0</v>
      </c>
      <c r="Z383" s="18">
        <v>0</v>
      </c>
      <c r="AA383" s="4">
        <f t="shared" si="88"/>
        <v>1709642</v>
      </c>
      <c r="AB383" s="20"/>
      <c r="AC383" s="20"/>
      <c r="AD383" s="20"/>
      <c r="AE383" s="20"/>
      <c r="AF383" s="20"/>
      <c r="AG383" s="20"/>
      <c r="AH383" s="20"/>
      <c r="AI383" s="64">
        <v>0</v>
      </c>
      <c r="AJ383" s="64"/>
      <c r="AK383" s="29"/>
      <c r="AL383" s="38">
        <f t="shared" si="91"/>
        <v>1709642</v>
      </c>
      <c r="AM383" s="62">
        <v>1709642</v>
      </c>
      <c r="AN383" s="26">
        <f t="shared" si="92"/>
        <v>0</v>
      </c>
      <c r="AO383" s="40" t="str">
        <f t="shared" si="93"/>
        <v xml:space="preserve"> </v>
      </c>
      <c r="AP383" s="40" t="str">
        <f t="shared" si="94"/>
        <v xml:space="preserve"> </v>
      </c>
    </row>
    <row r="384" spans="1:42" ht="17.100000000000001" customHeight="1">
      <c r="A384" s="8" t="s">
        <v>694</v>
      </c>
      <c r="B384" s="8" t="s">
        <v>695</v>
      </c>
      <c r="C384" s="8" t="s">
        <v>708</v>
      </c>
      <c r="D384" s="8" t="s">
        <v>709</v>
      </c>
      <c r="E384" s="57">
        <v>565.48</v>
      </c>
      <c r="F384" s="2">
        <f t="shared" si="89"/>
        <v>1032430.76</v>
      </c>
      <c r="G384" s="69">
        <v>329690.59000000003</v>
      </c>
      <c r="H384" s="60">
        <v>76587</v>
      </c>
      <c r="I384" s="44">
        <f t="shared" si="83"/>
        <v>57440.25</v>
      </c>
      <c r="J384" s="61">
        <v>47158</v>
      </c>
      <c r="K384" s="61">
        <v>113612</v>
      </c>
      <c r="L384" s="61">
        <v>127931</v>
      </c>
      <c r="M384" s="61">
        <v>36764</v>
      </c>
      <c r="N384" s="2">
        <f t="shared" si="81"/>
        <v>712595.84000000008</v>
      </c>
      <c r="O384" s="4">
        <f t="shared" si="100"/>
        <v>319835</v>
      </c>
      <c r="P384" s="68">
        <v>262</v>
      </c>
      <c r="Q384" s="63">
        <v>81</v>
      </c>
      <c r="R384" s="4">
        <f t="shared" si="82"/>
        <v>29499</v>
      </c>
      <c r="S384" s="6">
        <f t="shared" si="90"/>
        <v>49632.179600000003</v>
      </c>
      <c r="T384" s="70">
        <v>20029805</v>
      </c>
      <c r="U384" s="6">
        <f t="shared" si="84"/>
        <v>20029.805</v>
      </c>
      <c r="V384" s="6">
        <f t="shared" si="85"/>
        <v>29602.374600000003</v>
      </c>
      <c r="W384" s="4">
        <f t="shared" si="86"/>
        <v>592047</v>
      </c>
      <c r="X384" s="19">
        <f t="shared" si="87"/>
        <v>941381</v>
      </c>
      <c r="Y384" s="20">
        <v>0</v>
      </c>
      <c r="Z384" s="18">
        <v>0</v>
      </c>
      <c r="AA384" s="4">
        <f t="shared" si="88"/>
        <v>941381</v>
      </c>
      <c r="AB384" s="20"/>
      <c r="AC384" s="20"/>
      <c r="AD384" s="20"/>
      <c r="AE384" s="20"/>
      <c r="AF384" s="20"/>
      <c r="AG384" s="20"/>
      <c r="AH384" s="20"/>
      <c r="AI384" s="64">
        <v>0</v>
      </c>
      <c r="AJ384" s="64"/>
      <c r="AK384" s="29"/>
      <c r="AL384" s="38">
        <f t="shared" si="91"/>
        <v>941381</v>
      </c>
      <c r="AM384" s="62">
        <v>941381</v>
      </c>
      <c r="AN384" s="26">
        <f t="shared" si="92"/>
        <v>0</v>
      </c>
      <c r="AO384" s="40" t="str">
        <f t="shared" si="93"/>
        <v xml:space="preserve"> </v>
      </c>
      <c r="AP384" s="40" t="str">
        <f t="shared" si="94"/>
        <v xml:space="preserve"> </v>
      </c>
    </row>
    <row r="385" spans="1:42" ht="17.100000000000001" customHeight="1">
      <c r="A385" s="8" t="s">
        <v>694</v>
      </c>
      <c r="B385" s="8" t="s">
        <v>695</v>
      </c>
      <c r="C385" s="8" t="s">
        <v>391</v>
      </c>
      <c r="D385" s="8" t="s">
        <v>710</v>
      </c>
      <c r="E385" s="57">
        <v>885.63</v>
      </c>
      <c r="F385" s="2">
        <f t="shared" si="89"/>
        <v>1616947.83</v>
      </c>
      <c r="G385" s="69">
        <v>426382.25</v>
      </c>
      <c r="H385" s="60">
        <v>106296</v>
      </c>
      <c r="I385" s="44">
        <f t="shared" si="83"/>
        <v>79722</v>
      </c>
      <c r="J385" s="61">
        <v>65502</v>
      </c>
      <c r="K385" s="61">
        <v>157016</v>
      </c>
      <c r="L385" s="61">
        <v>176706</v>
      </c>
      <c r="M385" s="61">
        <v>242076</v>
      </c>
      <c r="N385" s="2">
        <f t="shared" si="81"/>
        <v>1147404.25</v>
      </c>
      <c r="O385" s="4">
        <f t="shared" si="100"/>
        <v>469544</v>
      </c>
      <c r="P385" s="68">
        <v>195</v>
      </c>
      <c r="Q385" s="63">
        <v>134</v>
      </c>
      <c r="R385" s="4">
        <f t="shared" si="82"/>
        <v>36321</v>
      </c>
      <c r="S385" s="6">
        <f t="shared" si="90"/>
        <v>77731.7451</v>
      </c>
      <c r="T385" s="70">
        <v>25574059</v>
      </c>
      <c r="U385" s="6">
        <f t="shared" si="84"/>
        <v>25574.059000000001</v>
      </c>
      <c r="V385" s="6">
        <f t="shared" si="85"/>
        <v>52157.686099999999</v>
      </c>
      <c r="W385" s="4">
        <f t="shared" si="86"/>
        <v>1043154</v>
      </c>
      <c r="X385" s="19">
        <f t="shared" si="87"/>
        <v>1549019</v>
      </c>
      <c r="Y385" s="20">
        <v>0</v>
      </c>
      <c r="Z385" s="18">
        <v>0</v>
      </c>
      <c r="AA385" s="4">
        <f t="shared" si="88"/>
        <v>1549019</v>
      </c>
      <c r="AB385" s="20"/>
      <c r="AC385" s="20"/>
      <c r="AD385" s="20"/>
      <c r="AE385" s="20"/>
      <c r="AF385" s="20"/>
      <c r="AG385" s="20"/>
      <c r="AH385" s="20"/>
      <c r="AI385" s="64">
        <v>0</v>
      </c>
      <c r="AJ385" s="64"/>
      <c r="AK385" s="29"/>
      <c r="AL385" s="38">
        <f t="shared" si="91"/>
        <v>1549019</v>
      </c>
      <c r="AM385" s="62">
        <v>1549019</v>
      </c>
      <c r="AN385" s="26">
        <f t="shared" si="92"/>
        <v>0</v>
      </c>
      <c r="AO385" s="40" t="str">
        <f t="shared" si="93"/>
        <v xml:space="preserve"> </v>
      </c>
      <c r="AP385" s="40" t="str">
        <f t="shared" si="94"/>
        <v xml:space="preserve"> </v>
      </c>
    </row>
    <row r="386" spans="1:42" ht="17.100000000000001" customHeight="1">
      <c r="A386" s="8" t="s">
        <v>711</v>
      </c>
      <c r="B386" s="8" t="s">
        <v>712</v>
      </c>
      <c r="C386" s="8" t="s">
        <v>209</v>
      </c>
      <c r="D386" s="8" t="s">
        <v>713</v>
      </c>
      <c r="E386" s="57">
        <v>191.92</v>
      </c>
      <c r="F386" s="2">
        <f t="shared" si="89"/>
        <v>350399.86</v>
      </c>
      <c r="G386" s="69">
        <v>126536.24</v>
      </c>
      <c r="H386" s="60">
        <v>13664</v>
      </c>
      <c r="I386" s="44">
        <f t="shared" si="83"/>
        <v>10248</v>
      </c>
      <c r="J386" s="61">
        <v>15714</v>
      </c>
      <c r="K386" s="61">
        <v>0</v>
      </c>
      <c r="L386" s="61">
        <v>0</v>
      </c>
      <c r="M386" s="61">
        <v>23723</v>
      </c>
      <c r="N386" s="2">
        <f t="shared" si="81"/>
        <v>176221.24</v>
      </c>
      <c r="O386" s="4">
        <f t="shared" si="100"/>
        <v>174179</v>
      </c>
      <c r="P386" s="68">
        <v>96</v>
      </c>
      <c r="Q386" s="63">
        <v>77</v>
      </c>
      <c r="R386" s="4">
        <f t="shared" si="82"/>
        <v>10275</v>
      </c>
      <c r="S386" s="6">
        <f t="shared" si="90"/>
        <v>16844.8184</v>
      </c>
      <c r="T386" s="70">
        <v>7652647</v>
      </c>
      <c r="U386" s="6">
        <f t="shared" si="84"/>
        <v>7652.6469999999999</v>
      </c>
      <c r="V386" s="6">
        <f t="shared" si="85"/>
        <v>9192.1713999999993</v>
      </c>
      <c r="W386" s="4">
        <f t="shared" ref="W386:W449" si="101">IF(V386&gt;0,ROUND(SUM(V386*$W$3),0),0)</f>
        <v>183843</v>
      </c>
      <c r="X386" s="19">
        <f t="shared" si="87"/>
        <v>368297</v>
      </c>
      <c r="Y386" s="20">
        <v>0</v>
      </c>
      <c r="Z386" s="18">
        <v>0</v>
      </c>
      <c r="AA386" s="4">
        <f t="shared" si="88"/>
        <v>368297</v>
      </c>
      <c r="AB386" s="20"/>
      <c r="AC386" s="20"/>
      <c r="AD386" s="20"/>
      <c r="AE386" s="20"/>
      <c r="AF386" s="20"/>
      <c r="AG386" s="20"/>
      <c r="AH386" s="20"/>
      <c r="AI386" s="64">
        <v>0</v>
      </c>
      <c r="AJ386" s="64"/>
      <c r="AK386" s="29"/>
      <c r="AL386" s="38">
        <f t="shared" si="91"/>
        <v>368297</v>
      </c>
      <c r="AM386" s="62">
        <v>368297</v>
      </c>
      <c r="AN386" s="26">
        <f t="shared" si="92"/>
        <v>0</v>
      </c>
      <c r="AO386" s="40" t="str">
        <f t="shared" si="93"/>
        <v xml:space="preserve"> </v>
      </c>
      <c r="AP386" s="40" t="str">
        <f t="shared" si="94"/>
        <v xml:space="preserve"> </v>
      </c>
    </row>
    <row r="387" spans="1:42" ht="17.100000000000001" customHeight="1">
      <c r="A387" s="8" t="s">
        <v>711</v>
      </c>
      <c r="B387" s="8" t="s">
        <v>712</v>
      </c>
      <c r="C387" s="8" t="s">
        <v>82</v>
      </c>
      <c r="D387" s="8" t="s">
        <v>714</v>
      </c>
      <c r="E387" s="57">
        <v>1266.3599999999999</v>
      </c>
      <c r="F387" s="2">
        <f t="shared" si="89"/>
        <v>2312069.4300000002</v>
      </c>
      <c r="G387" s="69">
        <v>330222.07</v>
      </c>
      <c r="H387" s="60">
        <v>105545</v>
      </c>
      <c r="I387" s="44">
        <f t="shared" si="83"/>
        <v>79158.75</v>
      </c>
      <c r="J387" s="61">
        <v>121014</v>
      </c>
      <c r="K387" s="61">
        <v>0</v>
      </c>
      <c r="L387" s="61">
        <v>310860</v>
      </c>
      <c r="M387" s="61">
        <v>125401</v>
      </c>
      <c r="N387" s="2">
        <f t="shared" si="81"/>
        <v>966655.82000000007</v>
      </c>
      <c r="O387" s="4">
        <f t="shared" si="100"/>
        <v>1345414</v>
      </c>
      <c r="P387" s="68">
        <v>692</v>
      </c>
      <c r="Q387" s="63">
        <v>55</v>
      </c>
      <c r="R387" s="4">
        <f t="shared" si="82"/>
        <v>52903</v>
      </c>
      <c r="S387" s="6">
        <f t="shared" si="90"/>
        <v>111148.4172</v>
      </c>
      <c r="T387" s="70">
        <v>20062094</v>
      </c>
      <c r="U387" s="6">
        <f t="shared" si="84"/>
        <v>20062.094000000001</v>
      </c>
      <c r="V387" s="6">
        <f t="shared" si="85"/>
        <v>91086.323199999999</v>
      </c>
      <c r="W387" s="4">
        <f t="shared" si="101"/>
        <v>1821726</v>
      </c>
      <c r="X387" s="19">
        <f t="shared" si="87"/>
        <v>3220043</v>
      </c>
      <c r="Y387" s="20">
        <v>0</v>
      </c>
      <c r="Z387" s="18">
        <v>0</v>
      </c>
      <c r="AA387" s="4">
        <f t="shared" si="88"/>
        <v>3220043</v>
      </c>
      <c r="AB387" s="20"/>
      <c r="AC387" s="20"/>
      <c r="AD387" s="20"/>
      <c r="AE387" s="20"/>
      <c r="AF387" s="20"/>
      <c r="AG387" s="20"/>
      <c r="AH387" s="20"/>
      <c r="AI387" s="64">
        <v>0</v>
      </c>
      <c r="AJ387" s="64"/>
      <c r="AK387" s="29"/>
      <c r="AL387" s="38">
        <f t="shared" si="91"/>
        <v>3220043</v>
      </c>
      <c r="AM387" s="62">
        <v>3220043</v>
      </c>
      <c r="AN387" s="26">
        <f t="shared" si="92"/>
        <v>0</v>
      </c>
      <c r="AO387" s="40" t="str">
        <f t="shared" si="93"/>
        <v xml:space="preserve"> </v>
      </c>
      <c r="AP387" s="40" t="str">
        <f t="shared" si="94"/>
        <v xml:space="preserve"> </v>
      </c>
    </row>
    <row r="388" spans="1:42" ht="17.100000000000001" customHeight="1">
      <c r="A388" s="8" t="s">
        <v>711</v>
      </c>
      <c r="B388" s="8" t="s">
        <v>712</v>
      </c>
      <c r="C388" s="8" t="s">
        <v>425</v>
      </c>
      <c r="D388" s="8" t="s">
        <v>715</v>
      </c>
      <c r="E388" s="57">
        <v>972.03</v>
      </c>
      <c r="F388" s="2">
        <f t="shared" si="89"/>
        <v>1774693.49</v>
      </c>
      <c r="G388" s="69">
        <v>340496.8</v>
      </c>
      <c r="H388" s="60">
        <v>80163</v>
      </c>
      <c r="I388" s="44">
        <f t="shared" si="83"/>
        <v>60122.25</v>
      </c>
      <c r="J388" s="61">
        <v>91839</v>
      </c>
      <c r="K388" s="61">
        <v>0</v>
      </c>
      <c r="L388" s="61">
        <v>242920</v>
      </c>
      <c r="M388" s="61">
        <v>36415</v>
      </c>
      <c r="N388" s="2">
        <f t="shared" ref="N388:N451" si="102">SUM(G388+I388+J388+K388+L388+M388)</f>
        <v>771793.05</v>
      </c>
      <c r="O388" s="4">
        <f t="shared" si="100"/>
        <v>1002900</v>
      </c>
      <c r="P388" s="68">
        <v>358</v>
      </c>
      <c r="Q388" s="63">
        <v>64</v>
      </c>
      <c r="R388" s="4">
        <f t="shared" ref="R388:R451" si="103">ROUND(SUM(P388*Q388*1.39),0)</f>
        <v>31848</v>
      </c>
      <c r="S388" s="6">
        <f t="shared" si="90"/>
        <v>85315.073099999994</v>
      </c>
      <c r="T388" s="70">
        <v>21577744</v>
      </c>
      <c r="U388" s="6">
        <f t="shared" si="84"/>
        <v>21577.743999999999</v>
      </c>
      <c r="V388" s="6">
        <f t="shared" si="85"/>
        <v>63737.329099999995</v>
      </c>
      <c r="W388" s="4">
        <f t="shared" si="101"/>
        <v>1274747</v>
      </c>
      <c r="X388" s="19">
        <f t="shared" ref="X388:X451" si="104">SUM(O388+R388+W388)</f>
        <v>2309495</v>
      </c>
      <c r="Y388" s="20">
        <v>0</v>
      </c>
      <c r="Z388" s="18">
        <v>0</v>
      </c>
      <c r="AA388" s="4">
        <f t="shared" ref="AA388:AA451" si="105">ROUND(X388+Z388,0)</f>
        <v>2309495</v>
      </c>
      <c r="AB388" s="20"/>
      <c r="AC388" s="20"/>
      <c r="AD388" s="20"/>
      <c r="AE388" s="20"/>
      <c r="AF388" s="20"/>
      <c r="AG388" s="20"/>
      <c r="AH388" s="20"/>
      <c r="AI388" s="64">
        <v>0</v>
      </c>
      <c r="AJ388" s="64"/>
      <c r="AK388" s="29"/>
      <c r="AL388" s="38">
        <f t="shared" si="91"/>
        <v>2309495</v>
      </c>
      <c r="AM388" s="62">
        <v>2309495</v>
      </c>
      <c r="AN388" s="26">
        <f t="shared" ref="AN388:AN451" si="106">SUM(AL388-AM388)</f>
        <v>0</v>
      </c>
      <c r="AO388" s="40" t="str">
        <f t="shared" si="93"/>
        <v xml:space="preserve"> </v>
      </c>
      <c r="AP388" s="40" t="str">
        <f t="shared" si="94"/>
        <v xml:space="preserve"> </v>
      </c>
    </row>
    <row r="389" spans="1:42" ht="17.100000000000001" customHeight="1">
      <c r="A389" s="8" t="s">
        <v>711</v>
      </c>
      <c r="B389" s="8" t="s">
        <v>712</v>
      </c>
      <c r="C389" s="8" t="s">
        <v>306</v>
      </c>
      <c r="D389" s="8" t="s">
        <v>716</v>
      </c>
      <c r="E389" s="57">
        <v>1498.2</v>
      </c>
      <c r="F389" s="2">
        <f t="shared" ref="F389:F452" si="107">ROUND(E389*$F$3,2)</f>
        <v>2735353.63</v>
      </c>
      <c r="G389" s="69">
        <v>338978.82</v>
      </c>
      <c r="H389" s="60">
        <v>113514</v>
      </c>
      <c r="I389" s="44">
        <f t="shared" ref="I389:I452" si="108">ROUND(H389*0.75,2)</f>
        <v>85135.5</v>
      </c>
      <c r="J389" s="61">
        <v>130137</v>
      </c>
      <c r="K389" s="61">
        <v>0</v>
      </c>
      <c r="L389" s="61">
        <v>341491</v>
      </c>
      <c r="M389" s="61">
        <v>41251</v>
      </c>
      <c r="N389" s="2">
        <f t="shared" si="102"/>
        <v>936993.32000000007</v>
      </c>
      <c r="O389" s="4">
        <f t="shared" si="100"/>
        <v>1798360</v>
      </c>
      <c r="P389" s="68">
        <v>412</v>
      </c>
      <c r="Q389" s="63">
        <v>51</v>
      </c>
      <c r="R389" s="4">
        <f t="shared" si="103"/>
        <v>29207</v>
      </c>
      <c r="S389" s="6">
        <f t="shared" ref="S389:S452" si="109">ROUND(SUM(E389*$S$3),4)</f>
        <v>131497.014</v>
      </c>
      <c r="T389" s="70">
        <v>21785271</v>
      </c>
      <c r="U389" s="6">
        <f t="shared" ref="U389:U452" si="110">ROUND(T389/1000,4)</f>
        <v>21785.271000000001</v>
      </c>
      <c r="V389" s="6">
        <f t="shared" ref="V389:V452" si="111">IF(S389-U389&lt;0,0,S389-U389)</f>
        <v>109711.74299999999</v>
      </c>
      <c r="W389" s="4">
        <f t="shared" si="101"/>
        <v>2194235</v>
      </c>
      <c r="X389" s="19">
        <f t="shared" si="104"/>
        <v>4021802</v>
      </c>
      <c r="Y389" s="20">
        <v>0</v>
      </c>
      <c r="Z389" s="18">
        <v>0</v>
      </c>
      <c r="AA389" s="4">
        <f t="shared" si="105"/>
        <v>4021802</v>
      </c>
      <c r="AB389" s="20"/>
      <c r="AC389" s="20"/>
      <c r="AD389" s="20"/>
      <c r="AE389" s="20"/>
      <c r="AF389" s="20"/>
      <c r="AG389" s="20"/>
      <c r="AH389" s="20"/>
      <c r="AI389" s="64">
        <v>0</v>
      </c>
      <c r="AJ389" s="64"/>
      <c r="AK389" s="29"/>
      <c r="AL389" s="38">
        <f t="shared" ref="AL389:AL452" si="112">SUM(AA389-AB389-AC389-AD389-AE389-AF389-AG389-AH389+AI389-AJ389+AK389)</f>
        <v>4021802</v>
      </c>
      <c r="AM389" s="62">
        <v>4021802</v>
      </c>
      <c r="AN389" s="26">
        <f t="shared" si="106"/>
        <v>0</v>
      </c>
      <c r="AO389" s="40" t="str">
        <f t="shared" si="93"/>
        <v xml:space="preserve"> </v>
      </c>
      <c r="AP389" s="40" t="str">
        <f t="shared" si="94"/>
        <v xml:space="preserve"> </v>
      </c>
    </row>
    <row r="390" spans="1:42" ht="17.100000000000001" customHeight="1">
      <c r="A390" s="8" t="s">
        <v>711</v>
      </c>
      <c r="B390" s="8" t="s">
        <v>712</v>
      </c>
      <c r="C390" s="8" t="s">
        <v>436</v>
      </c>
      <c r="D390" s="8" t="s">
        <v>717</v>
      </c>
      <c r="E390" s="57">
        <v>3577.58</v>
      </c>
      <c r="F390" s="2">
        <f t="shared" si="107"/>
        <v>6531802.46</v>
      </c>
      <c r="G390" s="69">
        <v>1003862.38</v>
      </c>
      <c r="H390" s="60">
        <v>281550</v>
      </c>
      <c r="I390" s="44">
        <f t="shared" si="108"/>
        <v>211162.5</v>
      </c>
      <c r="J390" s="61">
        <v>322053</v>
      </c>
      <c r="K390" s="61">
        <v>0</v>
      </c>
      <c r="L390" s="61">
        <v>841610</v>
      </c>
      <c r="M390" s="61">
        <v>53031</v>
      </c>
      <c r="N390" s="2">
        <f t="shared" si="102"/>
        <v>2431718.88</v>
      </c>
      <c r="O390" s="4">
        <f t="shared" si="100"/>
        <v>4100084</v>
      </c>
      <c r="P390" s="68">
        <v>865</v>
      </c>
      <c r="Q390" s="63">
        <v>33</v>
      </c>
      <c r="R390" s="4">
        <f t="shared" si="103"/>
        <v>39678</v>
      </c>
      <c r="S390" s="6">
        <f t="shared" si="109"/>
        <v>314004.19660000002</v>
      </c>
      <c r="T390" s="70">
        <v>63940279</v>
      </c>
      <c r="U390" s="6">
        <f t="shared" si="110"/>
        <v>63940.279000000002</v>
      </c>
      <c r="V390" s="6">
        <f t="shared" si="111"/>
        <v>250063.91760000002</v>
      </c>
      <c r="W390" s="4">
        <f t="shared" si="101"/>
        <v>5001278</v>
      </c>
      <c r="X390" s="19">
        <f t="shared" si="104"/>
        <v>9141040</v>
      </c>
      <c r="Y390" s="20">
        <v>0</v>
      </c>
      <c r="Z390" s="18">
        <v>0</v>
      </c>
      <c r="AA390" s="4">
        <f t="shared" si="105"/>
        <v>9141040</v>
      </c>
      <c r="AB390" s="20"/>
      <c r="AC390" s="20"/>
      <c r="AD390" s="20"/>
      <c r="AE390" s="20"/>
      <c r="AF390" s="20"/>
      <c r="AG390" s="20"/>
      <c r="AH390" s="20"/>
      <c r="AI390" s="64">
        <v>0</v>
      </c>
      <c r="AJ390" s="64"/>
      <c r="AK390" s="29"/>
      <c r="AL390" s="38">
        <f t="shared" si="112"/>
        <v>9141040</v>
      </c>
      <c r="AM390" s="62">
        <v>9141040</v>
      </c>
      <c r="AN390" s="26">
        <f t="shared" si="106"/>
        <v>0</v>
      </c>
      <c r="AO390" s="40" t="str">
        <f t="shared" ref="AO390:AO453" si="113">IF(O390&gt;0," ",1)</f>
        <v xml:space="preserve"> </v>
      </c>
      <c r="AP390" s="40" t="str">
        <f t="shared" ref="AP390:AP453" si="114">IF(W390&gt;0," ",1)</f>
        <v xml:space="preserve"> </v>
      </c>
    </row>
    <row r="391" spans="1:42" ht="17.100000000000001" customHeight="1">
      <c r="A391" s="8" t="s">
        <v>711</v>
      </c>
      <c r="B391" s="8" t="s">
        <v>712</v>
      </c>
      <c r="C391" s="8" t="s">
        <v>99</v>
      </c>
      <c r="D391" s="8" t="s">
        <v>718</v>
      </c>
      <c r="E391" s="57">
        <v>958.93</v>
      </c>
      <c r="F391" s="2">
        <f t="shared" si="107"/>
        <v>1750776.04</v>
      </c>
      <c r="G391" s="69">
        <v>347209.94</v>
      </c>
      <c r="H391" s="60">
        <v>71228</v>
      </c>
      <c r="I391" s="44">
        <f t="shared" si="108"/>
        <v>53421</v>
      </c>
      <c r="J391" s="61">
        <v>81708</v>
      </c>
      <c r="K391" s="61">
        <v>0</v>
      </c>
      <c r="L391" s="61">
        <v>208095</v>
      </c>
      <c r="M391" s="61">
        <v>60776</v>
      </c>
      <c r="N391" s="2">
        <f t="shared" si="102"/>
        <v>751209.94</v>
      </c>
      <c r="O391" s="4">
        <f t="shared" si="100"/>
        <v>999566</v>
      </c>
      <c r="P391" s="68">
        <v>251</v>
      </c>
      <c r="Q391" s="63">
        <v>86</v>
      </c>
      <c r="R391" s="4">
        <f t="shared" si="103"/>
        <v>30005</v>
      </c>
      <c r="S391" s="6">
        <f t="shared" si="109"/>
        <v>84165.286099999998</v>
      </c>
      <c r="T391" s="70">
        <v>21547255</v>
      </c>
      <c r="U391" s="6">
        <f t="shared" si="110"/>
        <v>21547.255000000001</v>
      </c>
      <c r="V391" s="6">
        <f t="shared" si="111"/>
        <v>62618.031099999993</v>
      </c>
      <c r="W391" s="4">
        <f t="shared" si="101"/>
        <v>1252361</v>
      </c>
      <c r="X391" s="19">
        <f t="shared" si="104"/>
        <v>2281932</v>
      </c>
      <c r="Y391" s="20">
        <v>0</v>
      </c>
      <c r="Z391" s="18">
        <v>0</v>
      </c>
      <c r="AA391" s="4">
        <f t="shared" si="105"/>
        <v>2281932</v>
      </c>
      <c r="AB391" s="20"/>
      <c r="AC391" s="20"/>
      <c r="AD391" s="20"/>
      <c r="AE391" s="20"/>
      <c r="AF391" s="20"/>
      <c r="AG391" s="20"/>
      <c r="AH391" s="20"/>
      <c r="AI391" s="64">
        <v>0</v>
      </c>
      <c r="AJ391" s="64"/>
      <c r="AK391" s="29"/>
      <c r="AL391" s="38">
        <f t="shared" si="112"/>
        <v>2281932</v>
      </c>
      <c r="AM391" s="62">
        <v>2281932</v>
      </c>
      <c r="AN391" s="26">
        <f t="shared" si="106"/>
        <v>0</v>
      </c>
      <c r="AO391" s="40" t="str">
        <f t="shared" si="113"/>
        <v xml:space="preserve"> </v>
      </c>
      <c r="AP391" s="40" t="str">
        <f t="shared" si="114"/>
        <v xml:space="preserve"> </v>
      </c>
    </row>
    <row r="392" spans="1:42" ht="17.100000000000001" customHeight="1">
      <c r="A392" s="8" t="s">
        <v>711</v>
      </c>
      <c r="B392" s="8" t="s">
        <v>712</v>
      </c>
      <c r="C392" s="8" t="s">
        <v>117</v>
      </c>
      <c r="D392" s="8" t="s">
        <v>719</v>
      </c>
      <c r="E392" s="57">
        <v>1065.48</v>
      </c>
      <c r="F392" s="2">
        <f t="shared" si="107"/>
        <v>1945310.76</v>
      </c>
      <c r="G392" s="69">
        <v>320284.67</v>
      </c>
      <c r="H392" s="60">
        <v>80452</v>
      </c>
      <c r="I392" s="44">
        <f t="shared" si="108"/>
        <v>60339</v>
      </c>
      <c r="J392" s="61">
        <v>92193</v>
      </c>
      <c r="K392" s="61">
        <v>0</v>
      </c>
      <c r="L392" s="61">
        <v>234932</v>
      </c>
      <c r="M392" s="61">
        <v>54336</v>
      </c>
      <c r="N392" s="2">
        <f t="shared" si="102"/>
        <v>762084.66999999993</v>
      </c>
      <c r="O392" s="4">
        <f t="shared" si="100"/>
        <v>1183226</v>
      </c>
      <c r="P392" s="68">
        <v>569</v>
      </c>
      <c r="Q392" s="63">
        <v>46</v>
      </c>
      <c r="R392" s="4">
        <f t="shared" si="103"/>
        <v>36382</v>
      </c>
      <c r="S392" s="6">
        <f t="shared" si="109"/>
        <v>93517.179600000003</v>
      </c>
      <c r="T392" s="70">
        <v>19967872</v>
      </c>
      <c r="U392" s="6">
        <f t="shared" si="110"/>
        <v>19967.871999999999</v>
      </c>
      <c r="V392" s="6">
        <f t="shared" si="111"/>
        <v>73549.3076</v>
      </c>
      <c r="W392" s="4">
        <f t="shared" si="101"/>
        <v>1470986</v>
      </c>
      <c r="X392" s="19">
        <f t="shared" si="104"/>
        <v>2690594</v>
      </c>
      <c r="Y392" s="20">
        <v>0</v>
      </c>
      <c r="Z392" s="18">
        <v>0</v>
      </c>
      <c r="AA392" s="4">
        <f t="shared" si="105"/>
        <v>2690594</v>
      </c>
      <c r="AB392" s="20"/>
      <c r="AC392" s="20"/>
      <c r="AD392" s="20"/>
      <c r="AE392" s="20"/>
      <c r="AF392" s="20"/>
      <c r="AG392" s="20"/>
      <c r="AH392" s="20"/>
      <c r="AI392" s="64">
        <v>0</v>
      </c>
      <c r="AJ392" s="64"/>
      <c r="AK392" s="29"/>
      <c r="AL392" s="38">
        <f t="shared" si="112"/>
        <v>2690594</v>
      </c>
      <c r="AM392" s="62">
        <v>2690594</v>
      </c>
      <c r="AN392" s="26">
        <f t="shared" si="106"/>
        <v>0</v>
      </c>
      <c r="AO392" s="40" t="str">
        <f t="shared" si="113"/>
        <v xml:space="preserve"> </v>
      </c>
      <c r="AP392" s="40" t="str">
        <f t="shared" si="114"/>
        <v xml:space="preserve"> </v>
      </c>
    </row>
    <row r="393" spans="1:42" ht="17.100000000000001" customHeight="1">
      <c r="A393" s="8" t="s">
        <v>720</v>
      </c>
      <c r="B393" s="8" t="s">
        <v>721</v>
      </c>
      <c r="C393" s="8" t="s">
        <v>722</v>
      </c>
      <c r="D393" s="8" t="s">
        <v>723</v>
      </c>
      <c r="E393" s="57">
        <v>385.52</v>
      </c>
      <c r="F393" s="2">
        <f t="shared" si="107"/>
        <v>703867</v>
      </c>
      <c r="G393" s="69">
        <v>92940.23</v>
      </c>
      <c r="H393" s="60">
        <v>29134</v>
      </c>
      <c r="I393" s="44">
        <f t="shared" si="108"/>
        <v>21850.5</v>
      </c>
      <c r="J393" s="61">
        <v>31386</v>
      </c>
      <c r="K393" s="61">
        <v>0</v>
      </c>
      <c r="L393" s="61">
        <v>0</v>
      </c>
      <c r="M393" s="61">
        <v>16174</v>
      </c>
      <c r="N393" s="2">
        <f t="shared" si="102"/>
        <v>162350.72999999998</v>
      </c>
      <c r="O393" s="4">
        <f t="shared" si="100"/>
        <v>541516</v>
      </c>
      <c r="P393" s="68">
        <v>181</v>
      </c>
      <c r="Q393" s="63">
        <v>53</v>
      </c>
      <c r="R393" s="4">
        <f t="shared" si="103"/>
        <v>13334</v>
      </c>
      <c r="S393" s="6">
        <f t="shared" si="109"/>
        <v>33837.090400000001</v>
      </c>
      <c r="T393" s="70">
        <v>5742942</v>
      </c>
      <c r="U393" s="6">
        <f t="shared" si="110"/>
        <v>5742.942</v>
      </c>
      <c r="V393" s="6">
        <f t="shared" si="111"/>
        <v>28094.148400000002</v>
      </c>
      <c r="W393" s="4">
        <f t="shared" si="101"/>
        <v>561883</v>
      </c>
      <c r="X393" s="19">
        <f t="shared" si="104"/>
        <v>1116733</v>
      </c>
      <c r="Y393" s="20">
        <v>0</v>
      </c>
      <c r="Z393" s="18">
        <v>0</v>
      </c>
      <c r="AA393" s="4">
        <f t="shared" si="105"/>
        <v>1116733</v>
      </c>
      <c r="AB393" s="20"/>
      <c r="AC393" s="20"/>
      <c r="AD393" s="20"/>
      <c r="AE393" s="20"/>
      <c r="AF393" s="20"/>
      <c r="AG393" s="20"/>
      <c r="AH393" s="20"/>
      <c r="AI393" s="64">
        <v>0</v>
      </c>
      <c r="AJ393" s="64"/>
      <c r="AK393" s="29"/>
      <c r="AL393" s="38">
        <f t="shared" si="112"/>
        <v>1116733</v>
      </c>
      <c r="AM393" s="62">
        <v>1116733</v>
      </c>
      <c r="AN393" s="26">
        <f t="shared" si="106"/>
        <v>0</v>
      </c>
      <c r="AO393" s="40" t="str">
        <f t="shared" si="113"/>
        <v xml:space="preserve"> </v>
      </c>
      <c r="AP393" s="40" t="str">
        <f t="shared" si="114"/>
        <v xml:space="preserve"> </v>
      </c>
    </row>
    <row r="394" spans="1:42" ht="17.100000000000001" customHeight="1">
      <c r="A394" s="8" t="s">
        <v>720</v>
      </c>
      <c r="B394" s="8" t="s">
        <v>721</v>
      </c>
      <c r="C394" s="8" t="s">
        <v>82</v>
      </c>
      <c r="D394" s="8" t="s">
        <v>724</v>
      </c>
      <c r="E394" s="57">
        <v>1296.6600000000001</v>
      </c>
      <c r="F394" s="2">
        <f t="shared" si="107"/>
        <v>2367389.96</v>
      </c>
      <c r="G394" s="69">
        <v>454821.58</v>
      </c>
      <c r="H394" s="60">
        <v>96002</v>
      </c>
      <c r="I394" s="44">
        <f t="shared" si="108"/>
        <v>72001.5</v>
      </c>
      <c r="J394" s="61">
        <v>103356</v>
      </c>
      <c r="K394" s="61">
        <v>68703</v>
      </c>
      <c r="L394" s="61">
        <v>272774</v>
      </c>
      <c r="M394" s="61">
        <v>129330</v>
      </c>
      <c r="N394" s="2">
        <f t="shared" si="102"/>
        <v>1100986.08</v>
      </c>
      <c r="O394" s="4">
        <f t="shared" si="100"/>
        <v>1266404</v>
      </c>
      <c r="P394" s="68">
        <v>465</v>
      </c>
      <c r="Q394" s="63">
        <v>88</v>
      </c>
      <c r="R394" s="4">
        <f t="shared" si="103"/>
        <v>56879</v>
      </c>
      <c r="S394" s="6">
        <f t="shared" si="109"/>
        <v>113807.84819999999</v>
      </c>
      <c r="T394" s="70">
        <v>25638195</v>
      </c>
      <c r="U394" s="6">
        <f t="shared" si="110"/>
        <v>25638.195</v>
      </c>
      <c r="V394" s="6">
        <f t="shared" si="111"/>
        <v>88169.653200000001</v>
      </c>
      <c r="W394" s="4">
        <f t="shared" si="101"/>
        <v>1763393</v>
      </c>
      <c r="X394" s="19">
        <f t="shared" si="104"/>
        <v>3086676</v>
      </c>
      <c r="Y394" s="20">
        <v>0</v>
      </c>
      <c r="Z394" s="18">
        <v>0</v>
      </c>
      <c r="AA394" s="4">
        <f t="shared" si="105"/>
        <v>3086676</v>
      </c>
      <c r="AB394" s="20"/>
      <c r="AC394" s="20"/>
      <c r="AD394" s="20"/>
      <c r="AE394" s="20"/>
      <c r="AF394" s="20"/>
      <c r="AG394" s="20"/>
      <c r="AH394" s="20"/>
      <c r="AI394" s="64">
        <v>0</v>
      </c>
      <c r="AJ394" s="64"/>
      <c r="AK394" s="29"/>
      <c r="AL394" s="38">
        <f t="shared" si="112"/>
        <v>3086676</v>
      </c>
      <c r="AM394" s="62">
        <v>3086676</v>
      </c>
      <c r="AN394" s="26">
        <f t="shared" si="106"/>
        <v>0</v>
      </c>
      <c r="AO394" s="40" t="str">
        <f t="shared" si="113"/>
        <v xml:space="preserve"> </v>
      </c>
      <c r="AP394" s="40" t="str">
        <f t="shared" si="114"/>
        <v xml:space="preserve"> </v>
      </c>
    </row>
    <row r="395" spans="1:42" ht="17.100000000000001" customHeight="1">
      <c r="A395" s="8" t="s">
        <v>720</v>
      </c>
      <c r="B395" s="8" t="s">
        <v>721</v>
      </c>
      <c r="C395" s="8" t="s">
        <v>115</v>
      </c>
      <c r="D395" s="8" t="s">
        <v>725</v>
      </c>
      <c r="E395" s="57">
        <v>2714.96</v>
      </c>
      <c r="F395" s="2">
        <f t="shared" si="107"/>
        <v>4956865.37</v>
      </c>
      <c r="G395" s="69">
        <v>848778.23999999999</v>
      </c>
      <c r="H395" s="60">
        <v>231021</v>
      </c>
      <c r="I395" s="44">
        <f t="shared" si="108"/>
        <v>173265.75</v>
      </c>
      <c r="J395" s="61">
        <v>248776</v>
      </c>
      <c r="K395" s="61">
        <v>165081</v>
      </c>
      <c r="L395" s="61">
        <v>648752</v>
      </c>
      <c r="M395" s="61">
        <v>357296</v>
      </c>
      <c r="N395" s="2">
        <f t="shared" si="102"/>
        <v>2441948.9900000002</v>
      </c>
      <c r="O395" s="4">
        <f t="shared" si="100"/>
        <v>2514916</v>
      </c>
      <c r="P395" s="68">
        <v>1296</v>
      </c>
      <c r="Q395" s="63">
        <v>51</v>
      </c>
      <c r="R395" s="4">
        <f t="shared" si="103"/>
        <v>91873</v>
      </c>
      <c r="S395" s="6">
        <f t="shared" si="109"/>
        <v>238292.0392</v>
      </c>
      <c r="T395" s="70">
        <v>51411645</v>
      </c>
      <c r="U395" s="6">
        <f t="shared" si="110"/>
        <v>51411.644999999997</v>
      </c>
      <c r="V395" s="6">
        <f t="shared" si="111"/>
        <v>186880.39420000001</v>
      </c>
      <c r="W395" s="4">
        <f t="shared" si="101"/>
        <v>3737608</v>
      </c>
      <c r="X395" s="19">
        <f t="shared" si="104"/>
        <v>6344397</v>
      </c>
      <c r="Y395" s="20">
        <v>0</v>
      </c>
      <c r="Z395" s="18">
        <v>0</v>
      </c>
      <c r="AA395" s="4">
        <f t="shared" si="105"/>
        <v>6344397</v>
      </c>
      <c r="AB395" s="20"/>
      <c r="AC395" s="20"/>
      <c r="AD395" s="20"/>
      <c r="AE395" s="20"/>
      <c r="AF395" s="20"/>
      <c r="AG395" s="20"/>
      <c r="AH395" s="20"/>
      <c r="AI395" s="64">
        <v>0</v>
      </c>
      <c r="AJ395" s="64"/>
      <c r="AK395" s="29"/>
      <c r="AL395" s="38">
        <f t="shared" si="112"/>
        <v>6344397</v>
      </c>
      <c r="AM395" s="62">
        <v>6344397</v>
      </c>
      <c r="AN395" s="26">
        <f t="shared" si="106"/>
        <v>0</v>
      </c>
      <c r="AO395" s="40" t="str">
        <f t="shared" si="113"/>
        <v xml:space="preserve"> </v>
      </c>
      <c r="AP395" s="40" t="str">
        <f t="shared" si="114"/>
        <v xml:space="preserve"> </v>
      </c>
    </row>
    <row r="396" spans="1:42" ht="17.100000000000001" customHeight="1">
      <c r="A396" s="8" t="s">
        <v>726</v>
      </c>
      <c r="B396" s="8" t="s">
        <v>727</v>
      </c>
      <c r="C396" s="8" t="s">
        <v>728</v>
      </c>
      <c r="D396" s="8" t="s">
        <v>729</v>
      </c>
      <c r="E396" s="57">
        <v>274.08999999999997</v>
      </c>
      <c r="F396" s="2">
        <f t="shared" si="107"/>
        <v>500422.56</v>
      </c>
      <c r="G396" s="69">
        <v>91050.75</v>
      </c>
      <c r="H396" s="60">
        <v>54114</v>
      </c>
      <c r="I396" s="44">
        <f t="shared" si="108"/>
        <v>40585.5</v>
      </c>
      <c r="J396" s="61">
        <v>24496</v>
      </c>
      <c r="K396" s="61">
        <v>0</v>
      </c>
      <c r="L396" s="61">
        <v>0</v>
      </c>
      <c r="M396" s="61">
        <v>16945</v>
      </c>
      <c r="N396" s="2">
        <f t="shared" si="102"/>
        <v>173077.25</v>
      </c>
      <c r="O396" s="4">
        <f t="shared" si="100"/>
        <v>327345</v>
      </c>
      <c r="P396" s="68">
        <v>139</v>
      </c>
      <c r="Q396" s="63">
        <v>33</v>
      </c>
      <c r="R396" s="4">
        <f t="shared" si="103"/>
        <v>6376</v>
      </c>
      <c r="S396" s="6">
        <f t="shared" si="109"/>
        <v>24056.879300000001</v>
      </c>
      <c r="T396" s="70">
        <v>5692813</v>
      </c>
      <c r="U396" s="6">
        <f t="shared" si="110"/>
        <v>5692.8130000000001</v>
      </c>
      <c r="V396" s="6">
        <f t="shared" si="111"/>
        <v>18364.066299999999</v>
      </c>
      <c r="W396" s="4">
        <f t="shared" si="101"/>
        <v>367281</v>
      </c>
      <c r="X396" s="19">
        <f t="shared" si="104"/>
        <v>701002</v>
      </c>
      <c r="Y396" s="20">
        <v>0</v>
      </c>
      <c r="Z396" s="18">
        <v>0</v>
      </c>
      <c r="AA396" s="4">
        <f t="shared" si="105"/>
        <v>701002</v>
      </c>
      <c r="AB396" s="20"/>
      <c r="AC396" s="20"/>
      <c r="AD396" s="20"/>
      <c r="AE396" s="20"/>
      <c r="AF396" s="20"/>
      <c r="AG396" s="20"/>
      <c r="AH396" s="20"/>
      <c r="AI396" s="64">
        <v>0</v>
      </c>
      <c r="AJ396" s="64"/>
      <c r="AK396" s="29"/>
      <c r="AL396" s="38">
        <f t="shared" si="112"/>
        <v>701002</v>
      </c>
      <c r="AM396" s="62">
        <v>701002</v>
      </c>
      <c r="AN396" s="26">
        <f t="shared" si="106"/>
        <v>0</v>
      </c>
      <c r="AO396" s="40" t="str">
        <f t="shared" si="113"/>
        <v xml:space="preserve"> </v>
      </c>
      <c r="AP396" s="40" t="str">
        <f t="shared" si="114"/>
        <v xml:space="preserve"> </v>
      </c>
    </row>
    <row r="397" spans="1:42" ht="17.100000000000001" customHeight="1">
      <c r="A397" s="8" t="s">
        <v>726</v>
      </c>
      <c r="B397" s="8" t="s">
        <v>727</v>
      </c>
      <c r="C397" s="8" t="s">
        <v>135</v>
      </c>
      <c r="D397" s="8" t="s">
        <v>730</v>
      </c>
      <c r="E397" s="57">
        <v>751.45</v>
      </c>
      <c r="F397" s="2">
        <f t="shared" si="107"/>
        <v>1371967.35</v>
      </c>
      <c r="G397" s="69">
        <v>401309.21</v>
      </c>
      <c r="H397" s="60">
        <v>155868</v>
      </c>
      <c r="I397" s="44">
        <f t="shared" si="108"/>
        <v>116901</v>
      </c>
      <c r="J397" s="61">
        <v>70572</v>
      </c>
      <c r="K397" s="61">
        <v>33950</v>
      </c>
      <c r="L397" s="61">
        <v>183591</v>
      </c>
      <c r="M397" s="61">
        <v>86743</v>
      </c>
      <c r="N397" s="2">
        <f t="shared" si="102"/>
        <v>893066.21</v>
      </c>
      <c r="O397" s="4">
        <f t="shared" si="100"/>
        <v>478901</v>
      </c>
      <c r="P397" s="68">
        <v>367</v>
      </c>
      <c r="Q397" s="63">
        <v>64</v>
      </c>
      <c r="R397" s="4">
        <f t="shared" si="103"/>
        <v>32648</v>
      </c>
      <c r="S397" s="6">
        <f t="shared" si="109"/>
        <v>65954.766499999998</v>
      </c>
      <c r="T397" s="70">
        <v>23958759</v>
      </c>
      <c r="U397" s="6">
        <f t="shared" si="110"/>
        <v>23958.758999999998</v>
      </c>
      <c r="V397" s="6">
        <f t="shared" si="111"/>
        <v>41996.0075</v>
      </c>
      <c r="W397" s="4">
        <f t="shared" si="101"/>
        <v>839920</v>
      </c>
      <c r="X397" s="19">
        <f t="shared" si="104"/>
        <v>1351469</v>
      </c>
      <c r="Y397" s="20">
        <v>0</v>
      </c>
      <c r="Z397" s="18">
        <v>0</v>
      </c>
      <c r="AA397" s="4">
        <f t="shared" si="105"/>
        <v>1351469</v>
      </c>
      <c r="AB397" s="20"/>
      <c r="AC397" s="20"/>
      <c r="AD397" s="20"/>
      <c r="AE397" s="20"/>
      <c r="AF397" s="20"/>
      <c r="AG397" s="20"/>
      <c r="AH397" s="20"/>
      <c r="AI397" s="64">
        <v>0</v>
      </c>
      <c r="AJ397" s="64"/>
      <c r="AK397" s="29"/>
      <c r="AL397" s="38">
        <f t="shared" si="112"/>
        <v>1351469</v>
      </c>
      <c r="AM397" s="62">
        <v>1351469</v>
      </c>
      <c r="AN397" s="26">
        <f t="shared" si="106"/>
        <v>0</v>
      </c>
      <c r="AO397" s="40" t="str">
        <f t="shared" si="113"/>
        <v xml:space="preserve"> </v>
      </c>
      <c r="AP397" s="40" t="str">
        <f t="shared" si="114"/>
        <v xml:space="preserve"> </v>
      </c>
    </row>
    <row r="398" spans="1:42" ht="17.100000000000001" customHeight="1">
      <c r="A398" s="8" t="s">
        <v>726</v>
      </c>
      <c r="B398" s="8" t="s">
        <v>727</v>
      </c>
      <c r="C398" s="8" t="s">
        <v>224</v>
      </c>
      <c r="D398" s="8" t="s">
        <v>731</v>
      </c>
      <c r="E398" s="57">
        <v>10059.42</v>
      </c>
      <c r="F398" s="2">
        <f t="shared" si="107"/>
        <v>18366086.66</v>
      </c>
      <c r="G398" s="69">
        <v>6913660.6699999999</v>
      </c>
      <c r="H398" s="60">
        <v>2061133</v>
      </c>
      <c r="I398" s="44">
        <f t="shared" si="108"/>
        <v>1545849.75</v>
      </c>
      <c r="J398" s="61">
        <v>933170</v>
      </c>
      <c r="K398" s="61">
        <v>449021</v>
      </c>
      <c r="L398" s="61">
        <v>2400735</v>
      </c>
      <c r="M398" s="61">
        <v>178596</v>
      </c>
      <c r="N398" s="2">
        <f t="shared" si="102"/>
        <v>12421032.42</v>
      </c>
      <c r="O398" s="4">
        <f t="shared" si="100"/>
        <v>5945054</v>
      </c>
      <c r="P398" s="68">
        <v>3610</v>
      </c>
      <c r="Q398" s="63">
        <v>33</v>
      </c>
      <c r="R398" s="4">
        <f t="shared" si="103"/>
        <v>165591</v>
      </c>
      <c r="S398" s="6">
        <f t="shared" si="109"/>
        <v>882915.29339999997</v>
      </c>
      <c r="T398" s="70">
        <v>431014934</v>
      </c>
      <c r="U398" s="6">
        <f t="shared" si="110"/>
        <v>431014.93400000001</v>
      </c>
      <c r="V398" s="6">
        <f t="shared" si="111"/>
        <v>451900.35939999996</v>
      </c>
      <c r="W398" s="4">
        <f t="shared" si="101"/>
        <v>9038007</v>
      </c>
      <c r="X398" s="19">
        <f t="shared" si="104"/>
        <v>15148652</v>
      </c>
      <c r="Y398" s="20">
        <v>0</v>
      </c>
      <c r="Z398" s="18">
        <v>0</v>
      </c>
      <c r="AA398" s="4">
        <f t="shared" si="105"/>
        <v>15148652</v>
      </c>
      <c r="AB398" s="20"/>
      <c r="AC398" s="20"/>
      <c r="AD398" s="20"/>
      <c r="AE398" s="20"/>
      <c r="AF398" s="20"/>
      <c r="AG398" s="20"/>
      <c r="AH398" s="20"/>
      <c r="AI398" s="64">
        <v>0</v>
      </c>
      <c r="AJ398" s="64"/>
      <c r="AK398" s="29"/>
      <c r="AL398" s="38">
        <f t="shared" si="112"/>
        <v>15148652</v>
      </c>
      <c r="AM398" s="62">
        <v>15148652</v>
      </c>
      <c r="AN398" s="26">
        <f t="shared" si="106"/>
        <v>0</v>
      </c>
      <c r="AO398" s="40" t="str">
        <f t="shared" si="113"/>
        <v xml:space="preserve"> </v>
      </c>
      <c r="AP398" s="40" t="str">
        <f t="shared" si="114"/>
        <v xml:space="preserve"> </v>
      </c>
    </row>
    <row r="399" spans="1:42" ht="17.100000000000001" customHeight="1">
      <c r="A399" s="8" t="s">
        <v>726</v>
      </c>
      <c r="B399" s="8" t="s">
        <v>727</v>
      </c>
      <c r="C399" s="8" t="s">
        <v>155</v>
      </c>
      <c r="D399" s="8" t="s">
        <v>732</v>
      </c>
      <c r="E399" s="57">
        <v>2304.8000000000002</v>
      </c>
      <c r="F399" s="2">
        <f t="shared" si="107"/>
        <v>4208011.6500000004</v>
      </c>
      <c r="G399" s="69">
        <v>1045661.95</v>
      </c>
      <c r="H399" s="60">
        <v>500738</v>
      </c>
      <c r="I399" s="44">
        <f t="shared" si="108"/>
        <v>375553.5</v>
      </c>
      <c r="J399" s="61">
        <v>226688</v>
      </c>
      <c r="K399" s="61">
        <v>109121</v>
      </c>
      <c r="L399" s="61">
        <v>581108</v>
      </c>
      <c r="M399" s="61">
        <v>190100</v>
      </c>
      <c r="N399" s="2">
        <f t="shared" si="102"/>
        <v>2528232.4500000002</v>
      </c>
      <c r="O399" s="4">
        <f t="shared" si="100"/>
        <v>1679779</v>
      </c>
      <c r="P399" s="68">
        <v>943</v>
      </c>
      <c r="Q399" s="63">
        <v>59</v>
      </c>
      <c r="R399" s="4">
        <f t="shared" si="103"/>
        <v>77335</v>
      </c>
      <c r="S399" s="6">
        <f t="shared" si="109"/>
        <v>202292.296</v>
      </c>
      <c r="T399" s="70">
        <v>63569988</v>
      </c>
      <c r="U399" s="6">
        <f t="shared" si="110"/>
        <v>63569.987999999998</v>
      </c>
      <c r="V399" s="6">
        <f t="shared" si="111"/>
        <v>138722.30800000002</v>
      </c>
      <c r="W399" s="4">
        <f t="shared" si="101"/>
        <v>2774446</v>
      </c>
      <c r="X399" s="19">
        <f t="shared" si="104"/>
        <v>4531560</v>
      </c>
      <c r="Y399" s="20">
        <v>0</v>
      </c>
      <c r="Z399" s="18">
        <v>0</v>
      </c>
      <c r="AA399" s="4">
        <f t="shared" si="105"/>
        <v>4531560</v>
      </c>
      <c r="AB399" s="20"/>
      <c r="AC399" s="20"/>
      <c r="AD399" s="20"/>
      <c r="AE399" s="20">
        <v>289</v>
      </c>
      <c r="AF399" s="20"/>
      <c r="AG399" s="20"/>
      <c r="AH399" s="20"/>
      <c r="AI399" s="64">
        <v>0</v>
      </c>
      <c r="AJ399" s="64"/>
      <c r="AK399" s="29"/>
      <c r="AL399" s="38">
        <f t="shared" si="112"/>
        <v>4531271</v>
      </c>
      <c r="AM399" s="62">
        <v>4531271</v>
      </c>
      <c r="AN399" s="26">
        <f t="shared" si="106"/>
        <v>0</v>
      </c>
      <c r="AO399" s="40" t="str">
        <f t="shared" si="113"/>
        <v xml:space="preserve"> </v>
      </c>
      <c r="AP399" s="40" t="str">
        <f t="shared" si="114"/>
        <v xml:space="preserve"> </v>
      </c>
    </row>
    <row r="400" spans="1:42" ht="17.100000000000001" customHeight="1">
      <c r="A400" s="8" t="s">
        <v>726</v>
      </c>
      <c r="B400" s="8" t="s">
        <v>727</v>
      </c>
      <c r="C400" s="8" t="s">
        <v>505</v>
      </c>
      <c r="D400" s="8" t="s">
        <v>733</v>
      </c>
      <c r="E400" s="57">
        <v>2981.99</v>
      </c>
      <c r="F400" s="2">
        <f t="shared" si="107"/>
        <v>5444398.0599999996</v>
      </c>
      <c r="G400" s="69">
        <v>4229899.57</v>
      </c>
      <c r="H400" s="60">
        <v>597916</v>
      </c>
      <c r="I400" s="44">
        <f t="shared" si="108"/>
        <v>448437</v>
      </c>
      <c r="J400" s="61">
        <v>270625</v>
      </c>
      <c r="K400" s="61">
        <v>130397</v>
      </c>
      <c r="L400" s="61">
        <v>710808</v>
      </c>
      <c r="M400" s="61">
        <v>70778</v>
      </c>
      <c r="N400" s="2">
        <f t="shared" si="102"/>
        <v>5860944.5700000003</v>
      </c>
      <c r="O400" s="4">
        <f t="shared" si="100"/>
        <v>0</v>
      </c>
      <c r="P400" s="68">
        <v>1353</v>
      </c>
      <c r="Q400" s="63">
        <v>33</v>
      </c>
      <c r="R400" s="4">
        <f t="shared" si="103"/>
        <v>62062</v>
      </c>
      <c r="S400" s="6">
        <f t="shared" si="109"/>
        <v>261729.2623</v>
      </c>
      <c r="T400" s="70">
        <v>274872087</v>
      </c>
      <c r="U400" s="6">
        <f t="shared" si="110"/>
        <v>274872.087</v>
      </c>
      <c r="V400" s="6">
        <f t="shared" si="111"/>
        <v>0</v>
      </c>
      <c r="W400" s="4">
        <f t="shared" si="101"/>
        <v>0</v>
      </c>
      <c r="X400" s="19">
        <f t="shared" si="104"/>
        <v>62062</v>
      </c>
      <c r="Y400" s="20">
        <v>0</v>
      </c>
      <c r="Z400" s="18">
        <v>0</v>
      </c>
      <c r="AA400" s="4">
        <f t="shared" si="105"/>
        <v>62062</v>
      </c>
      <c r="AB400" s="20"/>
      <c r="AC400" s="20"/>
      <c r="AD400" s="20"/>
      <c r="AE400" s="20"/>
      <c r="AF400" s="20"/>
      <c r="AG400" s="20"/>
      <c r="AH400" s="20"/>
      <c r="AI400" s="64">
        <v>0</v>
      </c>
      <c r="AJ400" s="64"/>
      <c r="AK400" s="29"/>
      <c r="AL400" s="38">
        <f t="shared" si="112"/>
        <v>62062</v>
      </c>
      <c r="AM400" s="62">
        <v>62062</v>
      </c>
      <c r="AN400" s="26">
        <f t="shared" si="106"/>
        <v>0</v>
      </c>
      <c r="AO400" s="40">
        <f t="shared" si="113"/>
        <v>1</v>
      </c>
      <c r="AP400" s="40">
        <f t="shared" si="114"/>
        <v>1</v>
      </c>
    </row>
    <row r="401" spans="1:42" ht="17.100000000000001" customHeight="1">
      <c r="A401" s="8" t="s">
        <v>726</v>
      </c>
      <c r="B401" s="8" t="s">
        <v>727</v>
      </c>
      <c r="C401" s="8" t="s">
        <v>279</v>
      </c>
      <c r="D401" s="8" t="s">
        <v>734</v>
      </c>
      <c r="E401" s="57">
        <v>606.77</v>
      </c>
      <c r="F401" s="2">
        <f t="shared" si="107"/>
        <v>1107816.3999999999</v>
      </c>
      <c r="G401" s="69">
        <v>414685.09</v>
      </c>
      <c r="H401" s="60">
        <v>111727</v>
      </c>
      <c r="I401" s="44">
        <f t="shared" si="108"/>
        <v>83795.25</v>
      </c>
      <c r="J401" s="61">
        <v>50602</v>
      </c>
      <c r="K401" s="61">
        <v>24307</v>
      </c>
      <c r="L401" s="61">
        <v>130977</v>
      </c>
      <c r="M401" s="61">
        <v>44849</v>
      </c>
      <c r="N401" s="2">
        <f t="shared" si="102"/>
        <v>749215.34000000008</v>
      </c>
      <c r="O401" s="4">
        <f t="shared" si="100"/>
        <v>358601</v>
      </c>
      <c r="P401" s="68">
        <v>249</v>
      </c>
      <c r="Q401" s="63">
        <v>77</v>
      </c>
      <c r="R401" s="4">
        <f t="shared" si="103"/>
        <v>26650</v>
      </c>
      <c r="S401" s="6">
        <f t="shared" si="109"/>
        <v>53256.202899999997</v>
      </c>
      <c r="T401" s="70">
        <v>25252469</v>
      </c>
      <c r="U401" s="6">
        <f t="shared" si="110"/>
        <v>25252.469000000001</v>
      </c>
      <c r="V401" s="6">
        <f t="shared" si="111"/>
        <v>28003.733899999996</v>
      </c>
      <c r="W401" s="4">
        <f t="shared" si="101"/>
        <v>560075</v>
      </c>
      <c r="X401" s="19">
        <f t="shared" si="104"/>
        <v>945326</v>
      </c>
      <c r="Y401" s="20">
        <v>0</v>
      </c>
      <c r="Z401" s="18">
        <v>0</v>
      </c>
      <c r="AA401" s="4">
        <f t="shared" si="105"/>
        <v>945326</v>
      </c>
      <c r="AB401" s="20"/>
      <c r="AC401" s="20"/>
      <c r="AD401" s="20"/>
      <c r="AE401" s="20"/>
      <c r="AF401" s="20"/>
      <c r="AG401" s="20"/>
      <c r="AH401" s="20"/>
      <c r="AI401" s="64">
        <v>0</v>
      </c>
      <c r="AJ401" s="64"/>
      <c r="AK401" s="29"/>
      <c r="AL401" s="38">
        <f t="shared" si="112"/>
        <v>945326</v>
      </c>
      <c r="AM401" s="62">
        <v>945326</v>
      </c>
      <c r="AN401" s="26">
        <f t="shared" si="106"/>
        <v>0</v>
      </c>
      <c r="AO401" s="40" t="str">
        <f t="shared" si="113"/>
        <v xml:space="preserve"> </v>
      </c>
      <c r="AP401" s="40" t="str">
        <f t="shared" si="114"/>
        <v xml:space="preserve"> </v>
      </c>
    </row>
    <row r="402" spans="1:42" ht="17.100000000000001" customHeight="1">
      <c r="A402" s="8" t="s">
        <v>726</v>
      </c>
      <c r="B402" s="8" t="s">
        <v>727</v>
      </c>
      <c r="C402" s="8" t="s">
        <v>518</v>
      </c>
      <c r="D402" s="8" t="s">
        <v>735</v>
      </c>
      <c r="E402" s="57">
        <v>673.56</v>
      </c>
      <c r="F402" s="2">
        <f t="shared" si="107"/>
        <v>1229758.9099999999</v>
      </c>
      <c r="G402" s="69">
        <v>320630.86</v>
      </c>
      <c r="H402" s="60">
        <v>134844</v>
      </c>
      <c r="I402" s="44">
        <f t="shared" si="108"/>
        <v>101133</v>
      </c>
      <c r="J402" s="61">
        <v>61001</v>
      </c>
      <c r="K402" s="61">
        <v>29464</v>
      </c>
      <c r="L402" s="61">
        <v>164095</v>
      </c>
      <c r="M402" s="61">
        <v>144856</v>
      </c>
      <c r="N402" s="2">
        <f t="shared" si="102"/>
        <v>821179.86</v>
      </c>
      <c r="O402" s="4">
        <f t="shared" si="100"/>
        <v>408579</v>
      </c>
      <c r="P402" s="68">
        <v>248</v>
      </c>
      <c r="Q402" s="63">
        <v>86</v>
      </c>
      <c r="R402" s="4">
        <f t="shared" si="103"/>
        <v>29646</v>
      </c>
      <c r="S402" s="6">
        <f t="shared" si="109"/>
        <v>59118.361199999999</v>
      </c>
      <c r="T402" s="70">
        <v>19074282</v>
      </c>
      <c r="U402" s="6">
        <f t="shared" si="110"/>
        <v>19074.281999999999</v>
      </c>
      <c r="V402" s="6">
        <f t="shared" si="111"/>
        <v>40044.0792</v>
      </c>
      <c r="W402" s="4">
        <f t="shared" si="101"/>
        <v>800882</v>
      </c>
      <c r="X402" s="19">
        <f t="shared" si="104"/>
        <v>1239107</v>
      </c>
      <c r="Y402" s="20">
        <v>0</v>
      </c>
      <c r="Z402" s="18">
        <v>0</v>
      </c>
      <c r="AA402" s="4">
        <f t="shared" si="105"/>
        <v>1239107</v>
      </c>
      <c r="AB402" s="20"/>
      <c r="AC402" s="20"/>
      <c r="AD402" s="20"/>
      <c r="AE402" s="20"/>
      <c r="AF402" s="20"/>
      <c r="AG402" s="20"/>
      <c r="AH402" s="20"/>
      <c r="AI402" s="64">
        <v>0</v>
      </c>
      <c r="AJ402" s="64"/>
      <c r="AK402" s="29"/>
      <c r="AL402" s="38">
        <f t="shared" si="112"/>
        <v>1239107</v>
      </c>
      <c r="AM402" s="62">
        <v>1239107</v>
      </c>
      <c r="AN402" s="26">
        <f t="shared" si="106"/>
        <v>0</v>
      </c>
      <c r="AO402" s="40" t="str">
        <f t="shared" si="113"/>
        <v xml:space="preserve"> </v>
      </c>
      <c r="AP402" s="40" t="str">
        <f t="shared" si="114"/>
        <v xml:space="preserve"> </v>
      </c>
    </row>
    <row r="403" spans="1:42" ht="17.100000000000001" customHeight="1">
      <c r="A403" s="8" t="s">
        <v>736</v>
      </c>
      <c r="B403" s="8" t="s">
        <v>737</v>
      </c>
      <c r="C403" s="8" t="s">
        <v>568</v>
      </c>
      <c r="D403" s="8" t="s">
        <v>738</v>
      </c>
      <c r="E403" s="57">
        <v>757.28</v>
      </c>
      <c r="F403" s="2">
        <f t="shared" si="107"/>
        <v>1382611.53</v>
      </c>
      <c r="G403" s="69">
        <v>451724</v>
      </c>
      <c r="H403" s="60">
        <v>95010</v>
      </c>
      <c r="I403" s="44">
        <f t="shared" si="108"/>
        <v>71257.5</v>
      </c>
      <c r="J403" s="61">
        <v>64840</v>
      </c>
      <c r="K403" s="61">
        <v>0</v>
      </c>
      <c r="L403" s="61">
        <v>0</v>
      </c>
      <c r="M403" s="61">
        <v>4347</v>
      </c>
      <c r="N403" s="2">
        <f t="shared" si="102"/>
        <v>592168.5</v>
      </c>
      <c r="O403" s="4">
        <f t="shared" si="100"/>
        <v>790443</v>
      </c>
      <c r="P403" s="68">
        <v>0</v>
      </c>
      <c r="Q403" s="63">
        <v>0</v>
      </c>
      <c r="R403" s="4">
        <f t="shared" si="103"/>
        <v>0</v>
      </c>
      <c r="S403" s="6">
        <f t="shared" si="109"/>
        <v>66466.465599999996</v>
      </c>
      <c r="T403" s="70">
        <v>28356811</v>
      </c>
      <c r="U403" s="6">
        <f t="shared" si="110"/>
        <v>28356.811000000002</v>
      </c>
      <c r="V403" s="6">
        <f t="shared" si="111"/>
        <v>38109.654599999994</v>
      </c>
      <c r="W403" s="4">
        <f t="shared" si="101"/>
        <v>762193</v>
      </c>
      <c r="X403" s="19">
        <f t="shared" si="104"/>
        <v>1552636</v>
      </c>
      <c r="Y403" s="20">
        <v>0</v>
      </c>
      <c r="Z403" s="18">
        <v>0</v>
      </c>
      <c r="AA403" s="4">
        <f t="shared" si="105"/>
        <v>1552636</v>
      </c>
      <c r="AB403" s="20"/>
      <c r="AC403" s="20"/>
      <c r="AD403" s="20"/>
      <c r="AE403" s="20"/>
      <c r="AF403" s="20"/>
      <c r="AG403" s="20"/>
      <c r="AH403" s="20"/>
      <c r="AI403" s="64">
        <v>0</v>
      </c>
      <c r="AJ403" s="64"/>
      <c r="AK403" s="29"/>
      <c r="AL403" s="38">
        <f t="shared" si="112"/>
        <v>1552636</v>
      </c>
      <c r="AM403" s="62">
        <v>1552636</v>
      </c>
      <c r="AN403" s="26">
        <f t="shared" si="106"/>
        <v>0</v>
      </c>
      <c r="AO403" s="40" t="str">
        <f t="shared" si="113"/>
        <v xml:space="preserve"> </v>
      </c>
      <c r="AP403" s="40" t="str">
        <f t="shared" si="114"/>
        <v xml:space="preserve"> </v>
      </c>
    </row>
    <row r="404" spans="1:42" ht="17.100000000000001" customHeight="1">
      <c r="A404" s="8" t="s">
        <v>736</v>
      </c>
      <c r="B404" s="8" t="s">
        <v>737</v>
      </c>
      <c r="C404" s="8" t="s">
        <v>68</v>
      </c>
      <c r="D404" s="8" t="s">
        <v>739</v>
      </c>
      <c r="E404" s="57">
        <v>712.38</v>
      </c>
      <c r="F404" s="2">
        <f t="shared" si="107"/>
        <v>1300634.9099999999</v>
      </c>
      <c r="G404" s="69">
        <v>395418.81</v>
      </c>
      <c r="H404" s="60">
        <v>98299</v>
      </c>
      <c r="I404" s="44">
        <f t="shared" si="108"/>
        <v>73724.25</v>
      </c>
      <c r="J404" s="61">
        <v>67177</v>
      </c>
      <c r="K404" s="61">
        <v>0</v>
      </c>
      <c r="L404" s="61">
        <v>0</v>
      </c>
      <c r="M404" s="61">
        <v>10657</v>
      </c>
      <c r="N404" s="2">
        <f t="shared" si="102"/>
        <v>546977.06000000006</v>
      </c>
      <c r="O404" s="4">
        <f t="shared" si="100"/>
        <v>753658</v>
      </c>
      <c r="P404" s="68">
        <v>422</v>
      </c>
      <c r="Q404" s="63">
        <v>33</v>
      </c>
      <c r="R404" s="4">
        <f t="shared" si="103"/>
        <v>19357</v>
      </c>
      <c r="S404" s="6">
        <f t="shared" si="109"/>
        <v>62525.592600000004</v>
      </c>
      <c r="T404" s="70">
        <v>24393511</v>
      </c>
      <c r="U404" s="6">
        <f t="shared" si="110"/>
        <v>24393.510999999999</v>
      </c>
      <c r="V404" s="6">
        <f t="shared" si="111"/>
        <v>38132.081600000005</v>
      </c>
      <c r="W404" s="4">
        <f t="shared" si="101"/>
        <v>762642</v>
      </c>
      <c r="X404" s="19">
        <f t="shared" si="104"/>
        <v>1535657</v>
      </c>
      <c r="Y404" s="20">
        <v>0</v>
      </c>
      <c r="Z404" s="18">
        <v>0</v>
      </c>
      <c r="AA404" s="4">
        <f t="shared" si="105"/>
        <v>1535657</v>
      </c>
      <c r="AB404" s="20">
        <v>3280</v>
      </c>
      <c r="AC404" s="20"/>
      <c r="AD404" s="20"/>
      <c r="AE404" s="20"/>
      <c r="AF404" s="20"/>
      <c r="AG404" s="20"/>
      <c r="AH404" s="20"/>
      <c r="AI404" s="64">
        <v>0</v>
      </c>
      <c r="AJ404" s="64"/>
      <c r="AK404" s="29"/>
      <c r="AL404" s="38">
        <f t="shared" si="112"/>
        <v>1532377</v>
      </c>
      <c r="AM404" s="62">
        <v>1532377</v>
      </c>
      <c r="AN404" s="26">
        <f t="shared" si="106"/>
        <v>0</v>
      </c>
      <c r="AO404" s="40" t="str">
        <f t="shared" si="113"/>
        <v xml:space="preserve"> </v>
      </c>
      <c r="AP404" s="40" t="str">
        <f t="shared" si="114"/>
        <v xml:space="preserve"> </v>
      </c>
    </row>
    <row r="405" spans="1:42" ht="17.100000000000001" customHeight="1">
      <c r="A405" s="8" t="s">
        <v>736</v>
      </c>
      <c r="B405" s="8" t="s">
        <v>737</v>
      </c>
      <c r="C405" s="8" t="s">
        <v>740</v>
      </c>
      <c r="D405" s="8" t="s">
        <v>741</v>
      </c>
      <c r="E405" s="57">
        <v>288.72000000000003</v>
      </c>
      <c r="F405" s="2">
        <f t="shared" si="107"/>
        <v>527133.43000000005</v>
      </c>
      <c r="G405" s="69">
        <v>201221.89</v>
      </c>
      <c r="H405" s="60">
        <v>30868</v>
      </c>
      <c r="I405" s="44">
        <f t="shared" si="108"/>
        <v>23151</v>
      </c>
      <c r="J405" s="61">
        <v>21020</v>
      </c>
      <c r="K405" s="61">
        <v>0</v>
      </c>
      <c r="L405" s="61">
        <v>0</v>
      </c>
      <c r="M405" s="61">
        <v>17463</v>
      </c>
      <c r="N405" s="2">
        <f t="shared" si="102"/>
        <v>262855.89</v>
      </c>
      <c r="O405" s="4">
        <f t="shared" si="100"/>
        <v>264278</v>
      </c>
      <c r="P405" s="68">
        <v>131</v>
      </c>
      <c r="Q405" s="63">
        <v>81</v>
      </c>
      <c r="R405" s="4">
        <f t="shared" si="103"/>
        <v>14749</v>
      </c>
      <c r="S405" s="6">
        <f t="shared" si="109"/>
        <v>25340.954399999999</v>
      </c>
      <c r="T405" s="70">
        <v>10959798</v>
      </c>
      <c r="U405" s="6">
        <f t="shared" si="110"/>
        <v>10959.798000000001</v>
      </c>
      <c r="V405" s="6">
        <f t="shared" si="111"/>
        <v>14381.156399999998</v>
      </c>
      <c r="W405" s="4">
        <f t="shared" si="101"/>
        <v>287623</v>
      </c>
      <c r="X405" s="19">
        <f t="shared" si="104"/>
        <v>566650</v>
      </c>
      <c r="Y405" s="20">
        <v>0</v>
      </c>
      <c r="Z405" s="18">
        <v>0</v>
      </c>
      <c r="AA405" s="4">
        <f t="shared" si="105"/>
        <v>566650</v>
      </c>
      <c r="AB405" s="20"/>
      <c r="AC405" s="20"/>
      <c r="AD405" s="20"/>
      <c r="AE405" s="20"/>
      <c r="AF405" s="20"/>
      <c r="AG405" s="20"/>
      <c r="AH405" s="20"/>
      <c r="AI405" s="64">
        <v>0</v>
      </c>
      <c r="AJ405" s="64"/>
      <c r="AK405" s="29"/>
      <c r="AL405" s="38">
        <f t="shared" si="112"/>
        <v>566650</v>
      </c>
      <c r="AM405" s="62">
        <v>566650</v>
      </c>
      <c r="AN405" s="26">
        <f t="shared" si="106"/>
        <v>0</v>
      </c>
      <c r="AO405" s="40" t="str">
        <f t="shared" si="113"/>
        <v xml:space="preserve"> </v>
      </c>
      <c r="AP405" s="40" t="str">
        <f t="shared" si="114"/>
        <v xml:space="preserve"> </v>
      </c>
    </row>
    <row r="406" spans="1:42" ht="17.100000000000001" customHeight="1">
      <c r="A406" s="8" t="s">
        <v>736</v>
      </c>
      <c r="B406" s="8" t="s">
        <v>737</v>
      </c>
      <c r="C406" s="8" t="s">
        <v>742</v>
      </c>
      <c r="D406" s="8" t="s">
        <v>743</v>
      </c>
      <c r="E406" s="57">
        <v>254.08</v>
      </c>
      <c r="F406" s="2">
        <f t="shared" si="107"/>
        <v>463889.1</v>
      </c>
      <c r="G406" s="69">
        <v>227376.39</v>
      </c>
      <c r="H406" s="60">
        <v>25296</v>
      </c>
      <c r="I406" s="44">
        <f t="shared" si="108"/>
        <v>18972</v>
      </c>
      <c r="J406" s="61">
        <v>17227</v>
      </c>
      <c r="K406" s="61">
        <v>0</v>
      </c>
      <c r="L406" s="61">
        <v>0</v>
      </c>
      <c r="M406" s="61">
        <v>11589</v>
      </c>
      <c r="N406" s="2">
        <f t="shared" si="102"/>
        <v>275164.39</v>
      </c>
      <c r="O406" s="4">
        <f t="shared" si="100"/>
        <v>188725</v>
      </c>
      <c r="P406" s="68">
        <v>99</v>
      </c>
      <c r="Q406" s="63">
        <v>95</v>
      </c>
      <c r="R406" s="4">
        <f t="shared" si="103"/>
        <v>13073</v>
      </c>
      <c r="S406" s="6">
        <f t="shared" si="109"/>
        <v>22300.601600000002</v>
      </c>
      <c r="T406" s="70">
        <v>13454224</v>
      </c>
      <c r="U406" s="6">
        <f t="shared" si="110"/>
        <v>13454.224</v>
      </c>
      <c r="V406" s="6">
        <f t="shared" si="111"/>
        <v>8846.3776000000016</v>
      </c>
      <c r="W406" s="4">
        <f t="shared" si="101"/>
        <v>176928</v>
      </c>
      <c r="X406" s="19">
        <f t="shared" si="104"/>
        <v>378726</v>
      </c>
      <c r="Y406" s="20">
        <v>0</v>
      </c>
      <c r="Z406" s="18">
        <v>0</v>
      </c>
      <c r="AA406" s="4">
        <f t="shared" si="105"/>
        <v>378726</v>
      </c>
      <c r="AB406" s="20"/>
      <c r="AC406" s="20"/>
      <c r="AD406" s="20"/>
      <c r="AE406" s="20"/>
      <c r="AF406" s="20"/>
      <c r="AG406" s="20"/>
      <c r="AH406" s="20"/>
      <c r="AI406" s="64">
        <v>0</v>
      </c>
      <c r="AJ406" s="64"/>
      <c r="AK406" s="29"/>
      <c r="AL406" s="38">
        <f t="shared" si="112"/>
        <v>378726</v>
      </c>
      <c r="AM406" s="62">
        <v>378726</v>
      </c>
      <c r="AN406" s="26">
        <f t="shared" si="106"/>
        <v>0</v>
      </c>
      <c r="AO406" s="40" t="str">
        <f t="shared" si="113"/>
        <v xml:space="preserve"> </v>
      </c>
      <c r="AP406" s="40" t="str">
        <f t="shared" si="114"/>
        <v xml:space="preserve"> </v>
      </c>
    </row>
    <row r="407" spans="1:42" ht="17.100000000000001" customHeight="1">
      <c r="A407" s="8" t="s">
        <v>736</v>
      </c>
      <c r="B407" s="8" t="s">
        <v>737</v>
      </c>
      <c r="C407" s="8" t="s">
        <v>744</v>
      </c>
      <c r="D407" s="8" t="s">
        <v>745</v>
      </c>
      <c r="E407" s="57">
        <v>133.53</v>
      </c>
      <c r="F407" s="2">
        <f t="shared" si="107"/>
        <v>243793.73</v>
      </c>
      <c r="G407" s="69">
        <v>0</v>
      </c>
      <c r="H407" s="60">
        <v>0</v>
      </c>
      <c r="I407" s="44">
        <f t="shared" si="108"/>
        <v>0</v>
      </c>
      <c r="J407" s="61">
        <v>0</v>
      </c>
      <c r="K407" s="61">
        <v>0</v>
      </c>
      <c r="L407" s="61">
        <v>0</v>
      </c>
      <c r="M407" s="61">
        <v>0</v>
      </c>
      <c r="N407" s="2">
        <f t="shared" si="102"/>
        <v>0</v>
      </c>
      <c r="O407" s="4">
        <f t="shared" si="100"/>
        <v>243794</v>
      </c>
      <c r="P407" s="68">
        <v>0</v>
      </c>
      <c r="Q407" s="63">
        <v>0</v>
      </c>
      <c r="R407" s="4">
        <f t="shared" si="103"/>
        <v>0</v>
      </c>
      <c r="S407" s="6">
        <f t="shared" si="109"/>
        <v>11719.928099999999</v>
      </c>
      <c r="T407" s="70">
        <v>0</v>
      </c>
      <c r="U407" s="6">
        <f t="shared" si="110"/>
        <v>0</v>
      </c>
      <c r="V407" s="6">
        <f t="shared" si="111"/>
        <v>11719.928099999999</v>
      </c>
      <c r="W407" s="4">
        <f t="shared" si="101"/>
        <v>234399</v>
      </c>
      <c r="X407" s="19">
        <f t="shared" si="104"/>
        <v>478193</v>
      </c>
      <c r="Y407" s="20">
        <v>0</v>
      </c>
      <c r="Z407" s="18">
        <v>0</v>
      </c>
      <c r="AA407" s="4">
        <f t="shared" si="105"/>
        <v>478193</v>
      </c>
      <c r="AB407" s="20"/>
      <c r="AC407" s="20"/>
      <c r="AD407" s="20"/>
      <c r="AE407" s="20"/>
      <c r="AF407" s="20"/>
      <c r="AG407" s="20"/>
      <c r="AH407" s="20"/>
      <c r="AI407" s="64">
        <v>0</v>
      </c>
      <c r="AJ407" s="64"/>
      <c r="AK407" s="29"/>
      <c r="AL407" s="38">
        <f t="shared" si="112"/>
        <v>478193</v>
      </c>
      <c r="AM407" s="62">
        <v>478193</v>
      </c>
      <c r="AN407" s="26">
        <f t="shared" si="106"/>
        <v>0</v>
      </c>
      <c r="AO407" s="40" t="str">
        <f t="shared" si="113"/>
        <v xml:space="preserve"> </v>
      </c>
      <c r="AP407" s="40" t="str">
        <f t="shared" si="114"/>
        <v xml:space="preserve"> </v>
      </c>
    </row>
    <row r="408" spans="1:42" ht="17.100000000000001" customHeight="1">
      <c r="A408" s="8" t="s">
        <v>736</v>
      </c>
      <c r="B408" s="8" t="s">
        <v>737</v>
      </c>
      <c r="C408" s="8" t="s">
        <v>82</v>
      </c>
      <c r="D408" s="8" t="s">
        <v>746</v>
      </c>
      <c r="E408" s="57">
        <v>1345.87</v>
      </c>
      <c r="F408" s="2">
        <f t="shared" si="107"/>
        <v>2457235.61</v>
      </c>
      <c r="G408" s="69">
        <v>308406.53999999998</v>
      </c>
      <c r="H408" s="60">
        <v>166813</v>
      </c>
      <c r="I408" s="44">
        <f t="shared" si="108"/>
        <v>125109.75</v>
      </c>
      <c r="J408" s="61">
        <v>113600</v>
      </c>
      <c r="K408" s="61">
        <v>159050</v>
      </c>
      <c r="L408" s="61">
        <v>297670</v>
      </c>
      <c r="M408" s="61">
        <v>55982</v>
      </c>
      <c r="N408" s="2">
        <f t="shared" si="102"/>
        <v>1059818.29</v>
      </c>
      <c r="O408" s="4">
        <f t="shared" si="100"/>
        <v>1397417</v>
      </c>
      <c r="P408" s="68">
        <v>639</v>
      </c>
      <c r="Q408" s="63">
        <v>62</v>
      </c>
      <c r="R408" s="4">
        <f t="shared" si="103"/>
        <v>55069</v>
      </c>
      <c r="S408" s="6">
        <f t="shared" si="109"/>
        <v>118127.0099</v>
      </c>
      <c r="T408" s="70">
        <v>19217965</v>
      </c>
      <c r="U408" s="6">
        <f t="shared" si="110"/>
        <v>19217.965</v>
      </c>
      <c r="V408" s="6">
        <f t="shared" si="111"/>
        <v>98909.044900000008</v>
      </c>
      <c r="W408" s="4">
        <f t="shared" si="101"/>
        <v>1978181</v>
      </c>
      <c r="X408" s="19">
        <f t="shared" si="104"/>
        <v>3430667</v>
      </c>
      <c r="Y408" s="20">
        <v>0</v>
      </c>
      <c r="Z408" s="18">
        <v>0</v>
      </c>
      <c r="AA408" s="4">
        <f t="shared" si="105"/>
        <v>3430667</v>
      </c>
      <c r="AB408" s="20"/>
      <c r="AC408" s="20"/>
      <c r="AD408" s="20"/>
      <c r="AE408" s="20"/>
      <c r="AF408" s="20"/>
      <c r="AG408" s="20"/>
      <c r="AH408" s="20"/>
      <c r="AI408" s="64">
        <v>0</v>
      </c>
      <c r="AJ408" s="64"/>
      <c r="AK408" s="29"/>
      <c r="AL408" s="38">
        <f t="shared" si="112"/>
        <v>3430667</v>
      </c>
      <c r="AM408" s="62">
        <v>3430667</v>
      </c>
      <c r="AN408" s="26">
        <f t="shared" si="106"/>
        <v>0</v>
      </c>
      <c r="AO408" s="40" t="str">
        <f t="shared" si="113"/>
        <v xml:space="preserve"> </v>
      </c>
      <c r="AP408" s="40" t="str">
        <f t="shared" si="114"/>
        <v xml:space="preserve"> </v>
      </c>
    </row>
    <row r="409" spans="1:42" ht="17.100000000000001" customHeight="1">
      <c r="A409" s="8" t="s">
        <v>736</v>
      </c>
      <c r="B409" s="8" t="s">
        <v>737</v>
      </c>
      <c r="C409" s="8" t="s">
        <v>113</v>
      </c>
      <c r="D409" s="8" t="s">
        <v>747</v>
      </c>
      <c r="E409" s="57">
        <v>767.74</v>
      </c>
      <c r="F409" s="2">
        <f t="shared" si="107"/>
        <v>1401708.98</v>
      </c>
      <c r="G409" s="69">
        <v>581834</v>
      </c>
      <c r="H409" s="60">
        <v>114024</v>
      </c>
      <c r="I409" s="44">
        <f t="shared" si="108"/>
        <v>85518</v>
      </c>
      <c r="J409" s="61">
        <v>78089</v>
      </c>
      <c r="K409" s="61">
        <v>109050</v>
      </c>
      <c r="L409" s="61">
        <v>198615</v>
      </c>
      <c r="M409" s="61">
        <v>79837</v>
      </c>
      <c r="N409" s="2">
        <f t="shared" si="102"/>
        <v>1132943</v>
      </c>
      <c r="O409" s="4">
        <f t="shared" si="100"/>
        <v>268766</v>
      </c>
      <c r="P409" s="68">
        <v>396</v>
      </c>
      <c r="Q409" s="63">
        <v>68</v>
      </c>
      <c r="R409" s="4">
        <f t="shared" si="103"/>
        <v>37430</v>
      </c>
      <c r="S409" s="6">
        <f t="shared" si="109"/>
        <v>67384.539799999999</v>
      </c>
      <c r="T409" s="70">
        <v>37297051</v>
      </c>
      <c r="U409" s="6">
        <f t="shared" si="110"/>
        <v>37297.050999999999</v>
      </c>
      <c r="V409" s="6">
        <f t="shared" si="111"/>
        <v>30087.488799999999</v>
      </c>
      <c r="W409" s="4">
        <f t="shared" si="101"/>
        <v>601750</v>
      </c>
      <c r="X409" s="19">
        <f t="shared" si="104"/>
        <v>907946</v>
      </c>
      <c r="Y409" s="20">
        <v>0</v>
      </c>
      <c r="Z409" s="18">
        <v>0</v>
      </c>
      <c r="AA409" s="4">
        <f t="shared" si="105"/>
        <v>907946</v>
      </c>
      <c r="AB409" s="20">
        <v>1788</v>
      </c>
      <c r="AC409" s="20"/>
      <c r="AD409" s="20"/>
      <c r="AE409" s="20"/>
      <c r="AF409" s="20"/>
      <c r="AG409" s="20"/>
      <c r="AH409" s="20"/>
      <c r="AI409" s="64">
        <v>0</v>
      </c>
      <c r="AJ409" s="64"/>
      <c r="AK409" s="29"/>
      <c r="AL409" s="38">
        <f t="shared" si="112"/>
        <v>906158</v>
      </c>
      <c r="AM409" s="62">
        <v>906158</v>
      </c>
      <c r="AN409" s="26">
        <f t="shared" si="106"/>
        <v>0</v>
      </c>
      <c r="AO409" s="40" t="str">
        <f t="shared" si="113"/>
        <v xml:space="preserve"> </v>
      </c>
      <c r="AP409" s="40" t="str">
        <f t="shared" si="114"/>
        <v xml:space="preserve"> </v>
      </c>
    </row>
    <row r="410" spans="1:42" ht="17.100000000000001" customHeight="1">
      <c r="A410" s="8" t="s">
        <v>736</v>
      </c>
      <c r="B410" s="8" t="s">
        <v>737</v>
      </c>
      <c r="C410" s="8" t="s">
        <v>74</v>
      </c>
      <c r="D410" s="8" t="s">
        <v>748</v>
      </c>
      <c r="E410" s="57">
        <v>640.11</v>
      </c>
      <c r="F410" s="2">
        <f t="shared" si="107"/>
        <v>1168687.23</v>
      </c>
      <c r="G410" s="69">
        <v>232867.06</v>
      </c>
      <c r="H410" s="60">
        <v>65066</v>
      </c>
      <c r="I410" s="44">
        <f t="shared" si="108"/>
        <v>48799.5</v>
      </c>
      <c r="J410" s="61">
        <v>44088</v>
      </c>
      <c r="K410" s="61">
        <v>61787</v>
      </c>
      <c r="L410" s="61">
        <v>118495</v>
      </c>
      <c r="M410" s="61">
        <v>76429</v>
      </c>
      <c r="N410" s="2">
        <f t="shared" si="102"/>
        <v>582465.56000000006</v>
      </c>
      <c r="O410" s="4">
        <f t="shared" si="100"/>
        <v>586222</v>
      </c>
      <c r="P410" s="68">
        <v>225</v>
      </c>
      <c r="Q410" s="63">
        <v>92</v>
      </c>
      <c r="R410" s="4">
        <f t="shared" si="103"/>
        <v>28773</v>
      </c>
      <c r="S410" s="6">
        <f t="shared" si="109"/>
        <v>56182.454700000002</v>
      </c>
      <c r="T410" s="70">
        <v>13910816</v>
      </c>
      <c r="U410" s="6">
        <f t="shared" si="110"/>
        <v>13910.816000000001</v>
      </c>
      <c r="V410" s="6">
        <f t="shared" si="111"/>
        <v>42271.638700000003</v>
      </c>
      <c r="W410" s="4">
        <f t="shared" si="101"/>
        <v>845433</v>
      </c>
      <c r="X410" s="19">
        <f t="shared" si="104"/>
        <v>1460428</v>
      </c>
      <c r="Y410" s="20">
        <v>0</v>
      </c>
      <c r="Z410" s="18">
        <v>0</v>
      </c>
      <c r="AA410" s="4">
        <f t="shared" si="105"/>
        <v>1460428</v>
      </c>
      <c r="AB410" s="20"/>
      <c r="AC410" s="20"/>
      <c r="AD410" s="20"/>
      <c r="AE410" s="20"/>
      <c r="AF410" s="20"/>
      <c r="AG410" s="20"/>
      <c r="AH410" s="20"/>
      <c r="AI410" s="64">
        <v>0</v>
      </c>
      <c r="AJ410" s="64"/>
      <c r="AK410" s="29"/>
      <c r="AL410" s="38">
        <f t="shared" si="112"/>
        <v>1460428</v>
      </c>
      <c r="AM410" s="62">
        <v>1460428</v>
      </c>
      <c r="AN410" s="26">
        <f t="shared" si="106"/>
        <v>0</v>
      </c>
      <c r="AO410" s="40" t="str">
        <f t="shared" si="113"/>
        <v xml:space="preserve"> </v>
      </c>
      <c r="AP410" s="40" t="str">
        <f t="shared" si="114"/>
        <v xml:space="preserve"> </v>
      </c>
    </row>
    <row r="411" spans="1:42" ht="17.100000000000001" customHeight="1">
      <c r="A411" s="8" t="s">
        <v>736</v>
      </c>
      <c r="B411" s="8" t="s">
        <v>737</v>
      </c>
      <c r="C411" s="8" t="s">
        <v>425</v>
      </c>
      <c r="D411" s="8" t="s">
        <v>749</v>
      </c>
      <c r="E411" s="57">
        <v>662.16</v>
      </c>
      <c r="F411" s="2">
        <f t="shared" si="107"/>
        <v>1208945.24</v>
      </c>
      <c r="G411" s="69">
        <v>1080656.3600000001</v>
      </c>
      <c r="H411" s="60">
        <v>64031</v>
      </c>
      <c r="I411" s="44">
        <f t="shared" si="108"/>
        <v>48023.25</v>
      </c>
      <c r="J411" s="61">
        <v>43536</v>
      </c>
      <c r="K411" s="61">
        <v>61235</v>
      </c>
      <c r="L411" s="61">
        <v>114883</v>
      </c>
      <c r="M411" s="61">
        <v>120051</v>
      </c>
      <c r="N411" s="2">
        <f t="shared" si="102"/>
        <v>1468384.61</v>
      </c>
      <c r="O411" s="4">
        <f t="shared" si="100"/>
        <v>0</v>
      </c>
      <c r="P411" s="68">
        <v>263</v>
      </c>
      <c r="Q411" s="63">
        <v>95</v>
      </c>
      <c r="R411" s="4">
        <f t="shared" si="103"/>
        <v>34729</v>
      </c>
      <c r="S411" s="6">
        <f t="shared" si="109"/>
        <v>58117.783199999998</v>
      </c>
      <c r="T411" s="70">
        <v>65722378</v>
      </c>
      <c r="U411" s="6">
        <f t="shared" si="110"/>
        <v>65722.377999999997</v>
      </c>
      <c r="V411" s="6">
        <f t="shared" si="111"/>
        <v>0</v>
      </c>
      <c r="W411" s="4">
        <f t="shared" si="101"/>
        <v>0</v>
      </c>
      <c r="X411" s="19">
        <f t="shared" si="104"/>
        <v>34729</v>
      </c>
      <c r="Y411" s="20">
        <v>0</v>
      </c>
      <c r="Z411" s="18">
        <v>0</v>
      </c>
      <c r="AA411" s="4">
        <f t="shared" si="105"/>
        <v>34729</v>
      </c>
      <c r="AB411" s="20"/>
      <c r="AC411" s="20"/>
      <c r="AD411" s="20"/>
      <c r="AE411" s="20"/>
      <c r="AF411" s="20"/>
      <c r="AG411" s="20"/>
      <c r="AH411" s="20"/>
      <c r="AI411" s="64">
        <v>0</v>
      </c>
      <c r="AJ411" s="64"/>
      <c r="AK411" s="29"/>
      <c r="AL411" s="38">
        <f t="shared" si="112"/>
        <v>34729</v>
      </c>
      <c r="AM411" s="62">
        <v>34729</v>
      </c>
      <c r="AN411" s="26">
        <f t="shared" si="106"/>
        <v>0</v>
      </c>
      <c r="AO411" s="40">
        <f t="shared" si="113"/>
        <v>1</v>
      </c>
      <c r="AP411" s="40">
        <f t="shared" si="114"/>
        <v>1</v>
      </c>
    </row>
    <row r="412" spans="1:42" ht="17.100000000000001" customHeight="1">
      <c r="A412" s="8" t="s">
        <v>736</v>
      </c>
      <c r="B412" s="8" t="s">
        <v>737</v>
      </c>
      <c r="C412" s="8" t="s">
        <v>288</v>
      </c>
      <c r="D412" s="8" t="s">
        <v>750</v>
      </c>
      <c r="E412" s="57">
        <v>774.59</v>
      </c>
      <c r="F412" s="2">
        <f t="shared" si="107"/>
        <v>1414215.44</v>
      </c>
      <c r="G412" s="69">
        <v>257950.54</v>
      </c>
      <c r="H412" s="60">
        <v>92860</v>
      </c>
      <c r="I412" s="44">
        <f t="shared" si="108"/>
        <v>69645</v>
      </c>
      <c r="J412" s="61">
        <v>63047</v>
      </c>
      <c r="K412" s="61">
        <v>89002</v>
      </c>
      <c r="L412" s="61">
        <v>166260</v>
      </c>
      <c r="M412" s="61">
        <v>55380</v>
      </c>
      <c r="N412" s="2">
        <f t="shared" si="102"/>
        <v>701284.54</v>
      </c>
      <c r="O412" s="4">
        <f t="shared" si="100"/>
        <v>712931</v>
      </c>
      <c r="P412" s="68">
        <v>222</v>
      </c>
      <c r="Q412" s="63">
        <v>90</v>
      </c>
      <c r="R412" s="4">
        <f t="shared" si="103"/>
        <v>27772</v>
      </c>
      <c r="S412" s="6">
        <f t="shared" si="109"/>
        <v>67985.764299999995</v>
      </c>
      <c r="T412" s="70">
        <v>16095911</v>
      </c>
      <c r="U412" s="6">
        <f t="shared" si="110"/>
        <v>16095.911</v>
      </c>
      <c r="V412" s="6">
        <f t="shared" si="111"/>
        <v>51889.853299999995</v>
      </c>
      <c r="W412" s="4">
        <f t="shared" si="101"/>
        <v>1037797</v>
      </c>
      <c r="X412" s="19">
        <f t="shared" si="104"/>
        <v>1778500</v>
      </c>
      <c r="Y412" s="20">
        <v>0</v>
      </c>
      <c r="Z412" s="18">
        <v>0</v>
      </c>
      <c r="AA412" s="4">
        <f t="shared" si="105"/>
        <v>1778500</v>
      </c>
      <c r="AB412" s="20"/>
      <c r="AC412" s="20"/>
      <c r="AD412" s="20"/>
      <c r="AE412" s="20"/>
      <c r="AF412" s="20"/>
      <c r="AG412" s="20"/>
      <c r="AH412" s="20"/>
      <c r="AI412" s="64">
        <v>0</v>
      </c>
      <c r="AJ412" s="64"/>
      <c r="AK412" s="29"/>
      <c r="AL412" s="38">
        <f t="shared" si="112"/>
        <v>1778500</v>
      </c>
      <c r="AM412" s="62">
        <v>1778500</v>
      </c>
      <c r="AN412" s="26">
        <f t="shared" si="106"/>
        <v>0</v>
      </c>
      <c r="AO412" s="40" t="str">
        <f t="shared" si="113"/>
        <v xml:space="preserve"> </v>
      </c>
      <c r="AP412" s="40" t="str">
        <f t="shared" si="114"/>
        <v xml:space="preserve"> </v>
      </c>
    </row>
    <row r="413" spans="1:42" ht="17.100000000000001" customHeight="1">
      <c r="A413" s="8" t="s">
        <v>736</v>
      </c>
      <c r="B413" s="8" t="s">
        <v>737</v>
      </c>
      <c r="C413" s="8" t="s">
        <v>76</v>
      </c>
      <c r="D413" s="8" t="s">
        <v>751</v>
      </c>
      <c r="E413" s="57">
        <v>529.63</v>
      </c>
      <c r="F413" s="2">
        <f t="shared" si="107"/>
        <v>966977.27</v>
      </c>
      <c r="G413" s="69">
        <v>336723.55</v>
      </c>
      <c r="H413" s="60">
        <v>52240</v>
      </c>
      <c r="I413" s="44">
        <f t="shared" si="108"/>
        <v>39180</v>
      </c>
      <c r="J413" s="61">
        <v>35670</v>
      </c>
      <c r="K413" s="61">
        <v>49622</v>
      </c>
      <c r="L413" s="61">
        <v>97814</v>
      </c>
      <c r="M413" s="61">
        <v>78506</v>
      </c>
      <c r="N413" s="2">
        <f t="shared" si="102"/>
        <v>637515.55000000005</v>
      </c>
      <c r="O413" s="4">
        <f t="shared" si="100"/>
        <v>329462</v>
      </c>
      <c r="P413" s="68">
        <v>244</v>
      </c>
      <c r="Q413" s="63">
        <v>92</v>
      </c>
      <c r="R413" s="4">
        <f t="shared" si="103"/>
        <v>31203</v>
      </c>
      <c r="S413" s="6">
        <f t="shared" si="109"/>
        <v>46485.625099999997</v>
      </c>
      <c r="T413" s="70">
        <v>19463789</v>
      </c>
      <c r="U413" s="6">
        <f t="shared" si="110"/>
        <v>19463.789000000001</v>
      </c>
      <c r="V413" s="6">
        <f t="shared" si="111"/>
        <v>27021.836099999997</v>
      </c>
      <c r="W413" s="4">
        <f t="shared" si="101"/>
        <v>540437</v>
      </c>
      <c r="X413" s="19">
        <f t="shared" si="104"/>
        <v>901102</v>
      </c>
      <c r="Y413" s="20">
        <v>0</v>
      </c>
      <c r="Z413" s="18">
        <v>0</v>
      </c>
      <c r="AA413" s="4">
        <f t="shared" si="105"/>
        <v>901102</v>
      </c>
      <c r="AB413" s="20">
        <v>4079</v>
      </c>
      <c r="AC413" s="20"/>
      <c r="AD413" s="20"/>
      <c r="AE413" s="20"/>
      <c r="AF413" s="20"/>
      <c r="AG413" s="20"/>
      <c r="AH413" s="20"/>
      <c r="AI413" s="64">
        <v>0</v>
      </c>
      <c r="AJ413" s="64"/>
      <c r="AK413" s="29"/>
      <c r="AL413" s="38">
        <f t="shared" si="112"/>
        <v>897023</v>
      </c>
      <c r="AM413" s="62">
        <v>897023</v>
      </c>
      <c r="AN413" s="26">
        <f t="shared" si="106"/>
        <v>0</v>
      </c>
      <c r="AO413" s="40" t="str">
        <f t="shared" si="113"/>
        <v xml:space="preserve"> </v>
      </c>
      <c r="AP413" s="40" t="str">
        <f t="shared" si="114"/>
        <v xml:space="preserve"> </v>
      </c>
    </row>
    <row r="414" spans="1:42" ht="17.100000000000001" customHeight="1">
      <c r="A414" s="8" t="s">
        <v>736</v>
      </c>
      <c r="B414" s="8" t="s">
        <v>737</v>
      </c>
      <c r="C414" s="8" t="s">
        <v>752</v>
      </c>
      <c r="D414" s="8" t="s">
        <v>753</v>
      </c>
      <c r="E414" s="57">
        <v>739.82</v>
      </c>
      <c r="F414" s="2">
        <f t="shared" si="107"/>
        <v>1350733.76</v>
      </c>
      <c r="G414" s="69">
        <v>362929.19</v>
      </c>
      <c r="H414" s="60">
        <v>90290</v>
      </c>
      <c r="I414" s="44">
        <f t="shared" si="108"/>
        <v>67717.5</v>
      </c>
      <c r="J414" s="61">
        <v>61255</v>
      </c>
      <c r="K414" s="61">
        <v>85885</v>
      </c>
      <c r="L414" s="61">
        <v>159760</v>
      </c>
      <c r="M414" s="61">
        <v>75344</v>
      </c>
      <c r="N414" s="2">
        <f t="shared" si="102"/>
        <v>812890.69</v>
      </c>
      <c r="O414" s="4">
        <f t="shared" si="100"/>
        <v>537843</v>
      </c>
      <c r="P414" s="68">
        <v>277</v>
      </c>
      <c r="Q414" s="63">
        <v>88</v>
      </c>
      <c r="R414" s="4">
        <f t="shared" si="103"/>
        <v>33883</v>
      </c>
      <c r="S414" s="6">
        <f t="shared" si="109"/>
        <v>64934.001400000001</v>
      </c>
      <c r="T414" s="70">
        <v>21479825</v>
      </c>
      <c r="U414" s="6">
        <f t="shared" si="110"/>
        <v>21479.825000000001</v>
      </c>
      <c r="V414" s="6">
        <f t="shared" si="111"/>
        <v>43454.176399999997</v>
      </c>
      <c r="W414" s="4">
        <f t="shared" si="101"/>
        <v>869084</v>
      </c>
      <c r="X414" s="19">
        <f t="shared" si="104"/>
        <v>1440810</v>
      </c>
      <c r="Y414" s="20">
        <v>0</v>
      </c>
      <c r="Z414" s="18">
        <v>0</v>
      </c>
      <c r="AA414" s="4">
        <f t="shared" si="105"/>
        <v>1440810</v>
      </c>
      <c r="AB414" s="20"/>
      <c r="AC414" s="20"/>
      <c r="AD414" s="20"/>
      <c r="AE414" s="20"/>
      <c r="AF414" s="20"/>
      <c r="AG414" s="20"/>
      <c r="AH414" s="20"/>
      <c r="AI414" s="64">
        <v>0</v>
      </c>
      <c r="AJ414" s="64"/>
      <c r="AK414" s="29"/>
      <c r="AL414" s="38">
        <f t="shared" si="112"/>
        <v>1440810</v>
      </c>
      <c r="AM414" s="62">
        <v>1440810</v>
      </c>
      <c r="AN414" s="26">
        <f t="shared" si="106"/>
        <v>0</v>
      </c>
      <c r="AO414" s="40" t="str">
        <f t="shared" si="113"/>
        <v xml:space="preserve"> </v>
      </c>
      <c r="AP414" s="40" t="str">
        <f t="shared" si="114"/>
        <v xml:space="preserve"> </v>
      </c>
    </row>
    <row r="415" spans="1:42" ht="17.100000000000001" customHeight="1">
      <c r="A415" s="8" t="s">
        <v>736</v>
      </c>
      <c r="B415" s="8" t="s">
        <v>737</v>
      </c>
      <c r="C415" s="8" t="s">
        <v>78</v>
      </c>
      <c r="D415" s="8" t="s">
        <v>754</v>
      </c>
      <c r="E415" s="57">
        <v>763.73</v>
      </c>
      <c r="F415" s="2">
        <f t="shared" si="107"/>
        <v>1394387.68</v>
      </c>
      <c r="G415" s="69">
        <v>180123.26</v>
      </c>
      <c r="H415" s="60">
        <v>85551</v>
      </c>
      <c r="I415" s="44">
        <f t="shared" si="108"/>
        <v>64163.25</v>
      </c>
      <c r="J415" s="61">
        <v>58517</v>
      </c>
      <c r="K415" s="61">
        <v>81526</v>
      </c>
      <c r="L415" s="61">
        <v>154321</v>
      </c>
      <c r="M415" s="61">
        <v>34265</v>
      </c>
      <c r="N415" s="2">
        <f t="shared" si="102"/>
        <v>572915.51</v>
      </c>
      <c r="O415" s="4">
        <f t="shared" si="100"/>
        <v>821472</v>
      </c>
      <c r="P415" s="68">
        <v>365</v>
      </c>
      <c r="Q415" s="63">
        <v>77</v>
      </c>
      <c r="R415" s="4">
        <f t="shared" si="103"/>
        <v>39066</v>
      </c>
      <c r="S415" s="6">
        <f t="shared" si="109"/>
        <v>67032.5821</v>
      </c>
      <c r="T415" s="70">
        <v>10850799</v>
      </c>
      <c r="U415" s="6">
        <f t="shared" si="110"/>
        <v>10850.799000000001</v>
      </c>
      <c r="V415" s="6">
        <f t="shared" si="111"/>
        <v>56181.783100000001</v>
      </c>
      <c r="W415" s="4">
        <f t="shared" si="101"/>
        <v>1123636</v>
      </c>
      <c r="X415" s="19">
        <f t="shared" si="104"/>
        <v>1984174</v>
      </c>
      <c r="Y415" s="20">
        <v>0</v>
      </c>
      <c r="Z415" s="18">
        <v>0</v>
      </c>
      <c r="AA415" s="4">
        <f t="shared" si="105"/>
        <v>1984174</v>
      </c>
      <c r="AB415" s="20"/>
      <c r="AC415" s="20"/>
      <c r="AD415" s="20"/>
      <c r="AE415" s="20"/>
      <c r="AF415" s="20"/>
      <c r="AG415" s="20"/>
      <c r="AH415" s="20"/>
      <c r="AI415" s="64">
        <v>0</v>
      </c>
      <c r="AJ415" s="64"/>
      <c r="AK415" s="29"/>
      <c r="AL415" s="38">
        <f t="shared" si="112"/>
        <v>1984174</v>
      </c>
      <c r="AM415" s="62">
        <v>1984174</v>
      </c>
      <c r="AN415" s="26">
        <f t="shared" si="106"/>
        <v>0</v>
      </c>
      <c r="AO415" s="40" t="str">
        <f t="shared" si="113"/>
        <v xml:space="preserve"> </v>
      </c>
      <c r="AP415" s="40" t="str">
        <f t="shared" si="114"/>
        <v xml:space="preserve"> </v>
      </c>
    </row>
    <row r="416" spans="1:42" ht="17.100000000000001" customHeight="1">
      <c r="A416" s="8" t="s">
        <v>736</v>
      </c>
      <c r="B416" s="8" t="s">
        <v>737</v>
      </c>
      <c r="C416" s="8" t="s">
        <v>755</v>
      </c>
      <c r="D416" s="8" t="s">
        <v>756</v>
      </c>
      <c r="E416" s="57">
        <v>284.95</v>
      </c>
      <c r="F416" s="2">
        <f t="shared" si="107"/>
        <v>520250.31</v>
      </c>
      <c r="G416" s="69">
        <v>94282.09</v>
      </c>
      <c r="H416" s="60">
        <v>31455</v>
      </c>
      <c r="I416" s="44">
        <f t="shared" si="108"/>
        <v>23591.25</v>
      </c>
      <c r="J416" s="61">
        <v>21373</v>
      </c>
      <c r="K416" s="61">
        <v>29849</v>
      </c>
      <c r="L416" s="61">
        <v>55830</v>
      </c>
      <c r="M416" s="61">
        <v>33241</v>
      </c>
      <c r="N416" s="2">
        <f t="shared" si="102"/>
        <v>258166.34</v>
      </c>
      <c r="O416" s="4">
        <f t="shared" si="100"/>
        <v>262084</v>
      </c>
      <c r="P416" s="68">
        <v>130</v>
      </c>
      <c r="Q416" s="63">
        <v>95</v>
      </c>
      <c r="R416" s="4">
        <f t="shared" si="103"/>
        <v>17167</v>
      </c>
      <c r="S416" s="6">
        <f t="shared" si="109"/>
        <v>25010.0615</v>
      </c>
      <c r="T416" s="70">
        <v>5712030</v>
      </c>
      <c r="U416" s="6">
        <f t="shared" si="110"/>
        <v>5712.03</v>
      </c>
      <c r="V416" s="6">
        <f t="shared" si="111"/>
        <v>19298.031500000001</v>
      </c>
      <c r="W416" s="4">
        <f t="shared" si="101"/>
        <v>385961</v>
      </c>
      <c r="X416" s="19">
        <f t="shared" si="104"/>
        <v>665212</v>
      </c>
      <c r="Y416" s="20">
        <v>0</v>
      </c>
      <c r="Z416" s="18">
        <v>0</v>
      </c>
      <c r="AA416" s="4">
        <f t="shared" si="105"/>
        <v>665212</v>
      </c>
      <c r="AB416" s="20"/>
      <c r="AC416" s="20"/>
      <c r="AD416" s="20"/>
      <c r="AE416" s="20"/>
      <c r="AF416" s="20"/>
      <c r="AG416" s="20"/>
      <c r="AH416" s="20"/>
      <c r="AI416" s="64">
        <v>0</v>
      </c>
      <c r="AJ416" s="64"/>
      <c r="AK416" s="29"/>
      <c r="AL416" s="38">
        <f t="shared" si="112"/>
        <v>665212</v>
      </c>
      <c r="AM416" s="62">
        <v>665212</v>
      </c>
      <c r="AN416" s="26">
        <f t="shared" si="106"/>
        <v>0</v>
      </c>
      <c r="AO416" s="40" t="str">
        <f t="shared" si="113"/>
        <v xml:space="preserve"> </v>
      </c>
      <c r="AP416" s="40" t="str">
        <f t="shared" si="114"/>
        <v xml:space="preserve"> </v>
      </c>
    </row>
    <row r="417" spans="1:42" ht="17.100000000000001" customHeight="1">
      <c r="A417" s="8" t="s">
        <v>736</v>
      </c>
      <c r="B417" s="8" t="s">
        <v>737</v>
      </c>
      <c r="C417" s="8" t="s">
        <v>127</v>
      </c>
      <c r="D417" s="8" t="s">
        <v>757</v>
      </c>
      <c r="E417" s="57">
        <v>5172.47</v>
      </c>
      <c r="F417" s="2">
        <f t="shared" si="107"/>
        <v>9443688.8300000001</v>
      </c>
      <c r="G417" s="69">
        <v>1585189.5</v>
      </c>
      <c r="H417" s="60">
        <v>641000</v>
      </c>
      <c r="I417" s="44">
        <f t="shared" si="108"/>
        <v>480750</v>
      </c>
      <c r="J417" s="61">
        <v>436420</v>
      </c>
      <c r="K417" s="61">
        <v>609607</v>
      </c>
      <c r="L417" s="61">
        <v>1131161</v>
      </c>
      <c r="M417" s="61">
        <v>4751</v>
      </c>
      <c r="N417" s="2">
        <f t="shared" si="102"/>
        <v>4247878.5</v>
      </c>
      <c r="O417" s="4">
        <f t="shared" si="100"/>
        <v>5195810</v>
      </c>
      <c r="P417" s="68">
        <v>2139</v>
      </c>
      <c r="Q417" s="63">
        <v>33</v>
      </c>
      <c r="R417" s="4">
        <f t="shared" si="103"/>
        <v>98116</v>
      </c>
      <c r="S417" s="6">
        <f t="shared" si="109"/>
        <v>453987.69189999998</v>
      </c>
      <c r="T417" s="70">
        <v>100583090</v>
      </c>
      <c r="U417" s="6">
        <f t="shared" si="110"/>
        <v>100583.09</v>
      </c>
      <c r="V417" s="6">
        <f t="shared" si="111"/>
        <v>353404.60190000001</v>
      </c>
      <c r="W417" s="4">
        <f t="shared" si="101"/>
        <v>7068092</v>
      </c>
      <c r="X417" s="19">
        <f t="shared" si="104"/>
        <v>12362018</v>
      </c>
      <c r="Y417" s="20">
        <v>0</v>
      </c>
      <c r="Z417" s="18">
        <v>0</v>
      </c>
      <c r="AA417" s="4">
        <f t="shared" si="105"/>
        <v>12362018</v>
      </c>
      <c r="AB417" s="20"/>
      <c r="AC417" s="20"/>
      <c r="AD417" s="20"/>
      <c r="AE417" s="20"/>
      <c r="AF417" s="20"/>
      <c r="AG417" s="20"/>
      <c r="AH417" s="20"/>
      <c r="AI417" s="64">
        <v>0</v>
      </c>
      <c r="AJ417" s="64"/>
      <c r="AK417" s="29"/>
      <c r="AL417" s="38">
        <f t="shared" si="112"/>
        <v>12362018</v>
      </c>
      <c r="AM417" s="62">
        <v>12362018</v>
      </c>
      <c r="AN417" s="26">
        <f t="shared" si="106"/>
        <v>0</v>
      </c>
      <c r="AO417" s="40" t="str">
        <f t="shared" si="113"/>
        <v xml:space="preserve"> </v>
      </c>
      <c r="AP417" s="40" t="str">
        <f t="shared" si="114"/>
        <v xml:space="preserve"> </v>
      </c>
    </row>
    <row r="418" spans="1:42" ht="17.100000000000001" customHeight="1">
      <c r="A418" s="8" t="s">
        <v>758</v>
      </c>
      <c r="B418" s="8" t="s">
        <v>759</v>
      </c>
      <c r="C418" s="8" t="s">
        <v>82</v>
      </c>
      <c r="D418" s="8" t="s">
        <v>760</v>
      </c>
      <c r="E418" s="57">
        <v>872.82</v>
      </c>
      <c r="F418" s="2">
        <f t="shared" si="107"/>
        <v>1593559.84</v>
      </c>
      <c r="G418" s="69">
        <v>492703.88</v>
      </c>
      <c r="H418" s="60">
        <v>90035</v>
      </c>
      <c r="I418" s="44">
        <f t="shared" si="108"/>
        <v>67526.25</v>
      </c>
      <c r="J418" s="61">
        <v>75699</v>
      </c>
      <c r="K418" s="61">
        <v>51338</v>
      </c>
      <c r="L418" s="61">
        <v>195220</v>
      </c>
      <c r="M418" s="61">
        <v>83779</v>
      </c>
      <c r="N418" s="2">
        <f t="shared" si="102"/>
        <v>966266.13</v>
      </c>
      <c r="O418" s="4">
        <f t="shared" si="100"/>
        <v>627294</v>
      </c>
      <c r="P418" s="68">
        <v>310</v>
      </c>
      <c r="Q418" s="63">
        <v>86</v>
      </c>
      <c r="R418" s="4">
        <f t="shared" si="103"/>
        <v>37057</v>
      </c>
      <c r="S418" s="6">
        <f t="shared" si="109"/>
        <v>76607.411399999997</v>
      </c>
      <c r="T418" s="70">
        <v>30783077</v>
      </c>
      <c r="U418" s="6">
        <f t="shared" si="110"/>
        <v>30783.077000000001</v>
      </c>
      <c r="V418" s="6">
        <f t="shared" si="111"/>
        <v>45824.334399999992</v>
      </c>
      <c r="W418" s="4">
        <f t="shared" si="101"/>
        <v>916487</v>
      </c>
      <c r="X418" s="19">
        <f t="shared" si="104"/>
        <v>1580838</v>
      </c>
      <c r="Y418" s="20">
        <v>0</v>
      </c>
      <c r="Z418" s="18">
        <v>0</v>
      </c>
      <c r="AA418" s="4">
        <f t="shared" si="105"/>
        <v>1580838</v>
      </c>
      <c r="AB418" s="20"/>
      <c r="AC418" s="20"/>
      <c r="AD418" s="20"/>
      <c r="AE418" s="20"/>
      <c r="AF418" s="20"/>
      <c r="AG418" s="20"/>
      <c r="AH418" s="20"/>
      <c r="AI418" s="64">
        <v>0</v>
      </c>
      <c r="AJ418" s="64"/>
      <c r="AK418" s="29"/>
      <c r="AL418" s="38">
        <f t="shared" si="112"/>
        <v>1580838</v>
      </c>
      <c r="AM418" s="62">
        <v>1580838</v>
      </c>
      <c r="AN418" s="26">
        <f t="shared" si="106"/>
        <v>0</v>
      </c>
      <c r="AO418" s="40" t="str">
        <f t="shared" si="113"/>
        <v xml:space="preserve"> </v>
      </c>
      <c r="AP418" s="40" t="str">
        <f t="shared" si="114"/>
        <v xml:space="preserve"> </v>
      </c>
    </row>
    <row r="419" spans="1:42" ht="17.100000000000001" customHeight="1">
      <c r="A419" s="8" t="s">
        <v>758</v>
      </c>
      <c r="B419" s="8" t="s">
        <v>759</v>
      </c>
      <c r="C419" s="8" t="s">
        <v>123</v>
      </c>
      <c r="D419" s="8" t="s">
        <v>761</v>
      </c>
      <c r="E419" s="57">
        <v>1019.74</v>
      </c>
      <c r="F419" s="2">
        <f t="shared" si="107"/>
        <v>1861800.5</v>
      </c>
      <c r="G419" s="69">
        <v>332588.15000000002</v>
      </c>
      <c r="H419" s="60">
        <v>102007</v>
      </c>
      <c r="I419" s="44">
        <f t="shared" si="108"/>
        <v>76505.25</v>
      </c>
      <c r="J419" s="61">
        <v>85789</v>
      </c>
      <c r="K419" s="61">
        <v>57888</v>
      </c>
      <c r="L419" s="61">
        <v>222297</v>
      </c>
      <c r="M419" s="61">
        <v>136476</v>
      </c>
      <c r="N419" s="2">
        <f t="shared" si="102"/>
        <v>911543.4</v>
      </c>
      <c r="O419" s="4">
        <f t="shared" si="100"/>
        <v>950257</v>
      </c>
      <c r="P419" s="68">
        <v>513</v>
      </c>
      <c r="Q419" s="63">
        <v>70</v>
      </c>
      <c r="R419" s="4">
        <f t="shared" si="103"/>
        <v>49915</v>
      </c>
      <c r="S419" s="6">
        <f t="shared" si="109"/>
        <v>89502.579800000007</v>
      </c>
      <c r="T419" s="70">
        <v>19392895</v>
      </c>
      <c r="U419" s="6">
        <f t="shared" si="110"/>
        <v>19392.895</v>
      </c>
      <c r="V419" s="6">
        <f t="shared" si="111"/>
        <v>70109.684800000003</v>
      </c>
      <c r="W419" s="4">
        <f t="shared" si="101"/>
        <v>1402194</v>
      </c>
      <c r="X419" s="19">
        <f t="shared" si="104"/>
        <v>2402366</v>
      </c>
      <c r="Y419" s="20">
        <v>0</v>
      </c>
      <c r="Z419" s="18">
        <v>0</v>
      </c>
      <c r="AA419" s="4">
        <f t="shared" si="105"/>
        <v>2402366</v>
      </c>
      <c r="AB419" s="20"/>
      <c r="AC419" s="20"/>
      <c r="AD419" s="20"/>
      <c r="AE419" s="20"/>
      <c r="AF419" s="20"/>
      <c r="AG419" s="20"/>
      <c r="AH419" s="20"/>
      <c r="AI419" s="64">
        <v>0</v>
      </c>
      <c r="AJ419" s="64"/>
      <c r="AK419" s="29"/>
      <c r="AL419" s="38">
        <f t="shared" si="112"/>
        <v>2402366</v>
      </c>
      <c r="AM419" s="62">
        <v>2402366</v>
      </c>
      <c r="AN419" s="26">
        <f t="shared" si="106"/>
        <v>0</v>
      </c>
      <c r="AO419" s="40" t="str">
        <f t="shared" si="113"/>
        <v xml:space="preserve"> </v>
      </c>
      <c r="AP419" s="40" t="str">
        <f t="shared" si="114"/>
        <v xml:space="preserve"> </v>
      </c>
    </row>
    <row r="420" spans="1:42" ht="17.100000000000001" customHeight="1">
      <c r="A420" s="8" t="s">
        <v>758</v>
      </c>
      <c r="B420" s="8" t="s">
        <v>759</v>
      </c>
      <c r="C420" s="8" t="s">
        <v>224</v>
      </c>
      <c r="D420" s="8" t="s">
        <v>762</v>
      </c>
      <c r="E420" s="57">
        <v>3182.57</v>
      </c>
      <c r="F420" s="2">
        <f t="shared" si="107"/>
        <v>5810609</v>
      </c>
      <c r="G420" s="69">
        <v>936023.1</v>
      </c>
      <c r="H420" s="60">
        <v>324260</v>
      </c>
      <c r="I420" s="44">
        <f t="shared" si="108"/>
        <v>243195</v>
      </c>
      <c r="J420" s="61">
        <v>272684</v>
      </c>
      <c r="K420" s="61">
        <v>184169</v>
      </c>
      <c r="L420" s="61">
        <v>704903</v>
      </c>
      <c r="M420" s="61">
        <v>132609</v>
      </c>
      <c r="N420" s="2">
        <f t="shared" si="102"/>
        <v>2473583.1</v>
      </c>
      <c r="O420" s="4">
        <f t="shared" si="100"/>
        <v>3337026</v>
      </c>
      <c r="P420" s="68">
        <v>1663</v>
      </c>
      <c r="Q420" s="63">
        <v>33</v>
      </c>
      <c r="R420" s="4">
        <f t="shared" si="103"/>
        <v>76282</v>
      </c>
      <c r="S420" s="6">
        <f t="shared" si="109"/>
        <v>279334.16889999999</v>
      </c>
      <c r="T420" s="70">
        <v>59963043</v>
      </c>
      <c r="U420" s="6">
        <f t="shared" si="110"/>
        <v>59963.042999999998</v>
      </c>
      <c r="V420" s="6">
        <f t="shared" si="111"/>
        <v>219371.12589999998</v>
      </c>
      <c r="W420" s="4">
        <f t="shared" si="101"/>
        <v>4387423</v>
      </c>
      <c r="X420" s="19">
        <f t="shared" si="104"/>
        <v>7800731</v>
      </c>
      <c r="Y420" s="20">
        <v>0</v>
      </c>
      <c r="Z420" s="18">
        <v>0</v>
      </c>
      <c r="AA420" s="4">
        <f t="shared" si="105"/>
        <v>7800731</v>
      </c>
      <c r="AB420" s="20"/>
      <c r="AC420" s="20"/>
      <c r="AD420" s="20"/>
      <c r="AE420" s="20"/>
      <c r="AF420" s="20"/>
      <c r="AG420" s="20"/>
      <c r="AH420" s="20"/>
      <c r="AI420" s="64">
        <v>0</v>
      </c>
      <c r="AJ420" s="64"/>
      <c r="AK420" s="29"/>
      <c r="AL420" s="38">
        <f t="shared" si="112"/>
        <v>7800731</v>
      </c>
      <c r="AM420" s="62">
        <v>7800731</v>
      </c>
      <c r="AN420" s="26">
        <f t="shared" si="106"/>
        <v>0</v>
      </c>
      <c r="AO420" s="40" t="str">
        <f t="shared" si="113"/>
        <v xml:space="preserve"> </v>
      </c>
      <c r="AP420" s="40" t="str">
        <f t="shared" si="114"/>
        <v xml:space="preserve"> </v>
      </c>
    </row>
    <row r="421" spans="1:42" ht="17.100000000000001" customHeight="1">
      <c r="A421" s="8" t="s">
        <v>758</v>
      </c>
      <c r="B421" s="8" t="s">
        <v>759</v>
      </c>
      <c r="C421" s="8" t="s">
        <v>97</v>
      </c>
      <c r="D421" s="8" t="s">
        <v>763</v>
      </c>
      <c r="E421" s="57">
        <v>4566.46</v>
      </c>
      <c r="F421" s="2">
        <f t="shared" si="107"/>
        <v>8337260.0099999998</v>
      </c>
      <c r="G421" s="69">
        <v>1604471.04</v>
      </c>
      <c r="H421" s="60">
        <v>459172</v>
      </c>
      <c r="I421" s="44">
        <f t="shared" si="108"/>
        <v>344379</v>
      </c>
      <c r="J421" s="61">
        <v>386035</v>
      </c>
      <c r="K421" s="61">
        <v>261697</v>
      </c>
      <c r="L421" s="61">
        <v>996433</v>
      </c>
      <c r="M421" s="61">
        <v>14547</v>
      </c>
      <c r="N421" s="2">
        <f t="shared" si="102"/>
        <v>3607562.04</v>
      </c>
      <c r="O421" s="4">
        <f t="shared" si="100"/>
        <v>4729698</v>
      </c>
      <c r="P421" s="68">
        <v>1909</v>
      </c>
      <c r="Q421" s="63">
        <v>33</v>
      </c>
      <c r="R421" s="4">
        <f t="shared" si="103"/>
        <v>87566</v>
      </c>
      <c r="S421" s="6">
        <f t="shared" si="109"/>
        <v>400798.19420000003</v>
      </c>
      <c r="T421" s="70">
        <v>104186431</v>
      </c>
      <c r="U421" s="6">
        <f t="shared" si="110"/>
        <v>104186.431</v>
      </c>
      <c r="V421" s="6">
        <f t="shared" si="111"/>
        <v>296611.76320000004</v>
      </c>
      <c r="W421" s="4">
        <f t="shared" si="101"/>
        <v>5932235</v>
      </c>
      <c r="X421" s="19">
        <f t="shared" si="104"/>
        <v>10749499</v>
      </c>
      <c r="Y421" s="20">
        <v>0</v>
      </c>
      <c r="Z421" s="18">
        <v>0</v>
      </c>
      <c r="AA421" s="4">
        <f t="shared" si="105"/>
        <v>10749499</v>
      </c>
      <c r="AB421" s="20"/>
      <c r="AC421" s="20"/>
      <c r="AD421" s="20"/>
      <c r="AE421" s="20"/>
      <c r="AF421" s="20"/>
      <c r="AG421" s="20"/>
      <c r="AH421" s="20"/>
      <c r="AI421" s="64">
        <v>0</v>
      </c>
      <c r="AJ421" s="64"/>
      <c r="AK421" s="29"/>
      <c r="AL421" s="38">
        <f t="shared" si="112"/>
        <v>10749499</v>
      </c>
      <c r="AM421" s="62">
        <v>10749499</v>
      </c>
      <c r="AN421" s="26">
        <f t="shared" si="106"/>
        <v>0</v>
      </c>
      <c r="AO421" s="40" t="str">
        <f t="shared" si="113"/>
        <v xml:space="preserve"> </v>
      </c>
      <c r="AP421" s="40" t="str">
        <f t="shared" si="114"/>
        <v xml:space="preserve"> </v>
      </c>
    </row>
    <row r="422" spans="1:42" ht="17.100000000000001" customHeight="1">
      <c r="A422" s="8" t="s">
        <v>758</v>
      </c>
      <c r="B422" s="8" t="s">
        <v>759</v>
      </c>
      <c r="C422" s="8" t="s">
        <v>764</v>
      </c>
      <c r="D422" s="8" t="s">
        <v>765</v>
      </c>
      <c r="E422" s="57">
        <v>1506.94</v>
      </c>
      <c r="F422" s="2">
        <f t="shared" si="107"/>
        <v>2751310.77</v>
      </c>
      <c r="G422" s="69">
        <v>652205.04</v>
      </c>
      <c r="H422" s="60">
        <v>160844</v>
      </c>
      <c r="I422" s="44">
        <f t="shared" si="108"/>
        <v>120633</v>
      </c>
      <c r="J422" s="61">
        <v>135290</v>
      </c>
      <c r="K422" s="61">
        <v>91013</v>
      </c>
      <c r="L422" s="61">
        <v>343251</v>
      </c>
      <c r="M422" s="61">
        <v>62755</v>
      </c>
      <c r="N422" s="2">
        <f t="shared" si="102"/>
        <v>1405147.04</v>
      </c>
      <c r="O422" s="4">
        <f t="shared" si="100"/>
        <v>1346164</v>
      </c>
      <c r="P422" s="68">
        <v>760</v>
      </c>
      <c r="Q422" s="63">
        <v>33</v>
      </c>
      <c r="R422" s="4">
        <f t="shared" si="103"/>
        <v>34861</v>
      </c>
      <c r="S422" s="6">
        <f t="shared" si="109"/>
        <v>132264.1238</v>
      </c>
      <c r="T422" s="70">
        <v>40661162</v>
      </c>
      <c r="U422" s="6">
        <f t="shared" si="110"/>
        <v>40661.161999999997</v>
      </c>
      <c r="V422" s="6">
        <f t="shared" si="111"/>
        <v>91602.961800000005</v>
      </c>
      <c r="W422" s="4">
        <f t="shared" si="101"/>
        <v>1832059</v>
      </c>
      <c r="X422" s="19">
        <f t="shared" si="104"/>
        <v>3213084</v>
      </c>
      <c r="Y422" s="20">
        <v>0</v>
      </c>
      <c r="Z422" s="18">
        <v>0</v>
      </c>
      <c r="AA422" s="4">
        <f t="shared" si="105"/>
        <v>3213084</v>
      </c>
      <c r="AB422" s="20"/>
      <c r="AC422" s="20"/>
      <c r="AD422" s="20"/>
      <c r="AE422" s="20"/>
      <c r="AF422" s="20"/>
      <c r="AG422" s="20"/>
      <c r="AH422" s="20"/>
      <c r="AI422" s="64">
        <v>0</v>
      </c>
      <c r="AJ422" s="64"/>
      <c r="AK422" s="29"/>
      <c r="AL422" s="38">
        <f t="shared" si="112"/>
        <v>3213084</v>
      </c>
      <c r="AM422" s="62">
        <v>3213084</v>
      </c>
      <c r="AN422" s="26">
        <f t="shared" si="106"/>
        <v>0</v>
      </c>
      <c r="AO422" s="40" t="str">
        <f t="shared" si="113"/>
        <v xml:space="preserve"> </v>
      </c>
      <c r="AP422" s="40" t="str">
        <f t="shared" si="114"/>
        <v xml:space="preserve"> </v>
      </c>
    </row>
    <row r="423" spans="1:42" ht="17.100000000000001" customHeight="1">
      <c r="A423" s="8" t="s">
        <v>758</v>
      </c>
      <c r="B423" s="8" t="s">
        <v>759</v>
      </c>
      <c r="C423" s="8" t="s">
        <v>78</v>
      </c>
      <c r="D423" s="8" t="s">
        <v>766</v>
      </c>
      <c r="E423" s="57">
        <v>882.82</v>
      </c>
      <c r="F423" s="2">
        <f t="shared" si="107"/>
        <v>1611817.44</v>
      </c>
      <c r="G423" s="69">
        <v>628518.25</v>
      </c>
      <c r="H423" s="60">
        <v>79247</v>
      </c>
      <c r="I423" s="44">
        <f t="shared" si="108"/>
        <v>59435.25</v>
      </c>
      <c r="J423" s="61">
        <v>66610</v>
      </c>
      <c r="K423" s="61">
        <v>45312</v>
      </c>
      <c r="L423" s="61">
        <v>174926</v>
      </c>
      <c r="M423" s="61">
        <v>134615</v>
      </c>
      <c r="N423" s="2">
        <f t="shared" si="102"/>
        <v>1109416.5</v>
      </c>
      <c r="O423" s="4">
        <f t="shared" si="100"/>
        <v>502401</v>
      </c>
      <c r="P423" s="68">
        <v>394</v>
      </c>
      <c r="Q423" s="63">
        <v>86</v>
      </c>
      <c r="R423" s="4">
        <f t="shared" si="103"/>
        <v>47099</v>
      </c>
      <c r="S423" s="6">
        <f t="shared" si="109"/>
        <v>77485.111399999994</v>
      </c>
      <c r="T423" s="70">
        <v>37385092</v>
      </c>
      <c r="U423" s="6">
        <f t="shared" si="110"/>
        <v>37385.091999999997</v>
      </c>
      <c r="V423" s="6">
        <f t="shared" si="111"/>
        <v>40100.019399999997</v>
      </c>
      <c r="W423" s="4">
        <f t="shared" si="101"/>
        <v>802000</v>
      </c>
      <c r="X423" s="19">
        <f t="shared" si="104"/>
        <v>1351500</v>
      </c>
      <c r="Y423" s="20">
        <v>0</v>
      </c>
      <c r="Z423" s="18">
        <v>0</v>
      </c>
      <c r="AA423" s="4">
        <f t="shared" si="105"/>
        <v>1351500</v>
      </c>
      <c r="AB423" s="20"/>
      <c r="AC423" s="20"/>
      <c r="AD423" s="20"/>
      <c r="AE423" s="20"/>
      <c r="AF423" s="20"/>
      <c r="AG423" s="20"/>
      <c r="AH423" s="20"/>
      <c r="AI423" s="64">
        <v>0</v>
      </c>
      <c r="AJ423" s="64"/>
      <c r="AK423" s="29"/>
      <c r="AL423" s="38">
        <f t="shared" si="112"/>
        <v>1351500</v>
      </c>
      <c r="AM423" s="62">
        <v>1351500</v>
      </c>
      <c r="AN423" s="26">
        <f t="shared" si="106"/>
        <v>0</v>
      </c>
      <c r="AO423" s="40" t="str">
        <f t="shared" si="113"/>
        <v xml:space="preserve"> </v>
      </c>
      <c r="AP423" s="40" t="str">
        <f t="shared" si="114"/>
        <v xml:space="preserve"> </v>
      </c>
    </row>
    <row r="424" spans="1:42" ht="17.100000000000001" customHeight="1">
      <c r="A424" s="8" t="s">
        <v>758</v>
      </c>
      <c r="B424" s="8" t="s">
        <v>759</v>
      </c>
      <c r="C424" s="8" t="s">
        <v>412</v>
      </c>
      <c r="D424" s="8" t="s">
        <v>767</v>
      </c>
      <c r="E424" s="57">
        <v>576.09</v>
      </c>
      <c r="F424" s="2">
        <f t="shared" si="107"/>
        <v>1051802.08</v>
      </c>
      <c r="G424" s="69">
        <v>265703.5</v>
      </c>
      <c r="H424" s="60">
        <v>56775</v>
      </c>
      <c r="I424" s="44">
        <f t="shared" si="108"/>
        <v>42581.25</v>
      </c>
      <c r="J424" s="61">
        <v>47729</v>
      </c>
      <c r="K424" s="61">
        <v>32368</v>
      </c>
      <c r="L424" s="61">
        <v>123719</v>
      </c>
      <c r="M424" s="61">
        <v>69058</v>
      </c>
      <c r="N424" s="2">
        <f t="shared" si="102"/>
        <v>581158.75</v>
      </c>
      <c r="O424" s="4">
        <f t="shared" si="100"/>
        <v>470643</v>
      </c>
      <c r="P424" s="68">
        <v>169</v>
      </c>
      <c r="Q424" s="63">
        <v>95</v>
      </c>
      <c r="R424" s="4">
        <f t="shared" si="103"/>
        <v>22316</v>
      </c>
      <c r="S424" s="6">
        <f t="shared" si="109"/>
        <v>50563.419300000001</v>
      </c>
      <c r="T424" s="70">
        <v>15501887</v>
      </c>
      <c r="U424" s="6">
        <f t="shared" si="110"/>
        <v>15501.887000000001</v>
      </c>
      <c r="V424" s="6">
        <f t="shared" si="111"/>
        <v>35061.532299999999</v>
      </c>
      <c r="W424" s="4">
        <f t="shared" si="101"/>
        <v>701231</v>
      </c>
      <c r="X424" s="19">
        <f t="shared" si="104"/>
        <v>1194190</v>
      </c>
      <c r="Y424" s="20">
        <v>0</v>
      </c>
      <c r="Z424" s="18">
        <v>0</v>
      </c>
      <c r="AA424" s="4">
        <f t="shared" si="105"/>
        <v>1194190</v>
      </c>
      <c r="AB424" s="20"/>
      <c r="AC424" s="20"/>
      <c r="AD424" s="20"/>
      <c r="AE424" s="20"/>
      <c r="AF424" s="20"/>
      <c r="AG424" s="20"/>
      <c r="AH424" s="20"/>
      <c r="AI424" s="64">
        <v>0</v>
      </c>
      <c r="AJ424" s="64"/>
      <c r="AK424" s="29"/>
      <c r="AL424" s="38">
        <f t="shared" si="112"/>
        <v>1194190</v>
      </c>
      <c r="AM424" s="62">
        <v>1194190</v>
      </c>
      <c r="AN424" s="26">
        <f t="shared" si="106"/>
        <v>0</v>
      </c>
      <c r="AO424" s="40" t="str">
        <f t="shared" si="113"/>
        <v xml:space="preserve"> </v>
      </c>
      <c r="AP424" s="40" t="str">
        <f t="shared" si="114"/>
        <v xml:space="preserve"> </v>
      </c>
    </row>
    <row r="425" spans="1:42" ht="17.100000000000001" customHeight="1">
      <c r="A425" s="8" t="s">
        <v>768</v>
      </c>
      <c r="B425" s="8" t="s">
        <v>769</v>
      </c>
      <c r="C425" s="8" t="s">
        <v>450</v>
      </c>
      <c r="D425" s="8" t="s">
        <v>329</v>
      </c>
      <c r="E425" s="57">
        <v>779.7</v>
      </c>
      <c r="F425" s="2">
        <f t="shared" si="107"/>
        <v>1423545.07</v>
      </c>
      <c r="G425" s="69">
        <v>657449.18000000005</v>
      </c>
      <c r="H425" s="60">
        <v>66511</v>
      </c>
      <c r="I425" s="44">
        <f t="shared" si="108"/>
        <v>49883.25</v>
      </c>
      <c r="J425" s="61">
        <v>77721</v>
      </c>
      <c r="K425" s="61">
        <v>0</v>
      </c>
      <c r="L425" s="61">
        <v>0</v>
      </c>
      <c r="M425" s="61">
        <v>7253</v>
      </c>
      <c r="N425" s="2">
        <f t="shared" si="102"/>
        <v>792306.43</v>
      </c>
      <c r="O425" s="4">
        <f t="shared" si="100"/>
        <v>631239</v>
      </c>
      <c r="P425" s="68">
        <v>385</v>
      </c>
      <c r="Q425" s="63">
        <v>33</v>
      </c>
      <c r="R425" s="4">
        <f t="shared" si="103"/>
        <v>17660</v>
      </c>
      <c r="S425" s="6">
        <f t="shared" si="109"/>
        <v>68434.269</v>
      </c>
      <c r="T425" s="70">
        <v>42470877</v>
      </c>
      <c r="U425" s="6">
        <f t="shared" si="110"/>
        <v>42470.877</v>
      </c>
      <c r="V425" s="6">
        <f t="shared" si="111"/>
        <v>25963.392</v>
      </c>
      <c r="W425" s="4">
        <f t="shared" si="101"/>
        <v>519268</v>
      </c>
      <c r="X425" s="19">
        <f t="shared" si="104"/>
        <v>1168167</v>
      </c>
      <c r="Y425" s="20">
        <v>0</v>
      </c>
      <c r="Z425" s="18">
        <v>0</v>
      </c>
      <c r="AA425" s="4">
        <f t="shared" si="105"/>
        <v>1168167</v>
      </c>
      <c r="AB425" s="20"/>
      <c r="AC425" s="20"/>
      <c r="AD425" s="20"/>
      <c r="AE425" s="20"/>
      <c r="AF425" s="20"/>
      <c r="AG425" s="20"/>
      <c r="AH425" s="20"/>
      <c r="AI425" s="64">
        <v>0</v>
      </c>
      <c r="AJ425" s="64"/>
      <c r="AK425" s="29"/>
      <c r="AL425" s="38">
        <f t="shared" si="112"/>
        <v>1168167</v>
      </c>
      <c r="AM425" s="62">
        <v>1168167</v>
      </c>
      <c r="AN425" s="26">
        <f t="shared" si="106"/>
        <v>0</v>
      </c>
      <c r="AO425" s="40" t="str">
        <f t="shared" si="113"/>
        <v xml:space="preserve"> </v>
      </c>
      <c r="AP425" s="40" t="str">
        <f t="shared" si="114"/>
        <v xml:space="preserve"> </v>
      </c>
    </row>
    <row r="426" spans="1:42" ht="17.100000000000001" customHeight="1">
      <c r="A426" s="8" t="s">
        <v>768</v>
      </c>
      <c r="B426" s="8" t="s">
        <v>769</v>
      </c>
      <c r="C426" s="8" t="s">
        <v>68</v>
      </c>
      <c r="D426" s="8" t="s">
        <v>770</v>
      </c>
      <c r="E426" s="57">
        <v>398.88</v>
      </c>
      <c r="F426" s="2">
        <f t="shared" si="107"/>
        <v>728259.15</v>
      </c>
      <c r="G426" s="69">
        <v>54445.07</v>
      </c>
      <c r="H426" s="60">
        <v>29564</v>
      </c>
      <c r="I426" s="44">
        <f t="shared" si="108"/>
        <v>22173</v>
      </c>
      <c r="J426" s="61">
        <v>34547</v>
      </c>
      <c r="K426" s="61">
        <v>0</v>
      </c>
      <c r="L426" s="61">
        <v>0</v>
      </c>
      <c r="M426" s="61">
        <v>224</v>
      </c>
      <c r="N426" s="2">
        <f t="shared" si="102"/>
        <v>111389.07</v>
      </c>
      <c r="O426" s="4">
        <f t="shared" si="100"/>
        <v>616870</v>
      </c>
      <c r="P426" s="68">
        <v>0</v>
      </c>
      <c r="Q426" s="63">
        <v>0</v>
      </c>
      <c r="R426" s="4">
        <f t="shared" si="103"/>
        <v>0</v>
      </c>
      <c r="S426" s="6">
        <f t="shared" si="109"/>
        <v>35009.6976</v>
      </c>
      <c r="T426" s="70">
        <v>3514853</v>
      </c>
      <c r="U426" s="6">
        <f t="shared" si="110"/>
        <v>3514.8530000000001</v>
      </c>
      <c r="V426" s="6">
        <f t="shared" si="111"/>
        <v>31494.8446</v>
      </c>
      <c r="W426" s="4">
        <f t="shared" si="101"/>
        <v>629897</v>
      </c>
      <c r="X426" s="19">
        <f t="shared" si="104"/>
        <v>1246767</v>
      </c>
      <c r="Y426" s="20">
        <v>0</v>
      </c>
      <c r="Z426" s="18">
        <v>0</v>
      </c>
      <c r="AA426" s="4">
        <f t="shared" si="105"/>
        <v>1246767</v>
      </c>
      <c r="AB426" s="20"/>
      <c r="AC426" s="20"/>
      <c r="AD426" s="20"/>
      <c r="AE426" s="20"/>
      <c r="AF426" s="20"/>
      <c r="AG426" s="20"/>
      <c r="AH426" s="20"/>
      <c r="AI426" s="64">
        <v>0</v>
      </c>
      <c r="AJ426" s="64"/>
      <c r="AK426" s="29"/>
      <c r="AL426" s="38">
        <f t="shared" si="112"/>
        <v>1246767</v>
      </c>
      <c r="AM426" s="62">
        <v>1246767</v>
      </c>
      <c r="AN426" s="26">
        <f t="shared" si="106"/>
        <v>0</v>
      </c>
      <c r="AO426" s="40" t="str">
        <f t="shared" si="113"/>
        <v xml:space="preserve"> </v>
      </c>
      <c r="AP426" s="40" t="str">
        <f t="shared" si="114"/>
        <v xml:space="preserve"> </v>
      </c>
    </row>
    <row r="427" spans="1:42" ht="17.100000000000001" customHeight="1">
      <c r="A427" s="8" t="s">
        <v>768</v>
      </c>
      <c r="B427" s="8" t="s">
        <v>769</v>
      </c>
      <c r="C427" s="8" t="s">
        <v>70</v>
      </c>
      <c r="D427" s="8" t="s">
        <v>771</v>
      </c>
      <c r="E427" s="57">
        <v>634.42999999999995</v>
      </c>
      <c r="F427" s="2">
        <f t="shared" si="107"/>
        <v>1158316.92</v>
      </c>
      <c r="G427" s="69">
        <v>173801.79</v>
      </c>
      <c r="H427" s="60">
        <v>51807</v>
      </c>
      <c r="I427" s="44">
        <f t="shared" si="108"/>
        <v>38855.25</v>
      </c>
      <c r="J427" s="61">
        <v>60540</v>
      </c>
      <c r="K427" s="61">
        <v>0</v>
      </c>
      <c r="L427" s="61">
        <v>0</v>
      </c>
      <c r="M427" s="61">
        <v>14051</v>
      </c>
      <c r="N427" s="2">
        <f t="shared" si="102"/>
        <v>287248.04000000004</v>
      </c>
      <c r="O427" s="4">
        <f t="shared" si="100"/>
        <v>871069</v>
      </c>
      <c r="P427" s="68">
        <v>319</v>
      </c>
      <c r="Q427" s="63">
        <v>33</v>
      </c>
      <c r="R427" s="4">
        <f t="shared" si="103"/>
        <v>14633</v>
      </c>
      <c r="S427" s="6">
        <f t="shared" si="109"/>
        <v>55683.9211</v>
      </c>
      <c r="T427" s="70">
        <v>11021039</v>
      </c>
      <c r="U427" s="6">
        <f t="shared" si="110"/>
        <v>11021.039000000001</v>
      </c>
      <c r="V427" s="6">
        <f t="shared" si="111"/>
        <v>44662.882100000003</v>
      </c>
      <c r="W427" s="4">
        <f t="shared" si="101"/>
        <v>893258</v>
      </c>
      <c r="X427" s="19">
        <f t="shared" si="104"/>
        <v>1778960</v>
      </c>
      <c r="Y427" s="20">
        <v>0</v>
      </c>
      <c r="Z427" s="18">
        <v>0</v>
      </c>
      <c r="AA427" s="4">
        <f t="shared" si="105"/>
        <v>1778960</v>
      </c>
      <c r="AB427" s="20"/>
      <c r="AC427" s="20"/>
      <c r="AD427" s="20"/>
      <c r="AE427" s="20"/>
      <c r="AF427" s="20"/>
      <c r="AG427" s="20"/>
      <c r="AH427" s="20"/>
      <c r="AI427" s="64">
        <v>0</v>
      </c>
      <c r="AJ427" s="64"/>
      <c r="AK427" s="29"/>
      <c r="AL427" s="38">
        <f t="shared" si="112"/>
        <v>1778960</v>
      </c>
      <c r="AM427" s="62">
        <v>1778960</v>
      </c>
      <c r="AN427" s="26">
        <f t="shared" si="106"/>
        <v>0</v>
      </c>
      <c r="AO427" s="40" t="str">
        <f t="shared" si="113"/>
        <v xml:space="preserve"> </v>
      </c>
      <c r="AP427" s="40" t="str">
        <f t="shared" si="114"/>
        <v xml:space="preserve"> </v>
      </c>
    </row>
    <row r="428" spans="1:42" ht="17.100000000000001" customHeight="1">
      <c r="A428" s="8" t="s">
        <v>768</v>
      </c>
      <c r="B428" s="8" t="s">
        <v>769</v>
      </c>
      <c r="C428" s="8" t="s">
        <v>82</v>
      </c>
      <c r="D428" s="8" t="s">
        <v>772</v>
      </c>
      <c r="E428" s="57">
        <v>2873.15</v>
      </c>
      <c r="F428" s="2">
        <f t="shared" si="107"/>
        <v>5245682.34</v>
      </c>
      <c r="G428" s="69">
        <v>842189.25</v>
      </c>
      <c r="H428" s="60">
        <v>221212</v>
      </c>
      <c r="I428" s="44">
        <f t="shared" si="108"/>
        <v>165909</v>
      </c>
      <c r="J428" s="61">
        <v>258213</v>
      </c>
      <c r="K428" s="61">
        <v>57709</v>
      </c>
      <c r="L428" s="61">
        <v>670692</v>
      </c>
      <c r="M428" s="61">
        <v>74872</v>
      </c>
      <c r="N428" s="2">
        <f t="shared" si="102"/>
        <v>2069584.25</v>
      </c>
      <c r="O428" s="4">
        <f>IF(F428&gt;N428,ROUND(SUM(F428-N428),0),0)</f>
        <v>3176098</v>
      </c>
      <c r="P428" s="68">
        <v>1046</v>
      </c>
      <c r="Q428" s="63">
        <v>33</v>
      </c>
      <c r="R428" s="4">
        <f t="shared" si="103"/>
        <v>47980</v>
      </c>
      <c r="S428" s="6">
        <f t="shared" si="109"/>
        <v>252176.37549999999</v>
      </c>
      <c r="T428" s="70">
        <v>53118429</v>
      </c>
      <c r="U428" s="6">
        <f t="shared" si="110"/>
        <v>53118.428999999996</v>
      </c>
      <c r="V428" s="6">
        <f t="shared" si="111"/>
        <v>199057.94649999999</v>
      </c>
      <c r="W428" s="4">
        <f t="shared" si="101"/>
        <v>3981159</v>
      </c>
      <c r="X428" s="19">
        <f t="shared" si="104"/>
        <v>7205237</v>
      </c>
      <c r="Y428" s="20">
        <v>0</v>
      </c>
      <c r="Z428" s="18">
        <v>0</v>
      </c>
      <c r="AA428" s="4">
        <f t="shared" si="105"/>
        <v>7205237</v>
      </c>
      <c r="AB428" s="20"/>
      <c r="AC428" s="20"/>
      <c r="AD428" s="20"/>
      <c r="AE428" s="20"/>
      <c r="AF428" s="20"/>
      <c r="AG428" s="20"/>
      <c r="AH428" s="20"/>
      <c r="AI428" s="64">
        <v>0</v>
      </c>
      <c r="AJ428" s="64"/>
      <c r="AK428" s="29"/>
      <c r="AL428" s="38">
        <f t="shared" si="112"/>
        <v>7205237</v>
      </c>
      <c r="AM428" s="62">
        <v>7205237</v>
      </c>
      <c r="AN428" s="26">
        <f t="shared" si="106"/>
        <v>0</v>
      </c>
      <c r="AO428" s="40" t="str">
        <f t="shared" si="113"/>
        <v xml:space="preserve"> </v>
      </c>
      <c r="AP428" s="40" t="str">
        <f t="shared" si="114"/>
        <v xml:space="preserve"> </v>
      </c>
    </row>
    <row r="429" spans="1:42" ht="17.100000000000001" customHeight="1">
      <c r="A429" s="8" t="s">
        <v>768</v>
      </c>
      <c r="B429" s="8" t="s">
        <v>769</v>
      </c>
      <c r="C429" s="8" t="s">
        <v>113</v>
      </c>
      <c r="D429" s="8" t="s">
        <v>773</v>
      </c>
      <c r="E429" s="57">
        <v>1239.78</v>
      </c>
      <c r="F429" s="2">
        <f t="shared" si="107"/>
        <v>2263540.73</v>
      </c>
      <c r="G429" s="69">
        <v>269507.03999999998</v>
      </c>
      <c r="H429" s="60">
        <v>106025</v>
      </c>
      <c r="I429" s="44">
        <f t="shared" si="108"/>
        <v>79518.75</v>
      </c>
      <c r="J429" s="61">
        <v>123896</v>
      </c>
      <c r="K429" s="61">
        <v>27480</v>
      </c>
      <c r="L429" s="61">
        <v>315030</v>
      </c>
      <c r="M429" s="61">
        <v>43310</v>
      </c>
      <c r="N429" s="2">
        <f t="shared" si="102"/>
        <v>858741.79</v>
      </c>
      <c r="O429" s="4">
        <f t="shared" si="100"/>
        <v>1404799</v>
      </c>
      <c r="P429" s="68">
        <v>679</v>
      </c>
      <c r="Q429" s="63">
        <v>33</v>
      </c>
      <c r="R429" s="4">
        <f t="shared" si="103"/>
        <v>31146</v>
      </c>
      <c r="S429" s="6">
        <f t="shared" si="109"/>
        <v>108815.4906</v>
      </c>
      <c r="T429" s="70">
        <v>17035843</v>
      </c>
      <c r="U429" s="6">
        <f t="shared" si="110"/>
        <v>17035.843000000001</v>
      </c>
      <c r="V429" s="6">
        <f t="shared" si="111"/>
        <v>91779.647599999997</v>
      </c>
      <c r="W429" s="4">
        <f t="shared" si="101"/>
        <v>1835593</v>
      </c>
      <c r="X429" s="19">
        <f t="shared" si="104"/>
        <v>3271538</v>
      </c>
      <c r="Y429" s="20">
        <v>0</v>
      </c>
      <c r="Z429" s="18">
        <v>0</v>
      </c>
      <c r="AA429" s="4">
        <f t="shared" si="105"/>
        <v>3271538</v>
      </c>
      <c r="AB429" s="20"/>
      <c r="AC429" s="20"/>
      <c r="AD429" s="20"/>
      <c r="AE429" s="20"/>
      <c r="AF429" s="20"/>
      <c r="AG429" s="20"/>
      <c r="AH429" s="20"/>
      <c r="AI429" s="64">
        <v>0</v>
      </c>
      <c r="AJ429" s="64"/>
      <c r="AK429" s="29"/>
      <c r="AL429" s="38">
        <f t="shared" si="112"/>
        <v>3271538</v>
      </c>
      <c r="AM429" s="62">
        <v>3271538</v>
      </c>
      <c r="AN429" s="26">
        <f t="shared" si="106"/>
        <v>0</v>
      </c>
      <c r="AO429" s="40" t="str">
        <f t="shared" si="113"/>
        <v xml:space="preserve"> </v>
      </c>
      <c r="AP429" s="40" t="str">
        <f t="shared" si="114"/>
        <v xml:space="preserve"> </v>
      </c>
    </row>
    <row r="430" spans="1:42" ht="17.100000000000001" customHeight="1">
      <c r="A430" s="8" t="s">
        <v>768</v>
      </c>
      <c r="B430" s="8" t="s">
        <v>769</v>
      </c>
      <c r="C430" s="8" t="s">
        <v>135</v>
      </c>
      <c r="D430" s="8" t="s">
        <v>774</v>
      </c>
      <c r="E430" s="57">
        <v>1947.16</v>
      </c>
      <c r="F430" s="2">
        <f t="shared" si="107"/>
        <v>3555046.84</v>
      </c>
      <c r="G430" s="69">
        <v>443182.45</v>
      </c>
      <c r="H430" s="60">
        <v>161537</v>
      </c>
      <c r="I430" s="44">
        <f t="shared" si="108"/>
        <v>121152.75</v>
      </c>
      <c r="J430" s="61">
        <v>188514</v>
      </c>
      <c r="K430" s="61">
        <v>42275</v>
      </c>
      <c r="L430" s="61">
        <v>484639</v>
      </c>
      <c r="M430" s="61">
        <v>66593</v>
      </c>
      <c r="N430" s="2">
        <f t="shared" si="102"/>
        <v>1346356.2</v>
      </c>
      <c r="O430" s="4">
        <f t="shared" si="100"/>
        <v>2208691</v>
      </c>
      <c r="P430" s="68">
        <v>1058</v>
      </c>
      <c r="Q430" s="63">
        <v>33</v>
      </c>
      <c r="R430" s="4">
        <f t="shared" si="103"/>
        <v>48530</v>
      </c>
      <c r="S430" s="6">
        <f t="shared" si="109"/>
        <v>170902.23319999999</v>
      </c>
      <c r="T430" s="70">
        <v>28102882</v>
      </c>
      <c r="U430" s="6">
        <f t="shared" si="110"/>
        <v>28102.882000000001</v>
      </c>
      <c r="V430" s="6">
        <f t="shared" si="111"/>
        <v>142799.35119999998</v>
      </c>
      <c r="W430" s="4">
        <f t="shared" si="101"/>
        <v>2855987</v>
      </c>
      <c r="X430" s="19">
        <f t="shared" si="104"/>
        <v>5113208</v>
      </c>
      <c r="Y430" s="20">
        <v>0</v>
      </c>
      <c r="Z430" s="18">
        <v>0</v>
      </c>
      <c r="AA430" s="4">
        <f t="shared" si="105"/>
        <v>5113208</v>
      </c>
      <c r="AB430" s="20"/>
      <c r="AC430" s="20"/>
      <c r="AD430" s="20"/>
      <c r="AE430" s="20"/>
      <c r="AF430" s="20"/>
      <c r="AG430" s="20"/>
      <c r="AH430" s="20"/>
      <c r="AI430" s="64">
        <v>0</v>
      </c>
      <c r="AJ430" s="64"/>
      <c r="AK430" s="29"/>
      <c r="AL430" s="38">
        <f t="shared" si="112"/>
        <v>5113208</v>
      </c>
      <c r="AM430" s="62">
        <v>5113208</v>
      </c>
      <c r="AN430" s="26">
        <f t="shared" si="106"/>
        <v>0</v>
      </c>
      <c r="AO430" s="40" t="str">
        <f t="shared" si="113"/>
        <v xml:space="preserve"> </v>
      </c>
      <c r="AP430" s="40" t="str">
        <f t="shared" si="114"/>
        <v xml:space="preserve"> </v>
      </c>
    </row>
    <row r="431" spans="1:42" ht="17.100000000000001" customHeight="1">
      <c r="A431" s="8" t="s">
        <v>768</v>
      </c>
      <c r="B431" s="8" t="s">
        <v>769</v>
      </c>
      <c r="C431" s="8" t="s">
        <v>72</v>
      </c>
      <c r="D431" s="8" t="s">
        <v>775</v>
      </c>
      <c r="E431" s="57">
        <v>483.08</v>
      </c>
      <c r="F431" s="2">
        <f t="shared" si="107"/>
        <v>881988.14</v>
      </c>
      <c r="G431" s="69">
        <v>155200.64000000001</v>
      </c>
      <c r="H431" s="60">
        <v>34818</v>
      </c>
      <c r="I431" s="44">
        <f t="shared" si="108"/>
        <v>26113.5</v>
      </c>
      <c r="J431" s="61">
        <v>40653</v>
      </c>
      <c r="K431" s="61">
        <v>9047</v>
      </c>
      <c r="L431" s="61">
        <v>107381</v>
      </c>
      <c r="M431" s="61">
        <v>80054</v>
      </c>
      <c r="N431" s="2">
        <f t="shared" si="102"/>
        <v>418449.14</v>
      </c>
      <c r="O431" s="4">
        <f t="shared" si="100"/>
        <v>463539</v>
      </c>
      <c r="P431" s="68">
        <v>239</v>
      </c>
      <c r="Q431" s="63">
        <v>77</v>
      </c>
      <c r="R431" s="4">
        <f t="shared" si="103"/>
        <v>25580</v>
      </c>
      <c r="S431" s="6">
        <f t="shared" si="109"/>
        <v>42399.931600000004</v>
      </c>
      <c r="T431" s="70">
        <v>9736552</v>
      </c>
      <c r="U431" s="6">
        <f t="shared" si="110"/>
        <v>9736.5519999999997</v>
      </c>
      <c r="V431" s="6">
        <f t="shared" si="111"/>
        <v>32663.379600000004</v>
      </c>
      <c r="W431" s="4">
        <f t="shared" si="101"/>
        <v>653268</v>
      </c>
      <c r="X431" s="19">
        <f t="shared" si="104"/>
        <v>1142387</v>
      </c>
      <c r="Y431" s="20">
        <v>0</v>
      </c>
      <c r="Z431" s="18">
        <v>0</v>
      </c>
      <c r="AA431" s="4">
        <f t="shared" si="105"/>
        <v>1142387</v>
      </c>
      <c r="AB431" s="20"/>
      <c r="AC431" s="20"/>
      <c r="AD431" s="20"/>
      <c r="AE431" s="20"/>
      <c r="AF431" s="20"/>
      <c r="AG431" s="20"/>
      <c r="AH431" s="20"/>
      <c r="AI431" s="64">
        <v>0</v>
      </c>
      <c r="AJ431" s="64"/>
      <c r="AK431" s="29"/>
      <c r="AL431" s="38">
        <f t="shared" si="112"/>
        <v>1142387</v>
      </c>
      <c r="AM431" s="62">
        <v>1142387</v>
      </c>
      <c r="AN431" s="26">
        <f t="shared" si="106"/>
        <v>0</v>
      </c>
      <c r="AO431" s="40" t="str">
        <f t="shared" si="113"/>
        <v xml:space="preserve"> </v>
      </c>
      <c r="AP431" s="40" t="str">
        <f t="shared" si="114"/>
        <v xml:space="preserve"> </v>
      </c>
    </row>
    <row r="432" spans="1:42" ht="17.100000000000001" customHeight="1">
      <c r="A432" s="8" t="s">
        <v>768</v>
      </c>
      <c r="B432" s="8" t="s">
        <v>769</v>
      </c>
      <c r="C432" s="8" t="s">
        <v>138</v>
      </c>
      <c r="D432" s="8" t="s">
        <v>776</v>
      </c>
      <c r="E432" s="57">
        <v>478.22</v>
      </c>
      <c r="F432" s="2">
        <f t="shared" si="107"/>
        <v>873114.95</v>
      </c>
      <c r="G432" s="69">
        <v>111411.46</v>
      </c>
      <c r="H432" s="60">
        <v>35449</v>
      </c>
      <c r="I432" s="44">
        <f t="shared" si="108"/>
        <v>26586.75</v>
      </c>
      <c r="J432" s="61">
        <v>41424</v>
      </c>
      <c r="K432" s="61">
        <v>9204</v>
      </c>
      <c r="L432" s="61">
        <v>107657</v>
      </c>
      <c r="M432" s="61">
        <v>37713</v>
      </c>
      <c r="N432" s="2">
        <f t="shared" si="102"/>
        <v>333996.21000000002</v>
      </c>
      <c r="O432" s="4">
        <f t="shared" si="100"/>
        <v>539119</v>
      </c>
      <c r="P432" s="68">
        <v>149</v>
      </c>
      <c r="Q432" s="63">
        <v>62</v>
      </c>
      <c r="R432" s="4">
        <f t="shared" si="103"/>
        <v>12841</v>
      </c>
      <c r="S432" s="6">
        <f t="shared" si="109"/>
        <v>41973.369400000003</v>
      </c>
      <c r="T432" s="70">
        <v>7015835</v>
      </c>
      <c r="U432" s="6">
        <f t="shared" si="110"/>
        <v>7015.835</v>
      </c>
      <c r="V432" s="6">
        <f t="shared" si="111"/>
        <v>34957.534400000004</v>
      </c>
      <c r="W432" s="4">
        <f t="shared" si="101"/>
        <v>699151</v>
      </c>
      <c r="X432" s="19">
        <f t="shared" si="104"/>
        <v>1251111</v>
      </c>
      <c r="Y432" s="20">
        <v>0</v>
      </c>
      <c r="Z432" s="18">
        <v>0</v>
      </c>
      <c r="AA432" s="4">
        <f t="shared" si="105"/>
        <v>1251111</v>
      </c>
      <c r="AB432" s="20"/>
      <c r="AC432" s="20"/>
      <c r="AD432" s="20"/>
      <c r="AE432" s="20"/>
      <c r="AF432" s="20"/>
      <c r="AG432" s="20"/>
      <c r="AH432" s="20"/>
      <c r="AI432" s="64">
        <v>0</v>
      </c>
      <c r="AJ432" s="64"/>
      <c r="AK432" s="29"/>
      <c r="AL432" s="38">
        <f t="shared" si="112"/>
        <v>1251111</v>
      </c>
      <c r="AM432" s="62">
        <v>1251111</v>
      </c>
      <c r="AN432" s="26">
        <f t="shared" si="106"/>
        <v>0</v>
      </c>
      <c r="AO432" s="40" t="str">
        <f t="shared" si="113"/>
        <v xml:space="preserve"> </v>
      </c>
      <c r="AP432" s="40" t="str">
        <f t="shared" si="114"/>
        <v xml:space="preserve"> </v>
      </c>
    </row>
    <row r="433" spans="1:42" ht="17.100000000000001" customHeight="1">
      <c r="A433" s="8" t="s">
        <v>768</v>
      </c>
      <c r="B433" s="8" t="s">
        <v>769</v>
      </c>
      <c r="C433" s="8" t="s">
        <v>240</v>
      </c>
      <c r="D433" s="8" t="s">
        <v>777</v>
      </c>
      <c r="E433" s="57">
        <v>1422.83</v>
      </c>
      <c r="F433" s="2">
        <f t="shared" si="107"/>
        <v>2597746.1</v>
      </c>
      <c r="G433" s="69">
        <v>564506.23</v>
      </c>
      <c r="H433" s="60">
        <v>79576</v>
      </c>
      <c r="I433" s="44">
        <f t="shared" si="108"/>
        <v>59682</v>
      </c>
      <c r="J433" s="61">
        <v>92989</v>
      </c>
      <c r="K433" s="61">
        <v>0</v>
      </c>
      <c r="L433" s="61">
        <v>0</v>
      </c>
      <c r="M433" s="61">
        <v>58335</v>
      </c>
      <c r="N433" s="2">
        <f t="shared" si="102"/>
        <v>775512.23</v>
      </c>
      <c r="O433" s="4">
        <f t="shared" si="100"/>
        <v>1822234</v>
      </c>
      <c r="P433" s="68">
        <v>830</v>
      </c>
      <c r="Q433" s="63">
        <v>33</v>
      </c>
      <c r="R433" s="4">
        <f t="shared" si="103"/>
        <v>38072</v>
      </c>
      <c r="S433" s="6">
        <f t="shared" si="109"/>
        <v>124881.78909999999</v>
      </c>
      <c r="T433" s="70">
        <v>37138568</v>
      </c>
      <c r="U433" s="6">
        <f t="shared" si="110"/>
        <v>37138.567999999999</v>
      </c>
      <c r="V433" s="6">
        <f t="shared" si="111"/>
        <v>87743.221099999995</v>
      </c>
      <c r="W433" s="4">
        <f t="shared" si="101"/>
        <v>1754864</v>
      </c>
      <c r="X433" s="19">
        <f t="shared" si="104"/>
        <v>3615170</v>
      </c>
      <c r="Y433" s="20">
        <v>0</v>
      </c>
      <c r="Z433" s="18">
        <v>0</v>
      </c>
      <c r="AA433" s="4">
        <f t="shared" si="105"/>
        <v>3615170</v>
      </c>
      <c r="AB433" s="20"/>
      <c r="AC433" s="20"/>
      <c r="AD433" s="20"/>
      <c r="AE433" s="20"/>
      <c r="AF433" s="20"/>
      <c r="AG433" s="20"/>
      <c r="AH433" s="20"/>
      <c r="AI433" s="64">
        <v>0</v>
      </c>
      <c r="AJ433" s="64"/>
      <c r="AK433" s="29"/>
      <c r="AL433" s="38">
        <f t="shared" si="112"/>
        <v>3615170</v>
      </c>
      <c r="AM433" s="62">
        <v>3615170</v>
      </c>
      <c r="AN433" s="26">
        <f t="shared" si="106"/>
        <v>0</v>
      </c>
      <c r="AO433" s="40" t="str">
        <f t="shared" si="113"/>
        <v xml:space="preserve"> </v>
      </c>
      <c r="AP433" s="40" t="str">
        <f t="shared" si="114"/>
        <v xml:space="preserve"> </v>
      </c>
    </row>
    <row r="434" spans="1:42" ht="17.100000000000001" customHeight="1">
      <c r="A434" s="8" t="s">
        <v>768</v>
      </c>
      <c r="B434" s="8" t="s">
        <v>769</v>
      </c>
      <c r="C434" s="8" t="s">
        <v>541</v>
      </c>
      <c r="D434" s="8" t="s">
        <v>778</v>
      </c>
      <c r="E434" s="57">
        <v>3383.36</v>
      </c>
      <c r="F434" s="2">
        <f t="shared" si="107"/>
        <v>6177203.3499999996</v>
      </c>
      <c r="G434" s="69">
        <v>517106.43</v>
      </c>
      <c r="H434" s="60">
        <v>272498</v>
      </c>
      <c r="I434" s="44">
        <f t="shared" si="108"/>
        <v>204373.5</v>
      </c>
      <c r="J434" s="61">
        <v>318120</v>
      </c>
      <c r="K434" s="61">
        <v>70959</v>
      </c>
      <c r="L434" s="61">
        <v>819030</v>
      </c>
      <c r="M434" s="61">
        <v>125332</v>
      </c>
      <c r="N434" s="2">
        <f t="shared" si="102"/>
        <v>2054920.93</v>
      </c>
      <c r="O434" s="4">
        <f t="shared" si="100"/>
        <v>4122282</v>
      </c>
      <c r="P434" s="68">
        <v>1742</v>
      </c>
      <c r="Q434" s="63">
        <v>33</v>
      </c>
      <c r="R434" s="4">
        <f t="shared" si="103"/>
        <v>79906</v>
      </c>
      <c r="S434" s="6">
        <f t="shared" si="109"/>
        <v>296957.50719999999</v>
      </c>
      <c r="T434" s="70">
        <v>32915750</v>
      </c>
      <c r="U434" s="6">
        <f t="shared" si="110"/>
        <v>32915.75</v>
      </c>
      <c r="V434" s="6">
        <f t="shared" si="111"/>
        <v>264041.75719999999</v>
      </c>
      <c r="W434" s="4">
        <f t="shared" si="101"/>
        <v>5280835</v>
      </c>
      <c r="X434" s="19">
        <f t="shared" si="104"/>
        <v>9483023</v>
      </c>
      <c r="Y434" s="20">
        <v>0</v>
      </c>
      <c r="Z434" s="18">
        <v>0</v>
      </c>
      <c r="AA434" s="4">
        <f t="shared" si="105"/>
        <v>9483023</v>
      </c>
      <c r="AB434" s="20"/>
      <c r="AC434" s="20"/>
      <c r="AD434" s="20"/>
      <c r="AE434" s="20"/>
      <c r="AF434" s="20"/>
      <c r="AG434" s="20"/>
      <c r="AH434" s="20"/>
      <c r="AI434" s="64">
        <v>0</v>
      </c>
      <c r="AJ434" s="64"/>
      <c r="AK434" s="29"/>
      <c r="AL434" s="38">
        <f t="shared" si="112"/>
        <v>9483023</v>
      </c>
      <c r="AM434" s="62">
        <v>9483023</v>
      </c>
      <c r="AN434" s="26">
        <f t="shared" si="106"/>
        <v>0</v>
      </c>
      <c r="AO434" s="40" t="str">
        <f t="shared" si="113"/>
        <v xml:space="preserve"> </v>
      </c>
      <c r="AP434" s="40" t="str">
        <f t="shared" si="114"/>
        <v xml:space="preserve"> </v>
      </c>
    </row>
    <row r="435" spans="1:42" ht="17.100000000000001" customHeight="1">
      <c r="A435" s="8" t="s">
        <v>768</v>
      </c>
      <c r="B435" s="8" t="s">
        <v>769</v>
      </c>
      <c r="C435" s="8" t="s">
        <v>86</v>
      </c>
      <c r="D435" s="8" t="s">
        <v>779</v>
      </c>
      <c r="E435" s="57">
        <v>6718.92</v>
      </c>
      <c r="F435" s="2">
        <f t="shared" si="107"/>
        <v>12267135.380000001</v>
      </c>
      <c r="G435" s="69">
        <v>1823151.67</v>
      </c>
      <c r="H435" s="60">
        <v>493778</v>
      </c>
      <c r="I435" s="44">
        <f t="shared" si="108"/>
        <v>370333.5</v>
      </c>
      <c r="J435" s="61">
        <v>576520</v>
      </c>
      <c r="K435" s="61">
        <v>128344</v>
      </c>
      <c r="L435" s="61">
        <v>1498422</v>
      </c>
      <c r="M435" s="61">
        <v>1425</v>
      </c>
      <c r="N435" s="2">
        <f t="shared" si="102"/>
        <v>4398196.17</v>
      </c>
      <c r="O435" s="4">
        <f t="shared" si="100"/>
        <v>7868939</v>
      </c>
      <c r="P435" s="68">
        <v>2100</v>
      </c>
      <c r="Q435" s="63">
        <v>33</v>
      </c>
      <c r="R435" s="4">
        <f t="shared" si="103"/>
        <v>96327</v>
      </c>
      <c r="S435" s="6">
        <f t="shared" si="109"/>
        <v>589719.60840000003</v>
      </c>
      <c r="T435" s="70">
        <v>119082408</v>
      </c>
      <c r="U435" s="6">
        <f t="shared" si="110"/>
        <v>119082.408</v>
      </c>
      <c r="V435" s="6">
        <f t="shared" si="111"/>
        <v>470637.20040000003</v>
      </c>
      <c r="W435" s="4">
        <f t="shared" si="101"/>
        <v>9412744</v>
      </c>
      <c r="X435" s="19">
        <f t="shared" si="104"/>
        <v>17378010</v>
      </c>
      <c r="Y435" s="20">
        <v>0</v>
      </c>
      <c r="Z435" s="18">
        <v>0</v>
      </c>
      <c r="AA435" s="4">
        <f t="shared" si="105"/>
        <v>17378010</v>
      </c>
      <c r="AB435" s="20">
        <v>112799</v>
      </c>
      <c r="AC435" s="20"/>
      <c r="AD435" s="20"/>
      <c r="AE435" s="20"/>
      <c r="AF435" s="20"/>
      <c r="AG435" s="20"/>
      <c r="AH435" s="20"/>
      <c r="AI435" s="64">
        <v>0</v>
      </c>
      <c r="AJ435" s="64"/>
      <c r="AK435" s="29"/>
      <c r="AL435" s="38">
        <f t="shared" si="112"/>
        <v>17265211</v>
      </c>
      <c r="AM435" s="62">
        <v>17265211</v>
      </c>
      <c r="AN435" s="26">
        <f t="shared" si="106"/>
        <v>0</v>
      </c>
      <c r="AO435" s="40" t="str">
        <f t="shared" si="113"/>
        <v xml:space="preserve"> </v>
      </c>
      <c r="AP435" s="40" t="str">
        <f t="shared" si="114"/>
        <v xml:space="preserve"> </v>
      </c>
    </row>
    <row r="436" spans="1:42" ht="17.100000000000001" customHeight="1">
      <c r="A436" s="8" t="s">
        <v>768</v>
      </c>
      <c r="B436" s="8" t="s">
        <v>769</v>
      </c>
      <c r="C436" s="8" t="s">
        <v>780</v>
      </c>
      <c r="D436" s="8" t="s">
        <v>781</v>
      </c>
      <c r="E436" s="57">
        <v>510.9</v>
      </c>
      <c r="F436" s="2">
        <f t="shared" si="107"/>
        <v>932780.78</v>
      </c>
      <c r="G436" s="69">
        <v>95557.62</v>
      </c>
      <c r="H436" s="60">
        <v>37724</v>
      </c>
      <c r="I436" s="44">
        <f t="shared" si="108"/>
        <v>28293</v>
      </c>
      <c r="J436" s="61">
        <v>44058</v>
      </c>
      <c r="K436" s="61">
        <v>9762</v>
      </c>
      <c r="L436" s="61">
        <v>113464</v>
      </c>
      <c r="M436" s="61">
        <v>31999</v>
      </c>
      <c r="N436" s="2">
        <f t="shared" si="102"/>
        <v>323133.62</v>
      </c>
      <c r="O436" s="4">
        <f t="shared" si="100"/>
        <v>609647</v>
      </c>
      <c r="P436" s="68">
        <v>206</v>
      </c>
      <c r="Q436" s="63">
        <v>73</v>
      </c>
      <c r="R436" s="4">
        <f t="shared" si="103"/>
        <v>20903</v>
      </c>
      <c r="S436" s="6">
        <f t="shared" si="109"/>
        <v>44841.692999999999</v>
      </c>
      <c r="T436" s="70">
        <v>5908265</v>
      </c>
      <c r="U436" s="6">
        <f t="shared" si="110"/>
        <v>5908.2650000000003</v>
      </c>
      <c r="V436" s="6">
        <f t="shared" si="111"/>
        <v>38933.428</v>
      </c>
      <c r="W436" s="4">
        <f t="shared" si="101"/>
        <v>778669</v>
      </c>
      <c r="X436" s="19">
        <f t="shared" si="104"/>
        <v>1409219</v>
      </c>
      <c r="Y436" s="20">
        <v>0</v>
      </c>
      <c r="Z436" s="18">
        <v>0</v>
      </c>
      <c r="AA436" s="4">
        <f t="shared" si="105"/>
        <v>1409219</v>
      </c>
      <c r="AB436" s="20"/>
      <c r="AC436" s="20"/>
      <c r="AD436" s="20"/>
      <c r="AE436" s="20"/>
      <c r="AF436" s="20"/>
      <c r="AG436" s="20"/>
      <c r="AH436" s="20"/>
      <c r="AI436" s="64">
        <v>0</v>
      </c>
      <c r="AJ436" s="64"/>
      <c r="AK436" s="29"/>
      <c r="AL436" s="38">
        <f t="shared" si="112"/>
        <v>1409219</v>
      </c>
      <c r="AM436" s="62">
        <v>1409219</v>
      </c>
      <c r="AN436" s="26">
        <f t="shared" si="106"/>
        <v>0</v>
      </c>
      <c r="AO436" s="40" t="str">
        <f t="shared" si="113"/>
        <v xml:space="preserve"> </v>
      </c>
      <c r="AP436" s="40" t="str">
        <f t="shared" si="114"/>
        <v xml:space="preserve"> </v>
      </c>
    </row>
    <row r="437" spans="1:42" ht="17.100000000000001" customHeight="1">
      <c r="A437" s="8" t="s">
        <v>768</v>
      </c>
      <c r="B437" s="8" t="s">
        <v>769</v>
      </c>
      <c r="C437" s="8" t="s">
        <v>782</v>
      </c>
      <c r="D437" s="8" t="s">
        <v>783</v>
      </c>
      <c r="E437" s="57">
        <v>278.70999999999998</v>
      </c>
      <c r="F437" s="2">
        <f t="shared" si="107"/>
        <v>508857.57</v>
      </c>
      <c r="G437" s="69">
        <v>151957.20000000001</v>
      </c>
      <c r="H437" s="60">
        <v>19115</v>
      </c>
      <c r="I437" s="44">
        <f t="shared" si="108"/>
        <v>14336.25</v>
      </c>
      <c r="J437" s="61">
        <v>22315</v>
      </c>
      <c r="K437" s="61">
        <v>4981</v>
      </c>
      <c r="L437" s="61">
        <v>62015</v>
      </c>
      <c r="M437" s="61">
        <v>74520</v>
      </c>
      <c r="N437" s="2">
        <f t="shared" si="102"/>
        <v>330124.45</v>
      </c>
      <c r="O437" s="4">
        <f t="shared" si="100"/>
        <v>178733</v>
      </c>
      <c r="P437" s="68">
        <v>73</v>
      </c>
      <c r="Q437" s="63">
        <v>134</v>
      </c>
      <c r="R437" s="4">
        <f t="shared" si="103"/>
        <v>13597</v>
      </c>
      <c r="S437" s="6">
        <f t="shared" si="109"/>
        <v>24462.376700000001</v>
      </c>
      <c r="T437" s="70">
        <v>9397477</v>
      </c>
      <c r="U437" s="6">
        <f t="shared" si="110"/>
        <v>9397.4770000000008</v>
      </c>
      <c r="V437" s="6">
        <f t="shared" si="111"/>
        <v>15064.8997</v>
      </c>
      <c r="W437" s="4">
        <f t="shared" si="101"/>
        <v>301298</v>
      </c>
      <c r="X437" s="19">
        <f t="shared" si="104"/>
        <v>493628</v>
      </c>
      <c r="Y437" s="20">
        <v>0</v>
      </c>
      <c r="Z437" s="18">
        <v>0</v>
      </c>
      <c r="AA437" s="4">
        <f t="shared" si="105"/>
        <v>493628</v>
      </c>
      <c r="AB437" s="20"/>
      <c r="AC437" s="20"/>
      <c r="AD437" s="20"/>
      <c r="AE437" s="20"/>
      <c r="AF437" s="20"/>
      <c r="AG437" s="20"/>
      <c r="AH437" s="20"/>
      <c r="AI437" s="64">
        <v>0</v>
      </c>
      <c r="AJ437" s="64"/>
      <c r="AK437" s="29"/>
      <c r="AL437" s="38">
        <f t="shared" si="112"/>
        <v>493628</v>
      </c>
      <c r="AM437" s="62">
        <v>493628</v>
      </c>
      <c r="AN437" s="26">
        <f t="shared" si="106"/>
        <v>0</v>
      </c>
      <c r="AO437" s="40" t="str">
        <f t="shared" si="113"/>
        <v xml:space="preserve"> </v>
      </c>
      <c r="AP437" s="40" t="str">
        <f t="shared" si="114"/>
        <v xml:space="preserve"> </v>
      </c>
    </row>
    <row r="438" spans="1:42" ht="17.100000000000001" customHeight="1">
      <c r="A438" s="8" t="s">
        <v>768</v>
      </c>
      <c r="B438" s="8" t="s">
        <v>769</v>
      </c>
      <c r="C438" s="8" t="s">
        <v>784</v>
      </c>
      <c r="D438" s="8" t="s">
        <v>785</v>
      </c>
      <c r="E438" s="57">
        <v>565.32000000000005</v>
      </c>
      <c r="F438" s="2">
        <f t="shared" si="107"/>
        <v>1032138.64</v>
      </c>
      <c r="G438" s="69">
        <v>133020.13</v>
      </c>
      <c r="H438" s="60">
        <v>40665</v>
      </c>
      <c r="I438" s="44">
        <f t="shared" si="108"/>
        <v>30498.75</v>
      </c>
      <c r="J438" s="61">
        <v>47493</v>
      </c>
      <c r="K438" s="61">
        <v>10526</v>
      </c>
      <c r="L438" s="61">
        <v>125748</v>
      </c>
      <c r="M438" s="61">
        <v>75220</v>
      </c>
      <c r="N438" s="2">
        <f t="shared" si="102"/>
        <v>422505.88</v>
      </c>
      <c r="O438" s="4">
        <f t="shared" si="100"/>
        <v>609633</v>
      </c>
      <c r="P438" s="68">
        <v>132</v>
      </c>
      <c r="Q438" s="63">
        <v>88</v>
      </c>
      <c r="R438" s="4">
        <f t="shared" si="103"/>
        <v>16146</v>
      </c>
      <c r="S438" s="6">
        <f t="shared" si="109"/>
        <v>49618.136400000003</v>
      </c>
      <c r="T438" s="70">
        <v>8113918</v>
      </c>
      <c r="U438" s="6">
        <f t="shared" si="110"/>
        <v>8113.9179999999997</v>
      </c>
      <c r="V438" s="6">
        <f t="shared" si="111"/>
        <v>41504.218400000005</v>
      </c>
      <c r="W438" s="4">
        <f t="shared" si="101"/>
        <v>830084</v>
      </c>
      <c r="X438" s="19">
        <f t="shared" si="104"/>
        <v>1455863</v>
      </c>
      <c r="Y438" s="20">
        <v>0</v>
      </c>
      <c r="Z438" s="18">
        <v>0</v>
      </c>
      <c r="AA438" s="4">
        <f t="shared" si="105"/>
        <v>1455863</v>
      </c>
      <c r="AB438" s="20"/>
      <c r="AC438" s="20"/>
      <c r="AD438" s="20"/>
      <c r="AE438" s="20"/>
      <c r="AF438" s="20"/>
      <c r="AG438" s="20"/>
      <c r="AH438" s="20"/>
      <c r="AI438" s="64">
        <v>0</v>
      </c>
      <c r="AJ438" s="64"/>
      <c r="AK438" s="29"/>
      <c r="AL438" s="38">
        <f t="shared" si="112"/>
        <v>1455863</v>
      </c>
      <c r="AM438" s="62">
        <v>1455863</v>
      </c>
      <c r="AN438" s="26">
        <f t="shared" si="106"/>
        <v>0</v>
      </c>
      <c r="AO438" s="40" t="str">
        <f t="shared" si="113"/>
        <v xml:space="preserve"> </v>
      </c>
      <c r="AP438" s="40" t="str">
        <f t="shared" si="114"/>
        <v xml:space="preserve"> </v>
      </c>
    </row>
    <row r="439" spans="1:42" ht="17.100000000000001" customHeight="1">
      <c r="A439" s="8" t="s">
        <v>786</v>
      </c>
      <c r="B439" s="8" t="s">
        <v>787</v>
      </c>
      <c r="C439" s="8" t="s">
        <v>722</v>
      </c>
      <c r="D439" s="8" t="s">
        <v>788</v>
      </c>
      <c r="E439" s="57">
        <v>126.67</v>
      </c>
      <c r="F439" s="2">
        <f t="shared" si="107"/>
        <v>231269.02</v>
      </c>
      <c r="G439" s="69">
        <v>51801.919999999998</v>
      </c>
      <c r="H439" s="60">
        <v>5828</v>
      </c>
      <c r="I439" s="44">
        <f t="shared" si="108"/>
        <v>4371</v>
      </c>
      <c r="J439" s="61">
        <v>8489</v>
      </c>
      <c r="K439" s="61">
        <v>0</v>
      </c>
      <c r="L439" s="61">
        <v>0</v>
      </c>
      <c r="M439" s="61">
        <v>14616</v>
      </c>
      <c r="N439" s="2">
        <f t="shared" si="102"/>
        <v>79277.919999999998</v>
      </c>
      <c r="O439" s="4">
        <f t="shared" si="100"/>
        <v>151991</v>
      </c>
      <c r="P439" s="68">
        <v>46</v>
      </c>
      <c r="Q439" s="63">
        <v>145</v>
      </c>
      <c r="R439" s="4">
        <f t="shared" si="103"/>
        <v>9271</v>
      </c>
      <c r="S439" s="6">
        <f t="shared" si="109"/>
        <v>11117.8259</v>
      </c>
      <c r="T439" s="70">
        <v>3250576</v>
      </c>
      <c r="U439" s="6">
        <f t="shared" si="110"/>
        <v>3250.576</v>
      </c>
      <c r="V439" s="6">
        <f t="shared" si="111"/>
        <v>7867.2498999999998</v>
      </c>
      <c r="W439" s="4">
        <f t="shared" si="101"/>
        <v>157345</v>
      </c>
      <c r="X439" s="19">
        <f t="shared" si="104"/>
        <v>318607</v>
      </c>
      <c r="Y439" s="20">
        <v>0</v>
      </c>
      <c r="Z439" s="18">
        <v>0</v>
      </c>
      <c r="AA439" s="4">
        <f t="shared" si="105"/>
        <v>318607</v>
      </c>
      <c r="AB439" s="20"/>
      <c r="AC439" s="20"/>
      <c r="AD439" s="20"/>
      <c r="AE439" s="20"/>
      <c r="AF439" s="20">
        <v>327</v>
      </c>
      <c r="AG439" s="20">
        <v>38394</v>
      </c>
      <c r="AH439" s="20"/>
      <c r="AI439" s="64">
        <v>0</v>
      </c>
      <c r="AJ439" s="64"/>
      <c r="AK439" s="29"/>
      <c r="AL439" s="38">
        <f t="shared" si="112"/>
        <v>279886</v>
      </c>
      <c r="AM439" s="62">
        <v>279886</v>
      </c>
      <c r="AN439" s="26">
        <f t="shared" si="106"/>
        <v>0</v>
      </c>
      <c r="AO439" s="40" t="str">
        <f t="shared" si="113"/>
        <v xml:space="preserve"> </v>
      </c>
      <c r="AP439" s="40" t="str">
        <f t="shared" si="114"/>
        <v xml:space="preserve"> </v>
      </c>
    </row>
    <row r="440" spans="1:42" ht="17.100000000000001" customHeight="1">
      <c r="A440" s="8" t="s">
        <v>786</v>
      </c>
      <c r="B440" s="8" t="s">
        <v>787</v>
      </c>
      <c r="C440" s="8" t="s">
        <v>256</v>
      </c>
      <c r="D440" s="8" t="s">
        <v>789</v>
      </c>
      <c r="E440" s="57">
        <v>179.46</v>
      </c>
      <c r="F440" s="2">
        <f t="shared" si="107"/>
        <v>327650.89</v>
      </c>
      <c r="G440" s="69">
        <v>66034.55</v>
      </c>
      <c r="H440" s="60">
        <v>8957</v>
      </c>
      <c r="I440" s="44">
        <f t="shared" si="108"/>
        <v>6717.75</v>
      </c>
      <c r="J440" s="61">
        <v>13044</v>
      </c>
      <c r="K440" s="61">
        <v>0</v>
      </c>
      <c r="L440" s="61">
        <v>0</v>
      </c>
      <c r="M440" s="61">
        <v>23499</v>
      </c>
      <c r="N440" s="2">
        <f t="shared" si="102"/>
        <v>109295.3</v>
      </c>
      <c r="O440" s="4">
        <f t="shared" si="100"/>
        <v>218356</v>
      </c>
      <c r="P440" s="68">
        <v>67</v>
      </c>
      <c r="Q440" s="63">
        <v>106</v>
      </c>
      <c r="R440" s="4">
        <f t="shared" si="103"/>
        <v>9872</v>
      </c>
      <c r="S440" s="6">
        <f t="shared" si="109"/>
        <v>15751.2042</v>
      </c>
      <c r="T440" s="70">
        <v>4067895</v>
      </c>
      <c r="U440" s="6">
        <f t="shared" si="110"/>
        <v>4067.895</v>
      </c>
      <c r="V440" s="6">
        <f t="shared" si="111"/>
        <v>11683.3092</v>
      </c>
      <c r="W440" s="4">
        <f t="shared" si="101"/>
        <v>233666</v>
      </c>
      <c r="X440" s="19">
        <f t="shared" si="104"/>
        <v>461894</v>
      </c>
      <c r="Y440" s="20">
        <v>0</v>
      </c>
      <c r="Z440" s="18">
        <v>0</v>
      </c>
      <c r="AA440" s="4">
        <f t="shared" si="105"/>
        <v>461894</v>
      </c>
      <c r="AB440" s="20"/>
      <c r="AC440" s="20"/>
      <c r="AD440" s="20"/>
      <c r="AE440" s="20"/>
      <c r="AF440" s="20"/>
      <c r="AG440" s="20">
        <v>7238</v>
      </c>
      <c r="AH440" s="20"/>
      <c r="AI440" s="64">
        <v>0</v>
      </c>
      <c r="AJ440" s="64"/>
      <c r="AK440" s="29"/>
      <c r="AL440" s="38">
        <f t="shared" si="112"/>
        <v>454656</v>
      </c>
      <c r="AM440" s="62">
        <v>454656</v>
      </c>
      <c r="AN440" s="26">
        <f t="shared" si="106"/>
        <v>0</v>
      </c>
      <c r="AO440" s="40" t="str">
        <f t="shared" si="113"/>
        <v xml:space="preserve"> </v>
      </c>
      <c r="AP440" s="40" t="str">
        <f t="shared" si="114"/>
        <v xml:space="preserve"> </v>
      </c>
    </row>
    <row r="441" spans="1:42" ht="17.100000000000001" customHeight="1">
      <c r="A441" s="8" t="s">
        <v>786</v>
      </c>
      <c r="B441" s="8" t="s">
        <v>787</v>
      </c>
      <c r="C441" s="8" t="s">
        <v>790</v>
      </c>
      <c r="D441" s="8" t="s">
        <v>791</v>
      </c>
      <c r="E441" s="57">
        <v>129.22</v>
      </c>
      <c r="F441" s="2">
        <f t="shared" si="107"/>
        <v>235924.71</v>
      </c>
      <c r="G441" s="69">
        <v>70773.960000000006</v>
      </c>
      <c r="H441" s="60">
        <v>4269</v>
      </c>
      <c r="I441" s="44">
        <f t="shared" si="108"/>
        <v>3201.75</v>
      </c>
      <c r="J441" s="61">
        <v>6195</v>
      </c>
      <c r="K441" s="61">
        <v>0</v>
      </c>
      <c r="L441" s="61">
        <v>0</v>
      </c>
      <c r="M441" s="61">
        <v>18221</v>
      </c>
      <c r="N441" s="2">
        <f t="shared" si="102"/>
        <v>98391.71</v>
      </c>
      <c r="O441" s="4">
        <f t="shared" ref="O441:O504" si="115">IF(F441&gt;N441,ROUND(SUM(F441-N441),0),0)</f>
        <v>137533</v>
      </c>
      <c r="P441" s="68">
        <v>52</v>
      </c>
      <c r="Q441" s="63">
        <v>167</v>
      </c>
      <c r="R441" s="4">
        <f t="shared" si="103"/>
        <v>12071</v>
      </c>
      <c r="S441" s="6">
        <f t="shared" si="109"/>
        <v>11341.6394</v>
      </c>
      <c r="T441" s="70">
        <v>4431682</v>
      </c>
      <c r="U441" s="6">
        <f t="shared" si="110"/>
        <v>4431.6819999999998</v>
      </c>
      <c r="V441" s="6">
        <f t="shared" si="111"/>
        <v>6909.9574000000002</v>
      </c>
      <c r="W441" s="4">
        <f t="shared" si="101"/>
        <v>138199</v>
      </c>
      <c r="X441" s="19">
        <f t="shared" si="104"/>
        <v>287803</v>
      </c>
      <c r="Y441" s="20">
        <v>0</v>
      </c>
      <c r="Z441" s="18">
        <v>0</v>
      </c>
      <c r="AA441" s="4">
        <f t="shared" si="105"/>
        <v>287803</v>
      </c>
      <c r="AB441" s="20"/>
      <c r="AC441" s="20"/>
      <c r="AD441" s="20"/>
      <c r="AE441" s="20"/>
      <c r="AF441" s="20"/>
      <c r="AG441" s="20"/>
      <c r="AH441" s="20"/>
      <c r="AI441" s="64">
        <v>0</v>
      </c>
      <c r="AJ441" s="64"/>
      <c r="AK441" s="29"/>
      <c r="AL441" s="38">
        <f t="shared" si="112"/>
        <v>287803</v>
      </c>
      <c r="AM441" s="62">
        <v>287803</v>
      </c>
      <c r="AN441" s="26">
        <f t="shared" si="106"/>
        <v>0</v>
      </c>
      <c r="AO441" s="40" t="str">
        <f t="shared" si="113"/>
        <v xml:space="preserve"> </v>
      </c>
      <c r="AP441" s="40" t="str">
        <f t="shared" si="114"/>
        <v xml:space="preserve"> </v>
      </c>
    </row>
    <row r="442" spans="1:42" ht="17.100000000000001" customHeight="1">
      <c r="A442" s="8" t="s">
        <v>786</v>
      </c>
      <c r="B442" s="8" t="s">
        <v>787</v>
      </c>
      <c r="C442" s="8" t="s">
        <v>82</v>
      </c>
      <c r="D442" s="8" t="s">
        <v>792</v>
      </c>
      <c r="E442" s="57">
        <v>1009.09</v>
      </c>
      <c r="F442" s="2">
        <f t="shared" si="107"/>
        <v>1842356.16</v>
      </c>
      <c r="G442" s="69">
        <v>129199.52</v>
      </c>
      <c r="H442" s="60">
        <v>52399</v>
      </c>
      <c r="I442" s="44">
        <f t="shared" si="108"/>
        <v>39299.25</v>
      </c>
      <c r="J442" s="61">
        <v>76418</v>
      </c>
      <c r="K442" s="61">
        <v>9946</v>
      </c>
      <c r="L442" s="61">
        <v>197035</v>
      </c>
      <c r="M442" s="61">
        <v>94271</v>
      </c>
      <c r="N442" s="2">
        <f t="shared" si="102"/>
        <v>546168.77</v>
      </c>
      <c r="O442" s="4">
        <f t="shared" si="115"/>
        <v>1296187</v>
      </c>
      <c r="P442" s="68">
        <v>396</v>
      </c>
      <c r="Q442" s="63">
        <v>90</v>
      </c>
      <c r="R442" s="4">
        <f t="shared" si="103"/>
        <v>49540</v>
      </c>
      <c r="S442" s="6">
        <f t="shared" si="109"/>
        <v>88567.829299999998</v>
      </c>
      <c r="T442" s="70">
        <v>7722675</v>
      </c>
      <c r="U442" s="6">
        <f t="shared" si="110"/>
        <v>7722.6750000000002</v>
      </c>
      <c r="V442" s="6">
        <f t="shared" si="111"/>
        <v>80845.154299999995</v>
      </c>
      <c r="W442" s="4">
        <f t="shared" si="101"/>
        <v>1616903</v>
      </c>
      <c r="X442" s="19">
        <f t="shared" si="104"/>
        <v>2962630</v>
      </c>
      <c r="Y442" s="20">
        <v>0</v>
      </c>
      <c r="Z442" s="18">
        <v>0</v>
      </c>
      <c r="AA442" s="4">
        <f t="shared" si="105"/>
        <v>2962630</v>
      </c>
      <c r="AB442" s="20"/>
      <c r="AC442" s="20"/>
      <c r="AD442" s="20"/>
      <c r="AE442" s="20"/>
      <c r="AF442" s="20"/>
      <c r="AG442" s="20"/>
      <c r="AH442" s="20"/>
      <c r="AI442" s="64">
        <v>0</v>
      </c>
      <c r="AJ442" s="64"/>
      <c r="AK442" s="29"/>
      <c r="AL442" s="38">
        <f t="shared" si="112"/>
        <v>2962630</v>
      </c>
      <c r="AM442" s="62">
        <v>2962630</v>
      </c>
      <c r="AN442" s="26">
        <f t="shared" si="106"/>
        <v>0</v>
      </c>
      <c r="AO442" s="40" t="str">
        <f t="shared" si="113"/>
        <v xml:space="preserve"> </v>
      </c>
      <c r="AP442" s="40" t="str">
        <f t="shared" si="114"/>
        <v xml:space="preserve"> </v>
      </c>
    </row>
    <row r="443" spans="1:42" ht="17.100000000000001" customHeight="1">
      <c r="A443" s="8" t="s">
        <v>786</v>
      </c>
      <c r="B443" s="8" t="s">
        <v>787</v>
      </c>
      <c r="C443" s="8" t="s">
        <v>240</v>
      </c>
      <c r="D443" s="8" t="s">
        <v>793</v>
      </c>
      <c r="E443" s="57">
        <v>779.54</v>
      </c>
      <c r="F443" s="2">
        <f t="shared" si="107"/>
        <v>1423252.95</v>
      </c>
      <c r="G443" s="69">
        <v>154123.79999999999</v>
      </c>
      <c r="H443" s="60">
        <v>32094</v>
      </c>
      <c r="I443" s="44">
        <f t="shared" si="108"/>
        <v>24070.5</v>
      </c>
      <c r="J443" s="61">
        <v>46741</v>
      </c>
      <c r="K443" s="61">
        <v>6079</v>
      </c>
      <c r="L443" s="61">
        <v>123109</v>
      </c>
      <c r="M443" s="61">
        <v>16969</v>
      </c>
      <c r="N443" s="2">
        <f t="shared" si="102"/>
        <v>371092.3</v>
      </c>
      <c r="O443" s="4">
        <f t="shared" si="115"/>
        <v>1052161</v>
      </c>
      <c r="P443" s="68">
        <v>276</v>
      </c>
      <c r="Q443" s="63">
        <v>141</v>
      </c>
      <c r="R443" s="4">
        <f t="shared" si="103"/>
        <v>54093</v>
      </c>
      <c r="S443" s="6">
        <f t="shared" si="109"/>
        <v>68420.2258</v>
      </c>
      <c r="T443" s="70">
        <v>9864212</v>
      </c>
      <c r="U443" s="6">
        <f t="shared" si="110"/>
        <v>9864.2119999999995</v>
      </c>
      <c r="V443" s="6">
        <f t="shared" si="111"/>
        <v>58556.013800000001</v>
      </c>
      <c r="W443" s="4">
        <f t="shared" si="101"/>
        <v>1171120</v>
      </c>
      <c r="X443" s="19">
        <f t="shared" si="104"/>
        <v>2277374</v>
      </c>
      <c r="Y443" s="20">
        <v>0</v>
      </c>
      <c r="Z443" s="18">
        <v>0</v>
      </c>
      <c r="AA443" s="4">
        <f t="shared" si="105"/>
        <v>2277374</v>
      </c>
      <c r="AB443" s="20"/>
      <c r="AC443" s="20"/>
      <c r="AD443" s="20"/>
      <c r="AE443" s="20"/>
      <c r="AF443" s="20"/>
      <c r="AG443" s="20"/>
      <c r="AH443" s="20"/>
      <c r="AI443" s="64">
        <v>0</v>
      </c>
      <c r="AJ443" s="64"/>
      <c r="AK443" s="29"/>
      <c r="AL443" s="38">
        <f t="shared" si="112"/>
        <v>2277374</v>
      </c>
      <c r="AM443" s="62">
        <v>2277374</v>
      </c>
      <c r="AN443" s="26">
        <f t="shared" si="106"/>
        <v>0</v>
      </c>
      <c r="AO443" s="40" t="str">
        <f t="shared" si="113"/>
        <v xml:space="preserve"> </v>
      </c>
      <c r="AP443" s="40" t="str">
        <f t="shared" si="114"/>
        <v xml:space="preserve"> </v>
      </c>
    </row>
    <row r="444" spans="1:42" ht="17.100000000000001" customHeight="1">
      <c r="A444" s="8" t="s">
        <v>786</v>
      </c>
      <c r="B444" s="8" t="s">
        <v>787</v>
      </c>
      <c r="C444" s="8" t="s">
        <v>409</v>
      </c>
      <c r="D444" s="8" t="s">
        <v>794</v>
      </c>
      <c r="E444" s="57">
        <v>1733.21</v>
      </c>
      <c r="F444" s="2">
        <f t="shared" si="107"/>
        <v>3164425.49</v>
      </c>
      <c r="G444" s="69">
        <v>406122.22</v>
      </c>
      <c r="H444" s="60">
        <v>102458</v>
      </c>
      <c r="I444" s="44">
        <f t="shared" si="108"/>
        <v>76843.5</v>
      </c>
      <c r="J444" s="61">
        <v>149319</v>
      </c>
      <c r="K444" s="61">
        <v>19444</v>
      </c>
      <c r="L444" s="61">
        <v>389159</v>
      </c>
      <c r="M444" s="61">
        <v>137701</v>
      </c>
      <c r="N444" s="2">
        <f t="shared" si="102"/>
        <v>1178588.72</v>
      </c>
      <c r="O444" s="4">
        <f t="shared" si="115"/>
        <v>1985837</v>
      </c>
      <c r="P444" s="68">
        <v>804</v>
      </c>
      <c r="Q444" s="63">
        <v>79</v>
      </c>
      <c r="R444" s="4">
        <f t="shared" si="103"/>
        <v>88287</v>
      </c>
      <c r="S444" s="6">
        <f t="shared" si="109"/>
        <v>152123.84169999999</v>
      </c>
      <c r="T444" s="70">
        <v>25398513</v>
      </c>
      <c r="U444" s="6">
        <f t="shared" si="110"/>
        <v>25398.512999999999</v>
      </c>
      <c r="V444" s="6">
        <f t="shared" si="111"/>
        <v>126725.32869999998</v>
      </c>
      <c r="W444" s="4">
        <f t="shared" si="101"/>
        <v>2534507</v>
      </c>
      <c r="X444" s="19">
        <f t="shared" si="104"/>
        <v>4608631</v>
      </c>
      <c r="Y444" s="20">
        <v>0</v>
      </c>
      <c r="Z444" s="18">
        <v>0</v>
      </c>
      <c r="AA444" s="4">
        <f t="shared" si="105"/>
        <v>4608631</v>
      </c>
      <c r="AB444" s="20"/>
      <c r="AC444" s="20"/>
      <c r="AD444" s="20"/>
      <c r="AE444" s="20"/>
      <c r="AF444" s="20"/>
      <c r="AG444" s="20"/>
      <c r="AH444" s="20"/>
      <c r="AI444" s="64">
        <v>0</v>
      </c>
      <c r="AJ444" s="64">
        <v>2198</v>
      </c>
      <c r="AK444" s="29"/>
      <c r="AL444" s="38">
        <f t="shared" si="112"/>
        <v>4606433</v>
      </c>
      <c r="AM444" s="62">
        <v>4606433</v>
      </c>
      <c r="AN444" s="26">
        <f t="shared" si="106"/>
        <v>0</v>
      </c>
      <c r="AO444" s="40" t="str">
        <f t="shared" si="113"/>
        <v xml:space="preserve"> </v>
      </c>
      <c r="AP444" s="40" t="str">
        <f t="shared" si="114"/>
        <v xml:space="preserve"> </v>
      </c>
    </row>
    <row r="445" spans="1:42" ht="17.100000000000001" customHeight="1">
      <c r="A445" s="8" t="s">
        <v>786</v>
      </c>
      <c r="B445" s="8" t="s">
        <v>787</v>
      </c>
      <c r="C445" s="8" t="s">
        <v>103</v>
      </c>
      <c r="D445" s="8" t="s">
        <v>795</v>
      </c>
      <c r="E445" s="57">
        <v>372.12</v>
      </c>
      <c r="F445" s="2">
        <f t="shared" si="107"/>
        <v>679401.81</v>
      </c>
      <c r="G445" s="69">
        <v>73777.13</v>
      </c>
      <c r="H445" s="60">
        <v>18757</v>
      </c>
      <c r="I445" s="44">
        <f t="shared" si="108"/>
        <v>14067.75</v>
      </c>
      <c r="J445" s="61">
        <v>27280</v>
      </c>
      <c r="K445" s="61">
        <v>3553</v>
      </c>
      <c r="L445" s="61">
        <v>70260</v>
      </c>
      <c r="M445" s="61">
        <v>28112</v>
      </c>
      <c r="N445" s="2">
        <f t="shared" si="102"/>
        <v>217049.88</v>
      </c>
      <c r="O445" s="4">
        <f t="shared" si="115"/>
        <v>462352</v>
      </c>
      <c r="P445" s="68">
        <v>161</v>
      </c>
      <c r="Q445" s="63">
        <v>95</v>
      </c>
      <c r="R445" s="4">
        <f t="shared" si="103"/>
        <v>21260</v>
      </c>
      <c r="S445" s="6">
        <f t="shared" si="109"/>
        <v>32660.972399999999</v>
      </c>
      <c r="T445" s="70">
        <v>4460528</v>
      </c>
      <c r="U445" s="6">
        <f t="shared" si="110"/>
        <v>4460.5280000000002</v>
      </c>
      <c r="V445" s="6">
        <f t="shared" si="111"/>
        <v>28200.4444</v>
      </c>
      <c r="W445" s="4">
        <f t="shared" si="101"/>
        <v>564009</v>
      </c>
      <c r="X445" s="19">
        <f t="shared" si="104"/>
        <v>1047621</v>
      </c>
      <c r="Y445" s="20">
        <v>0</v>
      </c>
      <c r="Z445" s="18">
        <v>0</v>
      </c>
      <c r="AA445" s="4">
        <f t="shared" si="105"/>
        <v>1047621</v>
      </c>
      <c r="AB445" s="20"/>
      <c r="AC445" s="20"/>
      <c r="AD445" s="20"/>
      <c r="AE445" s="20"/>
      <c r="AF445" s="20"/>
      <c r="AG445" s="20"/>
      <c r="AH445" s="20"/>
      <c r="AI445" s="64">
        <v>0</v>
      </c>
      <c r="AJ445" s="64"/>
      <c r="AK445" s="29"/>
      <c r="AL445" s="38">
        <f t="shared" si="112"/>
        <v>1047621</v>
      </c>
      <c r="AM445" s="62">
        <v>1047621</v>
      </c>
      <c r="AN445" s="26">
        <f t="shared" si="106"/>
        <v>0</v>
      </c>
      <c r="AO445" s="40" t="str">
        <f t="shared" si="113"/>
        <v xml:space="preserve"> </v>
      </c>
      <c r="AP445" s="40" t="str">
        <f t="shared" si="114"/>
        <v xml:space="preserve"> </v>
      </c>
    </row>
    <row r="446" spans="1:42" ht="17.100000000000001" customHeight="1">
      <c r="A446" s="8" t="s">
        <v>796</v>
      </c>
      <c r="B446" s="8" t="s">
        <v>797</v>
      </c>
      <c r="C446" s="8" t="s">
        <v>135</v>
      </c>
      <c r="D446" s="8" t="s">
        <v>798</v>
      </c>
      <c r="E446" s="57">
        <v>531.19000000000005</v>
      </c>
      <c r="F446" s="2">
        <f t="shared" si="107"/>
        <v>969825.45</v>
      </c>
      <c r="G446" s="69">
        <v>407526.21</v>
      </c>
      <c r="H446" s="60">
        <v>239286</v>
      </c>
      <c r="I446" s="44">
        <f t="shared" si="108"/>
        <v>179464.5</v>
      </c>
      <c r="J446" s="61">
        <v>34508</v>
      </c>
      <c r="K446" s="61">
        <v>529353</v>
      </c>
      <c r="L446" s="61">
        <v>89063</v>
      </c>
      <c r="M446" s="61">
        <v>136317</v>
      </c>
      <c r="N446" s="2">
        <f t="shared" si="102"/>
        <v>1376231.71</v>
      </c>
      <c r="O446" s="4">
        <f t="shared" si="115"/>
        <v>0</v>
      </c>
      <c r="P446" s="68">
        <v>111</v>
      </c>
      <c r="Q446" s="63">
        <v>161</v>
      </c>
      <c r="R446" s="4">
        <f t="shared" si="103"/>
        <v>24841</v>
      </c>
      <c r="S446" s="6">
        <f t="shared" si="109"/>
        <v>46622.546300000002</v>
      </c>
      <c r="T446" s="70">
        <v>24287300</v>
      </c>
      <c r="U446" s="6">
        <f t="shared" si="110"/>
        <v>24287.3</v>
      </c>
      <c r="V446" s="6">
        <f t="shared" si="111"/>
        <v>22335.246300000003</v>
      </c>
      <c r="W446" s="4">
        <f t="shared" si="101"/>
        <v>446705</v>
      </c>
      <c r="X446" s="19">
        <f t="shared" si="104"/>
        <v>471546</v>
      </c>
      <c r="Y446" s="20">
        <v>0</v>
      </c>
      <c r="Z446" s="18">
        <v>0</v>
      </c>
      <c r="AA446" s="4">
        <f t="shared" si="105"/>
        <v>471546</v>
      </c>
      <c r="AB446" s="20">
        <v>7094</v>
      </c>
      <c r="AC446" s="20"/>
      <c r="AD446" s="20"/>
      <c r="AE446" s="20"/>
      <c r="AF446" s="20"/>
      <c r="AG446" s="20"/>
      <c r="AH446" s="20"/>
      <c r="AI446" s="64">
        <v>0</v>
      </c>
      <c r="AJ446" s="64"/>
      <c r="AK446" s="29"/>
      <c r="AL446" s="38">
        <f t="shared" si="112"/>
        <v>464452</v>
      </c>
      <c r="AM446" s="62">
        <v>464452</v>
      </c>
      <c r="AN446" s="26">
        <f t="shared" si="106"/>
        <v>0</v>
      </c>
      <c r="AO446" s="40">
        <f t="shared" si="113"/>
        <v>1</v>
      </c>
      <c r="AP446" s="40" t="str">
        <f t="shared" si="114"/>
        <v xml:space="preserve"> </v>
      </c>
    </row>
    <row r="447" spans="1:42" ht="17.100000000000001" customHeight="1">
      <c r="A447" s="8" t="s">
        <v>796</v>
      </c>
      <c r="B447" s="8" t="s">
        <v>797</v>
      </c>
      <c r="C447" s="8" t="s">
        <v>115</v>
      </c>
      <c r="D447" s="8" t="s">
        <v>799</v>
      </c>
      <c r="E447" s="57">
        <v>281.77</v>
      </c>
      <c r="F447" s="2">
        <f t="shared" si="107"/>
        <v>514444.4</v>
      </c>
      <c r="G447" s="69">
        <v>597941.64</v>
      </c>
      <c r="H447" s="60">
        <v>133265</v>
      </c>
      <c r="I447" s="44">
        <f t="shared" si="108"/>
        <v>99948.75</v>
      </c>
      <c r="J447" s="61">
        <v>19323</v>
      </c>
      <c r="K447" s="61">
        <v>295217</v>
      </c>
      <c r="L447" s="61">
        <v>50916</v>
      </c>
      <c r="M447" s="61">
        <v>116679</v>
      </c>
      <c r="N447" s="2">
        <f t="shared" si="102"/>
        <v>1180025.3900000001</v>
      </c>
      <c r="O447" s="4">
        <f t="shared" si="115"/>
        <v>0</v>
      </c>
      <c r="P447" s="68">
        <v>70</v>
      </c>
      <c r="Q447" s="63">
        <v>167</v>
      </c>
      <c r="R447" s="4">
        <f t="shared" si="103"/>
        <v>16249</v>
      </c>
      <c r="S447" s="6">
        <f t="shared" si="109"/>
        <v>24730.9529</v>
      </c>
      <c r="T447" s="70">
        <v>34987808</v>
      </c>
      <c r="U447" s="6">
        <f t="shared" si="110"/>
        <v>34987.807999999997</v>
      </c>
      <c r="V447" s="6">
        <f t="shared" si="111"/>
        <v>0</v>
      </c>
      <c r="W447" s="4">
        <f t="shared" si="101"/>
        <v>0</v>
      </c>
      <c r="X447" s="19">
        <f t="shared" si="104"/>
        <v>16249</v>
      </c>
      <c r="Y447" s="20">
        <v>0</v>
      </c>
      <c r="Z447" s="18">
        <v>0</v>
      </c>
      <c r="AA447" s="4">
        <f t="shared" si="105"/>
        <v>16249</v>
      </c>
      <c r="AB447" s="20"/>
      <c r="AC447" s="20"/>
      <c r="AD447" s="20"/>
      <c r="AE447" s="20"/>
      <c r="AF447" s="20"/>
      <c r="AG447" s="20"/>
      <c r="AH447" s="20"/>
      <c r="AI447" s="64">
        <v>0</v>
      </c>
      <c r="AJ447" s="64"/>
      <c r="AK447" s="29"/>
      <c r="AL447" s="38">
        <f t="shared" si="112"/>
        <v>16249</v>
      </c>
      <c r="AM447" s="62">
        <v>16249</v>
      </c>
      <c r="AN447" s="26">
        <f t="shared" si="106"/>
        <v>0</v>
      </c>
      <c r="AO447" s="40">
        <f t="shared" si="113"/>
        <v>1</v>
      </c>
      <c r="AP447" s="40">
        <f t="shared" si="114"/>
        <v>1</v>
      </c>
    </row>
    <row r="448" spans="1:42" ht="17.100000000000001" customHeight="1">
      <c r="A448" s="8" t="s">
        <v>796</v>
      </c>
      <c r="B448" s="8" t="s">
        <v>797</v>
      </c>
      <c r="C448" s="8" t="s">
        <v>93</v>
      </c>
      <c r="D448" s="8" t="s">
        <v>800</v>
      </c>
      <c r="E448" s="57">
        <v>750.9</v>
      </c>
      <c r="F448" s="2">
        <f t="shared" si="107"/>
        <v>1370963.18</v>
      </c>
      <c r="G448" s="69">
        <v>974927.8</v>
      </c>
      <c r="H448" s="60">
        <v>367670</v>
      </c>
      <c r="I448" s="44">
        <f t="shared" si="108"/>
        <v>275752.5</v>
      </c>
      <c r="J448" s="61">
        <v>52472</v>
      </c>
      <c r="K448" s="61">
        <v>811244</v>
      </c>
      <c r="L448" s="61">
        <v>136910</v>
      </c>
      <c r="M448" s="61">
        <v>98385</v>
      </c>
      <c r="N448" s="2">
        <f t="shared" si="102"/>
        <v>2349691.2999999998</v>
      </c>
      <c r="O448" s="4">
        <f t="shared" si="115"/>
        <v>0</v>
      </c>
      <c r="P448" s="68">
        <v>178</v>
      </c>
      <c r="Q448" s="63">
        <v>154</v>
      </c>
      <c r="R448" s="4">
        <f t="shared" si="103"/>
        <v>38103</v>
      </c>
      <c r="S448" s="6">
        <f t="shared" si="109"/>
        <v>65906.493000000002</v>
      </c>
      <c r="T448" s="70">
        <v>57551818</v>
      </c>
      <c r="U448" s="6">
        <f t="shared" si="110"/>
        <v>57551.817999999999</v>
      </c>
      <c r="V448" s="6">
        <f t="shared" si="111"/>
        <v>8354.6750000000029</v>
      </c>
      <c r="W448" s="4">
        <f t="shared" si="101"/>
        <v>167094</v>
      </c>
      <c r="X448" s="19">
        <f t="shared" si="104"/>
        <v>205197</v>
      </c>
      <c r="Y448" s="20">
        <v>0</v>
      </c>
      <c r="Z448" s="18">
        <v>0</v>
      </c>
      <c r="AA448" s="4">
        <f t="shared" si="105"/>
        <v>205197</v>
      </c>
      <c r="AB448" s="20"/>
      <c r="AC448" s="20"/>
      <c r="AD448" s="20"/>
      <c r="AE448" s="20"/>
      <c r="AF448" s="20"/>
      <c r="AG448" s="20"/>
      <c r="AH448" s="20"/>
      <c r="AI448" s="64">
        <v>0</v>
      </c>
      <c r="AJ448" s="64"/>
      <c r="AK448" s="29"/>
      <c r="AL448" s="38">
        <f t="shared" si="112"/>
        <v>205197</v>
      </c>
      <c r="AM448" s="62">
        <v>205197</v>
      </c>
      <c r="AN448" s="26">
        <f t="shared" si="106"/>
        <v>0</v>
      </c>
      <c r="AO448" s="40">
        <f t="shared" si="113"/>
        <v>1</v>
      </c>
      <c r="AP448" s="40" t="str">
        <f t="shared" si="114"/>
        <v xml:space="preserve"> </v>
      </c>
    </row>
    <row r="449" spans="1:42" ht="17.100000000000001" customHeight="1">
      <c r="A449" s="8" t="s">
        <v>796</v>
      </c>
      <c r="B449" s="8" t="s">
        <v>797</v>
      </c>
      <c r="C449" s="8" t="s">
        <v>95</v>
      </c>
      <c r="D449" s="8" t="s">
        <v>801</v>
      </c>
      <c r="E449" s="57">
        <v>264.67</v>
      </c>
      <c r="F449" s="2">
        <f t="shared" si="107"/>
        <v>483223.9</v>
      </c>
      <c r="G449" s="69">
        <v>1052384.27</v>
      </c>
      <c r="H449" s="60">
        <v>132215</v>
      </c>
      <c r="I449" s="44">
        <f t="shared" si="108"/>
        <v>99161.25</v>
      </c>
      <c r="J449" s="61">
        <v>18762</v>
      </c>
      <c r="K449" s="61">
        <v>291312</v>
      </c>
      <c r="L449" s="61">
        <v>48507</v>
      </c>
      <c r="M449" s="61">
        <v>84763</v>
      </c>
      <c r="N449" s="2">
        <f t="shared" si="102"/>
        <v>1594889.52</v>
      </c>
      <c r="O449" s="4">
        <f t="shared" si="115"/>
        <v>0</v>
      </c>
      <c r="P449" s="68">
        <v>91</v>
      </c>
      <c r="Q449" s="63">
        <v>145</v>
      </c>
      <c r="R449" s="4">
        <f t="shared" si="103"/>
        <v>18341</v>
      </c>
      <c r="S449" s="6">
        <f t="shared" si="109"/>
        <v>23230.085899999998</v>
      </c>
      <c r="T449" s="70">
        <v>63793986</v>
      </c>
      <c r="U449" s="6">
        <f t="shared" si="110"/>
        <v>63793.985999999997</v>
      </c>
      <c r="V449" s="6">
        <f t="shared" si="111"/>
        <v>0</v>
      </c>
      <c r="W449" s="4">
        <f t="shared" si="101"/>
        <v>0</v>
      </c>
      <c r="X449" s="19">
        <f t="shared" si="104"/>
        <v>18341</v>
      </c>
      <c r="Y449" s="20">
        <v>0</v>
      </c>
      <c r="Z449" s="18">
        <v>0</v>
      </c>
      <c r="AA449" s="4">
        <f t="shared" si="105"/>
        <v>18341</v>
      </c>
      <c r="AB449" s="20"/>
      <c r="AC449" s="20"/>
      <c r="AD449" s="20"/>
      <c r="AE449" s="20"/>
      <c r="AF449" s="20"/>
      <c r="AG449" s="20"/>
      <c r="AH449" s="20"/>
      <c r="AI449" s="64">
        <v>0</v>
      </c>
      <c r="AJ449" s="64"/>
      <c r="AK449" s="29"/>
      <c r="AL449" s="38">
        <f t="shared" si="112"/>
        <v>18341</v>
      </c>
      <c r="AM449" s="62">
        <v>18341</v>
      </c>
      <c r="AN449" s="26">
        <f t="shared" si="106"/>
        <v>0</v>
      </c>
      <c r="AO449" s="40">
        <f t="shared" si="113"/>
        <v>1</v>
      </c>
      <c r="AP449" s="40">
        <f t="shared" si="114"/>
        <v>1</v>
      </c>
    </row>
    <row r="450" spans="1:42" ht="17.100000000000001" customHeight="1">
      <c r="A450" s="8" t="s">
        <v>796</v>
      </c>
      <c r="B450" s="8" t="s">
        <v>797</v>
      </c>
      <c r="C450" s="8" t="s">
        <v>400</v>
      </c>
      <c r="D450" s="8" t="s">
        <v>802</v>
      </c>
      <c r="E450" s="57">
        <v>545.74</v>
      </c>
      <c r="F450" s="2">
        <f t="shared" si="107"/>
        <v>996390.26</v>
      </c>
      <c r="G450" s="69">
        <v>893702.64</v>
      </c>
      <c r="H450" s="60">
        <v>247471</v>
      </c>
      <c r="I450" s="44">
        <f t="shared" si="108"/>
        <v>185603.25</v>
      </c>
      <c r="J450" s="61">
        <v>35270</v>
      </c>
      <c r="K450" s="61">
        <v>545848</v>
      </c>
      <c r="L450" s="61">
        <v>92749</v>
      </c>
      <c r="M450" s="61">
        <v>84201</v>
      </c>
      <c r="N450" s="2">
        <f t="shared" si="102"/>
        <v>1837373.8900000001</v>
      </c>
      <c r="O450" s="4">
        <f t="shared" si="115"/>
        <v>0</v>
      </c>
      <c r="P450" s="68">
        <v>94</v>
      </c>
      <c r="Q450" s="63">
        <v>156</v>
      </c>
      <c r="R450" s="4">
        <f t="shared" si="103"/>
        <v>20383</v>
      </c>
      <c r="S450" s="6">
        <f t="shared" si="109"/>
        <v>47899.599800000004</v>
      </c>
      <c r="T450" s="70">
        <v>54798814</v>
      </c>
      <c r="U450" s="6">
        <f t="shared" si="110"/>
        <v>54798.813999999998</v>
      </c>
      <c r="V450" s="6">
        <f t="shared" si="111"/>
        <v>0</v>
      </c>
      <c r="W450" s="4">
        <f t="shared" ref="W450:W513" si="116">IF(V450&gt;0,ROUND(SUM(V450*$W$3),0),0)</f>
        <v>0</v>
      </c>
      <c r="X450" s="19">
        <f t="shared" si="104"/>
        <v>20383</v>
      </c>
      <c r="Y450" s="20">
        <v>0</v>
      </c>
      <c r="Z450" s="18">
        <v>0</v>
      </c>
      <c r="AA450" s="4">
        <f t="shared" si="105"/>
        <v>20383</v>
      </c>
      <c r="AB450" s="20"/>
      <c r="AC450" s="20"/>
      <c r="AD450" s="20"/>
      <c r="AE450" s="20"/>
      <c r="AF450" s="20"/>
      <c r="AG450" s="20"/>
      <c r="AH450" s="20"/>
      <c r="AI450" s="64">
        <v>0</v>
      </c>
      <c r="AJ450" s="64"/>
      <c r="AK450" s="29"/>
      <c r="AL450" s="38">
        <f t="shared" si="112"/>
        <v>20383</v>
      </c>
      <c r="AM450" s="62">
        <v>20383</v>
      </c>
      <c r="AN450" s="26">
        <f t="shared" si="106"/>
        <v>0</v>
      </c>
      <c r="AO450" s="40">
        <f t="shared" si="113"/>
        <v>1</v>
      </c>
      <c r="AP450" s="40">
        <f t="shared" si="114"/>
        <v>1</v>
      </c>
    </row>
    <row r="451" spans="1:42" ht="17.100000000000001" customHeight="1">
      <c r="A451" s="8" t="s">
        <v>803</v>
      </c>
      <c r="B451" s="8" t="s">
        <v>804</v>
      </c>
      <c r="C451" s="8" t="s">
        <v>568</v>
      </c>
      <c r="D451" s="8" t="s">
        <v>805</v>
      </c>
      <c r="E451" s="57">
        <v>826.82</v>
      </c>
      <c r="F451" s="2">
        <f t="shared" si="107"/>
        <v>1509574.88</v>
      </c>
      <c r="G451" s="69">
        <v>550706.56000000006</v>
      </c>
      <c r="H451" s="60">
        <v>119759</v>
      </c>
      <c r="I451" s="44">
        <f t="shared" si="108"/>
        <v>89819.25</v>
      </c>
      <c r="J451" s="61">
        <v>76729</v>
      </c>
      <c r="K451" s="61">
        <v>0</v>
      </c>
      <c r="L451" s="61">
        <v>0</v>
      </c>
      <c r="M451" s="61">
        <v>32578</v>
      </c>
      <c r="N451" s="2">
        <f t="shared" si="102"/>
        <v>749832.81</v>
      </c>
      <c r="O451" s="4">
        <f t="shared" si="115"/>
        <v>759742</v>
      </c>
      <c r="P451" s="68">
        <v>382</v>
      </c>
      <c r="Q451" s="63">
        <v>33</v>
      </c>
      <c r="R451" s="4">
        <f t="shared" si="103"/>
        <v>17522</v>
      </c>
      <c r="S451" s="6">
        <f t="shared" si="109"/>
        <v>72569.991399999999</v>
      </c>
      <c r="T451" s="70">
        <v>33416660</v>
      </c>
      <c r="U451" s="6">
        <f t="shared" si="110"/>
        <v>33416.660000000003</v>
      </c>
      <c r="V451" s="6">
        <f t="shared" si="111"/>
        <v>39153.331399999995</v>
      </c>
      <c r="W451" s="4">
        <f t="shared" si="116"/>
        <v>783067</v>
      </c>
      <c r="X451" s="19">
        <f t="shared" si="104"/>
        <v>1560331</v>
      </c>
      <c r="Y451" s="20">
        <v>0</v>
      </c>
      <c r="Z451" s="18">
        <v>0</v>
      </c>
      <c r="AA451" s="4">
        <f t="shared" si="105"/>
        <v>1560331</v>
      </c>
      <c r="AB451" s="20"/>
      <c r="AC451" s="20"/>
      <c r="AD451" s="20"/>
      <c r="AE451" s="20"/>
      <c r="AF451" s="20"/>
      <c r="AG451" s="20"/>
      <c r="AH451" s="20"/>
      <c r="AI451" s="64">
        <v>0</v>
      </c>
      <c r="AJ451" s="64"/>
      <c r="AK451" s="29"/>
      <c r="AL451" s="38">
        <f t="shared" si="112"/>
        <v>1560331</v>
      </c>
      <c r="AM451" s="62">
        <v>1560331</v>
      </c>
      <c r="AN451" s="26">
        <f t="shared" si="106"/>
        <v>0</v>
      </c>
      <c r="AO451" s="40" t="str">
        <f t="shared" si="113"/>
        <v xml:space="preserve"> </v>
      </c>
      <c r="AP451" s="40" t="str">
        <f t="shared" si="114"/>
        <v xml:space="preserve"> </v>
      </c>
    </row>
    <row r="452" spans="1:42" ht="17.100000000000001" customHeight="1">
      <c r="A452" s="8" t="s">
        <v>803</v>
      </c>
      <c r="B452" s="8" t="s">
        <v>804</v>
      </c>
      <c r="C452" s="8" t="s">
        <v>82</v>
      </c>
      <c r="D452" s="8" t="s">
        <v>806</v>
      </c>
      <c r="E452" s="57">
        <v>5951.17</v>
      </c>
      <c r="F452" s="2">
        <f t="shared" si="107"/>
        <v>10865408.140000001</v>
      </c>
      <c r="G452" s="69">
        <v>2741104.17</v>
      </c>
      <c r="H452" s="60">
        <v>881374</v>
      </c>
      <c r="I452" s="44">
        <f t="shared" si="108"/>
        <v>661030.5</v>
      </c>
      <c r="J452" s="61">
        <v>565227</v>
      </c>
      <c r="K452" s="61">
        <v>3167</v>
      </c>
      <c r="L452" s="61">
        <v>1461776</v>
      </c>
      <c r="M452" s="61">
        <v>25335</v>
      </c>
      <c r="N452" s="2">
        <f t="shared" ref="N452:N515" si="117">SUM(G452+I452+J452+K452+L452+M452)</f>
        <v>5457639.6699999999</v>
      </c>
      <c r="O452" s="4">
        <f t="shared" si="115"/>
        <v>5407768</v>
      </c>
      <c r="P452" s="68">
        <v>2515</v>
      </c>
      <c r="Q452" s="63">
        <v>33</v>
      </c>
      <c r="R452" s="4">
        <f t="shared" ref="R452:R515" si="118">ROUND(SUM(P452*Q452*1.39),0)</f>
        <v>115363</v>
      </c>
      <c r="S452" s="6">
        <f t="shared" si="109"/>
        <v>522334.19089999999</v>
      </c>
      <c r="T452" s="70">
        <v>171640837</v>
      </c>
      <c r="U452" s="6">
        <f t="shared" si="110"/>
        <v>171640.837</v>
      </c>
      <c r="V452" s="6">
        <f t="shared" si="111"/>
        <v>350693.35389999999</v>
      </c>
      <c r="W452" s="4">
        <f t="shared" si="116"/>
        <v>7013867</v>
      </c>
      <c r="X452" s="19">
        <f t="shared" ref="X452:X515" si="119">SUM(O452+R452+W452)</f>
        <v>12536998</v>
      </c>
      <c r="Y452" s="20">
        <v>0</v>
      </c>
      <c r="Z452" s="18">
        <v>0</v>
      </c>
      <c r="AA452" s="4">
        <f t="shared" ref="AA452:AA515" si="120">ROUND(X452+Z452,0)</f>
        <v>12536998</v>
      </c>
      <c r="AB452" s="20"/>
      <c r="AC452" s="20"/>
      <c r="AD452" s="20"/>
      <c r="AE452" s="20"/>
      <c r="AF452" s="20"/>
      <c r="AG452" s="20"/>
      <c r="AH452" s="20"/>
      <c r="AI452" s="64">
        <v>0</v>
      </c>
      <c r="AJ452" s="64"/>
      <c r="AK452" s="29"/>
      <c r="AL452" s="38">
        <f t="shared" si="112"/>
        <v>12536998</v>
      </c>
      <c r="AM452" s="62">
        <v>12536998</v>
      </c>
      <c r="AN452" s="26">
        <f t="shared" ref="AN452:AN515" si="121">SUM(AL452-AM452)</f>
        <v>0</v>
      </c>
      <c r="AO452" s="40" t="str">
        <f t="shared" si="113"/>
        <v xml:space="preserve"> </v>
      </c>
      <c r="AP452" s="40" t="str">
        <f t="shared" si="114"/>
        <v xml:space="preserve"> </v>
      </c>
    </row>
    <row r="453" spans="1:42" ht="17.100000000000001" customHeight="1">
      <c r="A453" s="8" t="s">
        <v>803</v>
      </c>
      <c r="B453" s="8" t="s">
        <v>804</v>
      </c>
      <c r="C453" s="8" t="s">
        <v>113</v>
      </c>
      <c r="D453" s="8" t="s">
        <v>807</v>
      </c>
      <c r="E453" s="57">
        <v>3381.57</v>
      </c>
      <c r="F453" s="2">
        <f t="shared" ref="F453:F516" si="122">ROUND(E453*$F$3,2)</f>
        <v>6173935.2400000002</v>
      </c>
      <c r="G453" s="69">
        <v>2824352.14</v>
      </c>
      <c r="H453" s="60">
        <v>461794</v>
      </c>
      <c r="I453" s="44">
        <f t="shared" ref="I453:I516" si="123">ROUND(H453*0.75,2)</f>
        <v>346345.5</v>
      </c>
      <c r="J453" s="61">
        <v>296104</v>
      </c>
      <c r="K453" s="61">
        <v>1660</v>
      </c>
      <c r="L453" s="61">
        <v>777422</v>
      </c>
      <c r="M453" s="61">
        <v>20327</v>
      </c>
      <c r="N453" s="2">
        <f t="shared" si="117"/>
        <v>4266210.6400000006</v>
      </c>
      <c r="O453" s="4">
        <f t="shared" si="115"/>
        <v>1907725</v>
      </c>
      <c r="P453" s="68">
        <v>1502</v>
      </c>
      <c r="Q453" s="63">
        <v>33</v>
      </c>
      <c r="R453" s="4">
        <f t="shared" si="118"/>
        <v>68897</v>
      </c>
      <c r="S453" s="6">
        <f t="shared" ref="S453:S516" si="124">ROUND(SUM(E453*$S$3),4)</f>
        <v>296800.39889999997</v>
      </c>
      <c r="T453" s="70">
        <v>182204713</v>
      </c>
      <c r="U453" s="6">
        <f t="shared" ref="U453:U516" si="125">ROUND(T453/1000,4)</f>
        <v>182204.71299999999</v>
      </c>
      <c r="V453" s="6">
        <f t="shared" ref="V453:V516" si="126">IF(S453-U453&lt;0,0,S453-U453)</f>
        <v>114595.68589999998</v>
      </c>
      <c r="W453" s="4">
        <f t="shared" si="116"/>
        <v>2291914</v>
      </c>
      <c r="X453" s="19">
        <f t="shared" si="119"/>
        <v>4268536</v>
      </c>
      <c r="Y453" s="20">
        <v>0</v>
      </c>
      <c r="Z453" s="18">
        <v>0</v>
      </c>
      <c r="AA453" s="4">
        <f t="shared" si="120"/>
        <v>4268536</v>
      </c>
      <c r="AB453" s="20"/>
      <c r="AC453" s="20"/>
      <c r="AD453" s="20"/>
      <c r="AE453" s="20"/>
      <c r="AF453" s="20"/>
      <c r="AG453" s="20"/>
      <c r="AH453" s="20"/>
      <c r="AI453" s="64">
        <v>0</v>
      </c>
      <c r="AJ453" s="64"/>
      <c r="AK453" s="29"/>
      <c r="AL453" s="38">
        <f t="shared" ref="AL453:AL516" si="127">SUM(AA453-AB453-AC453-AD453-AE453-AF453-AG453-AH453+AI453-AJ453+AK453)</f>
        <v>4268536</v>
      </c>
      <c r="AM453" s="62">
        <v>4268536</v>
      </c>
      <c r="AN453" s="26">
        <f t="shared" si="121"/>
        <v>0</v>
      </c>
      <c r="AO453" s="40" t="str">
        <f t="shared" si="113"/>
        <v xml:space="preserve"> </v>
      </c>
      <c r="AP453" s="40" t="str">
        <f t="shared" si="114"/>
        <v xml:space="preserve"> </v>
      </c>
    </row>
    <row r="454" spans="1:42" ht="17.100000000000001" customHeight="1">
      <c r="A454" s="8" t="s">
        <v>803</v>
      </c>
      <c r="B454" s="8" t="s">
        <v>804</v>
      </c>
      <c r="C454" s="8" t="s">
        <v>135</v>
      </c>
      <c r="D454" s="8" t="s">
        <v>808</v>
      </c>
      <c r="E454" s="57">
        <v>1424.46</v>
      </c>
      <c r="F454" s="2">
        <f t="shared" si="122"/>
        <v>2600722.09</v>
      </c>
      <c r="G454" s="69">
        <v>501638.78</v>
      </c>
      <c r="H454" s="60">
        <v>191153</v>
      </c>
      <c r="I454" s="44">
        <f t="shared" si="123"/>
        <v>143364.75</v>
      </c>
      <c r="J454" s="61">
        <v>122544</v>
      </c>
      <c r="K454" s="61">
        <v>688</v>
      </c>
      <c r="L454" s="61">
        <v>322782</v>
      </c>
      <c r="M454" s="61">
        <v>84254</v>
      </c>
      <c r="N454" s="2">
        <f t="shared" si="117"/>
        <v>1175271.53</v>
      </c>
      <c r="O454" s="4">
        <f t="shared" si="115"/>
        <v>1425451</v>
      </c>
      <c r="P454" s="68">
        <v>514</v>
      </c>
      <c r="Q454" s="63">
        <v>81</v>
      </c>
      <c r="R454" s="4">
        <f t="shared" si="118"/>
        <v>57871</v>
      </c>
      <c r="S454" s="6">
        <f t="shared" si="124"/>
        <v>125024.8542</v>
      </c>
      <c r="T454" s="70">
        <v>30323138</v>
      </c>
      <c r="U454" s="6">
        <f t="shared" si="125"/>
        <v>30323.137999999999</v>
      </c>
      <c r="V454" s="6">
        <f t="shared" si="126"/>
        <v>94701.716199999995</v>
      </c>
      <c r="W454" s="4">
        <f t="shared" si="116"/>
        <v>1894034</v>
      </c>
      <c r="X454" s="19">
        <f t="shared" si="119"/>
        <v>3377356</v>
      </c>
      <c r="Y454" s="20">
        <v>0</v>
      </c>
      <c r="Z454" s="18">
        <v>0</v>
      </c>
      <c r="AA454" s="4">
        <f t="shared" si="120"/>
        <v>3377356</v>
      </c>
      <c r="AB454" s="20"/>
      <c r="AC454" s="20"/>
      <c r="AD454" s="20"/>
      <c r="AE454" s="20"/>
      <c r="AF454" s="20"/>
      <c r="AG454" s="20"/>
      <c r="AH454" s="20"/>
      <c r="AI454" s="64">
        <v>0</v>
      </c>
      <c r="AJ454" s="64"/>
      <c r="AK454" s="29"/>
      <c r="AL454" s="38">
        <f t="shared" si="127"/>
        <v>3377356</v>
      </c>
      <c r="AM454" s="62">
        <v>3377356</v>
      </c>
      <c r="AN454" s="26">
        <f t="shared" si="121"/>
        <v>0</v>
      </c>
      <c r="AO454" s="40" t="str">
        <f t="shared" ref="AO454:AO517" si="128">IF(O454&gt;0," ",1)</f>
        <v xml:space="preserve"> </v>
      </c>
      <c r="AP454" s="40" t="str">
        <f t="shared" ref="AP454:AP517" si="129">IF(W454&gt;0," ",1)</f>
        <v xml:space="preserve"> </v>
      </c>
    </row>
    <row r="455" spans="1:42" ht="17.100000000000001" customHeight="1">
      <c r="A455" s="8" t="s">
        <v>803</v>
      </c>
      <c r="B455" s="8" t="s">
        <v>804</v>
      </c>
      <c r="C455" s="8" t="s">
        <v>72</v>
      </c>
      <c r="D455" s="8" t="s">
        <v>809</v>
      </c>
      <c r="E455" s="57">
        <v>2671.88</v>
      </c>
      <c r="F455" s="2">
        <f t="shared" si="122"/>
        <v>4878211.63</v>
      </c>
      <c r="G455" s="69">
        <v>2021370.42</v>
      </c>
      <c r="H455" s="60">
        <v>406536</v>
      </c>
      <c r="I455" s="44">
        <f t="shared" si="123"/>
        <v>304902</v>
      </c>
      <c r="J455" s="61">
        <v>260819</v>
      </c>
      <c r="K455" s="61">
        <v>1460</v>
      </c>
      <c r="L455" s="61">
        <v>667700</v>
      </c>
      <c r="M455" s="61">
        <v>108115</v>
      </c>
      <c r="N455" s="2">
        <f t="shared" si="117"/>
        <v>3364366.42</v>
      </c>
      <c r="O455" s="4">
        <f t="shared" si="115"/>
        <v>1513845</v>
      </c>
      <c r="P455" s="68">
        <v>1323</v>
      </c>
      <c r="Q455" s="63">
        <v>48</v>
      </c>
      <c r="R455" s="4">
        <f t="shared" si="118"/>
        <v>88271</v>
      </c>
      <c r="S455" s="6">
        <f t="shared" si="124"/>
        <v>234510.90760000001</v>
      </c>
      <c r="T455" s="70">
        <v>131428506</v>
      </c>
      <c r="U455" s="6">
        <f t="shared" si="125"/>
        <v>131428.50599999999</v>
      </c>
      <c r="V455" s="6">
        <f t="shared" si="126"/>
        <v>103082.40160000001</v>
      </c>
      <c r="W455" s="4">
        <f t="shared" si="116"/>
        <v>2061648</v>
      </c>
      <c r="X455" s="19">
        <f t="shared" si="119"/>
        <v>3663764</v>
      </c>
      <c r="Y455" s="20">
        <v>0</v>
      </c>
      <c r="Z455" s="18">
        <v>0</v>
      </c>
      <c r="AA455" s="4">
        <f t="shared" si="120"/>
        <v>3663764</v>
      </c>
      <c r="AB455" s="20"/>
      <c r="AC455" s="20"/>
      <c r="AD455" s="20"/>
      <c r="AE455" s="20"/>
      <c r="AF455" s="20"/>
      <c r="AG455" s="20"/>
      <c r="AH455" s="20"/>
      <c r="AI455" s="64">
        <v>0</v>
      </c>
      <c r="AJ455" s="64"/>
      <c r="AK455" s="29"/>
      <c r="AL455" s="38">
        <f t="shared" si="127"/>
        <v>3663764</v>
      </c>
      <c r="AM455" s="62">
        <v>3663764</v>
      </c>
      <c r="AN455" s="26">
        <f t="shared" si="121"/>
        <v>0</v>
      </c>
      <c r="AO455" s="40" t="str">
        <f t="shared" si="128"/>
        <v xml:space="preserve"> </v>
      </c>
      <c r="AP455" s="40" t="str">
        <f t="shared" si="129"/>
        <v xml:space="preserve"> </v>
      </c>
    </row>
    <row r="456" spans="1:42" ht="17.100000000000001" customHeight="1">
      <c r="A456" s="8" t="s">
        <v>803</v>
      </c>
      <c r="B456" s="8" t="s">
        <v>804</v>
      </c>
      <c r="C456" s="8" t="s">
        <v>138</v>
      </c>
      <c r="D456" s="8" t="s">
        <v>810</v>
      </c>
      <c r="E456" s="57">
        <v>2070.98</v>
      </c>
      <c r="F456" s="2">
        <f t="shared" si="122"/>
        <v>3781112.44</v>
      </c>
      <c r="G456" s="69">
        <v>750899.69</v>
      </c>
      <c r="H456" s="60">
        <v>307178</v>
      </c>
      <c r="I456" s="44">
        <f t="shared" si="123"/>
        <v>230383.5</v>
      </c>
      <c r="J456" s="61">
        <v>196930</v>
      </c>
      <c r="K456" s="61">
        <v>1105</v>
      </c>
      <c r="L456" s="61">
        <v>505556</v>
      </c>
      <c r="M456" s="61">
        <v>40729</v>
      </c>
      <c r="N456" s="2">
        <f t="shared" si="117"/>
        <v>1725603.19</v>
      </c>
      <c r="O456" s="4">
        <f t="shared" si="115"/>
        <v>2055509</v>
      </c>
      <c r="P456" s="68">
        <v>976</v>
      </c>
      <c r="Q456" s="63">
        <v>35</v>
      </c>
      <c r="R456" s="4">
        <f t="shared" si="118"/>
        <v>47482</v>
      </c>
      <c r="S456" s="6">
        <f t="shared" si="124"/>
        <v>181769.91459999999</v>
      </c>
      <c r="T456" s="70">
        <v>45935354</v>
      </c>
      <c r="U456" s="6">
        <f t="shared" si="125"/>
        <v>45935.353999999999</v>
      </c>
      <c r="V456" s="6">
        <f t="shared" si="126"/>
        <v>135834.5606</v>
      </c>
      <c r="W456" s="4">
        <f t="shared" si="116"/>
        <v>2716691</v>
      </c>
      <c r="X456" s="19">
        <f t="shared" si="119"/>
        <v>4819682</v>
      </c>
      <c r="Y456" s="20">
        <v>0</v>
      </c>
      <c r="Z456" s="18">
        <v>0</v>
      </c>
      <c r="AA456" s="4">
        <f t="shared" si="120"/>
        <v>4819682</v>
      </c>
      <c r="AB456" s="20"/>
      <c r="AC456" s="20"/>
      <c r="AD456" s="20"/>
      <c r="AE456" s="20"/>
      <c r="AF456" s="20"/>
      <c r="AG456" s="20"/>
      <c r="AH456" s="20"/>
      <c r="AI456" s="64">
        <v>0</v>
      </c>
      <c r="AJ456" s="64"/>
      <c r="AK456" s="29"/>
      <c r="AL456" s="38">
        <f t="shared" si="127"/>
        <v>4819682</v>
      </c>
      <c r="AM456" s="62">
        <v>4819682</v>
      </c>
      <c r="AN456" s="26">
        <f t="shared" si="121"/>
        <v>0</v>
      </c>
      <c r="AO456" s="40" t="str">
        <f t="shared" si="128"/>
        <v xml:space="preserve"> </v>
      </c>
      <c r="AP456" s="40" t="str">
        <f t="shared" si="129"/>
        <v xml:space="preserve"> </v>
      </c>
    </row>
    <row r="457" spans="1:42" ht="17.100000000000001" customHeight="1">
      <c r="A457" s="8" t="s">
        <v>803</v>
      </c>
      <c r="B457" s="8" t="s">
        <v>804</v>
      </c>
      <c r="C457" s="8" t="s">
        <v>115</v>
      </c>
      <c r="D457" s="8" t="s">
        <v>811</v>
      </c>
      <c r="E457" s="57">
        <v>1943.17</v>
      </c>
      <c r="F457" s="2">
        <f t="shared" si="122"/>
        <v>3547762.06</v>
      </c>
      <c r="G457" s="69">
        <v>730887.53</v>
      </c>
      <c r="H457" s="60">
        <v>309906</v>
      </c>
      <c r="I457" s="44">
        <f t="shared" si="123"/>
        <v>232429.5</v>
      </c>
      <c r="J457" s="61">
        <v>198754</v>
      </c>
      <c r="K457" s="61">
        <v>1114</v>
      </c>
      <c r="L457" s="61">
        <v>508869</v>
      </c>
      <c r="M457" s="61">
        <v>56948</v>
      </c>
      <c r="N457" s="2">
        <f t="shared" si="117"/>
        <v>1729002.03</v>
      </c>
      <c r="O457" s="4">
        <f t="shared" si="115"/>
        <v>1818760</v>
      </c>
      <c r="P457" s="68">
        <v>953</v>
      </c>
      <c r="Q457" s="63">
        <v>33</v>
      </c>
      <c r="R457" s="4">
        <f t="shared" si="118"/>
        <v>43714</v>
      </c>
      <c r="S457" s="6">
        <f t="shared" si="124"/>
        <v>170552.03090000001</v>
      </c>
      <c r="T457" s="70">
        <v>43791943</v>
      </c>
      <c r="U457" s="6">
        <f t="shared" si="125"/>
        <v>43791.942999999999</v>
      </c>
      <c r="V457" s="6">
        <f t="shared" si="126"/>
        <v>126760.08790000001</v>
      </c>
      <c r="W457" s="4">
        <f t="shared" si="116"/>
        <v>2535202</v>
      </c>
      <c r="X457" s="19">
        <f t="shared" si="119"/>
        <v>4397676</v>
      </c>
      <c r="Y457" s="20">
        <v>0</v>
      </c>
      <c r="Z457" s="18">
        <v>0</v>
      </c>
      <c r="AA457" s="4">
        <f t="shared" si="120"/>
        <v>4397676</v>
      </c>
      <c r="AB457" s="20"/>
      <c r="AC457" s="20"/>
      <c r="AD457" s="20"/>
      <c r="AE457" s="20"/>
      <c r="AF457" s="20"/>
      <c r="AG457" s="20"/>
      <c r="AH457" s="20"/>
      <c r="AI457" s="64">
        <v>0</v>
      </c>
      <c r="AJ457" s="64"/>
      <c r="AK457" s="29"/>
      <c r="AL457" s="38">
        <f t="shared" si="127"/>
        <v>4397676</v>
      </c>
      <c r="AM457" s="62">
        <v>4397676</v>
      </c>
      <c r="AN457" s="26">
        <f t="shared" si="121"/>
        <v>0</v>
      </c>
      <c r="AO457" s="40" t="str">
        <f t="shared" si="128"/>
        <v xml:space="preserve"> </v>
      </c>
      <c r="AP457" s="40" t="str">
        <f t="shared" si="129"/>
        <v xml:space="preserve"> </v>
      </c>
    </row>
    <row r="458" spans="1:42" ht="17.100000000000001" customHeight="1">
      <c r="A458" s="8" t="s">
        <v>803</v>
      </c>
      <c r="B458" s="8" t="s">
        <v>804</v>
      </c>
      <c r="C458" s="8" t="s">
        <v>93</v>
      </c>
      <c r="D458" s="8" t="s">
        <v>812</v>
      </c>
      <c r="E458" s="57">
        <v>832.7</v>
      </c>
      <c r="F458" s="2">
        <f t="shared" si="122"/>
        <v>1520310.35</v>
      </c>
      <c r="G458" s="69">
        <v>204161.72</v>
      </c>
      <c r="H458" s="60">
        <v>116675</v>
      </c>
      <c r="I458" s="44">
        <f t="shared" si="123"/>
        <v>87506.25</v>
      </c>
      <c r="J458" s="61">
        <v>74806</v>
      </c>
      <c r="K458" s="61">
        <v>420</v>
      </c>
      <c r="L458" s="61">
        <v>194528</v>
      </c>
      <c r="M458" s="61">
        <v>29113</v>
      </c>
      <c r="N458" s="2">
        <f t="shared" si="117"/>
        <v>590534.97</v>
      </c>
      <c r="O458" s="4">
        <f t="shared" si="115"/>
        <v>929775</v>
      </c>
      <c r="P458" s="68">
        <v>440</v>
      </c>
      <c r="Q458" s="63">
        <v>33</v>
      </c>
      <c r="R458" s="4">
        <f t="shared" si="118"/>
        <v>20183</v>
      </c>
      <c r="S458" s="6">
        <f t="shared" si="124"/>
        <v>73086.078999999998</v>
      </c>
      <c r="T458" s="70">
        <v>12433722</v>
      </c>
      <c r="U458" s="6">
        <f t="shared" si="125"/>
        <v>12433.722</v>
      </c>
      <c r="V458" s="6">
        <f t="shared" si="126"/>
        <v>60652.356999999996</v>
      </c>
      <c r="W458" s="4">
        <f t="shared" si="116"/>
        <v>1213047</v>
      </c>
      <c r="X458" s="19">
        <f t="shared" si="119"/>
        <v>2163005</v>
      </c>
      <c r="Y458" s="20">
        <v>0</v>
      </c>
      <c r="Z458" s="18">
        <v>0</v>
      </c>
      <c r="AA458" s="4">
        <f t="shared" si="120"/>
        <v>2163005</v>
      </c>
      <c r="AB458" s="20"/>
      <c r="AC458" s="20"/>
      <c r="AD458" s="20"/>
      <c r="AE458" s="20"/>
      <c r="AF458" s="20"/>
      <c r="AG458" s="20"/>
      <c r="AH458" s="20"/>
      <c r="AI458" s="64">
        <v>0</v>
      </c>
      <c r="AJ458" s="64"/>
      <c r="AK458" s="29"/>
      <c r="AL458" s="38">
        <f t="shared" si="127"/>
        <v>2163005</v>
      </c>
      <c r="AM458" s="62">
        <v>2163005</v>
      </c>
      <c r="AN458" s="26">
        <f t="shared" si="121"/>
        <v>0</v>
      </c>
      <c r="AO458" s="40" t="str">
        <f t="shared" si="128"/>
        <v xml:space="preserve"> </v>
      </c>
      <c r="AP458" s="40" t="str">
        <f t="shared" si="129"/>
        <v xml:space="preserve"> </v>
      </c>
    </row>
    <row r="459" spans="1:42" ht="17.100000000000001" customHeight="1">
      <c r="A459" s="8" t="s">
        <v>803</v>
      </c>
      <c r="B459" s="8" t="s">
        <v>804</v>
      </c>
      <c r="C459" s="8" t="s">
        <v>270</v>
      </c>
      <c r="D459" s="8" t="s">
        <v>813</v>
      </c>
      <c r="E459" s="57">
        <v>2089.63</v>
      </c>
      <c r="F459" s="2">
        <f t="shared" si="122"/>
        <v>3815162.87</v>
      </c>
      <c r="G459" s="69">
        <v>1922894.47</v>
      </c>
      <c r="H459" s="60">
        <v>310231</v>
      </c>
      <c r="I459" s="44">
        <f t="shared" si="123"/>
        <v>232673.25</v>
      </c>
      <c r="J459" s="61">
        <v>199223</v>
      </c>
      <c r="K459" s="61">
        <v>1111</v>
      </c>
      <c r="L459" s="61">
        <v>497029</v>
      </c>
      <c r="M459" s="61">
        <v>16077</v>
      </c>
      <c r="N459" s="2">
        <f t="shared" si="117"/>
        <v>2869007.7199999997</v>
      </c>
      <c r="O459" s="4">
        <f t="shared" si="115"/>
        <v>946155</v>
      </c>
      <c r="P459" s="68">
        <v>1093</v>
      </c>
      <c r="Q459" s="63">
        <v>33</v>
      </c>
      <c r="R459" s="4">
        <f t="shared" si="118"/>
        <v>50136</v>
      </c>
      <c r="S459" s="6">
        <f t="shared" si="124"/>
        <v>183406.82509999999</v>
      </c>
      <c r="T459" s="70">
        <v>122868656</v>
      </c>
      <c r="U459" s="6">
        <f t="shared" si="125"/>
        <v>122868.656</v>
      </c>
      <c r="V459" s="6">
        <f t="shared" si="126"/>
        <v>60538.169099999985</v>
      </c>
      <c r="W459" s="4">
        <f t="shared" si="116"/>
        <v>1210763</v>
      </c>
      <c r="X459" s="19">
        <f t="shared" si="119"/>
        <v>2207054</v>
      </c>
      <c r="Y459" s="20">
        <v>0</v>
      </c>
      <c r="Z459" s="18">
        <v>0</v>
      </c>
      <c r="AA459" s="4">
        <f t="shared" si="120"/>
        <v>2207054</v>
      </c>
      <c r="AB459" s="20"/>
      <c r="AC459" s="20"/>
      <c r="AD459" s="20"/>
      <c r="AE459" s="20"/>
      <c r="AF459" s="20"/>
      <c r="AG459" s="20"/>
      <c r="AH459" s="20"/>
      <c r="AI459" s="64">
        <v>0</v>
      </c>
      <c r="AJ459" s="64"/>
      <c r="AK459" s="29"/>
      <c r="AL459" s="38">
        <f t="shared" si="127"/>
        <v>2207054</v>
      </c>
      <c r="AM459" s="62">
        <v>2207054</v>
      </c>
      <c r="AN459" s="26">
        <f t="shared" si="121"/>
        <v>0</v>
      </c>
      <c r="AO459" s="40" t="str">
        <f t="shared" si="128"/>
        <v xml:space="preserve"> </v>
      </c>
      <c r="AP459" s="40" t="str">
        <f t="shared" si="129"/>
        <v xml:space="preserve"> </v>
      </c>
    </row>
    <row r="460" spans="1:42" ht="17.100000000000001" customHeight="1">
      <c r="A460" s="8" t="s">
        <v>814</v>
      </c>
      <c r="B460" s="8" t="s">
        <v>815</v>
      </c>
      <c r="C460" s="8" t="s">
        <v>816</v>
      </c>
      <c r="D460" s="8" t="s">
        <v>817</v>
      </c>
      <c r="E460" s="57">
        <v>336.02</v>
      </c>
      <c r="F460" s="2">
        <f t="shared" si="122"/>
        <v>613491.88</v>
      </c>
      <c r="G460" s="69">
        <v>23867.759999999998</v>
      </c>
      <c r="H460" s="60">
        <v>28326</v>
      </c>
      <c r="I460" s="44">
        <f t="shared" si="123"/>
        <v>21244.5</v>
      </c>
      <c r="J460" s="61">
        <v>25158</v>
      </c>
      <c r="K460" s="61">
        <v>0</v>
      </c>
      <c r="L460" s="61">
        <v>0</v>
      </c>
      <c r="M460" s="61">
        <v>5501</v>
      </c>
      <c r="N460" s="2">
        <f t="shared" si="117"/>
        <v>75771.259999999995</v>
      </c>
      <c r="O460" s="4">
        <f t="shared" si="115"/>
        <v>537721</v>
      </c>
      <c r="P460" s="68">
        <v>177</v>
      </c>
      <c r="Q460" s="63">
        <v>33</v>
      </c>
      <c r="R460" s="4">
        <f t="shared" si="118"/>
        <v>8119</v>
      </c>
      <c r="S460" s="6">
        <f t="shared" si="124"/>
        <v>29492.475399999999</v>
      </c>
      <c r="T460" s="70">
        <v>1314304</v>
      </c>
      <c r="U460" s="6">
        <f t="shared" si="125"/>
        <v>1314.3040000000001</v>
      </c>
      <c r="V460" s="6">
        <f t="shared" si="126"/>
        <v>28178.171399999999</v>
      </c>
      <c r="W460" s="4">
        <f t="shared" si="116"/>
        <v>563563</v>
      </c>
      <c r="X460" s="19">
        <f t="shared" si="119"/>
        <v>1109403</v>
      </c>
      <c r="Y460" s="20">
        <v>0</v>
      </c>
      <c r="Z460" s="18">
        <v>0</v>
      </c>
      <c r="AA460" s="4">
        <f t="shared" si="120"/>
        <v>1109403</v>
      </c>
      <c r="AB460" s="20"/>
      <c r="AC460" s="20"/>
      <c r="AD460" s="20"/>
      <c r="AE460" s="20"/>
      <c r="AF460" s="20"/>
      <c r="AG460" s="20"/>
      <c r="AH460" s="20"/>
      <c r="AI460" s="64">
        <v>0</v>
      </c>
      <c r="AJ460" s="64"/>
      <c r="AK460" s="29"/>
      <c r="AL460" s="38">
        <f t="shared" si="127"/>
        <v>1109403</v>
      </c>
      <c r="AM460" s="62">
        <v>1109403</v>
      </c>
      <c r="AN460" s="26">
        <f t="shared" si="121"/>
        <v>0</v>
      </c>
      <c r="AO460" s="40" t="str">
        <f t="shared" si="128"/>
        <v xml:space="preserve"> </v>
      </c>
      <c r="AP460" s="40" t="str">
        <f t="shared" si="129"/>
        <v xml:space="preserve"> </v>
      </c>
    </row>
    <row r="461" spans="1:42" ht="17.100000000000001" customHeight="1">
      <c r="A461" s="8" t="s">
        <v>814</v>
      </c>
      <c r="B461" s="8" t="s">
        <v>815</v>
      </c>
      <c r="C461" s="8" t="s">
        <v>82</v>
      </c>
      <c r="D461" s="8" t="s">
        <v>818</v>
      </c>
      <c r="E461" s="57">
        <v>2706.47</v>
      </c>
      <c r="F461" s="2">
        <f t="shared" si="122"/>
        <v>4941364.67</v>
      </c>
      <c r="G461" s="69">
        <v>821611.86</v>
      </c>
      <c r="H461" s="60">
        <v>268284</v>
      </c>
      <c r="I461" s="44">
        <f t="shared" si="123"/>
        <v>201213</v>
      </c>
      <c r="J461" s="61">
        <v>239865</v>
      </c>
      <c r="K461" s="61">
        <v>274135</v>
      </c>
      <c r="L461" s="61">
        <v>619077</v>
      </c>
      <c r="M461" s="61">
        <v>16116</v>
      </c>
      <c r="N461" s="2">
        <f t="shared" si="117"/>
        <v>2172017.86</v>
      </c>
      <c r="O461" s="4">
        <f t="shared" si="115"/>
        <v>2769347</v>
      </c>
      <c r="P461" s="68">
        <v>872</v>
      </c>
      <c r="Q461" s="63">
        <v>33</v>
      </c>
      <c r="R461" s="4">
        <f t="shared" si="118"/>
        <v>39999</v>
      </c>
      <c r="S461" s="6">
        <f t="shared" si="124"/>
        <v>237546.8719</v>
      </c>
      <c r="T461" s="70">
        <v>50810876</v>
      </c>
      <c r="U461" s="6">
        <f t="shared" si="125"/>
        <v>50810.875999999997</v>
      </c>
      <c r="V461" s="6">
        <f t="shared" si="126"/>
        <v>186735.99590000001</v>
      </c>
      <c r="W461" s="4">
        <f t="shared" si="116"/>
        <v>3734720</v>
      </c>
      <c r="X461" s="19">
        <f t="shared" si="119"/>
        <v>6544066</v>
      </c>
      <c r="Y461" s="20">
        <v>0</v>
      </c>
      <c r="Z461" s="18">
        <v>0</v>
      </c>
      <c r="AA461" s="4">
        <f t="shared" si="120"/>
        <v>6544066</v>
      </c>
      <c r="AB461" s="20"/>
      <c r="AC461" s="20"/>
      <c r="AD461" s="20"/>
      <c r="AE461" s="20"/>
      <c r="AF461" s="20"/>
      <c r="AG461" s="20"/>
      <c r="AH461" s="20"/>
      <c r="AI461" s="64">
        <v>127734</v>
      </c>
      <c r="AJ461" s="64"/>
      <c r="AK461" s="29"/>
      <c r="AL461" s="38">
        <f t="shared" si="127"/>
        <v>6671800</v>
      </c>
      <c r="AM461" s="62">
        <v>6671800</v>
      </c>
      <c r="AN461" s="26">
        <f t="shared" si="121"/>
        <v>0</v>
      </c>
      <c r="AO461" s="40" t="str">
        <f t="shared" si="128"/>
        <v xml:space="preserve"> </v>
      </c>
      <c r="AP461" s="40" t="str">
        <f t="shared" si="129"/>
        <v xml:space="preserve"> </v>
      </c>
    </row>
    <row r="462" spans="1:42" ht="17.100000000000001" customHeight="1">
      <c r="A462" s="8" t="s">
        <v>814</v>
      </c>
      <c r="B462" s="8" t="s">
        <v>815</v>
      </c>
      <c r="C462" s="8" t="s">
        <v>113</v>
      </c>
      <c r="D462" s="8" t="s">
        <v>819</v>
      </c>
      <c r="E462" s="57">
        <v>1128.56</v>
      </c>
      <c r="F462" s="2">
        <f t="shared" si="122"/>
        <v>2060479.71</v>
      </c>
      <c r="G462" s="69">
        <v>263084.01</v>
      </c>
      <c r="H462" s="60">
        <v>111291</v>
      </c>
      <c r="I462" s="44">
        <f t="shared" si="123"/>
        <v>83468.25</v>
      </c>
      <c r="J462" s="61">
        <v>98869</v>
      </c>
      <c r="K462" s="61">
        <v>113107</v>
      </c>
      <c r="L462" s="61">
        <v>262632</v>
      </c>
      <c r="M462" s="61">
        <v>7609</v>
      </c>
      <c r="N462" s="2">
        <f t="shared" si="117"/>
        <v>828769.26</v>
      </c>
      <c r="O462" s="4">
        <f t="shared" si="115"/>
        <v>1231710</v>
      </c>
      <c r="P462" s="68">
        <v>198</v>
      </c>
      <c r="Q462" s="63">
        <v>57</v>
      </c>
      <c r="R462" s="4">
        <f t="shared" si="118"/>
        <v>15688</v>
      </c>
      <c r="S462" s="6">
        <f t="shared" si="124"/>
        <v>99053.711200000005</v>
      </c>
      <c r="T462" s="70">
        <v>15469141</v>
      </c>
      <c r="U462" s="6">
        <f t="shared" si="125"/>
        <v>15469.141</v>
      </c>
      <c r="V462" s="6">
        <f t="shared" si="126"/>
        <v>83584.570200000002</v>
      </c>
      <c r="W462" s="4">
        <f t="shared" si="116"/>
        <v>1671691</v>
      </c>
      <c r="X462" s="19">
        <f t="shared" si="119"/>
        <v>2919089</v>
      </c>
      <c r="Y462" s="20">
        <v>0</v>
      </c>
      <c r="Z462" s="18">
        <v>0</v>
      </c>
      <c r="AA462" s="4">
        <f t="shared" si="120"/>
        <v>2919089</v>
      </c>
      <c r="AB462" s="20"/>
      <c r="AC462" s="20"/>
      <c r="AD462" s="20"/>
      <c r="AE462" s="20"/>
      <c r="AF462" s="20"/>
      <c r="AG462" s="20"/>
      <c r="AH462" s="20"/>
      <c r="AI462" s="64">
        <v>0</v>
      </c>
      <c r="AJ462" s="64"/>
      <c r="AK462" s="29"/>
      <c r="AL462" s="38">
        <f t="shared" si="127"/>
        <v>2919089</v>
      </c>
      <c r="AM462" s="62">
        <v>2919089</v>
      </c>
      <c r="AN462" s="26">
        <f t="shared" si="121"/>
        <v>0</v>
      </c>
      <c r="AO462" s="40" t="str">
        <f t="shared" si="128"/>
        <v xml:space="preserve"> </v>
      </c>
      <c r="AP462" s="40" t="str">
        <f t="shared" si="129"/>
        <v xml:space="preserve"> </v>
      </c>
    </row>
    <row r="463" spans="1:42" ht="17.100000000000001" customHeight="1">
      <c r="A463" s="8" t="s">
        <v>814</v>
      </c>
      <c r="B463" s="8" t="s">
        <v>815</v>
      </c>
      <c r="C463" s="8" t="s">
        <v>135</v>
      </c>
      <c r="D463" s="8" t="s">
        <v>820</v>
      </c>
      <c r="E463" s="57">
        <v>470.44</v>
      </c>
      <c r="F463" s="2">
        <f t="shared" si="122"/>
        <v>858910.53</v>
      </c>
      <c r="G463" s="69">
        <v>171234.87</v>
      </c>
      <c r="H463" s="60">
        <v>44432</v>
      </c>
      <c r="I463" s="44">
        <f t="shared" si="123"/>
        <v>33324</v>
      </c>
      <c r="J463" s="61">
        <v>39845</v>
      </c>
      <c r="K463" s="61">
        <v>45395</v>
      </c>
      <c r="L463" s="61">
        <v>104698</v>
      </c>
      <c r="M463" s="61">
        <v>29551</v>
      </c>
      <c r="N463" s="2">
        <f t="shared" si="117"/>
        <v>424047.87</v>
      </c>
      <c r="O463" s="4">
        <f t="shared" si="115"/>
        <v>434863</v>
      </c>
      <c r="P463" s="68">
        <v>183</v>
      </c>
      <c r="Q463" s="63">
        <v>73</v>
      </c>
      <c r="R463" s="4">
        <f t="shared" si="118"/>
        <v>18569</v>
      </c>
      <c r="S463" s="6">
        <f t="shared" si="124"/>
        <v>41290.518799999998</v>
      </c>
      <c r="T463" s="70">
        <v>9745866</v>
      </c>
      <c r="U463" s="6">
        <f t="shared" si="125"/>
        <v>9745.866</v>
      </c>
      <c r="V463" s="6">
        <f t="shared" si="126"/>
        <v>31544.652799999996</v>
      </c>
      <c r="W463" s="4">
        <f t="shared" si="116"/>
        <v>630893</v>
      </c>
      <c r="X463" s="19">
        <f t="shared" si="119"/>
        <v>1084325</v>
      </c>
      <c r="Y463" s="20">
        <v>0</v>
      </c>
      <c r="Z463" s="18">
        <v>0</v>
      </c>
      <c r="AA463" s="4">
        <f t="shared" si="120"/>
        <v>1084325</v>
      </c>
      <c r="AB463" s="20"/>
      <c r="AC463" s="20"/>
      <c r="AD463" s="20"/>
      <c r="AE463" s="20"/>
      <c r="AF463" s="20"/>
      <c r="AG463" s="20"/>
      <c r="AH463" s="20"/>
      <c r="AI463" s="64">
        <v>0</v>
      </c>
      <c r="AJ463" s="64"/>
      <c r="AK463" s="29"/>
      <c r="AL463" s="38">
        <f t="shared" si="127"/>
        <v>1084325</v>
      </c>
      <c r="AM463" s="62">
        <v>1084325</v>
      </c>
      <c r="AN463" s="26">
        <f t="shared" si="121"/>
        <v>0</v>
      </c>
      <c r="AO463" s="40" t="str">
        <f t="shared" si="128"/>
        <v xml:space="preserve"> </v>
      </c>
      <c r="AP463" s="40" t="str">
        <f t="shared" si="129"/>
        <v xml:space="preserve"> </v>
      </c>
    </row>
    <row r="464" spans="1:42" ht="17.100000000000001" customHeight="1">
      <c r="A464" s="8" t="s">
        <v>814</v>
      </c>
      <c r="B464" s="8" t="s">
        <v>815</v>
      </c>
      <c r="C464" s="8" t="s">
        <v>72</v>
      </c>
      <c r="D464" s="8" t="s">
        <v>821</v>
      </c>
      <c r="E464" s="57">
        <v>1095.6300000000001</v>
      </c>
      <c r="F464" s="2">
        <f t="shared" si="122"/>
        <v>2000357.43</v>
      </c>
      <c r="G464" s="69">
        <v>736268.75</v>
      </c>
      <c r="H464" s="60">
        <v>108805</v>
      </c>
      <c r="I464" s="44">
        <f t="shared" si="123"/>
        <v>81603.75</v>
      </c>
      <c r="J464" s="61">
        <v>97211</v>
      </c>
      <c r="K464" s="61">
        <v>111236</v>
      </c>
      <c r="L464" s="61">
        <v>254178</v>
      </c>
      <c r="M464" s="61">
        <v>63776</v>
      </c>
      <c r="N464" s="2">
        <f t="shared" si="117"/>
        <v>1344273.5</v>
      </c>
      <c r="O464" s="4">
        <f t="shared" si="115"/>
        <v>656084</v>
      </c>
      <c r="P464" s="68">
        <v>371</v>
      </c>
      <c r="Q464" s="63">
        <v>81</v>
      </c>
      <c r="R464" s="4">
        <f t="shared" si="118"/>
        <v>41771</v>
      </c>
      <c r="S464" s="6">
        <f t="shared" si="124"/>
        <v>96163.445099999997</v>
      </c>
      <c r="T464" s="70">
        <v>47352528</v>
      </c>
      <c r="U464" s="6">
        <f t="shared" si="125"/>
        <v>47352.527999999998</v>
      </c>
      <c r="V464" s="6">
        <f t="shared" si="126"/>
        <v>48810.917099999999</v>
      </c>
      <c r="W464" s="4">
        <f t="shared" si="116"/>
        <v>976218</v>
      </c>
      <c r="X464" s="19">
        <f t="shared" si="119"/>
        <v>1674073</v>
      </c>
      <c r="Y464" s="20">
        <v>0</v>
      </c>
      <c r="Z464" s="18">
        <v>0</v>
      </c>
      <c r="AA464" s="4">
        <f t="shared" si="120"/>
        <v>1674073</v>
      </c>
      <c r="AB464" s="20"/>
      <c r="AC464" s="20"/>
      <c r="AD464" s="20"/>
      <c r="AE464" s="20"/>
      <c r="AF464" s="20"/>
      <c r="AG464" s="20"/>
      <c r="AH464" s="20"/>
      <c r="AI464" s="64">
        <v>0</v>
      </c>
      <c r="AJ464" s="64"/>
      <c r="AK464" s="29"/>
      <c r="AL464" s="38">
        <f t="shared" si="127"/>
        <v>1674073</v>
      </c>
      <c r="AM464" s="62">
        <v>1674073</v>
      </c>
      <c r="AN464" s="26">
        <f t="shared" si="121"/>
        <v>0</v>
      </c>
      <c r="AO464" s="40" t="str">
        <f t="shared" si="128"/>
        <v xml:space="preserve"> </v>
      </c>
      <c r="AP464" s="40" t="str">
        <f t="shared" si="129"/>
        <v xml:space="preserve"> </v>
      </c>
    </row>
    <row r="465" spans="1:42" ht="17.100000000000001" customHeight="1">
      <c r="A465" s="8" t="s">
        <v>814</v>
      </c>
      <c r="B465" s="8" t="s">
        <v>815</v>
      </c>
      <c r="C465" s="8" t="s">
        <v>115</v>
      </c>
      <c r="D465" s="8" t="s">
        <v>822</v>
      </c>
      <c r="E465" s="57">
        <v>505.22</v>
      </c>
      <c r="F465" s="2">
        <f t="shared" si="122"/>
        <v>922410.47</v>
      </c>
      <c r="G465" s="69">
        <v>131733.88</v>
      </c>
      <c r="H465" s="60">
        <v>49609</v>
      </c>
      <c r="I465" s="44">
        <f t="shared" si="123"/>
        <v>37206.75</v>
      </c>
      <c r="J465" s="61">
        <v>44459</v>
      </c>
      <c r="K465" s="61">
        <v>50734</v>
      </c>
      <c r="L465" s="61">
        <v>115130</v>
      </c>
      <c r="M465" s="61">
        <v>31445</v>
      </c>
      <c r="N465" s="2">
        <f t="shared" si="117"/>
        <v>410708.63</v>
      </c>
      <c r="O465" s="4">
        <f t="shared" si="115"/>
        <v>511702</v>
      </c>
      <c r="P465" s="68">
        <v>248</v>
      </c>
      <c r="Q465" s="63">
        <v>70</v>
      </c>
      <c r="R465" s="4">
        <f t="shared" si="118"/>
        <v>24130</v>
      </c>
      <c r="S465" s="6">
        <f t="shared" si="124"/>
        <v>44343.159399999997</v>
      </c>
      <c r="T465" s="70">
        <v>7489135</v>
      </c>
      <c r="U465" s="6">
        <f t="shared" si="125"/>
        <v>7489.1350000000002</v>
      </c>
      <c r="V465" s="6">
        <f t="shared" si="126"/>
        <v>36854.024399999995</v>
      </c>
      <c r="W465" s="4">
        <f t="shared" si="116"/>
        <v>737080</v>
      </c>
      <c r="X465" s="19">
        <f t="shared" si="119"/>
        <v>1272912</v>
      </c>
      <c r="Y465" s="20">
        <v>0</v>
      </c>
      <c r="Z465" s="18">
        <v>0</v>
      </c>
      <c r="AA465" s="4">
        <f t="shared" si="120"/>
        <v>1272912</v>
      </c>
      <c r="AB465" s="20"/>
      <c r="AC465" s="20"/>
      <c r="AD465" s="20"/>
      <c r="AE465" s="20"/>
      <c r="AF465" s="20"/>
      <c r="AG465" s="20"/>
      <c r="AH465" s="20"/>
      <c r="AI465" s="64">
        <v>0</v>
      </c>
      <c r="AJ465" s="64"/>
      <c r="AK465" s="29"/>
      <c r="AL465" s="38">
        <f t="shared" si="127"/>
        <v>1272912</v>
      </c>
      <c r="AM465" s="62">
        <v>1272912</v>
      </c>
      <c r="AN465" s="26">
        <f t="shared" si="121"/>
        <v>0</v>
      </c>
      <c r="AO465" s="40" t="str">
        <f t="shared" si="128"/>
        <v xml:space="preserve"> </v>
      </c>
      <c r="AP465" s="40" t="str">
        <f t="shared" si="129"/>
        <v xml:space="preserve"> </v>
      </c>
    </row>
    <row r="466" spans="1:42" ht="17.100000000000001" customHeight="1">
      <c r="A466" s="8" t="s">
        <v>814</v>
      </c>
      <c r="B466" s="8" t="s">
        <v>815</v>
      </c>
      <c r="C466" s="8" t="s">
        <v>93</v>
      </c>
      <c r="D466" s="8" t="s">
        <v>823</v>
      </c>
      <c r="E466" s="57">
        <v>539.35</v>
      </c>
      <c r="F466" s="2">
        <f t="shared" si="122"/>
        <v>984723.66</v>
      </c>
      <c r="G466" s="69">
        <v>129701.94</v>
      </c>
      <c r="H466" s="60">
        <v>52499</v>
      </c>
      <c r="I466" s="44">
        <f t="shared" si="123"/>
        <v>39374.25</v>
      </c>
      <c r="J466" s="61">
        <v>46409</v>
      </c>
      <c r="K466" s="61">
        <v>52605</v>
      </c>
      <c r="L466" s="61">
        <v>118849</v>
      </c>
      <c r="M466" s="61">
        <v>29083</v>
      </c>
      <c r="N466" s="2">
        <f t="shared" si="117"/>
        <v>416022.19</v>
      </c>
      <c r="O466" s="4">
        <f t="shared" si="115"/>
        <v>568701</v>
      </c>
      <c r="P466" s="68">
        <v>277</v>
      </c>
      <c r="Q466" s="63">
        <v>33</v>
      </c>
      <c r="R466" s="4">
        <f t="shared" si="118"/>
        <v>12706</v>
      </c>
      <c r="S466" s="6">
        <f t="shared" si="124"/>
        <v>47338.749499999998</v>
      </c>
      <c r="T466" s="70">
        <v>7075938</v>
      </c>
      <c r="U466" s="6">
        <f t="shared" si="125"/>
        <v>7075.9380000000001</v>
      </c>
      <c r="V466" s="6">
        <f t="shared" si="126"/>
        <v>40262.811499999996</v>
      </c>
      <c r="W466" s="4">
        <f t="shared" si="116"/>
        <v>805256</v>
      </c>
      <c r="X466" s="19">
        <f t="shared" si="119"/>
        <v>1386663</v>
      </c>
      <c r="Y466" s="20">
        <v>0</v>
      </c>
      <c r="Z466" s="18">
        <v>0</v>
      </c>
      <c r="AA466" s="4">
        <f t="shared" si="120"/>
        <v>1386663</v>
      </c>
      <c r="AB466" s="20"/>
      <c r="AC466" s="20"/>
      <c r="AD466" s="20"/>
      <c r="AE466" s="20"/>
      <c r="AF466" s="20"/>
      <c r="AG466" s="20"/>
      <c r="AH466" s="20"/>
      <c r="AI466" s="64">
        <v>0</v>
      </c>
      <c r="AJ466" s="64"/>
      <c r="AK466" s="29"/>
      <c r="AL466" s="38">
        <f t="shared" si="127"/>
        <v>1386663</v>
      </c>
      <c r="AM466" s="62">
        <v>1386663</v>
      </c>
      <c r="AN466" s="26">
        <f t="shared" si="121"/>
        <v>0</v>
      </c>
      <c r="AO466" s="40" t="str">
        <f t="shared" si="128"/>
        <v xml:space="preserve"> </v>
      </c>
      <c r="AP466" s="40" t="str">
        <f t="shared" si="129"/>
        <v xml:space="preserve"> </v>
      </c>
    </row>
    <row r="467" spans="1:42" ht="17.100000000000001" customHeight="1">
      <c r="A467" s="8" t="s">
        <v>814</v>
      </c>
      <c r="B467" s="8" t="s">
        <v>815</v>
      </c>
      <c r="C467" s="8" t="s">
        <v>240</v>
      </c>
      <c r="D467" s="8" t="s">
        <v>824</v>
      </c>
      <c r="E467" s="57">
        <v>413.55</v>
      </c>
      <c r="F467" s="2">
        <f t="shared" si="122"/>
        <v>755043.05</v>
      </c>
      <c r="G467" s="69">
        <v>115095.65</v>
      </c>
      <c r="H467" s="60">
        <v>30552</v>
      </c>
      <c r="I467" s="44">
        <f t="shared" si="123"/>
        <v>22914</v>
      </c>
      <c r="J467" s="61">
        <v>27262</v>
      </c>
      <c r="K467" s="61">
        <v>31203</v>
      </c>
      <c r="L467" s="61">
        <v>71137</v>
      </c>
      <c r="M467" s="61">
        <v>48696</v>
      </c>
      <c r="N467" s="2">
        <f t="shared" si="117"/>
        <v>316307.65000000002</v>
      </c>
      <c r="O467" s="4">
        <f t="shared" si="115"/>
        <v>438735</v>
      </c>
      <c r="P467" s="68">
        <v>196</v>
      </c>
      <c r="Q467" s="63">
        <v>81</v>
      </c>
      <c r="R467" s="4">
        <f t="shared" si="118"/>
        <v>22068</v>
      </c>
      <c r="S467" s="6">
        <f t="shared" si="124"/>
        <v>36297.283499999998</v>
      </c>
      <c r="T467" s="70">
        <v>6445480</v>
      </c>
      <c r="U467" s="6">
        <f t="shared" si="125"/>
        <v>6445.48</v>
      </c>
      <c r="V467" s="6">
        <f t="shared" si="126"/>
        <v>29851.803499999998</v>
      </c>
      <c r="W467" s="4">
        <f t="shared" si="116"/>
        <v>597036</v>
      </c>
      <c r="X467" s="19">
        <f t="shared" si="119"/>
        <v>1057839</v>
      </c>
      <c r="Y467" s="20">
        <v>0</v>
      </c>
      <c r="Z467" s="18">
        <v>0</v>
      </c>
      <c r="AA467" s="4">
        <f t="shared" si="120"/>
        <v>1057839</v>
      </c>
      <c r="AB467" s="20"/>
      <c r="AC467" s="20"/>
      <c r="AD467" s="20"/>
      <c r="AE467" s="20"/>
      <c r="AF467" s="20"/>
      <c r="AG467" s="20"/>
      <c r="AH467" s="20"/>
      <c r="AI467" s="64">
        <v>0</v>
      </c>
      <c r="AJ467" s="64"/>
      <c r="AK467" s="29"/>
      <c r="AL467" s="38">
        <f t="shared" si="127"/>
        <v>1057839</v>
      </c>
      <c r="AM467" s="62">
        <v>1057839</v>
      </c>
      <c r="AN467" s="26">
        <f t="shared" si="121"/>
        <v>0</v>
      </c>
      <c r="AO467" s="40" t="str">
        <f t="shared" si="128"/>
        <v xml:space="preserve"> </v>
      </c>
      <c r="AP467" s="40" t="str">
        <f t="shared" si="129"/>
        <v xml:space="preserve"> </v>
      </c>
    </row>
    <row r="468" spans="1:42" ht="17.100000000000001" customHeight="1">
      <c r="A468" s="8" t="s">
        <v>814</v>
      </c>
      <c r="B468" s="8" t="s">
        <v>815</v>
      </c>
      <c r="C468" s="8" t="s">
        <v>425</v>
      </c>
      <c r="D468" s="8" t="s">
        <v>825</v>
      </c>
      <c r="E468" s="57">
        <v>661.57</v>
      </c>
      <c r="F468" s="2">
        <f t="shared" si="122"/>
        <v>1207868.04</v>
      </c>
      <c r="G468" s="69">
        <v>294890.18</v>
      </c>
      <c r="H468" s="60">
        <v>70511</v>
      </c>
      <c r="I468" s="44">
        <f t="shared" si="123"/>
        <v>52883.25</v>
      </c>
      <c r="J468" s="61">
        <v>63135</v>
      </c>
      <c r="K468" s="61">
        <v>72121</v>
      </c>
      <c r="L468" s="61">
        <v>162824</v>
      </c>
      <c r="M468" s="61">
        <v>90016</v>
      </c>
      <c r="N468" s="2">
        <f t="shared" si="117"/>
        <v>735869.42999999993</v>
      </c>
      <c r="O468" s="4">
        <f t="shared" si="115"/>
        <v>471999</v>
      </c>
      <c r="P468" s="68">
        <v>380</v>
      </c>
      <c r="Q468" s="63">
        <v>70</v>
      </c>
      <c r="R468" s="4">
        <f t="shared" si="118"/>
        <v>36974</v>
      </c>
      <c r="S468" s="6">
        <f t="shared" si="124"/>
        <v>58065.998899999999</v>
      </c>
      <c r="T468" s="70">
        <v>15469472</v>
      </c>
      <c r="U468" s="6">
        <f t="shared" si="125"/>
        <v>15469.472</v>
      </c>
      <c r="V468" s="6">
        <f t="shared" si="126"/>
        <v>42596.526899999997</v>
      </c>
      <c r="W468" s="4">
        <f t="shared" si="116"/>
        <v>851931</v>
      </c>
      <c r="X468" s="19">
        <f t="shared" si="119"/>
        <v>1360904</v>
      </c>
      <c r="Y468" s="20">
        <v>0</v>
      </c>
      <c r="Z468" s="18">
        <v>0</v>
      </c>
      <c r="AA468" s="4">
        <f t="shared" si="120"/>
        <v>1360904</v>
      </c>
      <c r="AB468" s="20"/>
      <c r="AC468" s="20"/>
      <c r="AD468" s="20"/>
      <c r="AE468" s="20"/>
      <c r="AF468" s="20"/>
      <c r="AG468" s="20"/>
      <c r="AH468" s="20"/>
      <c r="AI468" s="64">
        <v>0</v>
      </c>
      <c r="AJ468" s="64"/>
      <c r="AK468" s="29"/>
      <c r="AL468" s="38">
        <f t="shared" si="127"/>
        <v>1360904</v>
      </c>
      <c r="AM468" s="62">
        <v>1360904</v>
      </c>
      <c r="AN468" s="26">
        <f t="shared" si="121"/>
        <v>0</v>
      </c>
      <c r="AO468" s="40" t="str">
        <f t="shared" si="128"/>
        <v xml:space="preserve"> </v>
      </c>
      <c r="AP468" s="40" t="str">
        <f t="shared" si="129"/>
        <v xml:space="preserve"> </v>
      </c>
    </row>
    <row r="469" spans="1:42" ht="17.100000000000001" customHeight="1">
      <c r="A469" s="8" t="s">
        <v>814</v>
      </c>
      <c r="B469" s="8" t="s">
        <v>815</v>
      </c>
      <c r="C469" s="8" t="s">
        <v>95</v>
      </c>
      <c r="D469" s="8" t="s">
        <v>826</v>
      </c>
      <c r="E469" s="57">
        <v>434.89</v>
      </c>
      <c r="F469" s="2">
        <f t="shared" si="122"/>
        <v>794004.77</v>
      </c>
      <c r="G469" s="69">
        <v>445829.74</v>
      </c>
      <c r="H469" s="60">
        <v>37233</v>
      </c>
      <c r="I469" s="44">
        <f t="shared" si="123"/>
        <v>27924.75</v>
      </c>
      <c r="J469" s="61">
        <v>32995</v>
      </c>
      <c r="K469" s="61">
        <v>38177</v>
      </c>
      <c r="L469" s="61">
        <v>88827</v>
      </c>
      <c r="M469" s="61">
        <v>78093</v>
      </c>
      <c r="N469" s="2">
        <f t="shared" si="117"/>
        <v>711846.49</v>
      </c>
      <c r="O469" s="4">
        <f t="shared" si="115"/>
        <v>82158</v>
      </c>
      <c r="P469" s="68">
        <v>202</v>
      </c>
      <c r="Q469" s="63">
        <v>90</v>
      </c>
      <c r="R469" s="4">
        <f t="shared" si="118"/>
        <v>25270</v>
      </c>
      <c r="S469" s="6">
        <f t="shared" si="124"/>
        <v>38170.295299999998</v>
      </c>
      <c r="T469" s="70">
        <v>24718682</v>
      </c>
      <c r="U469" s="6">
        <f t="shared" si="125"/>
        <v>24718.682000000001</v>
      </c>
      <c r="V469" s="6">
        <f t="shared" si="126"/>
        <v>13451.613299999997</v>
      </c>
      <c r="W469" s="4">
        <f t="shared" si="116"/>
        <v>269032</v>
      </c>
      <c r="X469" s="19">
        <f t="shared" si="119"/>
        <v>376460</v>
      </c>
      <c r="Y469" s="20">
        <v>0</v>
      </c>
      <c r="Z469" s="18">
        <v>0</v>
      </c>
      <c r="AA469" s="4">
        <f t="shared" si="120"/>
        <v>376460</v>
      </c>
      <c r="AB469" s="20"/>
      <c r="AC469" s="20"/>
      <c r="AD469" s="20"/>
      <c r="AE469" s="20"/>
      <c r="AF469" s="20"/>
      <c r="AG469" s="20"/>
      <c r="AH469" s="20"/>
      <c r="AI469" s="64">
        <v>0</v>
      </c>
      <c r="AJ469" s="64"/>
      <c r="AK469" s="29"/>
      <c r="AL469" s="38">
        <f t="shared" si="127"/>
        <v>376460</v>
      </c>
      <c r="AM469" s="62">
        <v>376460</v>
      </c>
      <c r="AN469" s="26">
        <f t="shared" si="121"/>
        <v>0</v>
      </c>
      <c r="AO469" s="40" t="str">
        <f t="shared" si="128"/>
        <v xml:space="preserve"> </v>
      </c>
      <c r="AP469" s="40" t="str">
        <f t="shared" si="129"/>
        <v xml:space="preserve"> </v>
      </c>
    </row>
    <row r="470" spans="1:42" ht="17.100000000000001" customHeight="1">
      <c r="A470" s="8" t="s">
        <v>827</v>
      </c>
      <c r="B470" s="8" t="s">
        <v>828</v>
      </c>
      <c r="C470" s="8" t="s">
        <v>285</v>
      </c>
      <c r="D470" s="8" t="s">
        <v>829</v>
      </c>
      <c r="E470" s="57">
        <v>606.16999999999996</v>
      </c>
      <c r="F470" s="2">
        <f t="shared" si="122"/>
        <v>1106720.94</v>
      </c>
      <c r="G470" s="69">
        <v>154845.16</v>
      </c>
      <c r="H470" s="60">
        <v>33626</v>
      </c>
      <c r="I470" s="44">
        <f t="shared" si="123"/>
        <v>25219.5</v>
      </c>
      <c r="J470" s="61">
        <v>49481</v>
      </c>
      <c r="K470" s="61">
        <v>0</v>
      </c>
      <c r="L470" s="61">
        <v>0</v>
      </c>
      <c r="M470" s="61">
        <v>14559</v>
      </c>
      <c r="N470" s="2">
        <f t="shared" si="117"/>
        <v>244104.66</v>
      </c>
      <c r="O470" s="4">
        <f t="shared" si="115"/>
        <v>862616</v>
      </c>
      <c r="P470" s="68">
        <v>190</v>
      </c>
      <c r="Q470" s="63">
        <v>57</v>
      </c>
      <c r="R470" s="4">
        <f t="shared" si="118"/>
        <v>15054</v>
      </c>
      <c r="S470" s="6">
        <f t="shared" si="124"/>
        <v>53203.5409</v>
      </c>
      <c r="T470" s="70">
        <v>9108539</v>
      </c>
      <c r="U470" s="6">
        <f t="shared" si="125"/>
        <v>9108.5390000000007</v>
      </c>
      <c r="V470" s="6">
        <f t="shared" si="126"/>
        <v>44095.001900000003</v>
      </c>
      <c r="W470" s="4">
        <f t="shared" si="116"/>
        <v>881900</v>
      </c>
      <c r="X470" s="19">
        <f t="shared" si="119"/>
        <v>1759570</v>
      </c>
      <c r="Y470" s="20">
        <v>0</v>
      </c>
      <c r="Z470" s="18">
        <v>0</v>
      </c>
      <c r="AA470" s="4">
        <f t="shared" si="120"/>
        <v>1759570</v>
      </c>
      <c r="AB470" s="20"/>
      <c r="AC470" s="20"/>
      <c r="AD470" s="20"/>
      <c r="AE470" s="20"/>
      <c r="AF470" s="20"/>
      <c r="AG470" s="20"/>
      <c r="AH470" s="20"/>
      <c r="AI470" s="64">
        <v>0</v>
      </c>
      <c r="AJ470" s="64"/>
      <c r="AK470" s="29"/>
      <c r="AL470" s="38">
        <f t="shared" si="127"/>
        <v>1759570</v>
      </c>
      <c r="AM470" s="62">
        <v>1759570</v>
      </c>
      <c r="AN470" s="26">
        <f t="shared" si="121"/>
        <v>0</v>
      </c>
      <c r="AO470" s="40" t="str">
        <f t="shared" si="128"/>
        <v xml:space="preserve"> </v>
      </c>
      <c r="AP470" s="40" t="str">
        <f t="shared" si="129"/>
        <v xml:space="preserve"> </v>
      </c>
    </row>
    <row r="471" spans="1:42" ht="17.100000000000001" customHeight="1">
      <c r="A471" s="8" t="s">
        <v>827</v>
      </c>
      <c r="B471" s="8" t="s">
        <v>828</v>
      </c>
      <c r="C471" s="8" t="s">
        <v>300</v>
      </c>
      <c r="D471" s="8" t="s">
        <v>830</v>
      </c>
      <c r="E471" s="57">
        <v>225.32</v>
      </c>
      <c r="F471" s="2">
        <f t="shared" si="122"/>
        <v>411380.24</v>
      </c>
      <c r="G471" s="69">
        <v>57799.03</v>
      </c>
      <c r="H471" s="60">
        <v>8747</v>
      </c>
      <c r="I471" s="44">
        <f t="shared" si="123"/>
        <v>6560.25</v>
      </c>
      <c r="J471" s="61">
        <v>12816</v>
      </c>
      <c r="K471" s="61">
        <v>0</v>
      </c>
      <c r="L471" s="61">
        <v>0</v>
      </c>
      <c r="M471" s="61">
        <v>28135</v>
      </c>
      <c r="N471" s="2">
        <f t="shared" si="117"/>
        <v>105310.28</v>
      </c>
      <c r="O471" s="4">
        <f t="shared" si="115"/>
        <v>306070</v>
      </c>
      <c r="P471" s="68">
        <v>93</v>
      </c>
      <c r="Q471" s="63">
        <v>75</v>
      </c>
      <c r="R471" s="4">
        <f t="shared" si="118"/>
        <v>9695</v>
      </c>
      <c r="S471" s="6">
        <f t="shared" si="124"/>
        <v>19776.3364</v>
      </c>
      <c r="T471" s="70">
        <v>3653542</v>
      </c>
      <c r="U471" s="6">
        <f t="shared" si="125"/>
        <v>3653.5419999999999</v>
      </c>
      <c r="V471" s="6">
        <f t="shared" si="126"/>
        <v>16122.794400000001</v>
      </c>
      <c r="W471" s="4">
        <f t="shared" si="116"/>
        <v>322456</v>
      </c>
      <c r="X471" s="19">
        <f t="shared" si="119"/>
        <v>638221</v>
      </c>
      <c r="Y471" s="20">
        <v>0</v>
      </c>
      <c r="Z471" s="18">
        <v>0</v>
      </c>
      <c r="AA471" s="4">
        <f t="shared" si="120"/>
        <v>638221</v>
      </c>
      <c r="AB471" s="20"/>
      <c r="AC471" s="20"/>
      <c r="AD471" s="20"/>
      <c r="AE471" s="20"/>
      <c r="AF471" s="20"/>
      <c r="AG471" s="20"/>
      <c r="AH471" s="20"/>
      <c r="AI471" s="64">
        <v>0</v>
      </c>
      <c r="AJ471" s="64"/>
      <c r="AK471" s="29"/>
      <c r="AL471" s="38">
        <f t="shared" si="127"/>
        <v>638221</v>
      </c>
      <c r="AM471" s="62">
        <v>638221</v>
      </c>
      <c r="AN471" s="26">
        <f t="shared" si="121"/>
        <v>0</v>
      </c>
      <c r="AO471" s="40" t="str">
        <f t="shared" si="128"/>
        <v xml:space="preserve"> </v>
      </c>
      <c r="AP471" s="40" t="str">
        <f t="shared" si="129"/>
        <v xml:space="preserve"> </v>
      </c>
    </row>
    <row r="472" spans="1:42" ht="17.100000000000001" customHeight="1">
      <c r="A472" s="8" t="s">
        <v>827</v>
      </c>
      <c r="B472" s="8" t="s">
        <v>828</v>
      </c>
      <c r="C472" s="8" t="s">
        <v>831</v>
      </c>
      <c r="D472" s="8" t="s">
        <v>832</v>
      </c>
      <c r="E472" s="57">
        <v>688.04</v>
      </c>
      <c r="F472" s="2">
        <f t="shared" si="122"/>
        <v>1256195.9099999999</v>
      </c>
      <c r="G472" s="69">
        <v>72789.3</v>
      </c>
      <c r="H472" s="60">
        <v>43745</v>
      </c>
      <c r="I472" s="44">
        <f t="shared" si="123"/>
        <v>32808.75</v>
      </c>
      <c r="J472" s="61">
        <v>64306</v>
      </c>
      <c r="K472" s="61">
        <v>0</v>
      </c>
      <c r="L472" s="61">
        <v>0</v>
      </c>
      <c r="M472" s="61">
        <v>49591</v>
      </c>
      <c r="N472" s="2">
        <f t="shared" si="117"/>
        <v>219495.05</v>
      </c>
      <c r="O472" s="4">
        <f t="shared" si="115"/>
        <v>1036701</v>
      </c>
      <c r="P472" s="68">
        <v>259</v>
      </c>
      <c r="Q472" s="63">
        <v>57</v>
      </c>
      <c r="R472" s="4">
        <f t="shared" si="118"/>
        <v>20521</v>
      </c>
      <c r="S472" s="6">
        <f t="shared" si="124"/>
        <v>60389.270799999998</v>
      </c>
      <c r="T472" s="70">
        <v>4301968</v>
      </c>
      <c r="U472" s="6">
        <f t="shared" si="125"/>
        <v>4301.9679999999998</v>
      </c>
      <c r="V472" s="6">
        <f t="shared" si="126"/>
        <v>56087.302799999998</v>
      </c>
      <c r="W472" s="4">
        <f t="shared" si="116"/>
        <v>1121746</v>
      </c>
      <c r="X472" s="19">
        <f t="shared" si="119"/>
        <v>2178968</v>
      </c>
      <c r="Y472" s="20">
        <v>0</v>
      </c>
      <c r="Z472" s="18">
        <v>0</v>
      </c>
      <c r="AA472" s="4">
        <f t="shared" si="120"/>
        <v>2178968</v>
      </c>
      <c r="AB472" s="20"/>
      <c r="AC472" s="20"/>
      <c r="AD472" s="20"/>
      <c r="AE472" s="20"/>
      <c r="AF472" s="20"/>
      <c r="AG472" s="20"/>
      <c r="AH472" s="20"/>
      <c r="AI472" s="64">
        <v>0</v>
      </c>
      <c r="AJ472" s="64"/>
      <c r="AK472" s="29"/>
      <c r="AL472" s="38">
        <f t="shared" si="127"/>
        <v>2178968</v>
      </c>
      <c r="AM472" s="62">
        <v>2178968</v>
      </c>
      <c r="AN472" s="26">
        <f t="shared" si="121"/>
        <v>0</v>
      </c>
      <c r="AO472" s="40" t="str">
        <f t="shared" si="128"/>
        <v xml:space="preserve"> </v>
      </c>
      <c r="AP472" s="40" t="str">
        <f t="shared" si="129"/>
        <v xml:space="preserve"> </v>
      </c>
    </row>
    <row r="473" spans="1:42" ht="17.100000000000001" customHeight="1">
      <c r="A473" s="8" t="s">
        <v>827</v>
      </c>
      <c r="B473" s="8" t="s">
        <v>828</v>
      </c>
      <c r="C473" s="8" t="s">
        <v>452</v>
      </c>
      <c r="D473" s="8" t="s">
        <v>833</v>
      </c>
      <c r="E473" s="57">
        <v>331.32</v>
      </c>
      <c r="F473" s="2">
        <f t="shared" si="122"/>
        <v>604910.80000000005</v>
      </c>
      <c r="G473" s="69">
        <v>37522.78</v>
      </c>
      <c r="H473" s="60">
        <v>17937</v>
      </c>
      <c r="I473" s="44">
        <f t="shared" si="123"/>
        <v>13452.75</v>
      </c>
      <c r="J473" s="61">
        <v>26326</v>
      </c>
      <c r="K473" s="61">
        <v>0</v>
      </c>
      <c r="L473" s="61">
        <v>0</v>
      </c>
      <c r="M473" s="61">
        <v>23532</v>
      </c>
      <c r="N473" s="2">
        <f t="shared" si="117"/>
        <v>100833.53</v>
      </c>
      <c r="O473" s="4">
        <f t="shared" si="115"/>
        <v>504077</v>
      </c>
      <c r="P473" s="68">
        <v>154</v>
      </c>
      <c r="Q473" s="63">
        <v>84</v>
      </c>
      <c r="R473" s="4">
        <f t="shared" si="118"/>
        <v>17981</v>
      </c>
      <c r="S473" s="6">
        <f t="shared" si="124"/>
        <v>29079.956399999999</v>
      </c>
      <c r="T473" s="70">
        <v>2249600</v>
      </c>
      <c r="U473" s="6">
        <f t="shared" si="125"/>
        <v>2249.6</v>
      </c>
      <c r="V473" s="6">
        <f t="shared" si="126"/>
        <v>26830.356400000001</v>
      </c>
      <c r="W473" s="4">
        <f t="shared" si="116"/>
        <v>536607</v>
      </c>
      <c r="X473" s="19">
        <f t="shared" si="119"/>
        <v>1058665</v>
      </c>
      <c r="Y473" s="20">
        <v>0</v>
      </c>
      <c r="Z473" s="18">
        <v>0</v>
      </c>
      <c r="AA473" s="4">
        <f t="shared" si="120"/>
        <v>1058665</v>
      </c>
      <c r="AB473" s="20"/>
      <c r="AC473" s="20"/>
      <c r="AD473" s="20"/>
      <c r="AE473" s="20"/>
      <c r="AF473" s="20"/>
      <c r="AG473" s="20"/>
      <c r="AH473" s="20"/>
      <c r="AI473" s="64">
        <v>0</v>
      </c>
      <c r="AJ473" s="64"/>
      <c r="AK473" s="29"/>
      <c r="AL473" s="38">
        <f t="shared" si="127"/>
        <v>1058665</v>
      </c>
      <c r="AM473" s="62">
        <v>1058665</v>
      </c>
      <c r="AN473" s="26">
        <f t="shared" si="121"/>
        <v>0</v>
      </c>
      <c r="AO473" s="40" t="str">
        <f t="shared" si="128"/>
        <v xml:space="preserve"> </v>
      </c>
      <c r="AP473" s="40" t="str">
        <f t="shared" si="129"/>
        <v xml:space="preserve"> </v>
      </c>
    </row>
    <row r="474" spans="1:42" ht="17.100000000000001" customHeight="1">
      <c r="A474" s="8" t="s">
        <v>827</v>
      </c>
      <c r="B474" s="8" t="s">
        <v>828</v>
      </c>
      <c r="C474" s="8" t="s">
        <v>834</v>
      </c>
      <c r="D474" s="8" t="s">
        <v>835</v>
      </c>
      <c r="E474" s="57">
        <v>572.12</v>
      </c>
      <c r="F474" s="2">
        <f t="shared" si="122"/>
        <v>1044553.81</v>
      </c>
      <c r="G474" s="69">
        <v>15381.27</v>
      </c>
      <c r="H474" s="60">
        <v>35111</v>
      </c>
      <c r="I474" s="44">
        <f t="shared" si="123"/>
        <v>26333.25</v>
      </c>
      <c r="J474" s="61">
        <v>51588</v>
      </c>
      <c r="K474" s="61">
        <v>0</v>
      </c>
      <c r="L474" s="61">
        <v>0</v>
      </c>
      <c r="M474" s="61">
        <v>511</v>
      </c>
      <c r="N474" s="2">
        <f t="shared" si="117"/>
        <v>93813.52</v>
      </c>
      <c r="O474" s="4">
        <f t="shared" si="115"/>
        <v>950740</v>
      </c>
      <c r="P474" s="68">
        <v>0</v>
      </c>
      <c r="Q474" s="63">
        <v>0</v>
      </c>
      <c r="R474" s="4">
        <f t="shared" si="118"/>
        <v>0</v>
      </c>
      <c r="S474" s="6">
        <f t="shared" si="124"/>
        <v>50214.972399999999</v>
      </c>
      <c r="T474" s="70">
        <v>1022011</v>
      </c>
      <c r="U474" s="6">
        <f t="shared" si="125"/>
        <v>1022.011</v>
      </c>
      <c r="V474" s="6">
        <f t="shared" si="126"/>
        <v>49192.9614</v>
      </c>
      <c r="W474" s="4">
        <f t="shared" si="116"/>
        <v>983859</v>
      </c>
      <c r="X474" s="19">
        <f t="shared" si="119"/>
        <v>1934599</v>
      </c>
      <c r="Y474" s="20">
        <v>0</v>
      </c>
      <c r="Z474" s="18">
        <v>0</v>
      </c>
      <c r="AA474" s="4">
        <f t="shared" si="120"/>
        <v>1934599</v>
      </c>
      <c r="AB474" s="20"/>
      <c r="AC474" s="20"/>
      <c r="AD474" s="20"/>
      <c r="AE474" s="20"/>
      <c r="AF474" s="20"/>
      <c r="AG474" s="20"/>
      <c r="AH474" s="20"/>
      <c r="AI474" s="64">
        <v>0</v>
      </c>
      <c r="AJ474" s="64"/>
      <c r="AK474" s="29"/>
      <c r="AL474" s="38">
        <f t="shared" si="127"/>
        <v>1934599</v>
      </c>
      <c r="AM474" s="62">
        <v>1934599</v>
      </c>
      <c r="AN474" s="26">
        <f t="shared" si="121"/>
        <v>0</v>
      </c>
      <c r="AO474" s="40" t="str">
        <f t="shared" si="128"/>
        <v xml:space="preserve"> </v>
      </c>
      <c r="AP474" s="40" t="str">
        <f t="shared" si="129"/>
        <v xml:space="preserve"> </v>
      </c>
    </row>
    <row r="475" spans="1:42" ht="17.100000000000001" customHeight="1">
      <c r="A475" s="8" t="s">
        <v>827</v>
      </c>
      <c r="B475" s="8" t="s">
        <v>828</v>
      </c>
      <c r="C475" s="8" t="s">
        <v>82</v>
      </c>
      <c r="D475" s="8" t="s">
        <v>836</v>
      </c>
      <c r="E475" s="57">
        <v>3287.79</v>
      </c>
      <c r="F475" s="2">
        <f t="shared" si="122"/>
        <v>6002715.4699999997</v>
      </c>
      <c r="G475" s="69">
        <v>1016602.49</v>
      </c>
      <c r="H475" s="60">
        <v>195855</v>
      </c>
      <c r="I475" s="44">
        <f t="shared" si="123"/>
        <v>146891.25</v>
      </c>
      <c r="J475" s="61">
        <v>287852</v>
      </c>
      <c r="K475" s="61">
        <v>3648</v>
      </c>
      <c r="L475" s="61">
        <v>745965</v>
      </c>
      <c r="M475" s="61">
        <v>76721</v>
      </c>
      <c r="N475" s="2">
        <f t="shared" si="117"/>
        <v>2277679.7400000002</v>
      </c>
      <c r="O475" s="4">
        <f t="shared" si="115"/>
        <v>3725036</v>
      </c>
      <c r="P475" s="68">
        <v>1582</v>
      </c>
      <c r="Q475" s="63">
        <v>48</v>
      </c>
      <c r="R475" s="4">
        <f t="shared" si="118"/>
        <v>105551</v>
      </c>
      <c r="S475" s="6">
        <f t="shared" si="124"/>
        <v>288569.32829999999</v>
      </c>
      <c r="T475" s="70">
        <v>63260889</v>
      </c>
      <c r="U475" s="6">
        <f t="shared" si="125"/>
        <v>63260.889000000003</v>
      </c>
      <c r="V475" s="6">
        <f t="shared" si="126"/>
        <v>225308.4393</v>
      </c>
      <c r="W475" s="4">
        <f t="shared" si="116"/>
        <v>4506169</v>
      </c>
      <c r="X475" s="19">
        <f t="shared" si="119"/>
        <v>8336756</v>
      </c>
      <c r="Y475" s="20">
        <v>0</v>
      </c>
      <c r="Z475" s="18">
        <v>0</v>
      </c>
      <c r="AA475" s="4">
        <f t="shared" si="120"/>
        <v>8336756</v>
      </c>
      <c r="AB475" s="20"/>
      <c r="AC475" s="20"/>
      <c r="AD475" s="20"/>
      <c r="AE475" s="20"/>
      <c r="AF475" s="20"/>
      <c r="AG475" s="20"/>
      <c r="AH475" s="20"/>
      <c r="AI475" s="64">
        <v>0</v>
      </c>
      <c r="AJ475" s="64"/>
      <c r="AK475" s="29"/>
      <c r="AL475" s="38">
        <f t="shared" si="127"/>
        <v>8336756</v>
      </c>
      <c r="AM475" s="62">
        <v>8336756</v>
      </c>
      <c r="AN475" s="26">
        <f t="shared" si="121"/>
        <v>0</v>
      </c>
      <c r="AO475" s="40" t="str">
        <f t="shared" si="128"/>
        <v xml:space="preserve"> </v>
      </c>
      <c r="AP475" s="40" t="str">
        <f t="shared" si="129"/>
        <v xml:space="preserve"> </v>
      </c>
    </row>
    <row r="476" spans="1:42" ht="17.100000000000001" customHeight="1">
      <c r="A476" s="8" t="s">
        <v>827</v>
      </c>
      <c r="B476" s="8" t="s">
        <v>828</v>
      </c>
      <c r="C476" s="8" t="s">
        <v>113</v>
      </c>
      <c r="D476" s="8" t="s">
        <v>837</v>
      </c>
      <c r="E476" s="57">
        <v>1527.01</v>
      </c>
      <c r="F476" s="2">
        <f t="shared" si="122"/>
        <v>2787953.78</v>
      </c>
      <c r="G476" s="69">
        <v>382253.55</v>
      </c>
      <c r="H476" s="60">
        <v>94873</v>
      </c>
      <c r="I476" s="44">
        <f t="shared" si="123"/>
        <v>71154.75</v>
      </c>
      <c r="J476" s="61">
        <v>139504</v>
      </c>
      <c r="K476" s="61">
        <v>1765</v>
      </c>
      <c r="L476" s="61">
        <v>358293</v>
      </c>
      <c r="M476" s="61">
        <v>101240</v>
      </c>
      <c r="N476" s="2">
        <f t="shared" si="117"/>
        <v>1054210.3</v>
      </c>
      <c r="O476" s="4">
        <f t="shared" si="115"/>
        <v>1733743</v>
      </c>
      <c r="P476" s="68">
        <v>814</v>
      </c>
      <c r="Q476" s="63">
        <v>55</v>
      </c>
      <c r="R476" s="4">
        <f t="shared" si="118"/>
        <v>62230</v>
      </c>
      <c r="S476" s="6">
        <f t="shared" si="124"/>
        <v>134025.66769999999</v>
      </c>
      <c r="T476" s="70">
        <v>23537780</v>
      </c>
      <c r="U476" s="6">
        <f t="shared" si="125"/>
        <v>23537.78</v>
      </c>
      <c r="V476" s="6">
        <f t="shared" si="126"/>
        <v>110487.88769999999</v>
      </c>
      <c r="W476" s="4">
        <f t="shared" si="116"/>
        <v>2209758</v>
      </c>
      <c r="X476" s="19">
        <f t="shared" si="119"/>
        <v>4005731</v>
      </c>
      <c r="Y476" s="20">
        <v>0</v>
      </c>
      <c r="Z476" s="18">
        <v>0</v>
      </c>
      <c r="AA476" s="4">
        <f t="shared" si="120"/>
        <v>4005731</v>
      </c>
      <c r="AB476" s="20"/>
      <c r="AC476" s="20"/>
      <c r="AD476" s="20"/>
      <c r="AE476" s="20"/>
      <c r="AF476" s="20"/>
      <c r="AG476" s="20"/>
      <c r="AH476" s="20"/>
      <c r="AI476" s="64">
        <v>0</v>
      </c>
      <c r="AJ476" s="64"/>
      <c r="AK476" s="29"/>
      <c r="AL476" s="38">
        <f t="shared" si="127"/>
        <v>4005731</v>
      </c>
      <c r="AM476" s="62">
        <v>4005731</v>
      </c>
      <c r="AN476" s="26">
        <f t="shared" si="121"/>
        <v>0</v>
      </c>
      <c r="AO476" s="40" t="str">
        <f t="shared" si="128"/>
        <v xml:space="preserve"> </v>
      </c>
      <c r="AP476" s="40" t="str">
        <f t="shared" si="129"/>
        <v xml:space="preserve"> </v>
      </c>
    </row>
    <row r="477" spans="1:42" ht="17.100000000000001" customHeight="1">
      <c r="A477" s="8" t="s">
        <v>827</v>
      </c>
      <c r="B477" s="8" t="s">
        <v>828</v>
      </c>
      <c r="C477" s="8" t="s">
        <v>135</v>
      </c>
      <c r="D477" s="8" t="s">
        <v>838</v>
      </c>
      <c r="E477" s="57">
        <v>2376.02</v>
      </c>
      <c r="F477" s="2">
        <f t="shared" si="122"/>
        <v>4338042.28</v>
      </c>
      <c r="G477" s="69">
        <v>533806.4</v>
      </c>
      <c r="H477" s="60">
        <v>145738</v>
      </c>
      <c r="I477" s="44">
        <f t="shared" si="123"/>
        <v>109303.5</v>
      </c>
      <c r="J477" s="61">
        <v>214136</v>
      </c>
      <c r="K477" s="61">
        <v>2716</v>
      </c>
      <c r="L477" s="61">
        <v>553641</v>
      </c>
      <c r="M477" s="61">
        <v>49469</v>
      </c>
      <c r="N477" s="2">
        <f t="shared" si="117"/>
        <v>1463071.9</v>
      </c>
      <c r="O477" s="4">
        <f t="shared" si="115"/>
        <v>2874970</v>
      </c>
      <c r="P477" s="68">
        <v>922</v>
      </c>
      <c r="Q477" s="63">
        <v>57</v>
      </c>
      <c r="R477" s="4">
        <f t="shared" si="118"/>
        <v>73050</v>
      </c>
      <c r="S477" s="6">
        <f t="shared" si="124"/>
        <v>208543.27540000001</v>
      </c>
      <c r="T477" s="70">
        <v>32608821</v>
      </c>
      <c r="U477" s="6">
        <f t="shared" si="125"/>
        <v>32608.821</v>
      </c>
      <c r="V477" s="6">
        <f t="shared" si="126"/>
        <v>175934.45440000002</v>
      </c>
      <c r="W477" s="4">
        <f t="shared" si="116"/>
        <v>3518689</v>
      </c>
      <c r="X477" s="19">
        <f t="shared" si="119"/>
        <v>6466709</v>
      </c>
      <c r="Y477" s="20">
        <v>0</v>
      </c>
      <c r="Z477" s="18">
        <v>0</v>
      </c>
      <c r="AA477" s="4">
        <f t="shared" si="120"/>
        <v>6466709</v>
      </c>
      <c r="AB477" s="20"/>
      <c r="AC477" s="20"/>
      <c r="AD477" s="20"/>
      <c r="AE477" s="20"/>
      <c r="AF477" s="20"/>
      <c r="AG477" s="20"/>
      <c r="AH477" s="20"/>
      <c r="AI477" s="64">
        <v>0</v>
      </c>
      <c r="AJ477" s="64"/>
      <c r="AK477" s="29"/>
      <c r="AL477" s="38">
        <f t="shared" si="127"/>
        <v>6466709</v>
      </c>
      <c r="AM477" s="62">
        <v>6466709</v>
      </c>
      <c r="AN477" s="26">
        <f t="shared" si="121"/>
        <v>0</v>
      </c>
      <c r="AO477" s="40" t="str">
        <f t="shared" si="128"/>
        <v xml:space="preserve"> </v>
      </c>
      <c r="AP477" s="40" t="str">
        <f t="shared" si="129"/>
        <v xml:space="preserve"> </v>
      </c>
    </row>
    <row r="478" spans="1:42" ht="17.100000000000001" customHeight="1">
      <c r="A478" s="8" t="s">
        <v>827</v>
      </c>
      <c r="B478" s="8" t="s">
        <v>828</v>
      </c>
      <c r="C478" s="8" t="s">
        <v>72</v>
      </c>
      <c r="D478" s="8" t="s">
        <v>839</v>
      </c>
      <c r="E478" s="57">
        <v>745.19</v>
      </c>
      <c r="F478" s="2">
        <f t="shared" si="122"/>
        <v>1360538.09</v>
      </c>
      <c r="G478" s="69">
        <v>113429.56</v>
      </c>
      <c r="H478" s="60">
        <v>41771</v>
      </c>
      <c r="I478" s="44">
        <f t="shared" si="123"/>
        <v>31328.25</v>
      </c>
      <c r="J478" s="61">
        <v>61312</v>
      </c>
      <c r="K478" s="61">
        <v>781</v>
      </c>
      <c r="L478" s="61">
        <v>155859</v>
      </c>
      <c r="M478" s="61">
        <v>25893</v>
      </c>
      <c r="N478" s="2">
        <f t="shared" si="117"/>
        <v>388602.81</v>
      </c>
      <c r="O478" s="4">
        <f t="shared" si="115"/>
        <v>971935</v>
      </c>
      <c r="P478" s="68">
        <v>332</v>
      </c>
      <c r="Q478" s="63">
        <v>53</v>
      </c>
      <c r="R478" s="4">
        <f t="shared" si="118"/>
        <v>24458</v>
      </c>
      <c r="S478" s="6">
        <f t="shared" si="124"/>
        <v>65405.326300000001</v>
      </c>
      <c r="T478" s="70">
        <v>6849611</v>
      </c>
      <c r="U478" s="6">
        <f t="shared" si="125"/>
        <v>6849.6109999999999</v>
      </c>
      <c r="V478" s="6">
        <f t="shared" si="126"/>
        <v>58555.715300000003</v>
      </c>
      <c r="W478" s="4">
        <f t="shared" si="116"/>
        <v>1171114</v>
      </c>
      <c r="X478" s="19">
        <f t="shared" si="119"/>
        <v>2167507</v>
      </c>
      <c r="Y478" s="20">
        <v>0</v>
      </c>
      <c r="Z478" s="18">
        <v>0</v>
      </c>
      <c r="AA478" s="4">
        <f t="shared" si="120"/>
        <v>2167507</v>
      </c>
      <c r="AB478" s="20"/>
      <c r="AC478" s="20"/>
      <c r="AD478" s="20"/>
      <c r="AE478" s="20"/>
      <c r="AF478" s="20">
        <v>79079</v>
      </c>
      <c r="AG478" s="20"/>
      <c r="AH478" s="20"/>
      <c r="AI478" s="64">
        <v>0</v>
      </c>
      <c r="AJ478" s="64"/>
      <c r="AK478" s="29"/>
      <c r="AL478" s="38">
        <f t="shared" si="127"/>
        <v>2088428</v>
      </c>
      <c r="AM478" s="62">
        <v>2088428</v>
      </c>
      <c r="AN478" s="26">
        <f t="shared" si="121"/>
        <v>0</v>
      </c>
      <c r="AO478" s="40" t="str">
        <f t="shared" si="128"/>
        <v xml:space="preserve"> </v>
      </c>
      <c r="AP478" s="40" t="str">
        <f t="shared" si="129"/>
        <v xml:space="preserve"> </v>
      </c>
    </row>
    <row r="479" spans="1:42" ht="17.100000000000001" customHeight="1">
      <c r="A479" s="8" t="s">
        <v>827</v>
      </c>
      <c r="B479" s="8" t="s">
        <v>828</v>
      </c>
      <c r="C479" s="8" t="s">
        <v>138</v>
      </c>
      <c r="D479" s="8" t="s">
        <v>840</v>
      </c>
      <c r="E479" s="57">
        <v>1580.82</v>
      </c>
      <c r="F479" s="2">
        <f t="shared" si="122"/>
        <v>2886197.92</v>
      </c>
      <c r="G479" s="69">
        <v>404993.74</v>
      </c>
      <c r="H479" s="60">
        <v>93829</v>
      </c>
      <c r="I479" s="44">
        <f t="shared" si="123"/>
        <v>70371.75</v>
      </c>
      <c r="J479" s="61">
        <v>137764</v>
      </c>
      <c r="K479" s="61">
        <v>1752</v>
      </c>
      <c r="L479" s="61">
        <v>360575</v>
      </c>
      <c r="M479" s="61">
        <v>41284</v>
      </c>
      <c r="N479" s="2">
        <f t="shared" si="117"/>
        <v>1016740.49</v>
      </c>
      <c r="O479" s="4">
        <f t="shared" si="115"/>
        <v>1869457</v>
      </c>
      <c r="P479" s="68">
        <v>865</v>
      </c>
      <c r="Q479" s="63">
        <v>33</v>
      </c>
      <c r="R479" s="4">
        <f t="shared" si="118"/>
        <v>39678</v>
      </c>
      <c r="S479" s="6">
        <f t="shared" si="124"/>
        <v>138748.57139999999</v>
      </c>
      <c r="T479" s="70">
        <v>25423336</v>
      </c>
      <c r="U479" s="6">
        <f t="shared" si="125"/>
        <v>25423.335999999999</v>
      </c>
      <c r="V479" s="6">
        <f t="shared" si="126"/>
        <v>113325.23539999999</v>
      </c>
      <c r="W479" s="4">
        <f t="shared" si="116"/>
        <v>2266505</v>
      </c>
      <c r="X479" s="19">
        <f t="shared" si="119"/>
        <v>4175640</v>
      </c>
      <c r="Y479" s="20">
        <v>0</v>
      </c>
      <c r="Z479" s="18">
        <v>0</v>
      </c>
      <c r="AA479" s="4">
        <f t="shared" si="120"/>
        <v>4175640</v>
      </c>
      <c r="AB479" s="20"/>
      <c r="AC479" s="20"/>
      <c r="AD479" s="20"/>
      <c r="AE479" s="20"/>
      <c r="AF479" s="20"/>
      <c r="AG479" s="20"/>
      <c r="AH479" s="20"/>
      <c r="AI479" s="64">
        <v>0</v>
      </c>
      <c r="AJ479" s="64"/>
      <c r="AK479" s="29"/>
      <c r="AL479" s="38">
        <f t="shared" si="127"/>
        <v>4175640</v>
      </c>
      <c r="AM479" s="62">
        <v>4175640</v>
      </c>
      <c r="AN479" s="26">
        <f t="shared" si="121"/>
        <v>0</v>
      </c>
      <c r="AO479" s="40" t="str">
        <f t="shared" si="128"/>
        <v xml:space="preserve"> </v>
      </c>
      <c r="AP479" s="40" t="str">
        <f t="shared" si="129"/>
        <v xml:space="preserve"> </v>
      </c>
    </row>
    <row r="480" spans="1:42" ht="17.100000000000001" customHeight="1">
      <c r="A480" s="8" t="s">
        <v>827</v>
      </c>
      <c r="B480" s="8" t="s">
        <v>828</v>
      </c>
      <c r="C480" s="8" t="s">
        <v>115</v>
      </c>
      <c r="D480" s="8" t="s">
        <v>841</v>
      </c>
      <c r="E480" s="57">
        <v>868.55</v>
      </c>
      <c r="F480" s="2">
        <f t="shared" si="122"/>
        <v>1585763.85</v>
      </c>
      <c r="G480" s="69">
        <v>315705.14</v>
      </c>
      <c r="H480" s="60">
        <v>52311</v>
      </c>
      <c r="I480" s="44">
        <f t="shared" si="123"/>
        <v>39233.25</v>
      </c>
      <c r="J480" s="61">
        <v>76959</v>
      </c>
      <c r="K480" s="61">
        <v>972</v>
      </c>
      <c r="L480" s="61">
        <v>200481</v>
      </c>
      <c r="M480" s="61">
        <v>82747</v>
      </c>
      <c r="N480" s="2">
        <f t="shared" si="117"/>
        <v>716097.39</v>
      </c>
      <c r="O480" s="4">
        <f t="shared" si="115"/>
        <v>869666</v>
      </c>
      <c r="P480" s="68">
        <v>439</v>
      </c>
      <c r="Q480" s="63">
        <v>55</v>
      </c>
      <c r="R480" s="4">
        <f t="shared" si="118"/>
        <v>33562</v>
      </c>
      <c r="S480" s="6">
        <f t="shared" si="124"/>
        <v>76232.633499999996</v>
      </c>
      <c r="T480" s="70">
        <v>19906644</v>
      </c>
      <c r="U480" s="6">
        <f t="shared" si="125"/>
        <v>19906.644</v>
      </c>
      <c r="V480" s="6">
        <f t="shared" si="126"/>
        <v>56325.989499999996</v>
      </c>
      <c r="W480" s="4">
        <f t="shared" si="116"/>
        <v>1126520</v>
      </c>
      <c r="X480" s="19">
        <f t="shared" si="119"/>
        <v>2029748</v>
      </c>
      <c r="Y480" s="20">
        <v>0</v>
      </c>
      <c r="Z480" s="18">
        <v>0</v>
      </c>
      <c r="AA480" s="4">
        <f t="shared" si="120"/>
        <v>2029748</v>
      </c>
      <c r="AB480" s="20"/>
      <c r="AC480" s="20"/>
      <c r="AD480" s="20"/>
      <c r="AE480" s="20"/>
      <c r="AF480" s="20"/>
      <c r="AG480" s="20"/>
      <c r="AH480" s="20"/>
      <c r="AI480" s="64">
        <v>0</v>
      </c>
      <c r="AJ480" s="64"/>
      <c r="AK480" s="29"/>
      <c r="AL480" s="38">
        <f t="shared" si="127"/>
        <v>2029748</v>
      </c>
      <c r="AM480" s="62">
        <v>2029748</v>
      </c>
      <c r="AN480" s="26">
        <f t="shared" si="121"/>
        <v>0</v>
      </c>
      <c r="AO480" s="40" t="str">
        <f t="shared" si="128"/>
        <v xml:space="preserve"> </v>
      </c>
      <c r="AP480" s="40" t="str">
        <f t="shared" si="129"/>
        <v xml:space="preserve"> </v>
      </c>
    </row>
    <row r="481" spans="1:42" ht="17.100000000000001" customHeight="1">
      <c r="A481" s="8" t="s">
        <v>827</v>
      </c>
      <c r="B481" s="8" t="s">
        <v>828</v>
      </c>
      <c r="C481" s="8" t="s">
        <v>93</v>
      </c>
      <c r="D481" s="8" t="s">
        <v>842</v>
      </c>
      <c r="E481" s="57">
        <v>784.86</v>
      </c>
      <c r="F481" s="2">
        <f t="shared" si="122"/>
        <v>1432965.99</v>
      </c>
      <c r="G481" s="69">
        <v>170885.77</v>
      </c>
      <c r="H481" s="60">
        <v>49029</v>
      </c>
      <c r="I481" s="44">
        <f t="shared" si="123"/>
        <v>36771.75</v>
      </c>
      <c r="J481" s="61">
        <v>71995</v>
      </c>
      <c r="K481" s="61">
        <v>915</v>
      </c>
      <c r="L481" s="61">
        <v>183961</v>
      </c>
      <c r="M481" s="61">
        <v>27844</v>
      </c>
      <c r="N481" s="2">
        <f t="shared" si="117"/>
        <v>492372.52</v>
      </c>
      <c r="O481" s="4">
        <f t="shared" si="115"/>
        <v>940593</v>
      </c>
      <c r="P481" s="68">
        <v>481</v>
      </c>
      <c r="Q481" s="63">
        <v>33</v>
      </c>
      <c r="R481" s="4">
        <f t="shared" si="118"/>
        <v>22063</v>
      </c>
      <c r="S481" s="6">
        <f t="shared" si="124"/>
        <v>68887.162200000006</v>
      </c>
      <c r="T481" s="70">
        <v>10141589</v>
      </c>
      <c r="U481" s="6">
        <f t="shared" si="125"/>
        <v>10141.589</v>
      </c>
      <c r="V481" s="6">
        <f t="shared" si="126"/>
        <v>58745.573200000006</v>
      </c>
      <c r="W481" s="4">
        <f t="shared" si="116"/>
        <v>1174911</v>
      </c>
      <c r="X481" s="19">
        <f t="shared" si="119"/>
        <v>2137567</v>
      </c>
      <c r="Y481" s="20">
        <v>0</v>
      </c>
      <c r="Z481" s="18">
        <v>0</v>
      </c>
      <c r="AA481" s="4">
        <f t="shared" si="120"/>
        <v>2137567</v>
      </c>
      <c r="AB481" s="20"/>
      <c r="AC481" s="20"/>
      <c r="AD481" s="20"/>
      <c r="AE481" s="20"/>
      <c r="AF481" s="20"/>
      <c r="AG481" s="20"/>
      <c r="AH481" s="20"/>
      <c r="AI481" s="64">
        <v>0</v>
      </c>
      <c r="AJ481" s="64"/>
      <c r="AK481" s="29"/>
      <c r="AL481" s="38">
        <f t="shared" si="127"/>
        <v>2137567</v>
      </c>
      <c r="AM481" s="62">
        <v>2137567</v>
      </c>
      <c r="AN481" s="26">
        <f t="shared" si="121"/>
        <v>0</v>
      </c>
      <c r="AO481" s="40" t="str">
        <f t="shared" si="128"/>
        <v xml:space="preserve"> </v>
      </c>
      <c r="AP481" s="40" t="str">
        <f t="shared" si="129"/>
        <v xml:space="preserve"> </v>
      </c>
    </row>
    <row r="482" spans="1:42" ht="17.100000000000001" customHeight="1">
      <c r="A482" s="8" t="s">
        <v>843</v>
      </c>
      <c r="B482" s="8" t="s">
        <v>844</v>
      </c>
      <c r="C482" s="8" t="s">
        <v>845</v>
      </c>
      <c r="D482" s="8" t="s">
        <v>846</v>
      </c>
      <c r="E482" s="57">
        <v>254.5</v>
      </c>
      <c r="F482" s="2">
        <f t="shared" si="122"/>
        <v>464655.92</v>
      </c>
      <c r="G482" s="69">
        <v>77585.8</v>
      </c>
      <c r="H482" s="60">
        <v>29199</v>
      </c>
      <c r="I482" s="44">
        <f t="shared" si="123"/>
        <v>21899.25</v>
      </c>
      <c r="J482" s="61">
        <v>21340</v>
      </c>
      <c r="K482" s="61">
        <v>0</v>
      </c>
      <c r="L482" s="61">
        <v>0</v>
      </c>
      <c r="M482" s="61">
        <v>49628</v>
      </c>
      <c r="N482" s="2">
        <f t="shared" si="117"/>
        <v>170453.05</v>
      </c>
      <c r="O482" s="4">
        <f t="shared" si="115"/>
        <v>294203</v>
      </c>
      <c r="P482" s="68">
        <v>122</v>
      </c>
      <c r="Q482" s="63">
        <v>77</v>
      </c>
      <c r="R482" s="4">
        <f t="shared" si="118"/>
        <v>13058</v>
      </c>
      <c r="S482" s="6">
        <f t="shared" si="124"/>
        <v>22337.465</v>
      </c>
      <c r="T482" s="70">
        <v>4784066</v>
      </c>
      <c r="U482" s="6">
        <f t="shared" si="125"/>
        <v>4784.0659999999998</v>
      </c>
      <c r="V482" s="6">
        <f t="shared" si="126"/>
        <v>17553.399000000001</v>
      </c>
      <c r="W482" s="4">
        <f t="shared" si="116"/>
        <v>351068</v>
      </c>
      <c r="X482" s="19">
        <f t="shared" si="119"/>
        <v>658329</v>
      </c>
      <c r="Y482" s="20">
        <v>0</v>
      </c>
      <c r="Z482" s="18">
        <v>0</v>
      </c>
      <c r="AA482" s="4">
        <f t="shared" si="120"/>
        <v>658329</v>
      </c>
      <c r="AB482" s="20"/>
      <c r="AC482" s="20"/>
      <c r="AD482" s="20"/>
      <c r="AE482" s="20"/>
      <c r="AF482" s="20"/>
      <c r="AG482" s="20"/>
      <c r="AH482" s="20"/>
      <c r="AI482" s="64">
        <v>0</v>
      </c>
      <c r="AJ482" s="64"/>
      <c r="AK482" s="29"/>
      <c r="AL482" s="38">
        <f t="shared" si="127"/>
        <v>658329</v>
      </c>
      <c r="AM482" s="62">
        <v>658329</v>
      </c>
      <c r="AN482" s="26">
        <f t="shared" si="121"/>
        <v>0</v>
      </c>
      <c r="AO482" s="40" t="str">
        <f t="shared" si="128"/>
        <v xml:space="preserve"> </v>
      </c>
      <c r="AP482" s="40" t="str">
        <f t="shared" si="129"/>
        <v xml:space="preserve"> </v>
      </c>
    </row>
    <row r="483" spans="1:42" ht="17.100000000000001" customHeight="1">
      <c r="A483" s="8" t="s">
        <v>843</v>
      </c>
      <c r="B483" s="8" t="s">
        <v>844</v>
      </c>
      <c r="C483" s="8" t="s">
        <v>82</v>
      </c>
      <c r="D483" s="8" t="s">
        <v>847</v>
      </c>
      <c r="E483" s="57">
        <v>5442.68</v>
      </c>
      <c r="F483" s="2">
        <f t="shared" si="122"/>
        <v>9937027.4399999995</v>
      </c>
      <c r="G483" s="69">
        <v>2574075.85</v>
      </c>
      <c r="H483" s="60">
        <v>683957</v>
      </c>
      <c r="I483" s="44">
        <f t="shared" si="123"/>
        <v>512967.75</v>
      </c>
      <c r="J483" s="61">
        <v>498722</v>
      </c>
      <c r="K483" s="61">
        <v>2544483</v>
      </c>
      <c r="L483" s="61">
        <v>1319077</v>
      </c>
      <c r="M483" s="61">
        <v>86101</v>
      </c>
      <c r="N483" s="2">
        <f t="shared" si="117"/>
        <v>7535426.5999999996</v>
      </c>
      <c r="O483" s="4">
        <f t="shared" si="115"/>
        <v>2401601</v>
      </c>
      <c r="P483" s="68">
        <v>1889</v>
      </c>
      <c r="Q483" s="63">
        <v>33</v>
      </c>
      <c r="R483" s="4">
        <f t="shared" si="118"/>
        <v>86648</v>
      </c>
      <c r="S483" s="6">
        <f t="shared" si="124"/>
        <v>477704.02360000001</v>
      </c>
      <c r="T483" s="70">
        <v>163745283</v>
      </c>
      <c r="U483" s="6">
        <f t="shared" si="125"/>
        <v>163745.283</v>
      </c>
      <c r="V483" s="6">
        <f t="shared" si="126"/>
        <v>313958.74060000002</v>
      </c>
      <c r="W483" s="4">
        <f t="shared" si="116"/>
        <v>6279175</v>
      </c>
      <c r="X483" s="19">
        <f t="shared" si="119"/>
        <v>8767424</v>
      </c>
      <c r="Y483" s="20">
        <v>0</v>
      </c>
      <c r="Z483" s="18">
        <v>0</v>
      </c>
      <c r="AA483" s="4">
        <f t="shared" si="120"/>
        <v>8767424</v>
      </c>
      <c r="AB483" s="20"/>
      <c r="AC483" s="20"/>
      <c r="AD483" s="20"/>
      <c r="AE483" s="20"/>
      <c r="AF483" s="20"/>
      <c r="AG483" s="20"/>
      <c r="AH483" s="20"/>
      <c r="AI483" s="64">
        <v>0</v>
      </c>
      <c r="AJ483" s="64"/>
      <c r="AK483" s="29"/>
      <c r="AL483" s="38">
        <f t="shared" si="127"/>
        <v>8767424</v>
      </c>
      <c r="AM483" s="62">
        <v>8767424</v>
      </c>
      <c r="AN483" s="26">
        <f t="shared" si="121"/>
        <v>0</v>
      </c>
      <c r="AO483" s="40" t="str">
        <f t="shared" si="128"/>
        <v xml:space="preserve"> </v>
      </c>
      <c r="AP483" s="40" t="str">
        <f t="shared" si="129"/>
        <v xml:space="preserve"> </v>
      </c>
    </row>
    <row r="484" spans="1:42" ht="17.100000000000001" customHeight="1">
      <c r="A484" s="8" t="s">
        <v>843</v>
      </c>
      <c r="B484" s="8" t="s">
        <v>844</v>
      </c>
      <c r="C484" s="8" t="s">
        <v>113</v>
      </c>
      <c r="D484" s="8" t="s">
        <v>848</v>
      </c>
      <c r="E484" s="57">
        <v>1551.75</v>
      </c>
      <c r="F484" s="2">
        <f t="shared" si="122"/>
        <v>2833123.08</v>
      </c>
      <c r="G484" s="69">
        <v>585964.31000000006</v>
      </c>
      <c r="H484" s="60">
        <v>193115</v>
      </c>
      <c r="I484" s="44">
        <f t="shared" si="123"/>
        <v>144836.25</v>
      </c>
      <c r="J484" s="61">
        <v>140343</v>
      </c>
      <c r="K484" s="61">
        <v>719057</v>
      </c>
      <c r="L484" s="61">
        <v>370935</v>
      </c>
      <c r="M484" s="61">
        <v>190119</v>
      </c>
      <c r="N484" s="2">
        <f t="shared" si="117"/>
        <v>2151254.56</v>
      </c>
      <c r="O484" s="4">
        <f t="shared" si="115"/>
        <v>681869</v>
      </c>
      <c r="P484" s="68">
        <v>693</v>
      </c>
      <c r="Q484" s="63">
        <v>70</v>
      </c>
      <c r="R484" s="4">
        <f t="shared" si="118"/>
        <v>67429</v>
      </c>
      <c r="S484" s="6">
        <f t="shared" si="124"/>
        <v>136197.0975</v>
      </c>
      <c r="T484" s="70">
        <v>37386706</v>
      </c>
      <c r="U484" s="6">
        <f t="shared" si="125"/>
        <v>37386.705999999998</v>
      </c>
      <c r="V484" s="6">
        <f t="shared" si="126"/>
        <v>98810.391499999998</v>
      </c>
      <c r="W484" s="4">
        <f t="shared" si="116"/>
        <v>1976208</v>
      </c>
      <c r="X484" s="19">
        <f t="shared" si="119"/>
        <v>2725506</v>
      </c>
      <c r="Y484" s="20">
        <v>0</v>
      </c>
      <c r="Z484" s="18">
        <v>0</v>
      </c>
      <c r="AA484" s="4">
        <f t="shared" si="120"/>
        <v>2725506</v>
      </c>
      <c r="AB484" s="20"/>
      <c r="AC484" s="20"/>
      <c r="AD484" s="20"/>
      <c r="AE484" s="20"/>
      <c r="AF484" s="20"/>
      <c r="AG484" s="20"/>
      <c r="AH484" s="20"/>
      <c r="AI484" s="64">
        <v>0</v>
      </c>
      <c r="AJ484" s="64"/>
      <c r="AK484" s="29"/>
      <c r="AL484" s="38">
        <f t="shared" si="127"/>
        <v>2725506</v>
      </c>
      <c r="AM484" s="62">
        <v>2725506</v>
      </c>
      <c r="AN484" s="26">
        <f t="shared" si="121"/>
        <v>0</v>
      </c>
      <c r="AO484" s="40" t="str">
        <f t="shared" si="128"/>
        <v xml:space="preserve"> </v>
      </c>
      <c r="AP484" s="40" t="str">
        <f t="shared" si="129"/>
        <v xml:space="preserve"> </v>
      </c>
    </row>
    <row r="485" spans="1:42" ht="17.100000000000001" customHeight="1">
      <c r="A485" s="8" t="s">
        <v>843</v>
      </c>
      <c r="B485" s="8" t="s">
        <v>844</v>
      </c>
      <c r="C485" s="8" t="s">
        <v>135</v>
      </c>
      <c r="D485" s="8" t="s">
        <v>849</v>
      </c>
      <c r="E485" s="57">
        <v>2255.5300000000002</v>
      </c>
      <c r="F485" s="2">
        <f t="shared" si="122"/>
        <v>4118056.45</v>
      </c>
      <c r="G485" s="69">
        <v>743747.25</v>
      </c>
      <c r="H485" s="60">
        <v>289278</v>
      </c>
      <c r="I485" s="44">
        <f t="shared" si="123"/>
        <v>216958.5</v>
      </c>
      <c r="J485" s="61">
        <v>211595</v>
      </c>
      <c r="K485" s="61">
        <v>1076076</v>
      </c>
      <c r="L485" s="61">
        <v>551372</v>
      </c>
      <c r="M485" s="61">
        <v>55486</v>
      </c>
      <c r="N485" s="2">
        <f t="shared" si="117"/>
        <v>2855234.75</v>
      </c>
      <c r="O485" s="4">
        <f t="shared" si="115"/>
        <v>1262822</v>
      </c>
      <c r="P485" s="68">
        <v>744</v>
      </c>
      <c r="Q485" s="63">
        <v>33</v>
      </c>
      <c r="R485" s="4">
        <f t="shared" si="118"/>
        <v>34127</v>
      </c>
      <c r="S485" s="6">
        <f t="shared" si="124"/>
        <v>197967.86809999999</v>
      </c>
      <c r="T485" s="70">
        <v>47105204</v>
      </c>
      <c r="U485" s="6">
        <f t="shared" si="125"/>
        <v>47105.203999999998</v>
      </c>
      <c r="V485" s="6">
        <f t="shared" si="126"/>
        <v>150862.66409999999</v>
      </c>
      <c r="W485" s="4">
        <f t="shared" si="116"/>
        <v>3017253</v>
      </c>
      <c r="X485" s="19">
        <f t="shared" si="119"/>
        <v>4314202</v>
      </c>
      <c r="Y485" s="20">
        <v>0</v>
      </c>
      <c r="Z485" s="18">
        <v>0</v>
      </c>
      <c r="AA485" s="4">
        <f t="shared" si="120"/>
        <v>4314202</v>
      </c>
      <c r="AB485" s="20"/>
      <c r="AC485" s="20"/>
      <c r="AD485" s="20"/>
      <c r="AE485" s="20"/>
      <c r="AF485" s="20"/>
      <c r="AG485" s="20"/>
      <c r="AH485" s="20"/>
      <c r="AI485" s="64">
        <v>0</v>
      </c>
      <c r="AJ485" s="64"/>
      <c r="AK485" s="29"/>
      <c r="AL485" s="38">
        <f t="shared" si="127"/>
        <v>4314202</v>
      </c>
      <c r="AM485" s="62">
        <v>4314202</v>
      </c>
      <c r="AN485" s="26">
        <f t="shared" si="121"/>
        <v>0</v>
      </c>
      <c r="AO485" s="40" t="str">
        <f t="shared" si="128"/>
        <v xml:space="preserve"> </v>
      </c>
      <c r="AP485" s="40" t="str">
        <f t="shared" si="129"/>
        <v xml:space="preserve"> </v>
      </c>
    </row>
    <row r="486" spans="1:42" ht="17.100000000000001" customHeight="1">
      <c r="A486" s="8" t="s">
        <v>843</v>
      </c>
      <c r="B486" s="8" t="s">
        <v>844</v>
      </c>
      <c r="C486" s="8" t="s">
        <v>95</v>
      </c>
      <c r="D486" s="8" t="s">
        <v>850</v>
      </c>
      <c r="E486" s="57">
        <v>836.96</v>
      </c>
      <c r="F486" s="2">
        <f t="shared" si="122"/>
        <v>1528088.09</v>
      </c>
      <c r="G486" s="69">
        <v>686556.79</v>
      </c>
      <c r="H486" s="60">
        <v>88847</v>
      </c>
      <c r="I486" s="44">
        <f t="shared" si="123"/>
        <v>66635.25</v>
      </c>
      <c r="J486" s="61">
        <v>64742</v>
      </c>
      <c r="K486" s="61">
        <v>330615</v>
      </c>
      <c r="L486" s="61">
        <v>173410</v>
      </c>
      <c r="M486" s="61">
        <v>300830</v>
      </c>
      <c r="N486" s="2">
        <f t="shared" si="117"/>
        <v>1622789.04</v>
      </c>
      <c r="O486" s="4">
        <f t="shared" si="115"/>
        <v>0</v>
      </c>
      <c r="P486" s="68">
        <v>348</v>
      </c>
      <c r="Q486" s="63">
        <v>90</v>
      </c>
      <c r="R486" s="4">
        <f t="shared" si="118"/>
        <v>43535</v>
      </c>
      <c r="S486" s="6">
        <f t="shared" si="124"/>
        <v>73459.979200000002</v>
      </c>
      <c r="T486" s="70">
        <v>43709446</v>
      </c>
      <c r="U486" s="6">
        <f t="shared" si="125"/>
        <v>43709.446000000004</v>
      </c>
      <c r="V486" s="6">
        <f t="shared" si="126"/>
        <v>29750.533199999998</v>
      </c>
      <c r="W486" s="4">
        <f t="shared" si="116"/>
        <v>595011</v>
      </c>
      <c r="X486" s="19">
        <f t="shared" si="119"/>
        <v>638546</v>
      </c>
      <c r="Y486" s="20">
        <v>0</v>
      </c>
      <c r="Z486" s="18">
        <v>0</v>
      </c>
      <c r="AA486" s="4">
        <f t="shared" si="120"/>
        <v>638546</v>
      </c>
      <c r="AB486" s="20"/>
      <c r="AC486" s="20"/>
      <c r="AD486" s="20"/>
      <c r="AE486" s="20"/>
      <c r="AF486" s="20"/>
      <c r="AG486" s="20"/>
      <c r="AH486" s="20"/>
      <c r="AI486" s="64">
        <v>0</v>
      </c>
      <c r="AJ486" s="64"/>
      <c r="AK486" s="29"/>
      <c r="AL486" s="38">
        <f t="shared" si="127"/>
        <v>638546</v>
      </c>
      <c r="AM486" s="62">
        <v>638546</v>
      </c>
      <c r="AN486" s="26">
        <f t="shared" si="121"/>
        <v>0</v>
      </c>
      <c r="AO486" s="40">
        <f t="shared" si="128"/>
        <v>1</v>
      </c>
      <c r="AP486" s="40" t="str">
        <f t="shared" si="129"/>
        <v xml:space="preserve"> </v>
      </c>
    </row>
    <row r="487" spans="1:42" ht="17.100000000000001" customHeight="1">
      <c r="A487" s="8" t="s">
        <v>843</v>
      </c>
      <c r="B487" s="8" t="s">
        <v>844</v>
      </c>
      <c r="C487" s="8" t="s">
        <v>194</v>
      </c>
      <c r="D487" s="8" t="s">
        <v>851</v>
      </c>
      <c r="E487" s="57">
        <v>806.44</v>
      </c>
      <c r="F487" s="2">
        <f t="shared" si="122"/>
        <v>1472365.89</v>
      </c>
      <c r="G487" s="69">
        <v>231710.73</v>
      </c>
      <c r="H487" s="60">
        <v>108781</v>
      </c>
      <c r="I487" s="44">
        <f t="shared" si="123"/>
        <v>81585.75</v>
      </c>
      <c r="J487" s="61">
        <v>79546</v>
      </c>
      <c r="K487" s="61">
        <v>404994</v>
      </c>
      <c r="L487" s="61">
        <v>208326</v>
      </c>
      <c r="M487" s="61">
        <v>83731</v>
      </c>
      <c r="N487" s="2">
        <f t="shared" si="117"/>
        <v>1089893.48</v>
      </c>
      <c r="O487" s="4">
        <f t="shared" si="115"/>
        <v>382472</v>
      </c>
      <c r="P487" s="68">
        <v>489</v>
      </c>
      <c r="Q487" s="63">
        <v>64</v>
      </c>
      <c r="R487" s="4">
        <f t="shared" si="118"/>
        <v>43501</v>
      </c>
      <c r="S487" s="6">
        <f t="shared" si="124"/>
        <v>70781.238800000006</v>
      </c>
      <c r="T487" s="70">
        <v>14027780</v>
      </c>
      <c r="U487" s="6">
        <f t="shared" si="125"/>
        <v>14027.78</v>
      </c>
      <c r="V487" s="6">
        <f t="shared" si="126"/>
        <v>56753.458800000008</v>
      </c>
      <c r="W487" s="4">
        <f t="shared" si="116"/>
        <v>1135069</v>
      </c>
      <c r="X487" s="19">
        <f t="shared" si="119"/>
        <v>1561042</v>
      </c>
      <c r="Y487" s="20">
        <v>0</v>
      </c>
      <c r="Z487" s="18">
        <v>0</v>
      </c>
      <c r="AA487" s="4">
        <f t="shared" si="120"/>
        <v>1561042</v>
      </c>
      <c r="AB487" s="20"/>
      <c r="AC487" s="20"/>
      <c r="AD487" s="20"/>
      <c r="AE487" s="20"/>
      <c r="AF487" s="20"/>
      <c r="AG487" s="20"/>
      <c r="AH487" s="20"/>
      <c r="AI487" s="64">
        <v>0</v>
      </c>
      <c r="AJ487" s="64"/>
      <c r="AK487" s="29"/>
      <c r="AL487" s="38">
        <f t="shared" si="127"/>
        <v>1561042</v>
      </c>
      <c r="AM487" s="62">
        <v>1561042</v>
      </c>
      <c r="AN487" s="26">
        <f t="shared" si="121"/>
        <v>0</v>
      </c>
      <c r="AO487" s="40" t="str">
        <f t="shared" si="128"/>
        <v xml:space="preserve"> </v>
      </c>
      <c r="AP487" s="40" t="str">
        <f t="shared" si="129"/>
        <v xml:space="preserve"> </v>
      </c>
    </row>
    <row r="488" spans="1:42" ht="17.100000000000001" customHeight="1">
      <c r="A488" s="8" t="s">
        <v>843</v>
      </c>
      <c r="B488" s="8" t="s">
        <v>844</v>
      </c>
      <c r="C488" s="8" t="s">
        <v>181</v>
      </c>
      <c r="D488" s="8" t="s">
        <v>852</v>
      </c>
      <c r="E488" s="57">
        <v>663.34</v>
      </c>
      <c r="F488" s="2">
        <f t="shared" si="122"/>
        <v>1211099.6399999999</v>
      </c>
      <c r="G488" s="69">
        <v>232671.76</v>
      </c>
      <c r="H488" s="60">
        <v>80305</v>
      </c>
      <c r="I488" s="44">
        <f t="shared" si="123"/>
        <v>60228.75</v>
      </c>
      <c r="J488" s="61">
        <v>58664</v>
      </c>
      <c r="K488" s="61">
        <v>298627</v>
      </c>
      <c r="L488" s="61">
        <v>150769</v>
      </c>
      <c r="M488" s="61">
        <v>92823</v>
      </c>
      <c r="N488" s="2">
        <f t="shared" si="117"/>
        <v>893783.51</v>
      </c>
      <c r="O488" s="4">
        <f t="shared" si="115"/>
        <v>317316</v>
      </c>
      <c r="P488" s="68">
        <v>350</v>
      </c>
      <c r="Q488" s="63">
        <v>70</v>
      </c>
      <c r="R488" s="4">
        <f t="shared" si="118"/>
        <v>34055</v>
      </c>
      <c r="S488" s="6">
        <f t="shared" si="124"/>
        <v>58221.351799999997</v>
      </c>
      <c r="T488" s="70">
        <v>14288600</v>
      </c>
      <c r="U488" s="6">
        <f t="shared" si="125"/>
        <v>14288.6</v>
      </c>
      <c r="V488" s="6">
        <f t="shared" si="126"/>
        <v>43932.751799999998</v>
      </c>
      <c r="W488" s="4">
        <f t="shared" si="116"/>
        <v>878655</v>
      </c>
      <c r="X488" s="19">
        <f t="shared" si="119"/>
        <v>1230026</v>
      </c>
      <c r="Y488" s="20">
        <v>0</v>
      </c>
      <c r="Z488" s="18">
        <v>0</v>
      </c>
      <c r="AA488" s="4">
        <f t="shared" si="120"/>
        <v>1230026</v>
      </c>
      <c r="AB488" s="20"/>
      <c r="AC488" s="20"/>
      <c r="AD488" s="20"/>
      <c r="AE488" s="20"/>
      <c r="AF488" s="20"/>
      <c r="AG488" s="20"/>
      <c r="AH488" s="20"/>
      <c r="AI488" s="64">
        <v>0</v>
      </c>
      <c r="AJ488" s="64"/>
      <c r="AK488" s="29"/>
      <c r="AL488" s="38">
        <f t="shared" si="127"/>
        <v>1230026</v>
      </c>
      <c r="AM488" s="62">
        <v>1230026</v>
      </c>
      <c r="AN488" s="26">
        <f t="shared" si="121"/>
        <v>0</v>
      </c>
      <c r="AO488" s="40" t="str">
        <f t="shared" si="128"/>
        <v xml:space="preserve"> </v>
      </c>
      <c r="AP488" s="40" t="str">
        <f t="shared" si="129"/>
        <v xml:space="preserve"> </v>
      </c>
    </row>
    <row r="489" spans="1:42" ht="17.100000000000001" customHeight="1">
      <c r="A489" s="8" t="s">
        <v>843</v>
      </c>
      <c r="B489" s="8" t="s">
        <v>844</v>
      </c>
      <c r="C489" s="8" t="s">
        <v>125</v>
      </c>
      <c r="D489" s="8" t="s">
        <v>853</v>
      </c>
      <c r="E489" s="57">
        <v>608.38</v>
      </c>
      <c r="F489" s="2">
        <f t="shared" si="122"/>
        <v>1110755.8700000001</v>
      </c>
      <c r="G489" s="69">
        <v>1305655</v>
      </c>
      <c r="H489" s="60">
        <v>64639</v>
      </c>
      <c r="I489" s="44">
        <f t="shared" si="123"/>
        <v>48479.25</v>
      </c>
      <c r="J489" s="61">
        <v>46932</v>
      </c>
      <c r="K489" s="61">
        <v>240612</v>
      </c>
      <c r="L489" s="61">
        <v>125939</v>
      </c>
      <c r="M489" s="61">
        <v>177785</v>
      </c>
      <c r="N489" s="2">
        <f t="shared" si="117"/>
        <v>1945402.25</v>
      </c>
      <c r="O489" s="4">
        <f t="shared" si="115"/>
        <v>0</v>
      </c>
      <c r="P489" s="68">
        <v>282</v>
      </c>
      <c r="Q489" s="63">
        <v>92</v>
      </c>
      <c r="R489" s="4">
        <f t="shared" si="118"/>
        <v>36062</v>
      </c>
      <c r="S489" s="6">
        <f t="shared" si="124"/>
        <v>53397.512600000002</v>
      </c>
      <c r="T489" s="70">
        <v>82496467</v>
      </c>
      <c r="U489" s="6">
        <f t="shared" si="125"/>
        <v>82496.467000000004</v>
      </c>
      <c r="V489" s="6">
        <f t="shared" si="126"/>
        <v>0</v>
      </c>
      <c r="W489" s="4">
        <f t="shared" si="116"/>
        <v>0</v>
      </c>
      <c r="X489" s="19">
        <f t="shared" si="119"/>
        <v>36062</v>
      </c>
      <c r="Y489" s="20">
        <v>0</v>
      </c>
      <c r="Z489" s="18">
        <v>0</v>
      </c>
      <c r="AA489" s="4">
        <f t="shared" si="120"/>
        <v>36062</v>
      </c>
      <c r="AB489" s="20"/>
      <c r="AC489" s="20"/>
      <c r="AD489" s="20"/>
      <c r="AE489" s="20"/>
      <c r="AF489" s="20"/>
      <c r="AG489" s="20"/>
      <c r="AH489" s="20"/>
      <c r="AI489" s="64">
        <v>0</v>
      </c>
      <c r="AJ489" s="64"/>
      <c r="AK489" s="29"/>
      <c r="AL489" s="38">
        <f t="shared" si="127"/>
        <v>36062</v>
      </c>
      <c r="AM489" s="62">
        <v>36062</v>
      </c>
      <c r="AN489" s="26">
        <f t="shared" si="121"/>
        <v>0</v>
      </c>
      <c r="AO489" s="40">
        <f t="shared" si="128"/>
        <v>1</v>
      </c>
      <c r="AP489" s="40">
        <f t="shared" si="129"/>
        <v>1</v>
      </c>
    </row>
    <row r="490" spans="1:42" ht="17.100000000000001" customHeight="1">
      <c r="A490" s="8" t="s">
        <v>854</v>
      </c>
      <c r="B490" s="8" t="s">
        <v>855</v>
      </c>
      <c r="C490" s="8" t="s">
        <v>568</v>
      </c>
      <c r="D490" s="8" t="s">
        <v>856</v>
      </c>
      <c r="E490" s="57">
        <v>121.05</v>
      </c>
      <c r="F490" s="2">
        <f t="shared" si="122"/>
        <v>221008.25</v>
      </c>
      <c r="G490" s="69">
        <v>130271.03</v>
      </c>
      <c r="H490" s="60">
        <v>15059</v>
      </c>
      <c r="I490" s="44">
        <f t="shared" si="123"/>
        <v>11294.25</v>
      </c>
      <c r="J490" s="61">
        <v>8709</v>
      </c>
      <c r="K490" s="61">
        <v>0</v>
      </c>
      <c r="L490" s="61">
        <v>0</v>
      </c>
      <c r="M490" s="61">
        <v>21513</v>
      </c>
      <c r="N490" s="2">
        <f t="shared" si="117"/>
        <v>171787.28</v>
      </c>
      <c r="O490" s="4">
        <f t="shared" si="115"/>
        <v>49221</v>
      </c>
      <c r="P490" s="68">
        <v>0</v>
      </c>
      <c r="Q490" s="63">
        <v>0</v>
      </c>
      <c r="R490" s="4">
        <f t="shared" si="118"/>
        <v>0</v>
      </c>
      <c r="S490" s="6">
        <f t="shared" si="124"/>
        <v>10624.558499999999</v>
      </c>
      <c r="T490" s="70">
        <v>8198303</v>
      </c>
      <c r="U490" s="6">
        <f t="shared" si="125"/>
        <v>8198.3029999999999</v>
      </c>
      <c r="V490" s="6">
        <f t="shared" si="126"/>
        <v>2426.2554999999993</v>
      </c>
      <c r="W490" s="4">
        <f t="shared" si="116"/>
        <v>48525</v>
      </c>
      <c r="X490" s="19">
        <f t="shared" si="119"/>
        <v>97746</v>
      </c>
      <c r="Y490" s="20">
        <v>0</v>
      </c>
      <c r="Z490" s="18">
        <v>0</v>
      </c>
      <c r="AA490" s="4">
        <f t="shared" si="120"/>
        <v>97746</v>
      </c>
      <c r="AB490" s="20"/>
      <c r="AC490" s="20"/>
      <c r="AD490" s="20"/>
      <c r="AE490" s="20"/>
      <c r="AF490" s="20"/>
      <c r="AG490" s="20">
        <v>18500</v>
      </c>
      <c r="AH490" s="20"/>
      <c r="AI490" s="64">
        <v>0</v>
      </c>
      <c r="AJ490" s="64"/>
      <c r="AK490" s="29"/>
      <c r="AL490" s="38">
        <f t="shared" si="127"/>
        <v>79246</v>
      </c>
      <c r="AM490" s="62">
        <v>79246</v>
      </c>
      <c r="AN490" s="26">
        <f t="shared" si="121"/>
        <v>0</v>
      </c>
      <c r="AO490" s="40" t="str">
        <f t="shared" si="128"/>
        <v xml:space="preserve"> </v>
      </c>
      <c r="AP490" s="40" t="str">
        <f t="shared" si="129"/>
        <v xml:space="preserve"> </v>
      </c>
    </row>
    <row r="491" spans="1:42" ht="17.100000000000001" customHeight="1">
      <c r="A491" s="8" t="s">
        <v>854</v>
      </c>
      <c r="B491" s="8" t="s">
        <v>855</v>
      </c>
      <c r="C491" s="8" t="s">
        <v>857</v>
      </c>
      <c r="D491" s="8" t="s">
        <v>858</v>
      </c>
      <c r="E491" s="57">
        <v>73.84</v>
      </c>
      <c r="F491" s="2">
        <f t="shared" si="122"/>
        <v>134814.12</v>
      </c>
      <c r="G491" s="69">
        <v>130787.12</v>
      </c>
      <c r="H491" s="60">
        <v>10024</v>
      </c>
      <c r="I491" s="44">
        <f t="shared" si="123"/>
        <v>7518</v>
      </c>
      <c r="J491" s="61">
        <v>6733</v>
      </c>
      <c r="K491" s="61">
        <v>0</v>
      </c>
      <c r="L491" s="61">
        <v>0</v>
      </c>
      <c r="M491" s="61">
        <v>57419</v>
      </c>
      <c r="N491" s="2">
        <f t="shared" si="117"/>
        <v>202457.12</v>
      </c>
      <c r="O491" s="4">
        <f t="shared" si="115"/>
        <v>0</v>
      </c>
      <c r="P491" s="68">
        <v>34</v>
      </c>
      <c r="Q491" s="63">
        <v>167</v>
      </c>
      <c r="R491" s="4">
        <f t="shared" si="118"/>
        <v>7892</v>
      </c>
      <c r="S491" s="6">
        <f t="shared" si="124"/>
        <v>6480.9368000000004</v>
      </c>
      <c r="T491" s="70">
        <v>8373055</v>
      </c>
      <c r="U491" s="6">
        <f t="shared" si="125"/>
        <v>8373.0550000000003</v>
      </c>
      <c r="V491" s="6">
        <f t="shared" si="126"/>
        <v>0</v>
      </c>
      <c r="W491" s="4">
        <f t="shared" si="116"/>
        <v>0</v>
      </c>
      <c r="X491" s="19">
        <f t="shared" si="119"/>
        <v>7892</v>
      </c>
      <c r="Y491" s="20">
        <v>40471</v>
      </c>
      <c r="Z491" s="20">
        <v>40007</v>
      </c>
      <c r="AA491" s="4">
        <f t="shared" si="120"/>
        <v>47899</v>
      </c>
      <c r="AB491" s="20"/>
      <c r="AC491" s="20"/>
      <c r="AD491" s="20"/>
      <c r="AE491" s="20"/>
      <c r="AF491" s="20"/>
      <c r="AG491" s="20"/>
      <c r="AH491" s="20"/>
      <c r="AI491" s="64">
        <v>0</v>
      </c>
      <c r="AJ491" s="64"/>
      <c r="AK491" s="29"/>
      <c r="AL491" s="38">
        <f t="shared" si="127"/>
        <v>47899</v>
      </c>
      <c r="AM491" s="62">
        <v>47899</v>
      </c>
      <c r="AN491" s="26">
        <f t="shared" si="121"/>
        <v>0</v>
      </c>
      <c r="AO491" s="40">
        <f t="shared" si="128"/>
        <v>1</v>
      </c>
      <c r="AP491" s="40">
        <f t="shared" si="129"/>
        <v>1</v>
      </c>
    </row>
    <row r="492" spans="1:42" ht="17.100000000000001" customHeight="1">
      <c r="A492" s="8" t="s">
        <v>854</v>
      </c>
      <c r="B492" s="8" t="s">
        <v>855</v>
      </c>
      <c r="C492" s="8" t="s">
        <v>82</v>
      </c>
      <c r="D492" s="8" t="s">
        <v>859</v>
      </c>
      <c r="E492" s="57">
        <v>262.58999999999997</v>
      </c>
      <c r="F492" s="2">
        <f t="shared" si="122"/>
        <v>479426.32</v>
      </c>
      <c r="G492" s="69">
        <v>239676.16</v>
      </c>
      <c r="H492" s="60">
        <v>27328</v>
      </c>
      <c r="I492" s="44">
        <f t="shared" si="123"/>
        <v>20496</v>
      </c>
      <c r="J492" s="61">
        <v>15837</v>
      </c>
      <c r="K492" s="61">
        <v>28024</v>
      </c>
      <c r="L492" s="61">
        <v>42551</v>
      </c>
      <c r="M492" s="61">
        <v>125367</v>
      </c>
      <c r="N492" s="2">
        <f t="shared" si="117"/>
        <v>471951.16000000003</v>
      </c>
      <c r="O492" s="4">
        <f t="shared" si="115"/>
        <v>7475</v>
      </c>
      <c r="P492" s="68">
        <v>56</v>
      </c>
      <c r="Q492" s="63">
        <v>167</v>
      </c>
      <c r="R492" s="4">
        <f t="shared" si="118"/>
        <v>12999</v>
      </c>
      <c r="S492" s="6">
        <f t="shared" si="124"/>
        <v>23047.524300000001</v>
      </c>
      <c r="T492" s="70">
        <v>15158991</v>
      </c>
      <c r="U492" s="6">
        <f t="shared" si="125"/>
        <v>15158.991</v>
      </c>
      <c r="V492" s="6">
        <f t="shared" si="126"/>
        <v>7888.533300000001</v>
      </c>
      <c r="W492" s="4">
        <f t="shared" si="116"/>
        <v>157771</v>
      </c>
      <c r="X492" s="19">
        <f t="shared" si="119"/>
        <v>178245</v>
      </c>
      <c r="Y492" s="20">
        <v>0</v>
      </c>
      <c r="Z492" s="18">
        <v>0</v>
      </c>
      <c r="AA492" s="4">
        <f t="shared" si="120"/>
        <v>178245</v>
      </c>
      <c r="AB492" s="20"/>
      <c r="AC492" s="20"/>
      <c r="AD492" s="20"/>
      <c r="AE492" s="20"/>
      <c r="AF492" s="20"/>
      <c r="AG492" s="20"/>
      <c r="AH492" s="20"/>
      <c r="AI492" s="64">
        <v>0</v>
      </c>
      <c r="AJ492" s="64"/>
      <c r="AK492" s="29"/>
      <c r="AL492" s="38">
        <f t="shared" si="127"/>
        <v>178245</v>
      </c>
      <c r="AM492" s="62">
        <v>178245</v>
      </c>
      <c r="AN492" s="26">
        <f t="shared" si="121"/>
        <v>0</v>
      </c>
      <c r="AO492" s="40" t="str">
        <f t="shared" si="128"/>
        <v xml:space="preserve"> </v>
      </c>
      <c r="AP492" s="40" t="str">
        <f t="shared" si="129"/>
        <v xml:space="preserve"> </v>
      </c>
    </row>
    <row r="493" spans="1:42" ht="17.100000000000001" customHeight="1">
      <c r="A493" s="8" t="s">
        <v>854</v>
      </c>
      <c r="B493" s="8" t="s">
        <v>855</v>
      </c>
      <c r="C493" s="8" t="s">
        <v>270</v>
      </c>
      <c r="D493" s="8" t="s">
        <v>860</v>
      </c>
      <c r="E493" s="57">
        <v>5120.5200000000004</v>
      </c>
      <c r="F493" s="2">
        <f t="shared" si="122"/>
        <v>9348840.5999999996</v>
      </c>
      <c r="G493" s="69">
        <v>1680922.91</v>
      </c>
      <c r="H493" s="60">
        <v>779687</v>
      </c>
      <c r="I493" s="44">
        <f t="shared" si="123"/>
        <v>584765.25</v>
      </c>
      <c r="J493" s="61">
        <v>463036</v>
      </c>
      <c r="K493" s="61">
        <v>809912</v>
      </c>
      <c r="L493" s="61">
        <v>1180537</v>
      </c>
      <c r="M493" s="61">
        <v>205074</v>
      </c>
      <c r="N493" s="2">
        <f t="shared" si="117"/>
        <v>4924247.16</v>
      </c>
      <c r="O493" s="4">
        <f t="shared" si="115"/>
        <v>4424593</v>
      </c>
      <c r="P493" s="68">
        <v>1505</v>
      </c>
      <c r="Q493" s="63">
        <v>77</v>
      </c>
      <c r="R493" s="4">
        <f t="shared" si="118"/>
        <v>161080</v>
      </c>
      <c r="S493" s="6">
        <f t="shared" si="124"/>
        <v>449428.0404</v>
      </c>
      <c r="T493" s="70">
        <v>105918268</v>
      </c>
      <c r="U493" s="6">
        <f t="shared" si="125"/>
        <v>105918.268</v>
      </c>
      <c r="V493" s="6">
        <f t="shared" si="126"/>
        <v>343509.77240000002</v>
      </c>
      <c r="W493" s="4">
        <f t="shared" si="116"/>
        <v>6870195</v>
      </c>
      <c r="X493" s="19">
        <f t="shared" si="119"/>
        <v>11455868</v>
      </c>
      <c r="Y493" s="20">
        <v>0</v>
      </c>
      <c r="Z493" s="18">
        <v>0</v>
      </c>
      <c r="AA493" s="4">
        <f t="shared" si="120"/>
        <v>11455868</v>
      </c>
      <c r="AB493" s="20"/>
      <c r="AC493" s="20"/>
      <c r="AD493" s="20"/>
      <c r="AE493" s="20"/>
      <c r="AF493" s="20"/>
      <c r="AG493" s="20"/>
      <c r="AH493" s="20"/>
      <c r="AI493" s="64">
        <v>0</v>
      </c>
      <c r="AJ493" s="64"/>
      <c r="AK493" s="29"/>
      <c r="AL493" s="38">
        <f t="shared" si="127"/>
        <v>11455868</v>
      </c>
      <c r="AM493" s="62">
        <v>11455868</v>
      </c>
      <c r="AN493" s="26">
        <f t="shared" si="121"/>
        <v>0</v>
      </c>
      <c r="AO493" s="40" t="str">
        <f t="shared" si="128"/>
        <v xml:space="preserve"> </v>
      </c>
      <c r="AP493" s="40" t="str">
        <f t="shared" si="129"/>
        <v xml:space="preserve"> </v>
      </c>
    </row>
    <row r="494" spans="1:42" ht="17.100000000000001" customHeight="1">
      <c r="A494" s="8" t="s">
        <v>854</v>
      </c>
      <c r="B494" s="8" t="s">
        <v>855</v>
      </c>
      <c r="C494" s="8" t="s">
        <v>95</v>
      </c>
      <c r="D494" s="8" t="s">
        <v>861</v>
      </c>
      <c r="E494" s="57">
        <v>241.46</v>
      </c>
      <c r="F494" s="2">
        <f t="shared" si="122"/>
        <v>440848.01</v>
      </c>
      <c r="G494" s="69">
        <v>175607.82</v>
      </c>
      <c r="H494" s="60">
        <v>24449</v>
      </c>
      <c r="I494" s="44">
        <f t="shared" si="123"/>
        <v>18336.75</v>
      </c>
      <c r="J494" s="61">
        <v>14580</v>
      </c>
      <c r="K494" s="61">
        <v>25512</v>
      </c>
      <c r="L494" s="61">
        <v>38266</v>
      </c>
      <c r="M494" s="61">
        <v>80381</v>
      </c>
      <c r="N494" s="2">
        <f t="shared" si="117"/>
        <v>352683.57</v>
      </c>
      <c r="O494" s="4">
        <f t="shared" si="115"/>
        <v>88164</v>
      </c>
      <c r="P494" s="68">
        <v>17</v>
      </c>
      <c r="Q494" s="63">
        <v>167</v>
      </c>
      <c r="R494" s="4">
        <f t="shared" si="118"/>
        <v>3946</v>
      </c>
      <c r="S494" s="6">
        <f t="shared" si="124"/>
        <v>21192.944200000002</v>
      </c>
      <c r="T494" s="70">
        <v>10839989</v>
      </c>
      <c r="U494" s="6">
        <f t="shared" si="125"/>
        <v>10839.989</v>
      </c>
      <c r="V494" s="6">
        <f t="shared" si="126"/>
        <v>10352.955200000002</v>
      </c>
      <c r="W494" s="4">
        <f t="shared" si="116"/>
        <v>207059</v>
      </c>
      <c r="X494" s="19">
        <f t="shared" si="119"/>
        <v>299169</v>
      </c>
      <c r="Y494" s="20">
        <v>0</v>
      </c>
      <c r="Z494" s="18">
        <v>0</v>
      </c>
      <c r="AA494" s="4">
        <f t="shared" si="120"/>
        <v>299169</v>
      </c>
      <c r="AB494" s="20"/>
      <c r="AC494" s="20"/>
      <c r="AD494" s="20"/>
      <c r="AE494" s="20"/>
      <c r="AF494" s="20"/>
      <c r="AG494" s="20"/>
      <c r="AH494" s="20"/>
      <c r="AI494" s="64">
        <v>0</v>
      </c>
      <c r="AJ494" s="64"/>
      <c r="AK494" s="29"/>
      <c r="AL494" s="38">
        <f t="shared" si="127"/>
        <v>299169</v>
      </c>
      <c r="AM494" s="62">
        <v>299169</v>
      </c>
      <c r="AN494" s="26">
        <f t="shared" si="121"/>
        <v>0</v>
      </c>
      <c r="AO494" s="40" t="str">
        <f t="shared" si="128"/>
        <v xml:space="preserve"> </v>
      </c>
      <c r="AP494" s="40" t="str">
        <f t="shared" si="129"/>
        <v xml:space="preserve"> </v>
      </c>
    </row>
    <row r="495" spans="1:42" ht="17.100000000000001" customHeight="1">
      <c r="A495" s="8" t="s">
        <v>854</v>
      </c>
      <c r="B495" s="8" t="s">
        <v>855</v>
      </c>
      <c r="C495" s="8" t="s">
        <v>436</v>
      </c>
      <c r="D495" s="8" t="s">
        <v>862</v>
      </c>
      <c r="E495" s="57">
        <v>1224.27</v>
      </c>
      <c r="F495" s="2">
        <f t="shared" si="122"/>
        <v>2235223.2000000002</v>
      </c>
      <c r="G495" s="69">
        <v>478005.79</v>
      </c>
      <c r="H495" s="60">
        <v>171715</v>
      </c>
      <c r="I495" s="44">
        <f t="shared" si="123"/>
        <v>128786.25</v>
      </c>
      <c r="J495" s="61">
        <v>101443</v>
      </c>
      <c r="K495" s="61">
        <v>177555</v>
      </c>
      <c r="L495" s="61">
        <v>259225</v>
      </c>
      <c r="M495" s="61">
        <v>120535</v>
      </c>
      <c r="N495" s="2">
        <f t="shared" si="117"/>
        <v>1265550.04</v>
      </c>
      <c r="O495" s="4">
        <f t="shared" si="115"/>
        <v>969673</v>
      </c>
      <c r="P495" s="68">
        <v>148</v>
      </c>
      <c r="Q495" s="63">
        <v>143</v>
      </c>
      <c r="R495" s="4">
        <f t="shared" si="118"/>
        <v>29418</v>
      </c>
      <c r="S495" s="6">
        <f t="shared" si="124"/>
        <v>107454.1779</v>
      </c>
      <c r="T495" s="70">
        <v>29506530</v>
      </c>
      <c r="U495" s="6">
        <f t="shared" si="125"/>
        <v>29506.53</v>
      </c>
      <c r="V495" s="6">
        <f t="shared" si="126"/>
        <v>77947.647899999996</v>
      </c>
      <c r="W495" s="4">
        <f t="shared" si="116"/>
        <v>1558953</v>
      </c>
      <c r="X495" s="19">
        <f t="shared" si="119"/>
        <v>2558044</v>
      </c>
      <c r="Y495" s="20">
        <v>0</v>
      </c>
      <c r="Z495" s="18">
        <v>0</v>
      </c>
      <c r="AA495" s="4">
        <f t="shared" si="120"/>
        <v>2558044</v>
      </c>
      <c r="AB495" s="20"/>
      <c r="AC495" s="20"/>
      <c r="AD495" s="20"/>
      <c r="AE495" s="20"/>
      <c r="AF495" s="20"/>
      <c r="AG495" s="20"/>
      <c r="AH495" s="20"/>
      <c r="AI495" s="64">
        <v>0</v>
      </c>
      <c r="AJ495" s="64"/>
      <c r="AK495" s="29"/>
      <c r="AL495" s="38">
        <f t="shared" si="127"/>
        <v>2558044</v>
      </c>
      <c r="AM495" s="62">
        <v>2558044</v>
      </c>
      <c r="AN495" s="26">
        <f t="shared" si="121"/>
        <v>0</v>
      </c>
      <c r="AO495" s="40" t="str">
        <f t="shared" si="128"/>
        <v xml:space="preserve"> </v>
      </c>
      <c r="AP495" s="40" t="str">
        <f t="shared" si="129"/>
        <v xml:space="preserve"> </v>
      </c>
    </row>
    <row r="496" spans="1:42" ht="17.100000000000001" customHeight="1">
      <c r="A496" s="8" t="s">
        <v>854</v>
      </c>
      <c r="B496" s="8" t="s">
        <v>855</v>
      </c>
      <c r="C496" s="8" t="s">
        <v>662</v>
      </c>
      <c r="D496" s="8" t="s">
        <v>863</v>
      </c>
      <c r="E496" s="57">
        <v>381.68</v>
      </c>
      <c r="F496" s="2">
        <f t="shared" si="122"/>
        <v>696856.08</v>
      </c>
      <c r="G496" s="69">
        <v>141839.96</v>
      </c>
      <c r="H496" s="60">
        <v>49837</v>
      </c>
      <c r="I496" s="44">
        <f t="shared" si="123"/>
        <v>37377.75</v>
      </c>
      <c r="J496" s="61">
        <v>33421</v>
      </c>
      <c r="K496" s="61">
        <v>58649</v>
      </c>
      <c r="L496" s="61">
        <v>88217</v>
      </c>
      <c r="M496" s="61">
        <v>30757</v>
      </c>
      <c r="N496" s="2">
        <f t="shared" si="117"/>
        <v>390261.70999999996</v>
      </c>
      <c r="O496" s="4">
        <f t="shared" si="115"/>
        <v>306594</v>
      </c>
      <c r="P496" s="68">
        <v>46</v>
      </c>
      <c r="Q496" s="63">
        <v>121</v>
      </c>
      <c r="R496" s="4">
        <f t="shared" si="118"/>
        <v>7737</v>
      </c>
      <c r="S496" s="6">
        <f t="shared" si="124"/>
        <v>33500.053599999999</v>
      </c>
      <c r="T496" s="70">
        <v>8842890</v>
      </c>
      <c r="U496" s="6">
        <f t="shared" si="125"/>
        <v>8842.89</v>
      </c>
      <c r="V496" s="6">
        <f t="shared" si="126"/>
        <v>24657.1636</v>
      </c>
      <c r="W496" s="4">
        <f t="shared" si="116"/>
        <v>493143</v>
      </c>
      <c r="X496" s="19">
        <f t="shared" si="119"/>
        <v>807474</v>
      </c>
      <c r="Y496" s="20">
        <v>0</v>
      </c>
      <c r="Z496" s="18">
        <v>0</v>
      </c>
      <c r="AA496" s="4">
        <f t="shared" si="120"/>
        <v>807474</v>
      </c>
      <c r="AB496" s="20"/>
      <c r="AC496" s="20"/>
      <c r="AD496" s="20"/>
      <c r="AE496" s="20"/>
      <c r="AF496" s="20"/>
      <c r="AG496" s="20"/>
      <c r="AH496" s="20"/>
      <c r="AI496" s="64">
        <v>0</v>
      </c>
      <c r="AJ496" s="64"/>
      <c r="AK496" s="29"/>
      <c r="AL496" s="38">
        <f t="shared" si="127"/>
        <v>807474</v>
      </c>
      <c r="AM496" s="62">
        <v>807474</v>
      </c>
      <c r="AN496" s="26">
        <f t="shared" si="121"/>
        <v>0</v>
      </c>
      <c r="AO496" s="40" t="str">
        <f t="shared" si="128"/>
        <v xml:space="preserve"> </v>
      </c>
      <c r="AP496" s="40" t="str">
        <f t="shared" si="129"/>
        <v xml:space="preserve"> </v>
      </c>
    </row>
    <row r="497" spans="1:42" ht="17.100000000000001" customHeight="1">
      <c r="A497" s="8" t="s">
        <v>854</v>
      </c>
      <c r="B497" s="8" t="s">
        <v>855</v>
      </c>
      <c r="C497" s="8" t="s">
        <v>864</v>
      </c>
      <c r="D497" s="8" t="s">
        <v>865</v>
      </c>
      <c r="E497" s="57">
        <v>400.99</v>
      </c>
      <c r="F497" s="2">
        <f t="shared" si="122"/>
        <v>732111.5</v>
      </c>
      <c r="G497" s="69">
        <v>454116.04</v>
      </c>
      <c r="H497" s="60">
        <v>0</v>
      </c>
      <c r="I497" s="44">
        <f t="shared" si="123"/>
        <v>0</v>
      </c>
      <c r="J497" s="61">
        <v>37832</v>
      </c>
      <c r="K497" s="61">
        <v>66058</v>
      </c>
      <c r="L497" s="61">
        <v>96678</v>
      </c>
      <c r="M497" s="61">
        <v>66809</v>
      </c>
      <c r="N497" s="2">
        <f t="shared" si="117"/>
        <v>721493.04</v>
      </c>
      <c r="O497" s="4">
        <f t="shared" si="115"/>
        <v>10618</v>
      </c>
      <c r="P497" s="68">
        <v>138</v>
      </c>
      <c r="Q497" s="63">
        <v>117</v>
      </c>
      <c r="R497" s="4">
        <f t="shared" si="118"/>
        <v>22443</v>
      </c>
      <c r="S497" s="6">
        <f t="shared" si="124"/>
        <v>35194.8923</v>
      </c>
      <c r="T497" s="70">
        <v>29373612</v>
      </c>
      <c r="U497" s="6">
        <f t="shared" si="125"/>
        <v>29373.612000000001</v>
      </c>
      <c r="V497" s="6">
        <f t="shared" si="126"/>
        <v>5821.2802999999985</v>
      </c>
      <c r="W497" s="4">
        <f t="shared" si="116"/>
        <v>116426</v>
      </c>
      <c r="X497" s="19">
        <f t="shared" si="119"/>
        <v>149487</v>
      </c>
      <c r="Y497" s="20">
        <v>0</v>
      </c>
      <c r="Z497" s="18">
        <v>0</v>
      </c>
      <c r="AA497" s="4">
        <f t="shared" si="120"/>
        <v>149487</v>
      </c>
      <c r="AB497" s="20"/>
      <c r="AC497" s="20"/>
      <c r="AD497" s="20"/>
      <c r="AE497" s="20"/>
      <c r="AF497" s="20"/>
      <c r="AG497" s="20"/>
      <c r="AH497" s="20"/>
      <c r="AI497" s="64">
        <v>58534</v>
      </c>
      <c r="AJ497" s="64"/>
      <c r="AK497" s="29"/>
      <c r="AL497" s="38">
        <f t="shared" si="127"/>
        <v>208021</v>
      </c>
      <c r="AM497" s="62">
        <v>208021</v>
      </c>
      <c r="AN497" s="26">
        <f t="shared" si="121"/>
        <v>0</v>
      </c>
      <c r="AO497" s="40" t="str">
        <f t="shared" si="128"/>
        <v xml:space="preserve"> </v>
      </c>
      <c r="AP497" s="40" t="str">
        <f t="shared" si="129"/>
        <v xml:space="preserve"> </v>
      </c>
    </row>
    <row r="498" spans="1:42" ht="17.100000000000001" customHeight="1">
      <c r="A498" s="8" t="s">
        <v>854</v>
      </c>
      <c r="B498" s="8" t="s">
        <v>855</v>
      </c>
      <c r="C498" s="8" t="s">
        <v>866</v>
      </c>
      <c r="D498" s="8" t="s">
        <v>867</v>
      </c>
      <c r="E498" s="57">
        <v>525.09</v>
      </c>
      <c r="F498" s="2">
        <f t="shared" si="122"/>
        <v>958688.32</v>
      </c>
      <c r="G498" s="69">
        <v>284528.93</v>
      </c>
      <c r="H498" s="60">
        <v>56261</v>
      </c>
      <c r="I498" s="44">
        <f t="shared" si="123"/>
        <v>42195.75</v>
      </c>
      <c r="J498" s="61">
        <v>37736</v>
      </c>
      <c r="K498" s="61">
        <v>66129</v>
      </c>
      <c r="L498" s="61">
        <v>98047</v>
      </c>
      <c r="M498" s="61">
        <v>81231</v>
      </c>
      <c r="N498" s="2">
        <f t="shared" si="117"/>
        <v>609867.67999999993</v>
      </c>
      <c r="O498" s="4">
        <f t="shared" si="115"/>
        <v>348821</v>
      </c>
      <c r="P498" s="68">
        <v>45</v>
      </c>
      <c r="Q498" s="63">
        <v>167</v>
      </c>
      <c r="R498" s="4">
        <f t="shared" si="118"/>
        <v>10446</v>
      </c>
      <c r="S498" s="6">
        <f t="shared" si="124"/>
        <v>46087.149299999997</v>
      </c>
      <c r="T498" s="70">
        <v>16446759</v>
      </c>
      <c r="U498" s="6">
        <f t="shared" si="125"/>
        <v>16446.758999999998</v>
      </c>
      <c r="V498" s="6">
        <f t="shared" si="126"/>
        <v>29640.390299999999</v>
      </c>
      <c r="W498" s="4">
        <f t="shared" si="116"/>
        <v>592808</v>
      </c>
      <c r="X498" s="19">
        <f t="shared" si="119"/>
        <v>952075</v>
      </c>
      <c r="Y498" s="20">
        <v>0</v>
      </c>
      <c r="Z498" s="18">
        <v>0</v>
      </c>
      <c r="AA498" s="4">
        <f t="shared" si="120"/>
        <v>952075</v>
      </c>
      <c r="AB498" s="20"/>
      <c r="AC498" s="20"/>
      <c r="AD498" s="20"/>
      <c r="AE498" s="20"/>
      <c r="AF498" s="20"/>
      <c r="AG498" s="20"/>
      <c r="AH498" s="20"/>
      <c r="AI498" s="64">
        <v>0</v>
      </c>
      <c r="AJ498" s="64"/>
      <c r="AK498" s="29"/>
      <c r="AL498" s="38">
        <f t="shared" si="127"/>
        <v>952075</v>
      </c>
      <c r="AM498" s="62">
        <v>952075</v>
      </c>
      <c r="AN498" s="26">
        <f t="shared" si="121"/>
        <v>0</v>
      </c>
      <c r="AO498" s="40" t="str">
        <f t="shared" si="128"/>
        <v xml:space="preserve"> </v>
      </c>
      <c r="AP498" s="40" t="str">
        <f t="shared" si="129"/>
        <v xml:space="preserve"> </v>
      </c>
    </row>
    <row r="499" spans="1:42" ht="17.100000000000001" customHeight="1">
      <c r="A499" s="8" t="s">
        <v>868</v>
      </c>
      <c r="B499" s="8" t="s">
        <v>869</v>
      </c>
      <c r="C499" s="8" t="s">
        <v>568</v>
      </c>
      <c r="D499" s="8" t="s">
        <v>870</v>
      </c>
      <c r="E499" s="57">
        <v>76.44</v>
      </c>
      <c r="F499" s="2">
        <f t="shared" si="122"/>
        <v>139561.09</v>
      </c>
      <c r="G499" s="69">
        <v>75677.710000000006</v>
      </c>
      <c r="H499" s="60">
        <v>4855</v>
      </c>
      <c r="I499" s="44">
        <f t="shared" si="123"/>
        <v>3641.25</v>
      </c>
      <c r="J499" s="61">
        <v>5756</v>
      </c>
      <c r="K499" s="61">
        <v>0</v>
      </c>
      <c r="L499" s="61">
        <v>2510</v>
      </c>
      <c r="M499" s="61">
        <v>35971</v>
      </c>
      <c r="N499" s="2">
        <f t="shared" si="117"/>
        <v>123555.96</v>
      </c>
      <c r="O499" s="4">
        <f t="shared" si="115"/>
        <v>16005</v>
      </c>
      <c r="P499" s="68">
        <v>10</v>
      </c>
      <c r="Q499" s="63">
        <v>167</v>
      </c>
      <c r="R499" s="4">
        <f t="shared" si="118"/>
        <v>2321</v>
      </c>
      <c r="S499" s="6">
        <f t="shared" si="124"/>
        <v>6709.1387999999997</v>
      </c>
      <c r="T499" s="70">
        <v>4639958</v>
      </c>
      <c r="U499" s="6">
        <f t="shared" si="125"/>
        <v>4639.9579999999996</v>
      </c>
      <c r="V499" s="6">
        <f t="shared" si="126"/>
        <v>2069.1808000000001</v>
      </c>
      <c r="W499" s="4">
        <f t="shared" si="116"/>
        <v>41384</v>
      </c>
      <c r="X499" s="19">
        <f t="shared" si="119"/>
        <v>59710</v>
      </c>
      <c r="Y499" s="20">
        <v>0</v>
      </c>
      <c r="Z499" s="18">
        <v>0</v>
      </c>
      <c r="AA499" s="4">
        <f t="shared" si="120"/>
        <v>59710</v>
      </c>
      <c r="AB499" s="20"/>
      <c r="AC499" s="20"/>
      <c r="AD499" s="20"/>
      <c r="AE499" s="20"/>
      <c r="AF499" s="20"/>
      <c r="AG499" s="20">
        <v>6768</v>
      </c>
      <c r="AH499" s="20"/>
      <c r="AI499" s="64">
        <v>0</v>
      </c>
      <c r="AJ499" s="64"/>
      <c r="AK499" s="29"/>
      <c r="AL499" s="38">
        <f t="shared" si="127"/>
        <v>52942</v>
      </c>
      <c r="AM499" s="62">
        <v>52942</v>
      </c>
      <c r="AN499" s="26">
        <f t="shared" si="121"/>
        <v>0</v>
      </c>
      <c r="AO499" s="40" t="str">
        <f t="shared" si="128"/>
        <v xml:space="preserve"> </v>
      </c>
      <c r="AP499" s="40" t="str">
        <f t="shared" si="129"/>
        <v xml:space="preserve"> </v>
      </c>
    </row>
    <row r="500" spans="1:42" ht="17.100000000000001" customHeight="1">
      <c r="A500" s="8" t="s">
        <v>868</v>
      </c>
      <c r="B500" s="8" t="s">
        <v>869</v>
      </c>
      <c r="C500" s="8" t="s">
        <v>270</v>
      </c>
      <c r="D500" s="8" t="s">
        <v>871</v>
      </c>
      <c r="E500" s="57">
        <v>525.63</v>
      </c>
      <c r="F500" s="2">
        <f t="shared" si="122"/>
        <v>959674.23</v>
      </c>
      <c r="G500" s="69">
        <v>135385.73000000001</v>
      </c>
      <c r="H500" s="60">
        <v>35603</v>
      </c>
      <c r="I500" s="44">
        <f t="shared" si="123"/>
        <v>26702.25</v>
      </c>
      <c r="J500" s="61">
        <v>43055</v>
      </c>
      <c r="K500" s="61">
        <v>13727</v>
      </c>
      <c r="L500" s="61">
        <v>114002</v>
      </c>
      <c r="M500" s="61">
        <v>68621</v>
      </c>
      <c r="N500" s="2">
        <f t="shared" si="117"/>
        <v>401492.98</v>
      </c>
      <c r="O500" s="4">
        <f t="shared" si="115"/>
        <v>558181</v>
      </c>
      <c r="P500" s="68">
        <v>94</v>
      </c>
      <c r="Q500" s="63">
        <v>134</v>
      </c>
      <c r="R500" s="4">
        <f t="shared" si="118"/>
        <v>17508</v>
      </c>
      <c r="S500" s="6">
        <f t="shared" si="124"/>
        <v>46134.545100000003</v>
      </c>
      <c r="T500" s="70">
        <v>8082730</v>
      </c>
      <c r="U500" s="6">
        <f t="shared" si="125"/>
        <v>8082.73</v>
      </c>
      <c r="V500" s="6">
        <f t="shared" si="126"/>
        <v>38051.815100000007</v>
      </c>
      <c r="W500" s="4">
        <f t="shared" si="116"/>
        <v>761036</v>
      </c>
      <c r="X500" s="19">
        <f t="shared" si="119"/>
        <v>1336725</v>
      </c>
      <c r="Y500" s="20">
        <v>0</v>
      </c>
      <c r="Z500" s="18">
        <v>0</v>
      </c>
      <c r="AA500" s="4">
        <f t="shared" si="120"/>
        <v>1336725</v>
      </c>
      <c r="AB500" s="20"/>
      <c r="AC500" s="20"/>
      <c r="AD500" s="20"/>
      <c r="AE500" s="20"/>
      <c r="AF500" s="20"/>
      <c r="AG500" s="20"/>
      <c r="AH500" s="20"/>
      <c r="AI500" s="64">
        <v>0</v>
      </c>
      <c r="AJ500" s="64"/>
      <c r="AK500" s="29"/>
      <c r="AL500" s="38">
        <f t="shared" si="127"/>
        <v>1336725</v>
      </c>
      <c r="AM500" s="62">
        <v>1336725</v>
      </c>
      <c r="AN500" s="26">
        <f t="shared" si="121"/>
        <v>0</v>
      </c>
      <c r="AO500" s="40" t="str">
        <f t="shared" si="128"/>
        <v xml:space="preserve"> </v>
      </c>
      <c r="AP500" s="40" t="str">
        <f t="shared" si="129"/>
        <v xml:space="preserve"> </v>
      </c>
    </row>
    <row r="501" spans="1:42" ht="17.100000000000001" customHeight="1">
      <c r="A501" s="8" t="s">
        <v>868</v>
      </c>
      <c r="B501" s="8" t="s">
        <v>869</v>
      </c>
      <c r="C501" s="8" t="s">
        <v>872</v>
      </c>
      <c r="D501" s="8" t="s">
        <v>873</v>
      </c>
      <c r="E501" s="57">
        <v>1468.15</v>
      </c>
      <c r="F501" s="2">
        <f t="shared" si="122"/>
        <v>2680489.54</v>
      </c>
      <c r="G501" s="69">
        <v>327429.64</v>
      </c>
      <c r="H501" s="60">
        <v>106815</v>
      </c>
      <c r="I501" s="44">
        <f t="shared" si="123"/>
        <v>80111.25</v>
      </c>
      <c r="J501" s="61">
        <v>129171</v>
      </c>
      <c r="K501" s="61">
        <v>41258</v>
      </c>
      <c r="L501" s="61">
        <v>341564</v>
      </c>
      <c r="M501" s="61">
        <v>83994</v>
      </c>
      <c r="N501" s="2">
        <f t="shared" si="117"/>
        <v>1003527.89</v>
      </c>
      <c r="O501" s="4">
        <f t="shared" si="115"/>
        <v>1676962</v>
      </c>
      <c r="P501" s="68">
        <v>120</v>
      </c>
      <c r="Q501" s="63">
        <v>161</v>
      </c>
      <c r="R501" s="4">
        <f t="shared" si="118"/>
        <v>26855</v>
      </c>
      <c r="S501" s="6">
        <f t="shared" si="124"/>
        <v>128859.5255</v>
      </c>
      <c r="T501" s="70">
        <v>19856255</v>
      </c>
      <c r="U501" s="6">
        <f t="shared" si="125"/>
        <v>19856.255000000001</v>
      </c>
      <c r="V501" s="6">
        <f t="shared" si="126"/>
        <v>109003.2705</v>
      </c>
      <c r="W501" s="4">
        <f t="shared" si="116"/>
        <v>2180065</v>
      </c>
      <c r="X501" s="19">
        <f t="shared" si="119"/>
        <v>3883882</v>
      </c>
      <c r="Y501" s="20">
        <v>0</v>
      </c>
      <c r="Z501" s="18">
        <v>0</v>
      </c>
      <c r="AA501" s="4">
        <f t="shared" si="120"/>
        <v>3883882</v>
      </c>
      <c r="AB501" s="20"/>
      <c r="AC501" s="20"/>
      <c r="AD501" s="20"/>
      <c r="AE501" s="20"/>
      <c r="AF501" s="20"/>
      <c r="AG501" s="20"/>
      <c r="AH501" s="20"/>
      <c r="AI501" s="64">
        <v>0</v>
      </c>
      <c r="AJ501" s="64"/>
      <c r="AK501" s="29"/>
      <c r="AL501" s="38">
        <f t="shared" si="127"/>
        <v>3883882</v>
      </c>
      <c r="AM501" s="62">
        <v>3883882</v>
      </c>
      <c r="AN501" s="26">
        <f t="shared" si="121"/>
        <v>0</v>
      </c>
      <c r="AO501" s="40" t="str">
        <f t="shared" si="128"/>
        <v xml:space="preserve"> </v>
      </c>
      <c r="AP501" s="40" t="str">
        <f t="shared" si="129"/>
        <v xml:space="preserve"> </v>
      </c>
    </row>
    <row r="502" spans="1:42" ht="17.100000000000001" customHeight="1">
      <c r="A502" s="8" t="s">
        <v>868</v>
      </c>
      <c r="B502" s="8" t="s">
        <v>869</v>
      </c>
      <c r="C502" s="8" t="s">
        <v>874</v>
      </c>
      <c r="D502" s="8" t="s">
        <v>875</v>
      </c>
      <c r="E502" s="57">
        <v>391.34</v>
      </c>
      <c r="F502" s="2">
        <f t="shared" si="122"/>
        <v>714492.92</v>
      </c>
      <c r="G502" s="69">
        <v>105501.4</v>
      </c>
      <c r="H502" s="60">
        <v>24122</v>
      </c>
      <c r="I502" s="44">
        <f t="shared" si="123"/>
        <v>18091.5</v>
      </c>
      <c r="J502" s="61">
        <v>28929</v>
      </c>
      <c r="K502" s="61">
        <v>9409</v>
      </c>
      <c r="L502" s="61">
        <v>77667</v>
      </c>
      <c r="M502" s="61">
        <v>45232</v>
      </c>
      <c r="N502" s="2">
        <f t="shared" si="117"/>
        <v>284829.90000000002</v>
      </c>
      <c r="O502" s="4">
        <f t="shared" si="115"/>
        <v>429663</v>
      </c>
      <c r="P502" s="68">
        <v>95</v>
      </c>
      <c r="Q502" s="63">
        <v>136</v>
      </c>
      <c r="R502" s="4">
        <f t="shared" si="118"/>
        <v>17959</v>
      </c>
      <c r="S502" s="6">
        <f t="shared" si="124"/>
        <v>34347.911800000002</v>
      </c>
      <c r="T502" s="70">
        <v>6260486</v>
      </c>
      <c r="U502" s="6">
        <f t="shared" si="125"/>
        <v>6260.4859999999999</v>
      </c>
      <c r="V502" s="6">
        <f t="shared" si="126"/>
        <v>28087.425800000001</v>
      </c>
      <c r="W502" s="4">
        <f t="shared" si="116"/>
        <v>561749</v>
      </c>
      <c r="X502" s="19">
        <f t="shared" si="119"/>
        <v>1009371</v>
      </c>
      <c r="Y502" s="20">
        <v>0</v>
      </c>
      <c r="Z502" s="18">
        <v>0</v>
      </c>
      <c r="AA502" s="4">
        <f t="shared" si="120"/>
        <v>1009371</v>
      </c>
      <c r="AB502" s="20"/>
      <c r="AC502" s="20"/>
      <c r="AD502" s="20"/>
      <c r="AE502" s="20"/>
      <c r="AF502" s="20"/>
      <c r="AG502" s="20"/>
      <c r="AH502" s="20"/>
      <c r="AI502" s="64">
        <v>0</v>
      </c>
      <c r="AJ502" s="64"/>
      <c r="AK502" s="29"/>
      <c r="AL502" s="38">
        <f t="shared" si="127"/>
        <v>1009371</v>
      </c>
      <c r="AM502" s="62">
        <v>1009371</v>
      </c>
      <c r="AN502" s="26">
        <f t="shared" si="121"/>
        <v>0</v>
      </c>
      <c r="AO502" s="40" t="str">
        <f t="shared" si="128"/>
        <v xml:space="preserve"> </v>
      </c>
      <c r="AP502" s="40" t="str">
        <f t="shared" si="129"/>
        <v xml:space="preserve"> </v>
      </c>
    </row>
    <row r="503" spans="1:42" ht="17.100000000000001" customHeight="1">
      <c r="A503" s="8" t="s">
        <v>876</v>
      </c>
      <c r="B503" s="8" t="s">
        <v>877</v>
      </c>
      <c r="C503" s="8" t="s">
        <v>790</v>
      </c>
      <c r="D503" s="8" t="s">
        <v>878</v>
      </c>
      <c r="E503" s="57">
        <v>579.04999999999995</v>
      </c>
      <c r="F503" s="2">
        <f t="shared" si="122"/>
        <v>1057206.33</v>
      </c>
      <c r="G503" s="69">
        <v>251886.43</v>
      </c>
      <c r="H503" s="60">
        <v>65813</v>
      </c>
      <c r="I503" s="44">
        <f t="shared" si="123"/>
        <v>49359.75</v>
      </c>
      <c r="J503" s="61">
        <v>43519</v>
      </c>
      <c r="K503" s="61">
        <v>0</v>
      </c>
      <c r="L503" s="61">
        <v>0</v>
      </c>
      <c r="M503" s="61">
        <v>123219</v>
      </c>
      <c r="N503" s="2">
        <f t="shared" si="117"/>
        <v>467984.18</v>
      </c>
      <c r="O503" s="4">
        <f t="shared" si="115"/>
        <v>589222</v>
      </c>
      <c r="P503" s="68">
        <v>301</v>
      </c>
      <c r="Q503" s="63">
        <v>53</v>
      </c>
      <c r="R503" s="4">
        <f t="shared" si="118"/>
        <v>22175</v>
      </c>
      <c r="S503" s="6">
        <f t="shared" si="124"/>
        <v>50823.218500000003</v>
      </c>
      <c r="T503" s="70">
        <v>15669457</v>
      </c>
      <c r="U503" s="6">
        <f t="shared" si="125"/>
        <v>15669.457</v>
      </c>
      <c r="V503" s="6">
        <f t="shared" si="126"/>
        <v>35153.761500000001</v>
      </c>
      <c r="W503" s="4">
        <f t="shared" si="116"/>
        <v>703075</v>
      </c>
      <c r="X503" s="19">
        <f t="shared" si="119"/>
        <v>1314472</v>
      </c>
      <c r="Y503" s="20">
        <v>0</v>
      </c>
      <c r="Z503" s="18">
        <v>0</v>
      </c>
      <c r="AA503" s="4">
        <f t="shared" si="120"/>
        <v>1314472</v>
      </c>
      <c r="AB503" s="20"/>
      <c r="AC503" s="20"/>
      <c r="AD503" s="20"/>
      <c r="AE503" s="20"/>
      <c r="AF503" s="20"/>
      <c r="AG503" s="20"/>
      <c r="AH503" s="20"/>
      <c r="AI503" s="64">
        <v>0</v>
      </c>
      <c r="AJ503" s="64"/>
      <c r="AK503" s="29"/>
      <c r="AL503" s="38">
        <f t="shared" si="127"/>
        <v>1314472</v>
      </c>
      <c r="AM503" s="62">
        <v>1314472</v>
      </c>
      <c r="AN503" s="26">
        <f t="shared" si="121"/>
        <v>0</v>
      </c>
      <c r="AO503" s="40" t="str">
        <f t="shared" si="128"/>
        <v xml:space="preserve"> </v>
      </c>
      <c r="AP503" s="40" t="str">
        <f t="shared" si="129"/>
        <v xml:space="preserve"> </v>
      </c>
    </row>
    <row r="504" spans="1:42" ht="17.100000000000001" customHeight="1">
      <c r="A504" s="8" t="s">
        <v>876</v>
      </c>
      <c r="B504" s="8" t="s">
        <v>877</v>
      </c>
      <c r="C504" s="8" t="s">
        <v>879</v>
      </c>
      <c r="D504" s="8" t="s">
        <v>880</v>
      </c>
      <c r="E504" s="57">
        <v>733.58</v>
      </c>
      <c r="F504" s="2">
        <f t="shared" si="122"/>
        <v>1339341.02</v>
      </c>
      <c r="G504" s="69">
        <v>0</v>
      </c>
      <c r="H504" s="60">
        <v>0</v>
      </c>
      <c r="I504" s="44">
        <f t="shared" si="123"/>
        <v>0</v>
      </c>
      <c r="J504" s="61">
        <v>0</v>
      </c>
      <c r="K504" s="61">
        <v>0</v>
      </c>
      <c r="L504" s="61">
        <v>0</v>
      </c>
      <c r="M504" s="61">
        <v>0</v>
      </c>
      <c r="N504" s="2">
        <f t="shared" si="117"/>
        <v>0</v>
      </c>
      <c r="O504" s="4">
        <f t="shared" si="115"/>
        <v>1339341</v>
      </c>
      <c r="P504" s="68">
        <v>0</v>
      </c>
      <c r="Q504" s="63">
        <v>0</v>
      </c>
      <c r="R504" s="4">
        <f t="shared" si="118"/>
        <v>0</v>
      </c>
      <c r="S504" s="6">
        <f t="shared" si="124"/>
        <v>64386.316599999998</v>
      </c>
      <c r="T504" s="70">
        <v>0</v>
      </c>
      <c r="U504" s="6">
        <f t="shared" si="125"/>
        <v>0</v>
      </c>
      <c r="V504" s="6">
        <f t="shared" si="126"/>
        <v>64386.316599999998</v>
      </c>
      <c r="W504" s="4">
        <f t="shared" si="116"/>
        <v>1287726</v>
      </c>
      <c r="X504" s="19">
        <f t="shared" si="119"/>
        <v>2627067</v>
      </c>
      <c r="Y504" s="20">
        <v>0</v>
      </c>
      <c r="Z504" s="18">
        <v>0</v>
      </c>
      <c r="AA504" s="4">
        <f t="shared" si="120"/>
        <v>2627067</v>
      </c>
      <c r="AB504" s="20"/>
      <c r="AC504" s="20"/>
      <c r="AD504" s="20"/>
      <c r="AE504" s="20"/>
      <c r="AF504" s="20"/>
      <c r="AG504" s="20"/>
      <c r="AH504" s="20"/>
      <c r="AI504" s="64">
        <v>0</v>
      </c>
      <c r="AJ504" s="64"/>
      <c r="AK504" s="29"/>
      <c r="AL504" s="38">
        <f t="shared" si="127"/>
        <v>2627067</v>
      </c>
      <c r="AM504" s="62">
        <v>2627067</v>
      </c>
      <c r="AN504" s="26">
        <f t="shared" si="121"/>
        <v>0</v>
      </c>
      <c r="AO504" s="40" t="str">
        <f t="shared" si="128"/>
        <v xml:space="preserve"> </v>
      </c>
      <c r="AP504" s="40" t="str">
        <f t="shared" si="129"/>
        <v xml:space="preserve"> </v>
      </c>
    </row>
    <row r="505" spans="1:42" ht="17.100000000000001" customHeight="1">
      <c r="A505" s="8" t="s">
        <v>876</v>
      </c>
      <c r="B505" s="8" t="s">
        <v>877</v>
      </c>
      <c r="C505" s="8" t="s">
        <v>881</v>
      </c>
      <c r="D505" s="8" t="s">
        <v>882</v>
      </c>
      <c r="E505" s="57">
        <v>813.74</v>
      </c>
      <c r="F505" s="2">
        <f t="shared" si="122"/>
        <v>1485693.94</v>
      </c>
      <c r="G505" s="69">
        <v>0</v>
      </c>
      <c r="H505" s="60">
        <v>0</v>
      </c>
      <c r="I505" s="44">
        <f t="shared" si="123"/>
        <v>0</v>
      </c>
      <c r="J505" s="61">
        <v>0</v>
      </c>
      <c r="K505" s="61">
        <v>0</v>
      </c>
      <c r="L505" s="61">
        <v>0</v>
      </c>
      <c r="M505" s="61">
        <v>0</v>
      </c>
      <c r="N505" s="2">
        <f t="shared" si="117"/>
        <v>0</v>
      </c>
      <c r="O505" s="4">
        <f t="shared" ref="O505:O544" si="130">IF(F505&gt;N505,ROUND(SUM(F505-N505),0),0)</f>
        <v>1485694</v>
      </c>
      <c r="P505" s="68">
        <v>507</v>
      </c>
      <c r="Q505" s="63">
        <v>33</v>
      </c>
      <c r="R505" s="4">
        <f t="shared" si="118"/>
        <v>23256</v>
      </c>
      <c r="S505" s="6">
        <f t="shared" si="124"/>
        <v>71421.959799999997</v>
      </c>
      <c r="T505" s="70">
        <v>0</v>
      </c>
      <c r="U505" s="6">
        <f t="shared" si="125"/>
        <v>0</v>
      </c>
      <c r="V505" s="6">
        <f t="shared" si="126"/>
        <v>71421.959799999997</v>
      </c>
      <c r="W505" s="4">
        <f t="shared" si="116"/>
        <v>1428439</v>
      </c>
      <c r="X505" s="19">
        <f t="shared" si="119"/>
        <v>2937389</v>
      </c>
      <c r="Y505" s="20">
        <v>0</v>
      </c>
      <c r="Z505" s="18">
        <v>0</v>
      </c>
      <c r="AA505" s="4">
        <f t="shared" si="120"/>
        <v>2937389</v>
      </c>
      <c r="AB505" s="20"/>
      <c r="AC505" s="20"/>
      <c r="AD505" s="20"/>
      <c r="AE505" s="20"/>
      <c r="AF505" s="20"/>
      <c r="AG505" s="20"/>
      <c r="AH505" s="20"/>
      <c r="AI505" s="64">
        <v>0</v>
      </c>
      <c r="AJ505" s="64"/>
      <c r="AK505" s="29"/>
      <c r="AL505" s="38">
        <f t="shared" si="127"/>
        <v>2937389</v>
      </c>
      <c r="AM505" s="62">
        <v>2937389</v>
      </c>
      <c r="AN505" s="26">
        <f t="shared" si="121"/>
        <v>0</v>
      </c>
      <c r="AO505" s="40" t="str">
        <f t="shared" si="128"/>
        <v xml:space="preserve"> </v>
      </c>
      <c r="AP505" s="40" t="str">
        <f t="shared" si="129"/>
        <v xml:space="preserve"> </v>
      </c>
    </row>
    <row r="506" spans="1:42" ht="17.100000000000001" customHeight="1">
      <c r="A506" s="8" t="s">
        <v>876</v>
      </c>
      <c r="B506" s="8" t="s">
        <v>877</v>
      </c>
      <c r="C506" s="8" t="s">
        <v>883</v>
      </c>
      <c r="D506" s="8" t="s">
        <v>884</v>
      </c>
      <c r="E506" s="57">
        <v>1018.96</v>
      </c>
      <c r="F506" s="2">
        <f t="shared" si="122"/>
        <v>1860376.41</v>
      </c>
      <c r="G506" s="69">
        <v>0</v>
      </c>
      <c r="H506" s="60">
        <v>0</v>
      </c>
      <c r="I506" s="44">
        <f t="shared" si="123"/>
        <v>0</v>
      </c>
      <c r="J506" s="61">
        <v>0</v>
      </c>
      <c r="K506" s="61">
        <v>0</v>
      </c>
      <c r="L506" s="61">
        <v>0</v>
      </c>
      <c r="M506" s="61">
        <v>0</v>
      </c>
      <c r="N506" s="2">
        <f t="shared" si="117"/>
        <v>0</v>
      </c>
      <c r="O506" s="4">
        <f t="shared" si="130"/>
        <v>1860376</v>
      </c>
      <c r="P506" s="68">
        <v>491</v>
      </c>
      <c r="Q506" s="63">
        <v>33</v>
      </c>
      <c r="R506" s="4">
        <f t="shared" si="118"/>
        <v>22522</v>
      </c>
      <c r="S506" s="6">
        <f t="shared" si="124"/>
        <v>89434.119200000001</v>
      </c>
      <c r="T506" s="70">
        <v>0</v>
      </c>
      <c r="U506" s="6">
        <f t="shared" si="125"/>
        <v>0</v>
      </c>
      <c r="V506" s="6">
        <f t="shared" si="126"/>
        <v>89434.119200000001</v>
      </c>
      <c r="W506" s="4">
        <f t="shared" si="116"/>
        <v>1788682</v>
      </c>
      <c r="X506" s="19">
        <f t="shared" si="119"/>
        <v>3671580</v>
      </c>
      <c r="Y506" s="20">
        <v>0</v>
      </c>
      <c r="Z506" s="18">
        <v>0</v>
      </c>
      <c r="AA506" s="4">
        <f t="shared" si="120"/>
        <v>3671580</v>
      </c>
      <c r="AB506" s="20"/>
      <c r="AC506" s="20"/>
      <c r="AD506" s="20"/>
      <c r="AE506" s="20"/>
      <c r="AF506" s="20"/>
      <c r="AG506" s="20"/>
      <c r="AH506" s="20"/>
      <c r="AI506" s="64">
        <v>0</v>
      </c>
      <c r="AJ506" s="64">
        <v>2889</v>
      </c>
      <c r="AK506" s="29"/>
      <c r="AL506" s="38">
        <f t="shared" si="127"/>
        <v>3668691</v>
      </c>
      <c r="AM506" s="62">
        <v>3668691</v>
      </c>
      <c r="AN506" s="26">
        <f t="shared" si="121"/>
        <v>0</v>
      </c>
      <c r="AO506" s="40" t="str">
        <f t="shared" si="128"/>
        <v xml:space="preserve"> </v>
      </c>
      <c r="AP506" s="40" t="str">
        <f t="shared" si="129"/>
        <v xml:space="preserve"> </v>
      </c>
    </row>
    <row r="507" spans="1:42" ht="17.100000000000001" customHeight="1">
      <c r="A507" s="8" t="s">
        <v>876</v>
      </c>
      <c r="B507" s="8" t="s">
        <v>877</v>
      </c>
      <c r="C507" s="8" t="s">
        <v>885</v>
      </c>
      <c r="D507" s="8" t="s">
        <v>886</v>
      </c>
      <c r="E507" s="57">
        <v>839.78</v>
      </c>
      <c r="F507" s="2">
        <f t="shared" si="122"/>
        <v>1533236.73</v>
      </c>
      <c r="G507" s="69">
        <v>0</v>
      </c>
      <c r="H507" s="60">
        <v>0</v>
      </c>
      <c r="I507" s="44">
        <f t="shared" si="123"/>
        <v>0</v>
      </c>
      <c r="J507" s="61">
        <v>0</v>
      </c>
      <c r="K507" s="61">
        <v>0</v>
      </c>
      <c r="L507" s="61">
        <v>0</v>
      </c>
      <c r="M507" s="61">
        <v>0</v>
      </c>
      <c r="N507" s="2">
        <f t="shared" si="117"/>
        <v>0</v>
      </c>
      <c r="O507" s="4">
        <f t="shared" si="130"/>
        <v>1533237</v>
      </c>
      <c r="P507" s="68">
        <v>459</v>
      </c>
      <c r="Q507" s="63">
        <v>33</v>
      </c>
      <c r="R507" s="4">
        <f t="shared" si="118"/>
        <v>21054</v>
      </c>
      <c r="S507" s="6">
        <f t="shared" si="124"/>
        <v>73707.490600000005</v>
      </c>
      <c r="T507" s="70">
        <v>0</v>
      </c>
      <c r="U507" s="6">
        <f t="shared" si="125"/>
        <v>0</v>
      </c>
      <c r="V507" s="6">
        <f t="shared" si="126"/>
        <v>73707.490600000005</v>
      </c>
      <c r="W507" s="4">
        <f t="shared" si="116"/>
        <v>1474150</v>
      </c>
      <c r="X507" s="19">
        <f t="shared" si="119"/>
        <v>3028441</v>
      </c>
      <c r="Y507" s="20">
        <v>0</v>
      </c>
      <c r="Z507" s="18">
        <v>0</v>
      </c>
      <c r="AA507" s="4">
        <f t="shared" si="120"/>
        <v>3028441</v>
      </c>
      <c r="AB507" s="20"/>
      <c r="AC507" s="20"/>
      <c r="AD507" s="20"/>
      <c r="AE507" s="20"/>
      <c r="AF507" s="20"/>
      <c r="AG507" s="20"/>
      <c r="AH507" s="20"/>
      <c r="AI507" s="64">
        <v>0</v>
      </c>
      <c r="AJ507" s="64"/>
      <c r="AK507" s="29"/>
      <c r="AL507" s="38">
        <f t="shared" si="127"/>
        <v>3028441</v>
      </c>
      <c r="AM507" s="62">
        <v>3028441</v>
      </c>
      <c r="AN507" s="26">
        <f t="shared" si="121"/>
        <v>0</v>
      </c>
      <c r="AO507" s="40" t="str">
        <f t="shared" si="128"/>
        <v xml:space="preserve"> </v>
      </c>
      <c r="AP507" s="40" t="str">
        <f t="shared" si="129"/>
        <v xml:space="preserve"> </v>
      </c>
    </row>
    <row r="508" spans="1:42" ht="17.100000000000001" customHeight="1">
      <c r="A508" s="8" t="s">
        <v>876</v>
      </c>
      <c r="B508" s="8" t="s">
        <v>877</v>
      </c>
      <c r="C508" s="8" t="s">
        <v>887</v>
      </c>
      <c r="D508" s="8" t="s">
        <v>888</v>
      </c>
      <c r="E508" s="57">
        <v>860.51</v>
      </c>
      <c r="F508" s="2">
        <f t="shared" si="122"/>
        <v>1571084.74</v>
      </c>
      <c r="G508" s="69">
        <v>0</v>
      </c>
      <c r="H508" s="60">
        <v>0</v>
      </c>
      <c r="I508" s="44">
        <f t="shared" si="123"/>
        <v>0</v>
      </c>
      <c r="J508" s="61">
        <v>0</v>
      </c>
      <c r="K508" s="61">
        <v>0</v>
      </c>
      <c r="L508" s="61">
        <v>0</v>
      </c>
      <c r="M508" s="61">
        <v>0</v>
      </c>
      <c r="N508" s="2">
        <f t="shared" si="117"/>
        <v>0</v>
      </c>
      <c r="O508" s="4">
        <f t="shared" si="130"/>
        <v>1571085</v>
      </c>
      <c r="P508" s="68">
        <v>470</v>
      </c>
      <c r="Q508" s="63">
        <v>33</v>
      </c>
      <c r="R508" s="4">
        <f t="shared" si="118"/>
        <v>21559</v>
      </c>
      <c r="S508" s="6">
        <f t="shared" si="124"/>
        <v>75526.962700000004</v>
      </c>
      <c r="T508" s="70">
        <v>0</v>
      </c>
      <c r="U508" s="6">
        <f t="shared" si="125"/>
        <v>0</v>
      </c>
      <c r="V508" s="6">
        <f t="shared" si="126"/>
        <v>75526.962700000004</v>
      </c>
      <c r="W508" s="4">
        <f t="shared" si="116"/>
        <v>1510539</v>
      </c>
      <c r="X508" s="19">
        <f t="shared" si="119"/>
        <v>3103183</v>
      </c>
      <c r="Y508" s="20">
        <v>0</v>
      </c>
      <c r="Z508" s="18">
        <v>0</v>
      </c>
      <c r="AA508" s="4">
        <f t="shared" si="120"/>
        <v>3103183</v>
      </c>
      <c r="AB508" s="20"/>
      <c r="AC508" s="20"/>
      <c r="AD508" s="20"/>
      <c r="AE508" s="20"/>
      <c r="AF508" s="20"/>
      <c r="AG508" s="20"/>
      <c r="AH508" s="20"/>
      <c r="AI508" s="64">
        <v>0</v>
      </c>
      <c r="AJ508" s="64"/>
      <c r="AK508" s="29"/>
      <c r="AL508" s="38">
        <f t="shared" si="127"/>
        <v>3103183</v>
      </c>
      <c r="AM508" s="62">
        <v>3103183</v>
      </c>
      <c r="AN508" s="26">
        <f t="shared" si="121"/>
        <v>0</v>
      </c>
      <c r="AO508" s="40" t="str">
        <f t="shared" si="128"/>
        <v xml:space="preserve"> </v>
      </c>
      <c r="AP508" s="40" t="str">
        <f t="shared" si="129"/>
        <v xml:space="preserve"> </v>
      </c>
    </row>
    <row r="509" spans="1:42" ht="17.100000000000001" customHeight="1">
      <c r="A509" s="8" t="s">
        <v>876</v>
      </c>
      <c r="B509" s="8" t="s">
        <v>877</v>
      </c>
      <c r="C509" s="8" t="s">
        <v>889</v>
      </c>
      <c r="D509" s="8" t="s">
        <v>890</v>
      </c>
      <c r="E509" s="57">
        <v>339.32</v>
      </c>
      <c r="F509" s="2">
        <f t="shared" si="122"/>
        <v>619516.88</v>
      </c>
      <c r="G509" s="69">
        <v>0</v>
      </c>
      <c r="H509" s="60">
        <v>0</v>
      </c>
      <c r="I509" s="44">
        <f t="shared" si="123"/>
        <v>0</v>
      </c>
      <c r="J509" s="61">
        <v>0</v>
      </c>
      <c r="K509" s="61">
        <v>0</v>
      </c>
      <c r="L509" s="61">
        <v>0</v>
      </c>
      <c r="M509" s="61">
        <v>0</v>
      </c>
      <c r="N509" s="2">
        <f t="shared" si="117"/>
        <v>0</v>
      </c>
      <c r="O509" s="4">
        <f t="shared" si="130"/>
        <v>619517</v>
      </c>
      <c r="P509" s="68">
        <v>113</v>
      </c>
      <c r="Q509" s="63">
        <v>33</v>
      </c>
      <c r="R509" s="4">
        <f t="shared" si="118"/>
        <v>5183</v>
      </c>
      <c r="S509" s="6">
        <f t="shared" si="124"/>
        <v>29782.116399999999</v>
      </c>
      <c r="T509" s="70">
        <v>0</v>
      </c>
      <c r="U509" s="6">
        <f t="shared" si="125"/>
        <v>0</v>
      </c>
      <c r="V509" s="6">
        <f t="shared" si="126"/>
        <v>29782.116399999999</v>
      </c>
      <c r="W509" s="4">
        <f t="shared" si="116"/>
        <v>595642</v>
      </c>
      <c r="X509" s="19">
        <f t="shared" si="119"/>
        <v>1220342</v>
      </c>
      <c r="Y509" s="20">
        <v>0</v>
      </c>
      <c r="Z509" s="18">
        <v>0</v>
      </c>
      <c r="AA509" s="4">
        <f t="shared" si="120"/>
        <v>1220342</v>
      </c>
      <c r="AB509" s="20"/>
      <c r="AC509" s="20"/>
      <c r="AD509" s="20"/>
      <c r="AE509" s="20"/>
      <c r="AF509" s="20"/>
      <c r="AG509" s="20"/>
      <c r="AH509" s="20"/>
      <c r="AI509" s="64">
        <v>0</v>
      </c>
      <c r="AJ509" s="64"/>
      <c r="AK509" s="29"/>
      <c r="AL509" s="38">
        <f t="shared" si="127"/>
        <v>1220342</v>
      </c>
      <c r="AM509" s="62">
        <v>1220342</v>
      </c>
      <c r="AN509" s="26">
        <f t="shared" si="121"/>
        <v>0</v>
      </c>
      <c r="AO509" s="40" t="str">
        <f t="shared" si="128"/>
        <v xml:space="preserve"> </v>
      </c>
      <c r="AP509" s="40" t="str">
        <f t="shared" si="129"/>
        <v xml:space="preserve"> </v>
      </c>
    </row>
    <row r="510" spans="1:42" ht="17.100000000000001" customHeight="1">
      <c r="A510" s="8" t="s">
        <v>876</v>
      </c>
      <c r="B510" s="8" t="s">
        <v>877</v>
      </c>
      <c r="C510" s="8" t="s">
        <v>891</v>
      </c>
      <c r="D510" s="8" t="s">
        <v>892</v>
      </c>
      <c r="E510" s="57">
        <v>427.2</v>
      </c>
      <c r="F510" s="2">
        <f t="shared" si="122"/>
        <v>779964.67</v>
      </c>
      <c r="G510" s="69">
        <v>0</v>
      </c>
      <c r="H510" s="60">
        <v>0</v>
      </c>
      <c r="I510" s="44">
        <f t="shared" si="123"/>
        <v>0</v>
      </c>
      <c r="J510" s="61">
        <v>0</v>
      </c>
      <c r="K510" s="61">
        <v>0</v>
      </c>
      <c r="L510" s="61">
        <v>0</v>
      </c>
      <c r="M510" s="61">
        <v>0</v>
      </c>
      <c r="N510" s="2">
        <f t="shared" si="117"/>
        <v>0</v>
      </c>
      <c r="O510" s="4">
        <f t="shared" si="130"/>
        <v>779965</v>
      </c>
      <c r="P510" s="68">
        <v>0</v>
      </c>
      <c r="Q510" s="63">
        <v>0</v>
      </c>
      <c r="R510" s="4">
        <f t="shared" si="118"/>
        <v>0</v>
      </c>
      <c r="S510" s="6">
        <f t="shared" si="124"/>
        <v>37495.343999999997</v>
      </c>
      <c r="T510" s="70">
        <v>0</v>
      </c>
      <c r="U510" s="6">
        <f t="shared" si="125"/>
        <v>0</v>
      </c>
      <c r="V510" s="6">
        <f t="shared" si="126"/>
        <v>37495.343999999997</v>
      </c>
      <c r="W510" s="4">
        <f t="shared" si="116"/>
        <v>749907</v>
      </c>
      <c r="X510" s="19">
        <f t="shared" si="119"/>
        <v>1529872</v>
      </c>
      <c r="Y510" s="20">
        <v>0</v>
      </c>
      <c r="Z510" s="18">
        <v>0</v>
      </c>
      <c r="AA510" s="4">
        <f t="shared" si="120"/>
        <v>1529872</v>
      </c>
      <c r="AB510" s="20"/>
      <c r="AC510" s="20"/>
      <c r="AD510" s="20"/>
      <c r="AE510" s="20"/>
      <c r="AF510" s="20"/>
      <c r="AG510" s="20"/>
      <c r="AH510" s="20"/>
      <c r="AI510" s="64">
        <v>0</v>
      </c>
      <c r="AJ510" s="64"/>
      <c r="AK510" s="29"/>
      <c r="AL510" s="38">
        <f t="shared" si="127"/>
        <v>1529872</v>
      </c>
      <c r="AM510" s="62">
        <v>1529872</v>
      </c>
      <c r="AN510" s="26">
        <f t="shared" si="121"/>
        <v>0</v>
      </c>
      <c r="AO510" s="40" t="str">
        <f t="shared" si="128"/>
        <v xml:space="preserve"> </v>
      </c>
      <c r="AP510" s="40" t="str">
        <f t="shared" si="129"/>
        <v xml:space="preserve"> </v>
      </c>
    </row>
    <row r="511" spans="1:42" ht="17.100000000000001" customHeight="1">
      <c r="A511" s="8" t="s">
        <v>876</v>
      </c>
      <c r="B511" s="8" t="s">
        <v>877</v>
      </c>
      <c r="C511" s="8" t="s">
        <v>893</v>
      </c>
      <c r="D511" s="8" t="s">
        <v>894</v>
      </c>
      <c r="E511" s="57">
        <v>1984.48</v>
      </c>
      <c r="F511" s="2">
        <f t="shared" si="122"/>
        <v>3623184.2</v>
      </c>
      <c r="G511" s="69">
        <v>0</v>
      </c>
      <c r="H511" s="60">
        <v>0</v>
      </c>
      <c r="I511" s="44">
        <f t="shared" si="123"/>
        <v>0</v>
      </c>
      <c r="J511" s="61">
        <v>0</v>
      </c>
      <c r="K511" s="61">
        <v>0</v>
      </c>
      <c r="L511" s="61">
        <v>0</v>
      </c>
      <c r="M511" s="61">
        <v>0</v>
      </c>
      <c r="N511" s="2">
        <f t="shared" si="117"/>
        <v>0</v>
      </c>
      <c r="O511" s="4">
        <f t="shared" si="130"/>
        <v>3623184</v>
      </c>
      <c r="P511" s="68">
        <v>0</v>
      </c>
      <c r="Q511" s="63">
        <v>0</v>
      </c>
      <c r="R511" s="4">
        <f t="shared" si="118"/>
        <v>0</v>
      </c>
      <c r="S511" s="6">
        <f t="shared" si="124"/>
        <v>174177.80960000001</v>
      </c>
      <c r="T511" s="70">
        <v>0</v>
      </c>
      <c r="U511" s="6">
        <f t="shared" si="125"/>
        <v>0</v>
      </c>
      <c r="V511" s="6">
        <f t="shared" si="126"/>
        <v>174177.80960000001</v>
      </c>
      <c r="W511" s="4">
        <f t="shared" si="116"/>
        <v>3483556</v>
      </c>
      <c r="X511" s="19">
        <f t="shared" si="119"/>
        <v>7106740</v>
      </c>
      <c r="Y511" s="20">
        <v>0</v>
      </c>
      <c r="Z511" s="18">
        <v>0</v>
      </c>
      <c r="AA511" s="4">
        <f t="shared" si="120"/>
        <v>7106740</v>
      </c>
      <c r="AB511" s="20"/>
      <c r="AC511" s="20"/>
      <c r="AD511" s="20"/>
      <c r="AE511" s="20"/>
      <c r="AF511" s="20"/>
      <c r="AG511" s="20"/>
      <c r="AH511" s="20"/>
      <c r="AI511" s="64">
        <v>0</v>
      </c>
      <c r="AJ511" s="64"/>
      <c r="AK511" s="29"/>
      <c r="AL511" s="38">
        <f t="shared" si="127"/>
        <v>7106740</v>
      </c>
      <c r="AM511" s="62">
        <v>7106740</v>
      </c>
      <c r="AN511" s="26">
        <f t="shared" si="121"/>
        <v>0</v>
      </c>
      <c r="AO511" s="40" t="str">
        <f t="shared" si="128"/>
        <v xml:space="preserve"> </v>
      </c>
      <c r="AP511" s="40" t="str">
        <f t="shared" si="129"/>
        <v xml:space="preserve"> </v>
      </c>
    </row>
    <row r="512" spans="1:42" ht="17.100000000000001" customHeight="1">
      <c r="A512" s="8" t="s">
        <v>876</v>
      </c>
      <c r="B512" s="8" t="s">
        <v>877</v>
      </c>
      <c r="C512" s="8" t="s">
        <v>645</v>
      </c>
      <c r="D512" s="8" t="s">
        <v>895</v>
      </c>
      <c r="E512" s="57">
        <v>154.26</v>
      </c>
      <c r="F512" s="2">
        <f t="shared" si="122"/>
        <v>281641.74</v>
      </c>
      <c r="G512" s="69">
        <v>0</v>
      </c>
      <c r="H512" s="60">
        <v>0</v>
      </c>
      <c r="I512" s="44">
        <f t="shared" si="123"/>
        <v>0</v>
      </c>
      <c r="J512" s="61">
        <v>0</v>
      </c>
      <c r="K512" s="61">
        <v>0</v>
      </c>
      <c r="L512" s="61">
        <v>0</v>
      </c>
      <c r="M512" s="61">
        <v>0</v>
      </c>
      <c r="N512" s="2">
        <f t="shared" si="117"/>
        <v>0</v>
      </c>
      <c r="O512" s="4">
        <f t="shared" si="130"/>
        <v>281642</v>
      </c>
      <c r="P512" s="68">
        <v>0</v>
      </c>
      <c r="Q512" s="63">
        <v>0</v>
      </c>
      <c r="R512" s="4">
        <f t="shared" si="118"/>
        <v>0</v>
      </c>
      <c r="S512" s="6">
        <f t="shared" si="124"/>
        <v>13539.4002</v>
      </c>
      <c r="T512" s="70">
        <v>0</v>
      </c>
      <c r="U512" s="6">
        <f t="shared" si="125"/>
        <v>0</v>
      </c>
      <c r="V512" s="6">
        <f t="shared" si="126"/>
        <v>13539.4002</v>
      </c>
      <c r="W512" s="4">
        <f t="shared" si="116"/>
        <v>270788</v>
      </c>
      <c r="X512" s="19">
        <f t="shared" si="119"/>
        <v>552430</v>
      </c>
      <c r="Y512" s="20">
        <v>0</v>
      </c>
      <c r="Z512" s="18">
        <v>0</v>
      </c>
      <c r="AA512" s="4">
        <f t="shared" si="120"/>
        <v>552430</v>
      </c>
      <c r="AB512" s="20"/>
      <c r="AC512" s="20"/>
      <c r="AD512" s="20"/>
      <c r="AE512" s="20"/>
      <c r="AF512" s="20"/>
      <c r="AG512" s="20"/>
      <c r="AH512" s="20"/>
      <c r="AI512" s="64">
        <v>0</v>
      </c>
      <c r="AJ512" s="64"/>
      <c r="AK512" s="29"/>
      <c r="AL512" s="38">
        <f t="shared" si="127"/>
        <v>552430</v>
      </c>
      <c r="AM512" s="62">
        <v>552430</v>
      </c>
      <c r="AN512" s="26">
        <f t="shared" si="121"/>
        <v>0</v>
      </c>
      <c r="AO512" s="40" t="str">
        <f t="shared" si="128"/>
        <v xml:space="preserve"> </v>
      </c>
      <c r="AP512" s="40" t="str">
        <f t="shared" si="129"/>
        <v xml:space="preserve"> </v>
      </c>
    </row>
    <row r="513" spans="1:42" ht="17.100000000000001" customHeight="1">
      <c r="A513" s="8" t="s">
        <v>876</v>
      </c>
      <c r="B513" s="8" t="s">
        <v>877</v>
      </c>
      <c r="C513" s="8" t="s">
        <v>82</v>
      </c>
      <c r="D513" s="8" t="s">
        <v>896</v>
      </c>
      <c r="E513" s="57">
        <v>62112.85</v>
      </c>
      <c r="F513" s="2">
        <f t="shared" si="122"/>
        <v>113403157.02</v>
      </c>
      <c r="G513" s="69">
        <v>42380715.710000001</v>
      </c>
      <c r="H513" s="60">
        <v>8840918</v>
      </c>
      <c r="I513" s="44">
        <f t="shared" si="123"/>
        <v>6630688.5</v>
      </c>
      <c r="J513" s="61">
        <v>5847714</v>
      </c>
      <c r="K513" s="61">
        <v>29485</v>
      </c>
      <c r="L513" s="61">
        <v>15433972</v>
      </c>
      <c r="M513" s="61">
        <v>11267</v>
      </c>
      <c r="N513" s="2">
        <f t="shared" si="117"/>
        <v>70333842.210000008</v>
      </c>
      <c r="O513" s="4">
        <f t="shared" si="130"/>
        <v>43069315</v>
      </c>
      <c r="P513" s="68">
        <v>12297</v>
      </c>
      <c r="Q513" s="63">
        <v>33</v>
      </c>
      <c r="R513" s="4">
        <f t="shared" si="118"/>
        <v>564063</v>
      </c>
      <c r="S513" s="6">
        <f t="shared" si="124"/>
        <v>5451644.8444999997</v>
      </c>
      <c r="T513" s="70">
        <v>2640609711</v>
      </c>
      <c r="U513" s="6">
        <f t="shared" si="125"/>
        <v>2640609.7110000001</v>
      </c>
      <c r="V513" s="6">
        <f t="shared" si="126"/>
        <v>2811035.1334999995</v>
      </c>
      <c r="W513" s="4">
        <f t="shared" si="116"/>
        <v>56220703</v>
      </c>
      <c r="X513" s="19">
        <f t="shared" si="119"/>
        <v>99854081</v>
      </c>
      <c r="Y513" s="20">
        <v>0</v>
      </c>
      <c r="Z513" s="18">
        <v>0</v>
      </c>
      <c r="AA513" s="4">
        <f t="shared" si="120"/>
        <v>99854081</v>
      </c>
      <c r="AB513" s="20"/>
      <c r="AC513" s="20"/>
      <c r="AD513" s="20"/>
      <c r="AE513" s="20">
        <v>1026</v>
      </c>
      <c r="AF513" s="20"/>
      <c r="AG513" s="20"/>
      <c r="AH513" s="20"/>
      <c r="AI513" s="64">
        <v>0</v>
      </c>
      <c r="AJ513" s="64"/>
      <c r="AK513" s="29"/>
      <c r="AL513" s="38">
        <f t="shared" si="127"/>
        <v>99853055</v>
      </c>
      <c r="AM513" s="62">
        <v>99853055</v>
      </c>
      <c r="AN513" s="26">
        <f t="shared" si="121"/>
        <v>0</v>
      </c>
      <c r="AO513" s="40" t="str">
        <f t="shared" si="128"/>
        <v xml:space="preserve"> </v>
      </c>
      <c r="AP513" s="40" t="str">
        <f t="shared" si="129"/>
        <v xml:space="preserve"> </v>
      </c>
    </row>
    <row r="514" spans="1:42" ht="17.100000000000001" customHeight="1">
      <c r="A514" s="8" t="s">
        <v>876</v>
      </c>
      <c r="B514" s="8" t="s">
        <v>877</v>
      </c>
      <c r="C514" s="8" t="s">
        <v>113</v>
      </c>
      <c r="D514" s="8" t="s">
        <v>897</v>
      </c>
      <c r="E514" s="57">
        <v>8033.1</v>
      </c>
      <c r="F514" s="2">
        <f t="shared" si="122"/>
        <v>14666512.66</v>
      </c>
      <c r="G514" s="69">
        <v>2828833.63</v>
      </c>
      <c r="H514" s="60">
        <v>1140799</v>
      </c>
      <c r="I514" s="44">
        <f t="shared" si="123"/>
        <v>855599.25</v>
      </c>
      <c r="J514" s="61">
        <v>754614</v>
      </c>
      <c r="K514" s="61">
        <v>3798</v>
      </c>
      <c r="L514" s="61">
        <v>1990030</v>
      </c>
      <c r="M514" s="61">
        <v>82233</v>
      </c>
      <c r="N514" s="2">
        <f t="shared" si="117"/>
        <v>6515107.8799999999</v>
      </c>
      <c r="O514" s="4">
        <f t="shared" si="130"/>
        <v>8151405</v>
      </c>
      <c r="P514" s="68">
        <v>3298</v>
      </c>
      <c r="Q514" s="63">
        <v>33</v>
      </c>
      <c r="R514" s="4">
        <f t="shared" si="118"/>
        <v>151279</v>
      </c>
      <c r="S514" s="6">
        <f t="shared" si="124"/>
        <v>705065.18700000003</v>
      </c>
      <c r="T514" s="70">
        <v>175722057</v>
      </c>
      <c r="U514" s="6">
        <f t="shared" si="125"/>
        <v>175722.057</v>
      </c>
      <c r="V514" s="6">
        <f t="shared" si="126"/>
        <v>529343.13</v>
      </c>
      <c r="W514" s="4">
        <f t="shared" ref="W514:W544" si="131">IF(V514&gt;0,ROUND(SUM(V514*$W$3),0),0)</f>
        <v>10586863</v>
      </c>
      <c r="X514" s="19">
        <f t="shared" si="119"/>
        <v>18889547</v>
      </c>
      <c r="Y514" s="20">
        <v>0</v>
      </c>
      <c r="Z514" s="18">
        <v>0</v>
      </c>
      <c r="AA514" s="4">
        <f t="shared" si="120"/>
        <v>18889547</v>
      </c>
      <c r="AB514" s="20"/>
      <c r="AC514" s="20"/>
      <c r="AD514" s="20"/>
      <c r="AE514" s="20"/>
      <c r="AF514" s="20"/>
      <c r="AG514" s="20"/>
      <c r="AH514" s="20"/>
      <c r="AI514" s="64">
        <v>0</v>
      </c>
      <c r="AJ514" s="64"/>
      <c r="AK514" s="29"/>
      <c r="AL514" s="38">
        <f t="shared" si="127"/>
        <v>18889547</v>
      </c>
      <c r="AM514" s="62">
        <v>18889547</v>
      </c>
      <c r="AN514" s="26">
        <f t="shared" si="121"/>
        <v>0</v>
      </c>
      <c r="AO514" s="40" t="str">
        <f t="shared" si="128"/>
        <v xml:space="preserve"> </v>
      </c>
      <c r="AP514" s="40" t="str">
        <f t="shared" si="129"/>
        <v xml:space="preserve"> </v>
      </c>
    </row>
    <row r="515" spans="1:42" ht="17.100000000000001" customHeight="1">
      <c r="A515" s="8" t="s">
        <v>876</v>
      </c>
      <c r="B515" s="8" t="s">
        <v>877</v>
      </c>
      <c r="C515" s="8" t="s">
        <v>135</v>
      </c>
      <c r="D515" s="8" t="s">
        <v>898</v>
      </c>
      <c r="E515" s="57">
        <v>29217.97</v>
      </c>
      <c r="F515" s="2">
        <f t="shared" si="122"/>
        <v>53345000.909999996</v>
      </c>
      <c r="G515" s="69">
        <v>15783414.76</v>
      </c>
      <c r="H515" s="60">
        <v>4208189</v>
      </c>
      <c r="I515" s="44">
        <f t="shared" si="123"/>
        <v>3156141.75</v>
      </c>
      <c r="J515" s="61">
        <v>2783675</v>
      </c>
      <c r="K515" s="61">
        <v>14004</v>
      </c>
      <c r="L515" s="61">
        <v>7144883</v>
      </c>
      <c r="M515" s="61">
        <v>5325</v>
      </c>
      <c r="N515" s="2">
        <f t="shared" si="117"/>
        <v>28887443.509999998</v>
      </c>
      <c r="O515" s="4">
        <f t="shared" si="130"/>
        <v>24457557</v>
      </c>
      <c r="P515" s="68">
        <v>10878</v>
      </c>
      <c r="Q515" s="63">
        <v>33</v>
      </c>
      <c r="R515" s="4">
        <f t="shared" si="118"/>
        <v>498974</v>
      </c>
      <c r="S515" s="6">
        <f t="shared" si="124"/>
        <v>2564461.2269000001</v>
      </c>
      <c r="T515" s="70">
        <v>967109920</v>
      </c>
      <c r="U515" s="6">
        <f t="shared" si="125"/>
        <v>967109.92</v>
      </c>
      <c r="V515" s="6">
        <f t="shared" si="126"/>
        <v>1597351.3069000002</v>
      </c>
      <c r="W515" s="4">
        <f t="shared" si="131"/>
        <v>31947026</v>
      </c>
      <c r="X515" s="19">
        <f t="shared" si="119"/>
        <v>56903557</v>
      </c>
      <c r="Y515" s="20">
        <v>0</v>
      </c>
      <c r="Z515" s="18">
        <v>0</v>
      </c>
      <c r="AA515" s="4">
        <f t="shared" si="120"/>
        <v>56903557</v>
      </c>
      <c r="AB515" s="20"/>
      <c r="AC515" s="20"/>
      <c r="AD515" s="20"/>
      <c r="AE515" s="20"/>
      <c r="AF515" s="20"/>
      <c r="AG515" s="20"/>
      <c r="AH515" s="20"/>
      <c r="AI515" s="64">
        <v>0</v>
      </c>
      <c r="AJ515" s="64"/>
      <c r="AK515" s="29"/>
      <c r="AL515" s="38">
        <f t="shared" si="127"/>
        <v>56903557</v>
      </c>
      <c r="AM515" s="62">
        <v>56903557</v>
      </c>
      <c r="AN515" s="26">
        <f t="shared" si="121"/>
        <v>0</v>
      </c>
      <c r="AO515" s="40" t="str">
        <f t="shared" si="128"/>
        <v xml:space="preserve"> </v>
      </c>
      <c r="AP515" s="40" t="str">
        <f t="shared" si="129"/>
        <v xml:space="preserve"> </v>
      </c>
    </row>
    <row r="516" spans="1:42" ht="17.100000000000001" customHeight="1">
      <c r="A516" s="8" t="s">
        <v>876</v>
      </c>
      <c r="B516" s="8" t="s">
        <v>877</v>
      </c>
      <c r="C516" s="8" t="s">
        <v>72</v>
      </c>
      <c r="D516" s="8" t="s">
        <v>899</v>
      </c>
      <c r="E516" s="57">
        <v>10105.44</v>
      </c>
      <c r="F516" s="2">
        <f t="shared" si="122"/>
        <v>18450108.129999999</v>
      </c>
      <c r="G516" s="69">
        <v>7643484.04</v>
      </c>
      <c r="H516" s="60">
        <v>1440194</v>
      </c>
      <c r="I516" s="44">
        <f t="shared" si="123"/>
        <v>1080145.5</v>
      </c>
      <c r="J516" s="61">
        <v>952780</v>
      </c>
      <c r="K516" s="61">
        <v>4778</v>
      </c>
      <c r="L516" s="61">
        <v>2390184</v>
      </c>
      <c r="M516" s="61">
        <v>54034</v>
      </c>
      <c r="N516" s="2">
        <f t="shared" ref="N516:N544" si="132">SUM(G516+I516+J516+K516+L516+M516)</f>
        <v>12125405.539999999</v>
      </c>
      <c r="O516" s="4">
        <f t="shared" si="130"/>
        <v>6324703</v>
      </c>
      <c r="P516" s="68">
        <v>5516</v>
      </c>
      <c r="Q516" s="63">
        <v>33</v>
      </c>
      <c r="R516" s="4">
        <f t="shared" ref="R516:R544" si="133">ROUND(SUM(P516*Q516*1.39),0)</f>
        <v>253019</v>
      </c>
      <c r="S516" s="6">
        <f t="shared" si="124"/>
        <v>886954.46880000003</v>
      </c>
      <c r="T516" s="70">
        <v>476211643</v>
      </c>
      <c r="U516" s="6">
        <f t="shared" si="125"/>
        <v>476211.64299999998</v>
      </c>
      <c r="V516" s="6">
        <f t="shared" si="126"/>
        <v>410742.82580000005</v>
      </c>
      <c r="W516" s="4">
        <f t="shared" si="131"/>
        <v>8214857</v>
      </c>
      <c r="X516" s="19">
        <f t="shared" ref="X516:X544" si="134">SUM(O516+R516+W516)</f>
        <v>14792579</v>
      </c>
      <c r="Y516" s="20">
        <v>0</v>
      </c>
      <c r="Z516" s="18">
        <v>0</v>
      </c>
      <c r="AA516" s="4">
        <f t="shared" ref="AA516:AA544" si="135">ROUND(X516+Z516,0)</f>
        <v>14792579</v>
      </c>
      <c r="AB516" s="20"/>
      <c r="AC516" s="20"/>
      <c r="AD516" s="20"/>
      <c r="AE516" s="20"/>
      <c r="AF516" s="20"/>
      <c r="AG516" s="20"/>
      <c r="AH516" s="20"/>
      <c r="AI516" s="64">
        <v>0</v>
      </c>
      <c r="AJ516" s="64"/>
      <c r="AK516" s="29"/>
      <c r="AL516" s="38">
        <f t="shared" si="127"/>
        <v>14792579</v>
      </c>
      <c r="AM516" s="62">
        <v>14792579</v>
      </c>
      <c r="AN516" s="26">
        <f t="shared" ref="AN516:AN544" si="136">SUM(AL516-AM516)</f>
        <v>0</v>
      </c>
      <c r="AO516" s="40" t="str">
        <f t="shared" si="128"/>
        <v xml:space="preserve"> </v>
      </c>
      <c r="AP516" s="40" t="str">
        <f t="shared" si="129"/>
        <v xml:space="preserve"> </v>
      </c>
    </row>
    <row r="517" spans="1:42" ht="17.100000000000001" customHeight="1">
      <c r="A517" s="8" t="s">
        <v>876</v>
      </c>
      <c r="B517" s="8" t="s">
        <v>877</v>
      </c>
      <c r="C517" s="8" t="s">
        <v>138</v>
      </c>
      <c r="D517" s="8" t="s">
        <v>900</v>
      </c>
      <c r="E517" s="57">
        <v>19822.18</v>
      </c>
      <c r="F517" s="2">
        <f t="shared" ref="F517:F544" si="137">ROUND(E517*$F$3,2)</f>
        <v>36190543.359999999</v>
      </c>
      <c r="G517" s="69">
        <v>14017242.439999999</v>
      </c>
      <c r="H517" s="60">
        <v>2759783</v>
      </c>
      <c r="I517" s="44">
        <f t="shared" ref="I517:I544" si="138">ROUND(H517*0.75,2)</f>
        <v>2069837.25</v>
      </c>
      <c r="J517" s="61">
        <v>1825752</v>
      </c>
      <c r="K517" s="61">
        <v>9158</v>
      </c>
      <c r="L517" s="61">
        <v>4651362</v>
      </c>
      <c r="M517" s="61">
        <v>9405</v>
      </c>
      <c r="N517" s="2">
        <f t="shared" si="132"/>
        <v>22582756.689999998</v>
      </c>
      <c r="O517" s="4">
        <f t="shared" si="130"/>
        <v>13607787</v>
      </c>
      <c r="P517" s="68">
        <v>9557</v>
      </c>
      <c r="Q517" s="63">
        <v>33</v>
      </c>
      <c r="R517" s="4">
        <f t="shared" si="133"/>
        <v>438380</v>
      </c>
      <c r="S517" s="6">
        <f t="shared" ref="S517:S544" si="139">ROUND(SUM(E517*$S$3),4)</f>
        <v>1739792.7386</v>
      </c>
      <c r="T517" s="70">
        <v>854491728</v>
      </c>
      <c r="U517" s="6">
        <f t="shared" ref="U517:U544" si="140">ROUND(T517/1000,4)</f>
        <v>854491.728</v>
      </c>
      <c r="V517" s="6">
        <f t="shared" ref="V517:V544" si="141">IF(S517-U517&lt;0,0,S517-U517)</f>
        <v>885301.01060000004</v>
      </c>
      <c r="W517" s="4">
        <f t="shared" si="131"/>
        <v>17706020</v>
      </c>
      <c r="X517" s="19">
        <f t="shared" si="134"/>
        <v>31752187</v>
      </c>
      <c r="Y517" s="20">
        <v>0</v>
      </c>
      <c r="Z517" s="18">
        <v>0</v>
      </c>
      <c r="AA517" s="4">
        <f t="shared" si="135"/>
        <v>31752187</v>
      </c>
      <c r="AB517" s="20"/>
      <c r="AC517" s="20"/>
      <c r="AD517" s="20"/>
      <c r="AE517" s="20"/>
      <c r="AF517" s="20"/>
      <c r="AG517" s="20"/>
      <c r="AH517" s="20"/>
      <c r="AI517" s="64">
        <v>0</v>
      </c>
      <c r="AJ517" s="64"/>
      <c r="AK517" s="29"/>
      <c r="AL517" s="38">
        <f t="shared" ref="AL517:AL544" si="142">SUM(AA517-AB517-AC517-AD517-AE517-AF517-AG517-AH517+AI517-AJ517+AK517)</f>
        <v>31752187</v>
      </c>
      <c r="AM517" s="62">
        <v>31752187</v>
      </c>
      <c r="AN517" s="26">
        <f t="shared" si="136"/>
        <v>0</v>
      </c>
      <c r="AO517" s="40" t="str">
        <f t="shared" si="128"/>
        <v xml:space="preserve"> </v>
      </c>
      <c r="AP517" s="40" t="str">
        <f t="shared" si="129"/>
        <v xml:space="preserve"> </v>
      </c>
    </row>
    <row r="518" spans="1:42" ht="17.100000000000001" customHeight="1">
      <c r="A518" s="8" t="s">
        <v>876</v>
      </c>
      <c r="B518" s="8" t="s">
        <v>877</v>
      </c>
      <c r="C518" s="8" t="s">
        <v>115</v>
      </c>
      <c r="D518" s="8" t="s">
        <v>901</v>
      </c>
      <c r="E518" s="57">
        <v>4335.62</v>
      </c>
      <c r="F518" s="2">
        <f t="shared" si="137"/>
        <v>7915801.5700000003</v>
      </c>
      <c r="G518" s="69">
        <v>1643123.78</v>
      </c>
      <c r="H518" s="60">
        <v>626307</v>
      </c>
      <c r="I518" s="44">
        <f t="shared" si="138"/>
        <v>469730.25</v>
      </c>
      <c r="J518" s="61">
        <v>414290</v>
      </c>
      <c r="K518" s="61">
        <v>2085</v>
      </c>
      <c r="L518" s="61">
        <v>1057651</v>
      </c>
      <c r="M518" s="61">
        <v>133149</v>
      </c>
      <c r="N518" s="2">
        <f t="shared" si="132"/>
        <v>3720029.0300000003</v>
      </c>
      <c r="O518" s="4">
        <f t="shared" si="130"/>
        <v>4195773</v>
      </c>
      <c r="P518" s="68">
        <v>2310</v>
      </c>
      <c r="Q518" s="63">
        <v>33</v>
      </c>
      <c r="R518" s="4">
        <f t="shared" si="133"/>
        <v>105960</v>
      </c>
      <c r="S518" s="6">
        <f t="shared" si="139"/>
        <v>380537.36739999999</v>
      </c>
      <c r="T518" s="70">
        <v>100122266</v>
      </c>
      <c r="U518" s="6">
        <f t="shared" si="140"/>
        <v>100122.266</v>
      </c>
      <c r="V518" s="6">
        <f t="shared" si="141"/>
        <v>280415.10139999999</v>
      </c>
      <c r="W518" s="4">
        <f t="shared" si="131"/>
        <v>5608302</v>
      </c>
      <c r="X518" s="19">
        <f t="shared" si="134"/>
        <v>9910035</v>
      </c>
      <c r="Y518" s="20">
        <v>0</v>
      </c>
      <c r="Z518" s="18">
        <v>0</v>
      </c>
      <c r="AA518" s="4">
        <f t="shared" si="135"/>
        <v>9910035</v>
      </c>
      <c r="AB518" s="20"/>
      <c r="AC518" s="20"/>
      <c r="AD518" s="20"/>
      <c r="AE518" s="20"/>
      <c r="AF518" s="20"/>
      <c r="AG518" s="20"/>
      <c r="AH518" s="20"/>
      <c r="AI518" s="64">
        <v>0</v>
      </c>
      <c r="AJ518" s="64"/>
      <c r="AK518" s="29"/>
      <c r="AL518" s="38">
        <f t="shared" si="142"/>
        <v>9910035</v>
      </c>
      <c r="AM518" s="62">
        <v>9910035</v>
      </c>
      <c r="AN518" s="26">
        <f t="shared" si="136"/>
        <v>0</v>
      </c>
      <c r="AO518" s="40" t="str">
        <f t="shared" ref="AO518:AO544" si="143">IF(O518&gt;0," ",1)</f>
        <v xml:space="preserve"> </v>
      </c>
      <c r="AP518" s="40" t="str">
        <f t="shared" ref="AP518:AP544" si="144">IF(W518&gt;0," ",1)</f>
        <v xml:space="preserve"> </v>
      </c>
    </row>
    <row r="519" spans="1:42" ht="17.100000000000001" customHeight="1">
      <c r="A519" s="8" t="s">
        <v>876</v>
      </c>
      <c r="B519" s="8" t="s">
        <v>877</v>
      </c>
      <c r="C519" s="8" t="s">
        <v>93</v>
      </c>
      <c r="D519" s="8" t="s">
        <v>902</v>
      </c>
      <c r="E519" s="57">
        <v>3837.05</v>
      </c>
      <c r="F519" s="2">
        <f t="shared" si="137"/>
        <v>7005532.4100000001</v>
      </c>
      <c r="G519" s="69">
        <v>1429519.05</v>
      </c>
      <c r="H519" s="60">
        <v>562778</v>
      </c>
      <c r="I519" s="44">
        <f t="shared" si="138"/>
        <v>422083.5</v>
      </c>
      <c r="J519" s="61">
        <v>372274</v>
      </c>
      <c r="K519" s="61">
        <v>1872</v>
      </c>
      <c r="L519" s="61">
        <v>954230</v>
      </c>
      <c r="M519" s="61">
        <v>120631</v>
      </c>
      <c r="N519" s="2">
        <f t="shared" si="132"/>
        <v>3300609.55</v>
      </c>
      <c r="O519" s="4">
        <f t="shared" si="130"/>
        <v>3704923</v>
      </c>
      <c r="P519" s="68">
        <v>1669</v>
      </c>
      <c r="Q519" s="63">
        <v>33</v>
      </c>
      <c r="R519" s="4">
        <f t="shared" si="133"/>
        <v>76557</v>
      </c>
      <c r="S519" s="6">
        <f t="shared" si="139"/>
        <v>336777.87849999999</v>
      </c>
      <c r="T519" s="70">
        <v>85940465</v>
      </c>
      <c r="U519" s="6">
        <f t="shared" si="140"/>
        <v>85940.464999999997</v>
      </c>
      <c r="V519" s="6">
        <f t="shared" si="141"/>
        <v>250837.4135</v>
      </c>
      <c r="W519" s="4">
        <f t="shared" si="131"/>
        <v>5016748</v>
      </c>
      <c r="X519" s="19">
        <f t="shared" si="134"/>
        <v>8798228</v>
      </c>
      <c r="Y519" s="20">
        <v>0</v>
      </c>
      <c r="Z519" s="18">
        <v>0</v>
      </c>
      <c r="AA519" s="4">
        <f t="shared" si="135"/>
        <v>8798228</v>
      </c>
      <c r="AB519" s="20"/>
      <c r="AC519" s="20"/>
      <c r="AD519" s="20"/>
      <c r="AE519" s="20"/>
      <c r="AF519" s="20"/>
      <c r="AG519" s="20"/>
      <c r="AH519" s="20"/>
      <c r="AI519" s="64">
        <v>0</v>
      </c>
      <c r="AJ519" s="64"/>
      <c r="AK519" s="29"/>
      <c r="AL519" s="38">
        <f t="shared" si="142"/>
        <v>8798228</v>
      </c>
      <c r="AM519" s="62">
        <v>8798228</v>
      </c>
      <c r="AN519" s="26">
        <f t="shared" si="136"/>
        <v>0</v>
      </c>
      <c r="AO519" s="40" t="str">
        <f t="shared" si="143"/>
        <v xml:space="preserve"> </v>
      </c>
      <c r="AP519" s="40" t="str">
        <f t="shared" si="144"/>
        <v xml:space="preserve"> </v>
      </c>
    </row>
    <row r="520" spans="1:42" ht="17.100000000000001" customHeight="1">
      <c r="A520" s="8" t="s">
        <v>876</v>
      </c>
      <c r="B520" s="8" t="s">
        <v>877</v>
      </c>
      <c r="C520" s="8" t="s">
        <v>270</v>
      </c>
      <c r="D520" s="8" t="s">
        <v>903</v>
      </c>
      <c r="E520" s="57">
        <v>1783.3</v>
      </c>
      <c r="F520" s="2">
        <f t="shared" si="137"/>
        <v>3255877.81</v>
      </c>
      <c r="G520" s="69">
        <v>559356.85</v>
      </c>
      <c r="H520" s="60">
        <v>269951</v>
      </c>
      <c r="I520" s="44">
        <f t="shared" si="138"/>
        <v>202463.25</v>
      </c>
      <c r="J520" s="61">
        <v>166179</v>
      </c>
      <c r="K520" s="61">
        <v>400984</v>
      </c>
      <c r="L520" s="61">
        <v>436145</v>
      </c>
      <c r="M520" s="61">
        <v>51536</v>
      </c>
      <c r="N520" s="2">
        <f t="shared" si="132"/>
        <v>1816664.1</v>
      </c>
      <c r="O520" s="4">
        <f t="shared" si="130"/>
        <v>1439214</v>
      </c>
      <c r="P520" s="68">
        <v>847</v>
      </c>
      <c r="Q520" s="63">
        <v>33</v>
      </c>
      <c r="R520" s="4">
        <f t="shared" si="133"/>
        <v>38852</v>
      </c>
      <c r="S520" s="6">
        <f t="shared" si="139"/>
        <v>156520.24100000001</v>
      </c>
      <c r="T520" s="70">
        <v>33560107</v>
      </c>
      <c r="U520" s="6">
        <f t="shared" si="140"/>
        <v>33560.107000000004</v>
      </c>
      <c r="V520" s="6">
        <f t="shared" si="141"/>
        <v>122960.13400000001</v>
      </c>
      <c r="W520" s="4">
        <f t="shared" si="131"/>
        <v>2459203</v>
      </c>
      <c r="X520" s="19">
        <f t="shared" si="134"/>
        <v>3937269</v>
      </c>
      <c r="Y520" s="20">
        <v>0</v>
      </c>
      <c r="Z520" s="18">
        <v>0</v>
      </c>
      <c r="AA520" s="4">
        <f t="shared" si="135"/>
        <v>3937269</v>
      </c>
      <c r="AB520" s="20"/>
      <c r="AC520" s="20"/>
      <c r="AD520" s="20"/>
      <c r="AE520" s="20"/>
      <c r="AF520" s="20"/>
      <c r="AG520" s="20"/>
      <c r="AH520" s="20"/>
      <c r="AI520" s="64">
        <v>0</v>
      </c>
      <c r="AJ520" s="64"/>
      <c r="AK520" s="29"/>
      <c r="AL520" s="38">
        <f t="shared" si="142"/>
        <v>3937269</v>
      </c>
      <c r="AM520" s="62">
        <v>3937269</v>
      </c>
      <c r="AN520" s="26">
        <f t="shared" si="136"/>
        <v>0</v>
      </c>
      <c r="AO520" s="40" t="str">
        <f t="shared" si="143"/>
        <v xml:space="preserve"> </v>
      </c>
      <c r="AP520" s="40" t="str">
        <f t="shared" si="144"/>
        <v xml:space="preserve"> </v>
      </c>
    </row>
    <row r="521" spans="1:42" ht="17.100000000000001" customHeight="1">
      <c r="A521" s="8" t="s">
        <v>876</v>
      </c>
      <c r="B521" s="8" t="s">
        <v>877</v>
      </c>
      <c r="C521" s="8" t="s">
        <v>123</v>
      </c>
      <c r="D521" s="8" t="s">
        <v>904</v>
      </c>
      <c r="E521" s="57">
        <v>25738.18</v>
      </c>
      <c r="F521" s="2">
        <f t="shared" si="137"/>
        <v>46991739.520000003</v>
      </c>
      <c r="G521" s="69">
        <v>14042431.59</v>
      </c>
      <c r="H521" s="60">
        <v>3521781</v>
      </c>
      <c r="I521" s="44">
        <f t="shared" si="138"/>
        <v>2641335.75</v>
      </c>
      <c r="J521" s="61">
        <v>2329634</v>
      </c>
      <c r="K521" s="61">
        <v>11718</v>
      </c>
      <c r="L521" s="61">
        <v>5917941</v>
      </c>
      <c r="M521" s="61">
        <v>0</v>
      </c>
      <c r="N521" s="2">
        <f t="shared" si="132"/>
        <v>24943060.34</v>
      </c>
      <c r="O521" s="4">
        <f t="shared" si="130"/>
        <v>22048679</v>
      </c>
      <c r="P521" s="68">
        <v>9404</v>
      </c>
      <c r="Q521" s="63">
        <v>33</v>
      </c>
      <c r="R521" s="4">
        <f t="shared" si="133"/>
        <v>431361</v>
      </c>
      <c r="S521" s="6">
        <f t="shared" si="139"/>
        <v>2259040.0586000001</v>
      </c>
      <c r="T521" s="70">
        <v>874917856</v>
      </c>
      <c r="U521" s="6">
        <f t="shared" si="140"/>
        <v>874917.85600000003</v>
      </c>
      <c r="V521" s="6">
        <f t="shared" si="141"/>
        <v>1384122.2026</v>
      </c>
      <c r="W521" s="4">
        <f t="shared" si="131"/>
        <v>27682444</v>
      </c>
      <c r="X521" s="19">
        <f t="shared" si="134"/>
        <v>50162484</v>
      </c>
      <c r="Y521" s="20">
        <v>0</v>
      </c>
      <c r="Z521" s="18">
        <v>0</v>
      </c>
      <c r="AA521" s="4">
        <f t="shared" si="135"/>
        <v>50162484</v>
      </c>
      <c r="AB521" s="20"/>
      <c r="AC521" s="20"/>
      <c r="AD521" s="20"/>
      <c r="AE521" s="20"/>
      <c r="AF521" s="20"/>
      <c r="AG521" s="20"/>
      <c r="AH521" s="20"/>
      <c r="AI521" s="64">
        <v>0</v>
      </c>
      <c r="AJ521" s="64"/>
      <c r="AK521" s="29"/>
      <c r="AL521" s="38">
        <f t="shared" si="142"/>
        <v>50162484</v>
      </c>
      <c r="AM521" s="62">
        <v>50162484</v>
      </c>
      <c r="AN521" s="26">
        <f t="shared" si="136"/>
        <v>0</v>
      </c>
      <c r="AO521" s="40" t="str">
        <f t="shared" si="143"/>
        <v xml:space="preserve"> </v>
      </c>
      <c r="AP521" s="40" t="str">
        <f t="shared" si="144"/>
        <v xml:space="preserve"> </v>
      </c>
    </row>
    <row r="522" spans="1:42" ht="17.100000000000001" customHeight="1">
      <c r="A522" s="8" t="s">
        <v>876</v>
      </c>
      <c r="B522" s="8" t="s">
        <v>877</v>
      </c>
      <c r="C522" s="8" t="s">
        <v>240</v>
      </c>
      <c r="D522" s="8" t="s">
        <v>905</v>
      </c>
      <c r="E522" s="57">
        <v>1751.93</v>
      </c>
      <c r="F522" s="2">
        <f t="shared" si="137"/>
        <v>3198603.72</v>
      </c>
      <c r="G522" s="69">
        <v>780417.32</v>
      </c>
      <c r="H522" s="60">
        <v>277790</v>
      </c>
      <c r="I522" s="44">
        <f t="shared" si="138"/>
        <v>208342.5</v>
      </c>
      <c r="J522" s="61">
        <v>183757</v>
      </c>
      <c r="K522" s="61">
        <v>924</v>
      </c>
      <c r="L522" s="61">
        <v>467719</v>
      </c>
      <c r="M522" s="61">
        <v>0</v>
      </c>
      <c r="N522" s="2">
        <f t="shared" si="132"/>
        <v>1641159.8199999998</v>
      </c>
      <c r="O522" s="4">
        <f t="shared" si="130"/>
        <v>1557444</v>
      </c>
      <c r="P522" s="68">
        <v>1057</v>
      </c>
      <c r="Q522" s="63">
        <v>33</v>
      </c>
      <c r="R522" s="4">
        <f t="shared" si="133"/>
        <v>48485</v>
      </c>
      <c r="S522" s="6">
        <f t="shared" si="139"/>
        <v>153766.89610000001</v>
      </c>
      <c r="T522" s="70">
        <v>48624132</v>
      </c>
      <c r="U522" s="6">
        <f t="shared" si="140"/>
        <v>48624.131999999998</v>
      </c>
      <c r="V522" s="6">
        <f t="shared" si="141"/>
        <v>105142.76410000001</v>
      </c>
      <c r="W522" s="4">
        <f t="shared" si="131"/>
        <v>2102855</v>
      </c>
      <c r="X522" s="19">
        <f t="shared" si="134"/>
        <v>3708784</v>
      </c>
      <c r="Y522" s="20">
        <v>0</v>
      </c>
      <c r="Z522" s="18">
        <v>0</v>
      </c>
      <c r="AA522" s="4">
        <f t="shared" si="135"/>
        <v>3708784</v>
      </c>
      <c r="AB522" s="20"/>
      <c r="AC522" s="20"/>
      <c r="AD522" s="20"/>
      <c r="AE522" s="20"/>
      <c r="AF522" s="20"/>
      <c r="AG522" s="20"/>
      <c r="AH522" s="20"/>
      <c r="AI522" s="64">
        <v>0</v>
      </c>
      <c r="AJ522" s="64"/>
      <c r="AK522" s="29"/>
      <c r="AL522" s="38">
        <f t="shared" si="142"/>
        <v>3708784</v>
      </c>
      <c r="AM522" s="62">
        <v>3708784</v>
      </c>
      <c r="AN522" s="26">
        <f t="shared" si="136"/>
        <v>0</v>
      </c>
      <c r="AO522" s="40" t="str">
        <f t="shared" si="143"/>
        <v xml:space="preserve"> </v>
      </c>
      <c r="AP522" s="40" t="str">
        <f t="shared" si="144"/>
        <v xml:space="preserve"> </v>
      </c>
    </row>
    <row r="523" spans="1:42" ht="17.100000000000001" customHeight="1">
      <c r="A523" s="8" t="s">
        <v>876</v>
      </c>
      <c r="B523" s="8" t="s">
        <v>877</v>
      </c>
      <c r="C523" s="8" t="s">
        <v>74</v>
      </c>
      <c r="D523" s="8" t="s">
        <v>906</v>
      </c>
      <c r="E523" s="57">
        <v>14382.62</v>
      </c>
      <c r="F523" s="2">
        <f t="shared" si="137"/>
        <v>26259212.289999999</v>
      </c>
      <c r="G523" s="69">
        <v>9257635.1600000001</v>
      </c>
      <c r="H523" s="60">
        <v>2196544</v>
      </c>
      <c r="I523" s="44">
        <f t="shared" si="138"/>
        <v>1647408</v>
      </c>
      <c r="J523" s="61">
        <v>1452980</v>
      </c>
      <c r="K523" s="61">
        <v>7311</v>
      </c>
      <c r="L523" s="61">
        <v>3670911</v>
      </c>
      <c r="M523" s="61">
        <v>106466</v>
      </c>
      <c r="N523" s="2">
        <f t="shared" si="132"/>
        <v>16142711.16</v>
      </c>
      <c r="O523" s="4">
        <f t="shared" si="130"/>
        <v>10116501</v>
      </c>
      <c r="P523" s="68">
        <v>6672</v>
      </c>
      <c r="Q523" s="63">
        <v>33</v>
      </c>
      <c r="R523" s="4">
        <f t="shared" si="133"/>
        <v>306045</v>
      </c>
      <c r="S523" s="6">
        <f t="shared" si="139"/>
        <v>1262362.5574</v>
      </c>
      <c r="T523" s="70">
        <v>568633535</v>
      </c>
      <c r="U523" s="6">
        <f t="shared" si="140"/>
        <v>568633.53500000003</v>
      </c>
      <c r="V523" s="6">
        <f t="shared" si="141"/>
        <v>693729.02240000002</v>
      </c>
      <c r="W523" s="4">
        <f t="shared" si="131"/>
        <v>13874580</v>
      </c>
      <c r="X523" s="19">
        <f t="shared" si="134"/>
        <v>24297126</v>
      </c>
      <c r="Y523" s="20">
        <v>0</v>
      </c>
      <c r="Z523" s="18">
        <v>0</v>
      </c>
      <c r="AA523" s="4">
        <f t="shared" si="135"/>
        <v>24297126</v>
      </c>
      <c r="AB523" s="20"/>
      <c r="AC523" s="20"/>
      <c r="AD523" s="20"/>
      <c r="AE523" s="20"/>
      <c r="AF523" s="20"/>
      <c r="AG523" s="20"/>
      <c r="AH523" s="20"/>
      <c r="AI523" s="64">
        <v>0</v>
      </c>
      <c r="AJ523" s="64"/>
      <c r="AK523" s="29"/>
      <c r="AL523" s="38">
        <f t="shared" si="142"/>
        <v>24297126</v>
      </c>
      <c r="AM523" s="62">
        <v>24297126</v>
      </c>
      <c r="AN523" s="26">
        <f t="shared" si="136"/>
        <v>0</v>
      </c>
      <c r="AO523" s="40" t="str">
        <f t="shared" si="143"/>
        <v xml:space="preserve"> </v>
      </c>
      <c r="AP523" s="40" t="str">
        <f t="shared" si="144"/>
        <v xml:space="preserve"> </v>
      </c>
    </row>
    <row r="524" spans="1:42" ht="17.100000000000001" customHeight="1">
      <c r="A524" s="8" t="s">
        <v>876</v>
      </c>
      <c r="B524" s="8" t="s">
        <v>877</v>
      </c>
      <c r="C524" s="8" t="s">
        <v>409</v>
      </c>
      <c r="D524" s="8" t="s">
        <v>907</v>
      </c>
      <c r="E524" s="57">
        <v>4501.83</v>
      </c>
      <c r="F524" s="2">
        <f t="shared" si="137"/>
        <v>8219261.1399999997</v>
      </c>
      <c r="G524" s="69">
        <v>1566464.32</v>
      </c>
      <c r="H524" s="60">
        <v>615850</v>
      </c>
      <c r="I524" s="44">
        <f t="shared" si="138"/>
        <v>461887.5</v>
      </c>
      <c r="J524" s="61">
        <v>407397</v>
      </c>
      <c r="K524" s="61">
        <v>2047</v>
      </c>
      <c r="L524" s="61">
        <v>1036613</v>
      </c>
      <c r="M524" s="61">
        <v>41771</v>
      </c>
      <c r="N524" s="2">
        <f t="shared" si="132"/>
        <v>3516179.8200000003</v>
      </c>
      <c r="O524" s="4">
        <f t="shared" si="130"/>
        <v>4703081</v>
      </c>
      <c r="P524" s="68">
        <v>1251</v>
      </c>
      <c r="Q524" s="63">
        <v>33</v>
      </c>
      <c r="R524" s="4">
        <f t="shared" si="133"/>
        <v>57383</v>
      </c>
      <c r="S524" s="6">
        <f t="shared" si="139"/>
        <v>395125.61910000001</v>
      </c>
      <c r="T524" s="70">
        <v>97599023</v>
      </c>
      <c r="U524" s="6">
        <f t="shared" si="140"/>
        <v>97599.023000000001</v>
      </c>
      <c r="V524" s="6">
        <f t="shared" si="141"/>
        <v>297526.59610000002</v>
      </c>
      <c r="W524" s="4">
        <f t="shared" si="131"/>
        <v>5950532</v>
      </c>
      <c r="X524" s="19">
        <f t="shared" si="134"/>
        <v>10710996</v>
      </c>
      <c r="Y524" s="20">
        <v>0</v>
      </c>
      <c r="Z524" s="18">
        <v>0</v>
      </c>
      <c r="AA524" s="4">
        <f t="shared" si="135"/>
        <v>10710996</v>
      </c>
      <c r="AB524" s="20"/>
      <c r="AC524" s="20"/>
      <c r="AD524" s="20"/>
      <c r="AE524" s="20"/>
      <c r="AF524" s="20"/>
      <c r="AG524" s="20"/>
      <c r="AH524" s="20"/>
      <c r="AI524" s="64">
        <v>0</v>
      </c>
      <c r="AJ524" s="64"/>
      <c r="AK524" s="29"/>
      <c r="AL524" s="38">
        <f t="shared" si="142"/>
        <v>10710996</v>
      </c>
      <c r="AM524" s="62">
        <v>10710996</v>
      </c>
      <c r="AN524" s="26">
        <f t="shared" si="136"/>
        <v>0</v>
      </c>
      <c r="AO524" s="40" t="str">
        <f t="shared" si="143"/>
        <v xml:space="preserve"> </v>
      </c>
      <c r="AP524" s="40" t="str">
        <f t="shared" si="144"/>
        <v xml:space="preserve"> </v>
      </c>
    </row>
    <row r="525" spans="1:42" ht="17.100000000000001" customHeight="1">
      <c r="A525" s="8" t="s">
        <v>876</v>
      </c>
      <c r="B525" s="8" t="s">
        <v>877</v>
      </c>
      <c r="C525" s="8" t="s">
        <v>425</v>
      </c>
      <c r="D525" s="8" t="s">
        <v>829</v>
      </c>
      <c r="E525" s="57">
        <v>849.41</v>
      </c>
      <c r="F525" s="2">
        <f t="shared" si="137"/>
        <v>1550818.8</v>
      </c>
      <c r="G525" s="69">
        <v>313901.63</v>
      </c>
      <c r="H525" s="60">
        <v>120066</v>
      </c>
      <c r="I525" s="44">
        <f t="shared" si="138"/>
        <v>90049.5</v>
      </c>
      <c r="J525" s="61">
        <v>79414</v>
      </c>
      <c r="K525" s="61">
        <v>401</v>
      </c>
      <c r="L525" s="61">
        <v>209897</v>
      </c>
      <c r="M525" s="61">
        <v>64798</v>
      </c>
      <c r="N525" s="2">
        <f t="shared" si="132"/>
        <v>758461.13</v>
      </c>
      <c r="O525" s="4">
        <f t="shared" si="130"/>
        <v>792358</v>
      </c>
      <c r="P525" s="68">
        <v>484</v>
      </c>
      <c r="Q525" s="63">
        <v>33</v>
      </c>
      <c r="R525" s="4">
        <f t="shared" si="133"/>
        <v>22201</v>
      </c>
      <c r="S525" s="6">
        <f t="shared" si="139"/>
        <v>74552.715700000001</v>
      </c>
      <c r="T525" s="70">
        <v>18734286</v>
      </c>
      <c r="U525" s="6">
        <f t="shared" si="140"/>
        <v>18734.286</v>
      </c>
      <c r="V525" s="6">
        <f t="shared" si="141"/>
        <v>55818.429700000001</v>
      </c>
      <c r="W525" s="4">
        <f t="shared" si="131"/>
        <v>1116369</v>
      </c>
      <c r="X525" s="19">
        <f t="shared" si="134"/>
        <v>1930928</v>
      </c>
      <c r="Y525" s="20">
        <v>0</v>
      </c>
      <c r="Z525" s="18">
        <v>0</v>
      </c>
      <c r="AA525" s="4">
        <f t="shared" si="135"/>
        <v>1930928</v>
      </c>
      <c r="AB525" s="20"/>
      <c r="AC525" s="20"/>
      <c r="AD525" s="20"/>
      <c r="AE525" s="20"/>
      <c r="AF525" s="20"/>
      <c r="AG525" s="20"/>
      <c r="AH525" s="20"/>
      <c r="AI525" s="64">
        <v>0</v>
      </c>
      <c r="AJ525" s="64"/>
      <c r="AK525" s="29"/>
      <c r="AL525" s="38">
        <f t="shared" si="142"/>
        <v>1930928</v>
      </c>
      <c r="AM525" s="62">
        <v>1930928</v>
      </c>
      <c r="AN525" s="26">
        <f t="shared" si="136"/>
        <v>0</v>
      </c>
      <c r="AO525" s="40" t="str">
        <f t="shared" si="143"/>
        <v xml:space="preserve"> </v>
      </c>
      <c r="AP525" s="40" t="str">
        <f t="shared" si="144"/>
        <v xml:space="preserve"> </v>
      </c>
    </row>
    <row r="526" spans="1:42" ht="17.100000000000001" customHeight="1">
      <c r="A526" s="8" t="s">
        <v>908</v>
      </c>
      <c r="B526" s="8" t="s">
        <v>909</v>
      </c>
      <c r="C526" s="8" t="s">
        <v>82</v>
      </c>
      <c r="D526" s="8" t="s">
        <v>910</v>
      </c>
      <c r="E526" s="57">
        <v>640.92999999999995</v>
      </c>
      <c r="F526" s="2">
        <f t="shared" si="137"/>
        <v>1170184.3600000001</v>
      </c>
      <c r="G526" s="69">
        <v>219314.99</v>
      </c>
      <c r="H526" s="60">
        <v>56755</v>
      </c>
      <c r="I526" s="44">
        <f t="shared" si="138"/>
        <v>42566.25</v>
      </c>
      <c r="J526" s="61">
        <v>53710</v>
      </c>
      <c r="K526" s="61">
        <v>770</v>
      </c>
      <c r="L526" s="61">
        <v>142381</v>
      </c>
      <c r="M526" s="61">
        <v>18240</v>
      </c>
      <c r="N526" s="2">
        <f t="shared" si="132"/>
        <v>476982.24</v>
      </c>
      <c r="O526" s="4">
        <f t="shared" si="130"/>
        <v>693202</v>
      </c>
      <c r="P526" s="68">
        <v>351</v>
      </c>
      <c r="Q526" s="63">
        <v>51</v>
      </c>
      <c r="R526" s="4">
        <f t="shared" si="133"/>
        <v>24882</v>
      </c>
      <c r="S526" s="6">
        <f t="shared" si="139"/>
        <v>56254.426099999997</v>
      </c>
      <c r="T526" s="70">
        <v>13563079</v>
      </c>
      <c r="U526" s="6">
        <f t="shared" si="140"/>
        <v>13563.079</v>
      </c>
      <c r="V526" s="6">
        <f t="shared" si="141"/>
        <v>42691.347099999999</v>
      </c>
      <c r="W526" s="4">
        <f t="shared" si="131"/>
        <v>853827</v>
      </c>
      <c r="X526" s="19">
        <f t="shared" si="134"/>
        <v>1571911</v>
      </c>
      <c r="Y526" s="20">
        <v>0</v>
      </c>
      <c r="Z526" s="18">
        <v>0</v>
      </c>
      <c r="AA526" s="4">
        <f t="shared" si="135"/>
        <v>1571911</v>
      </c>
      <c r="AB526" s="20"/>
      <c r="AC526" s="20"/>
      <c r="AD526" s="20"/>
      <c r="AE526" s="20"/>
      <c r="AF526" s="20"/>
      <c r="AG526" s="20"/>
      <c r="AH526" s="20"/>
      <c r="AI526" s="64">
        <v>0</v>
      </c>
      <c r="AJ526" s="64"/>
      <c r="AK526" s="29"/>
      <c r="AL526" s="38">
        <f t="shared" si="142"/>
        <v>1571911</v>
      </c>
      <c r="AM526" s="62">
        <v>1571911</v>
      </c>
      <c r="AN526" s="26">
        <f t="shared" si="136"/>
        <v>0</v>
      </c>
      <c r="AO526" s="40" t="str">
        <f t="shared" si="143"/>
        <v xml:space="preserve"> </v>
      </c>
      <c r="AP526" s="40" t="str">
        <f t="shared" si="144"/>
        <v xml:space="preserve"> </v>
      </c>
    </row>
    <row r="527" spans="1:42" ht="17.100000000000001" customHeight="1">
      <c r="A527" s="8" t="s">
        <v>908</v>
      </c>
      <c r="B527" s="8" t="s">
        <v>909</v>
      </c>
      <c r="C527" s="8" t="s">
        <v>288</v>
      </c>
      <c r="D527" s="8" t="s">
        <v>911</v>
      </c>
      <c r="E527" s="57">
        <v>5079.29</v>
      </c>
      <c r="F527" s="2">
        <f t="shared" si="137"/>
        <v>9273564.5099999998</v>
      </c>
      <c r="G527" s="69">
        <v>1845877.37</v>
      </c>
      <c r="H527" s="60">
        <v>436867</v>
      </c>
      <c r="I527" s="44">
        <f t="shared" si="138"/>
        <v>327650.25</v>
      </c>
      <c r="J527" s="61">
        <v>486655</v>
      </c>
      <c r="K527" s="61">
        <v>6848</v>
      </c>
      <c r="L527" s="61">
        <v>1235917</v>
      </c>
      <c r="M527" s="61">
        <v>124223</v>
      </c>
      <c r="N527" s="2">
        <f t="shared" si="132"/>
        <v>4027170.62</v>
      </c>
      <c r="O527" s="4">
        <f t="shared" si="130"/>
        <v>5246394</v>
      </c>
      <c r="P527" s="68">
        <v>2400</v>
      </c>
      <c r="Q527" s="63">
        <v>33</v>
      </c>
      <c r="R527" s="4">
        <f t="shared" si="133"/>
        <v>110088</v>
      </c>
      <c r="S527" s="6">
        <f t="shared" si="139"/>
        <v>445809.28330000001</v>
      </c>
      <c r="T527" s="70">
        <v>114013426</v>
      </c>
      <c r="U527" s="6">
        <f t="shared" si="140"/>
        <v>114013.42600000001</v>
      </c>
      <c r="V527" s="6">
        <f t="shared" si="141"/>
        <v>331795.85730000003</v>
      </c>
      <c r="W527" s="4">
        <f t="shared" si="131"/>
        <v>6635917</v>
      </c>
      <c r="X527" s="19">
        <f t="shared" si="134"/>
        <v>11992399</v>
      </c>
      <c r="Y527" s="20">
        <v>0</v>
      </c>
      <c r="Z527" s="18">
        <v>0</v>
      </c>
      <c r="AA527" s="4">
        <f t="shared" si="135"/>
        <v>11992399</v>
      </c>
      <c r="AB527" s="20"/>
      <c r="AC527" s="20"/>
      <c r="AD527" s="20"/>
      <c r="AE527" s="20"/>
      <c r="AF527" s="20"/>
      <c r="AG527" s="20"/>
      <c r="AH527" s="20"/>
      <c r="AI527" s="64">
        <v>0</v>
      </c>
      <c r="AJ527" s="64"/>
      <c r="AK527" s="29"/>
      <c r="AL527" s="38">
        <f t="shared" si="142"/>
        <v>11992399</v>
      </c>
      <c r="AM527" s="62">
        <v>11992399</v>
      </c>
      <c r="AN527" s="26">
        <f t="shared" si="136"/>
        <v>0</v>
      </c>
      <c r="AO527" s="40" t="str">
        <f t="shared" si="143"/>
        <v xml:space="preserve"> </v>
      </c>
      <c r="AP527" s="40" t="str">
        <f t="shared" si="144"/>
        <v xml:space="preserve"> </v>
      </c>
    </row>
    <row r="528" spans="1:42" ht="17.100000000000001" customHeight="1">
      <c r="A528" s="8" t="s">
        <v>908</v>
      </c>
      <c r="B528" s="8" t="s">
        <v>909</v>
      </c>
      <c r="C528" s="8" t="s">
        <v>97</v>
      </c>
      <c r="D528" s="8" t="s">
        <v>912</v>
      </c>
      <c r="E528" s="57">
        <v>3713.06</v>
      </c>
      <c r="F528" s="2">
        <f t="shared" si="137"/>
        <v>6779156.4299999997</v>
      </c>
      <c r="G528" s="69">
        <v>1126529.94</v>
      </c>
      <c r="H528" s="60">
        <v>317747</v>
      </c>
      <c r="I528" s="44">
        <f t="shared" si="138"/>
        <v>238310.25</v>
      </c>
      <c r="J528" s="61">
        <v>347834</v>
      </c>
      <c r="K528" s="61">
        <v>4904</v>
      </c>
      <c r="L528" s="61">
        <v>897677</v>
      </c>
      <c r="M528" s="61">
        <v>127782</v>
      </c>
      <c r="N528" s="2">
        <f t="shared" si="132"/>
        <v>2743037.19</v>
      </c>
      <c r="O528" s="4">
        <f t="shared" si="130"/>
        <v>4036119</v>
      </c>
      <c r="P528" s="68">
        <v>2174</v>
      </c>
      <c r="Q528" s="63">
        <v>33</v>
      </c>
      <c r="R528" s="4">
        <f t="shared" si="133"/>
        <v>99721</v>
      </c>
      <c r="S528" s="6">
        <f t="shared" si="139"/>
        <v>325895.27620000002</v>
      </c>
      <c r="T528" s="70">
        <v>71344518</v>
      </c>
      <c r="U528" s="6">
        <f t="shared" si="140"/>
        <v>71344.517999999996</v>
      </c>
      <c r="V528" s="6">
        <f t="shared" si="141"/>
        <v>254550.75820000004</v>
      </c>
      <c r="W528" s="4">
        <f t="shared" si="131"/>
        <v>5091015</v>
      </c>
      <c r="X528" s="19">
        <f t="shared" si="134"/>
        <v>9226855</v>
      </c>
      <c r="Y528" s="20">
        <v>0</v>
      </c>
      <c r="Z528" s="18">
        <v>0</v>
      </c>
      <c r="AA528" s="4">
        <f t="shared" si="135"/>
        <v>9226855</v>
      </c>
      <c r="AB528" s="20"/>
      <c r="AC528" s="20"/>
      <c r="AD528" s="20"/>
      <c r="AE528" s="20"/>
      <c r="AF528" s="20"/>
      <c r="AG528" s="20"/>
      <c r="AH528" s="20"/>
      <c r="AI528" s="64">
        <v>0</v>
      </c>
      <c r="AJ528" s="64"/>
      <c r="AK528" s="29"/>
      <c r="AL528" s="38">
        <f t="shared" si="142"/>
        <v>9226855</v>
      </c>
      <c r="AM528" s="62">
        <v>9226855</v>
      </c>
      <c r="AN528" s="26">
        <f t="shared" si="136"/>
        <v>0</v>
      </c>
      <c r="AO528" s="40" t="str">
        <f t="shared" si="143"/>
        <v xml:space="preserve"> </v>
      </c>
      <c r="AP528" s="40" t="str">
        <f t="shared" si="144"/>
        <v xml:space="preserve"> </v>
      </c>
    </row>
    <row r="529" spans="1:42" ht="17.100000000000001" customHeight="1">
      <c r="A529" s="8" t="s">
        <v>908</v>
      </c>
      <c r="B529" s="8" t="s">
        <v>909</v>
      </c>
      <c r="C529" s="8" t="s">
        <v>913</v>
      </c>
      <c r="D529" s="8" t="s">
        <v>914</v>
      </c>
      <c r="E529" s="57">
        <v>923.55</v>
      </c>
      <c r="F529" s="2">
        <f t="shared" si="137"/>
        <v>1686180.65</v>
      </c>
      <c r="G529" s="69">
        <v>324950.01</v>
      </c>
      <c r="H529" s="60">
        <v>71372</v>
      </c>
      <c r="I529" s="44">
        <f t="shared" si="138"/>
        <v>53529</v>
      </c>
      <c r="J529" s="61">
        <v>75279</v>
      </c>
      <c r="K529" s="61">
        <v>1066</v>
      </c>
      <c r="L529" s="61">
        <v>195615</v>
      </c>
      <c r="M529" s="61">
        <v>68486</v>
      </c>
      <c r="N529" s="2">
        <f t="shared" si="132"/>
        <v>718925.01</v>
      </c>
      <c r="O529" s="4">
        <f t="shared" si="130"/>
        <v>967256</v>
      </c>
      <c r="P529" s="68">
        <v>485</v>
      </c>
      <c r="Q529" s="63">
        <v>66</v>
      </c>
      <c r="R529" s="4">
        <f t="shared" si="133"/>
        <v>44494</v>
      </c>
      <c r="S529" s="6">
        <f t="shared" si="139"/>
        <v>81059.983500000002</v>
      </c>
      <c r="T529" s="70">
        <v>19376864</v>
      </c>
      <c r="U529" s="6">
        <f t="shared" si="140"/>
        <v>19376.864000000001</v>
      </c>
      <c r="V529" s="6">
        <f t="shared" si="141"/>
        <v>61683.119500000001</v>
      </c>
      <c r="W529" s="4">
        <f t="shared" si="131"/>
        <v>1233662</v>
      </c>
      <c r="X529" s="19">
        <f t="shared" si="134"/>
        <v>2245412</v>
      </c>
      <c r="Y529" s="20">
        <v>0</v>
      </c>
      <c r="Z529" s="18">
        <v>0</v>
      </c>
      <c r="AA529" s="4">
        <f t="shared" si="135"/>
        <v>2245412</v>
      </c>
      <c r="AB529" s="20"/>
      <c r="AC529" s="20"/>
      <c r="AD529" s="20"/>
      <c r="AE529" s="20"/>
      <c r="AF529" s="20"/>
      <c r="AG529" s="20"/>
      <c r="AH529" s="20"/>
      <c r="AI529" s="64">
        <v>0</v>
      </c>
      <c r="AJ529" s="64"/>
      <c r="AK529" s="29"/>
      <c r="AL529" s="38">
        <f t="shared" si="142"/>
        <v>2245412</v>
      </c>
      <c r="AM529" s="62">
        <v>2245412</v>
      </c>
      <c r="AN529" s="26">
        <f t="shared" si="136"/>
        <v>0</v>
      </c>
      <c r="AO529" s="40" t="str">
        <f t="shared" si="143"/>
        <v xml:space="preserve"> </v>
      </c>
      <c r="AP529" s="40" t="str">
        <f t="shared" si="144"/>
        <v xml:space="preserve"> </v>
      </c>
    </row>
    <row r="530" spans="1:42" ht="17.100000000000001" customHeight="1">
      <c r="A530" s="8" t="s">
        <v>915</v>
      </c>
      <c r="B530" s="8" t="s">
        <v>916</v>
      </c>
      <c r="C530" s="8" t="s">
        <v>72</v>
      </c>
      <c r="D530" s="8" t="s">
        <v>917</v>
      </c>
      <c r="E530" s="57">
        <v>391.33</v>
      </c>
      <c r="F530" s="2">
        <f t="shared" si="137"/>
        <v>714474.66</v>
      </c>
      <c r="G530" s="69">
        <v>295155.24</v>
      </c>
      <c r="H530" s="60">
        <v>42989</v>
      </c>
      <c r="I530" s="44">
        <f t="shared" si="138"/>
        <v>32241.75</v>
      </c>
      <c r="J530" s="61">
        <v>34342</v>
      </c>
      <c r="K530" s="61">
        <v>2614</v>
      </c>
      <c r="L530" s="61">
        <v>97683</v>
      </c>
      <c r="M530" s="61">
        <v>38265</v>
      </c>
      <c r="N530" s="2">
        <f t="shared" si="132"/>
        <v>500300.99</v>
      </c>
      <c r="O530" s="4">
        <f t="shared" si="130"/>
        <v>214174</v>
      </c>
      <c r="P530" s="68">
        <v>63</v>
      </c>
      <c r="Q530" s="63">
        <v>152</v>
      </c>
      <c r="R530" s="4">
        <f t="shared" si="133"/>
        <v>13311</v>
      </c>
      <c r="S530" s="6">
        <f t="shared" si="139"/>
        <v>34347.034099999997</v>
      </c>
      <c r="T530" s="70">
        <v>17597189</v>
      </c>
      <c r="U530" s="6">
        <f t="shared" si="140"/>
        <v>17597.188999999998</v>
      </c>
      <c r="V530" s="6">
        <f t="shared" si="141"/>
        <v>16749.845099999999</v>
      </c>
      <c r="W530" s="4">
        <f t="shared" si="131"/>
        <v>334997</v>
      </c>
      <c r="X530" s="19">
        <f t="shared" si="134"/>
        <v>562482</v>
      </c>
      <c r="Y530" s="20">
        <v>0</v>
      </c>
      <c r="Z530" s="18">
        <v>0</v>
      </c>
      <c r="AA530" s="4">
        <f t="shared" si="135"/>
        <v>562482</v>
      </c>
      <c r="AB530" s="20"/>
      <c r="AC530" s="20"/>
      <c r="AD530" s="20"/>
      <c r="AE530" s="20"/>
      <c r="AF530" s="20"/>
      <c r="AG530" s="20"/>
      <c r="AH530" s="20"/>
      <c r="AI530" s="64">
        <v>0</v>
      </c>
      <c r="AJ530" s="64"/>
      <c r="AK530" s="29"/>
      <c r="AL530" s="38">
        <f t="shared" si="142"/>
        <v>562482</v>
      </c>
      <c r="AM530" s="62">
        <v>562482</v>
      </c>
      <c r="AN530" s="26">
        <f t="shared" si="136"/>
        <v>0</v>
      </c>
      <c r="AO530" s="40" t="str">
        <f t="shared" si="143"/>
        <v xml:space="preserve"> </v>
      </c>
      <c r="AP530" s="40" t="str">
        <f t="shared" si="144"/>
        <v xml:space="preserve"> </v>
      </c>
    </row>
    <row r="531" spans="1:42" ht="17.100000000000001" customHeight="1">
      <c r="A531" s="8" t="s">
        <v>915</v>
      </c>
      <c r="B531" s="8" t="s">
        <v>916</v>
      </c>
      <c r="C531" s="8" t="s">
        <v>93</v>
      </c>
      <c r="D531" s="8" t="s">
        <v>918</v>
      </c>
      <c r="E531" s="57">
        <v>1905.62</v>
      </c>
      <c r="F531" s="2">
        <f t="shared" si="137"/>
        <v>3479204.77</v>
      </c>
      <c r="G531" s="69">
        <v>518125.29</v>
      </c>
      <c r="H531" s="60">
        <v>231365</v>
      </c>
      <c r="I531" s="44">
        <f t="shared" si="138"/>
        <v>173523.75</v>
      </c>
      <c r="J531" s="61">
        <v>184883</v>
      </c>
      <c r="K531" s="61">
        <v>13988</v>
      </c>
      <c r="L531" s="61">
        <v>480969</v>
      </c>
      <c r="M531" s="61">
        <v>60667</v>
      </c>
      <c r="N531" s="2">
        <f t="shared" si="132"/>
        <v>1432156.04</v>
      </c>
      <c r="O531" s="4">
        <f t="shared" si="130"/>
        <v>2047049</v>
      </c>
      <c r="P531" s="68">
        <v>740</v>
      </c>
      <c r="Q531" s="63">
        <v>42</v>
      </c>
      <c r="R531" s="4">
        <f t="shared" si="133"/>
        <v>43201</v>
      </c>
      <c r="S531" s="6">
        <f t="shared" si="139"/>
        <v>167256.26740000001</v>
      </c>
      <c r="T531" s="70">
        <v>31276223</v>
      </c>
      <c r="U531" s="6">
        <f t="shared" si="140"/>
        <v>31276.223000000002</v>
      </c>
      <c r="V531" s="6">
        <f t="shared" si="141"/>
        <v>135980.04440000001</v>
      </c>
      <c r="W531" s="4">
        <f t="shared" si="131"/>
        <v>2719601</v>
      </c>
      <c r="X531" s="19">
        <f t="shared" si="134"/>
        <v>4809851</v>
      </c>
      <c r="Y531" s="20">
        <v>0</v>
      </c>
      <c r="Z531" s="18">
        <v>0</v>
      </c>
      <c r="AA531" s="4">
        <f t="shared" si="135"/>
        <v>4809851</v>
      </c>
      <c r="AB531" s="20"/>
      <c r="AC531" s="20"/>
      <c r="AD531" s="20"/>
      <c r="AE531" s="20"/>
      <c r="AF531" s="20"/>
      <c r="AG531" s="20"/>
      <c r="AH531" s="20"/>
      <c r="AI531" s="64">
        <v>0</v>
      </c>
      <c r="AJ531" s="64"/>
      <c r="AK531" s="29"/>
      <c r="AL531" s="38">
        <f t="shared" si="142"/>
        <v>4809851</v>
      </c>
      <c r="AM531" s="62">
        <v>4809851</v>
      </c>
      <c r="AN531" s="26">
        <f t="shared" si="136"/>
        <v>0</v>
      </c>
      <c r="AO531" s="40" t="str">
        <f t="shared" si="143"/>
        <v xml:space="preserve"> </v>
      </c>
      <c r="AP531" s="40" t="str">
        <f t="shared" si="144"/>
        <v xml:space="preserve"> </v>
      </c>
    </row>
    <row r="532" spans="1:42" ht="17.100000000000001" customHeight="1">
      <c r="A532" s="8" t="s">
        <v>915</v>
      </c>
      <c r="B532" s="8" t="s">
        <v>916</v>
      </c>
      <c r="C532" s="8" t="s">
        <v>306</v>
      </c>
      <c r="D532" s="8" t="s">
        <v>919</v>
      </c>
      <c r="E532" s="57">
        <v>1290.3599999999999</v>
      </c>
      <c r="F532" s="2">
        <f t="shared" si="137"/>
        <v>2355887.67</v>
      </c>
      <c r="G532" s="69">
        <v>574661.87</v>
      </c>
      <c r="H532" s="60">
        <v>152861</v>
      </c>
      <c r="I532" s="44">
        <f t="shared" si="138"/>
        <v>114645.75</v>
      </c>
      <c r="J532" s="61">
        <v>122151</v>
      </c>
      <c r="K532" s="61">
        <v>9241</v>
      </c>
      <c r="L532" s="61">
        <v>319479</v>
      </c>
      <c r="M532" s="61">
        <v>204687</v>
      </c>
      <c r="N532" s="2">
        <f t="shared" si="132"/>
        <v>1344865.62</v>
      </c>
      <c r="O532" s="4">
        <f t="shared" si="130"/>
        <v>1011022</v>
      </c>
      <c r="P532" s="68">
        <v>656</v>
      </c>
      <c r="Q532" s="63">
        <v>70</v>
      </c>
      <c r="R532" s="4">
        <f t="shared" si="133"/>
        <v>63829</v>
      </c>
      <c r="S532" s="6">
        <f t="shared" si="139"/>
        <v>113254.89720000001</v>
      </c>
      <c r="T532" s="70">
        <v>34362110</v>
      </c>
      <c r="U532" s="6">
        <f t="shared" si="140"/>
        <v>34362.11</v>
      </c>
      <c r="V532" s="6">
        <f t="shared" si="141"/>
        <v>78892.787200000006</v>
      </c>
      <c r="W532" s="4">
        <f t="shared" si="131"/>
        <v>1577856</v>
      </c>
      <c r="X532" s="19">
        <f t="shared" si="134"/>
        <v>2652707</v>
      </c>
      <c r="Y532" s="20">
        <v>0</v>
      </c>
      <c r="Z532" s="18">
        <v>0</v>
      </c>
      <c r="AA532" s="4">
        <f t="shared" si="135"/>
        <v>2652707</v>
      </c>
      <c r="AB532" s="20"/>
      <c r="AC532" s="20"/>
      <c r="AD532" s="20"/>
      <c r="AE532" s="20"/>
      <c r="AF532" s="20"/>
      <c r="AG532" s="20"/>
      <c r="AH532" s="20"/>
      <c r="AI532" s="64">
        <v>0</v>
      </c>
      <c r="AJ532" s="64"/>
      <c r="AK532" s="29"/>
      <c r="AL532" s="38">
        <f t="shared" si="142"/>
        <v>2652707</v>
      </c>
      <c r="AM532" s="62">
        <v>2652707</v>
      </c>
      <c r="AN532" s="26">
        <f t="shared" si="136"/>
        <v>0</v>
      </c>
      <c r="AO532" s="40" t="str">
        <f t="shared" si="143"/>
        <v xml:space="preserve"> </v>
      </c>
      <c r="AP532" s="40" t="str">
        <f t="shared" si="144"/>
        <v xml:space="preserve"> </v>
      </c>
    </row>
    <row r="533" spans="1:42" ht="17.100000000000001" customHeight="1">
      <c r="A533" s="8" t="s">
        <v>915</v>
      </c>
      <c r="B533" s="8" t="s">
        <v>916</v>
      </c>
      <c r="C533" s="8" t="s">
        <v>78</v>
      </c>
      <c r="D533" s="8" t="s">
        <v>920</v>
      </c>
      <c r="E533" s="57">
        <v>9207.75</v>
      </c>
      <c r="F533" s="2">
        <f t="shared" si="137"/>
        <v>16811141.640000001</v>
      </c>
      <c r="G533" s="69">
        <v>4290263.6900000004</v>
      </c>
      <c r="H533" s="60">
        <v>1102189</v>
      </c>
      <c r="I533" s="44">
        <f t="shared" si="138"/>
        <v>826641.75</v>
      </c>
      <c r="J533" s="61">
        <v>880629</v>
      </c>
      <c r="K533" s="61">
        <v>66828</v>
      </c>
      <c r="L533" s="61">
        <v>2325010</v>
      </c>
      <c r="M533" s="61">
        <v>49966</v>
      </c>
      <c r="N533" s="2">
        <f t="shared" si="132"/>
        <v>8439338.4400000013</v>
      </c>
      <c r="O533" s="4">
        <f t="shared" si="130"/>
        <v>8371803</v>
      </c>
      <c r="P533" s="68">
        <v>3315</v>
      </c>
      <c r="Q533" s="63">
        <v>33</v>
      </c>
      <c r="R533" s="4">
        <f t="shared" si="133"/>
        <v>152059</v>
      </c>
      <c r="S533" s="6">
        <f t="shared" si="139"/>
        <v>808164.21750000003</v>
      </c>
      <c r="T533" s="70">
        <v>260151929</v>
      </c>
      <c r="U533" s="6">
        <f t="shared" si="140"/>
        <v>260151.929</v>
      </c>
      <c r="V533" s="6">
        <f t="shared" si="141"/>
        <v>548012.28850000002</v>
      </c>
      <c r="W533" s="4">
        <f t="shared" si="131"/>
        <v>10960246</v>
      </c>
      <c r="X533" s="19">
        <f t="shared" si="134"/>
        <v>19484108</v>
      </c>
      <c r="Y533" s="20">
        <v>0</v>
      </c>
      <c r="Z533" s="18">
        <v>0</v>
      </c>
      <c r="AA533" s="4">
        <f t="shared" si="135"/>
        <v>19484108</v>
      </c>
      <c r="AB533" s="20"/>
      <c r="AC533" s="20"/>
      <c r="AD533" s="20"/>
      <c r="AE533" s="20"/>
      <c r="AF533" s="20"/>
      <c r="AG533" s="20"/>
      <c r="AH533" s="20"/>
      <c r="AI533" s="64">
        <v>0</v>
      </c>
      <c r="AJ533" s="64"/>
      <c r="AK533" s="29"/>
      <c r="AL533" s="38">
        <f t="shared" si="142"/>
        <v>19484108</v>
      </c>
      <c r="AM533" s="62">
        <v>19484108</v>
      </c>
      <c r="AN533" s="26">
        <f t="shared" si="136"/>
        <v>0</v>
      </c>
      <c r="AO533" s="40" t="str">
        <f t="shared" si="143"/>
        <v xml:space="preserve"> </v>
      </c>
      <c r="AP533" s="40" t="str">
        <f t="shared" si="144"/>
        <v xml:space="preserve"> </v>
      </c>
    </row>
    <row r="534" spans="1:42" ht="17.100000000000001" customHeight="1">
      <c r="A534" s="8" t="s">
        <v>921</v>
      </c>
      <c r="B534" s="8" t="s">
        <v>922</v>
      </c>
      <c r="C534" s="8" t="s">
        <v>82</v>
      </c>
      <c r="D534" s="8" t="s">
        <v>923</v>
      </c>
      <c r="E534" s="57">
        <v>621.58000000000004</v>
      </c>
      <c r="F534" s="2">
        <f t="shared" si="137"/>
        <v>1134855.8999999999</v>
      </c>
      <c r="G534" s="69">
        <v>591878.18000000005</v>
      </c>
      <c r="H534" s="60">
        <v>81858</v>
      </c>
      <c r="I534" s="44">
        <f t="shared" si="138"/>
        <v>61393.5</v>
      </c>
      <c r="J534" s="61">
        <v>47163</v>
      </c>
      <c r="K534" s="61">
        <v>134170</v>
      </c>
      <c r="L534" s="61">
        <v>124863</v>
      </c>
      <c r="M534" s="61">
        <v>81488</v>
      </c>
      <c r="N534" s="2">
        <f t="shared" si="132"/>
        <v>1040955.68</v>
      </c>
      <c r="O534" s="4">
        <f t="shared" si="130"/>
        <v>93900</v>
      </c>
      <c r="P534" s="68">
        <v>124</v>
      </c>
      <c r="Q534" s="63">
        <v>143</v>
      </c>
      <c r="R534" s="4">
        <f t="shared" si="133"/>
        <v>24647</v>
      </c>
      <c r="S534" s="6">
        <f t="shared" si="139"/>
        <v>54556.0766</v>
      </c>
      <c r="T534" s="70">
        <v>36344970</v>
      </c>
      <c r="U534" s="6">
        <f t="shared" si="140"/>
        <v>36344.97</v>
      </c>
      <c r="V534" s="6">
        <f t="shared" si="141"/>
        <v>18211.106599999999</v>
      </c>
      <c r="W534" s="4">
        <f t="shared" si="131"/>
        <v>364222</v>
      </c>
      <c r="X534" s="19">
        <f t="shared" si="134"/>
        <v>482769</v>
      </c>
      <c r="Y534" s="20">
        <v>0</v>
      </c>
      <c r="Z534" s="18">
        <v>0</v>
      </c>
      <c r="AA534" s="4">
        <f t="shared" si="135"/>
        <v>482769</v>
      </c>
      <c r="AB534" s="20"/>
      <c r="AC534" s="20"/>
      <c r="AD534" s="20"/>
      <c r="AE534" s="20"/>
      <c r="AF534" s="20"/>
      <c r="AG534" s="20"/>
      <c r="AH534" s="20"/>
      <c r="AI534" s="64">
        <v>523</v>
      </c>
      <c r="AJ534" s="64">
        <v>211230</v>
      </c>
      <c r="AK534" s="29"/>
      <c r="AL534" s="38">
        <f t="shared" si="142"/>
        <v>272062</v>
      </c>
      <c r="AM534" s="62">
        <v>272062</v>
      </c>
      <c r="AN534" s="26">
        <f t="shared" si="136"/>
        <v>0</v>
      </c>
      <c r="AO534" s="40" t="str">
        <f t="shared" si="143"/>
        <v xml:space="preserve"> </v>
      </c>
      <c r="AP534" s="40" t="str">
        <f t="shared" si="144"/>
        <v xml:space="preserve"> </v>
      </c>
    </row>
    <row r="535" spans="1:42" ht="17.100000000000001" customHeight="1">
      <c r="A535" s="8" t="s">
        <v>921</v>
      </c>
      <c r="B535" s="8" t="s">
        <v>922</v>
      </c>
      <c r="C535" s="8" t="s">
        <v>240</v>
      </c>
      <c r="D535" s="8" t="s">
        <v>924</v>
      </c>
      <c r="E535" s="57">
        <v>998.37</v>
      </c>
      <c r="F535" s="2">
        <f t="shared" si="137"/>
        <v>1822784.01</v>
      </c>
      <c r="G535" s="69">
        <v>260765.49</v>
      </c>
      <c r="H535" s="60">
        <v>156330</v>
      </c>
      <c r="I535" s="44">
        <f t="shared" si="138"/>
        <v>117247.5</v>
      </c>
      <c r="J535" s="61">
        <v>90122</v>
      </c>
      <c r="K535" s="61">
        <v>255284</v>
      </c>
      <c r="L535" s="61">
        <v>234161</v>
      </c>
      <c r="M535" s="61">
        <v>42753</v>
      </c>
      <c r="N535" s="2">
        <f t="shared" si="132"/>
        <v>1000332.99</v>
      </c>
      <c r="O535" s="4">
        <f t="shared" si="130"/>
        <v>822451</v>
      </c>
      <c r="P535" s="68">
        <v>329</v>
      </c>
      <c r="Q535" s="63">
        <v>79</v>
      </c>
      <c r="R535" s="4">
        <f t="shared" si="133"/>
        <v>36127</v>
      </c>
      <c r="S535" s="6">
        <f t="shared" si="139"/>
        <v>87626.934899999993</v>
      </c>
      <c r="T535" s="70">
        <v>16328459</v>
      </c>
      <c r="U535" s="6">
        <f t="shared" si="140"/>
        <v>16328.459000000001</v>
      </c>
      <c r="V535" s="6">
        <f t="shared" si="141"/>
        <v>71298.47589999999</v>
      </c>
      <c r="W535" s="4">
        <f t="shared" si="131"/>
        <v>1425970</v>
      </c>
      <c r="X535" s="19">
        <f t="shared" si="134"/>
        <v>2284548</v>
      </c>
      <c r="Y535" s="20">
        <v>0</v>
      </c>
      <c r="Z535" s="18">
        <v>0</v>
      </c>
      <c r="AA535" s="4">
        <f t="shared" si="135"/>
        <v>2284548</v>
      </c>
      <c r="AB535" s="20"/>
      <c r="AC535" s="20"/>
      <c r="AD535" s="20"/>
      <c r="AE535" s="20"/>
      <c r="AF535" s="20"/>
      <c r="AG535" s="20"/>
      <c r="AH535" s="20"/>
      <c r="AI535" s="64">
        <v>0</v>
      </c>
      <c r="AJ535" s="64"/>
      <c r="AK535" s="29"/>
      <c r="AL535" s="38">
        <f t="shared" si="142"/>
        <v>2284548</v>
      </c>
      <c r="AM535" s="62">
        <v>2284548</v>
      </c>
      <c r="AN535" s="26">
        <f t="shared" si="136"/>
        <v>0</v>
      </c>
      <c r="AO535" s="40" t="str">
        <f t="shared" si="143"/>
        <v xml:space="preserve"> </v>
      </c>
      <c r="AP535" s="40" t="str">
        <f t="shared" si="144"/>
        <v xml:space="preserve"> </v>
      </c>
    </row>
    <row r="536" spans="1:42" ht="17.100000000000001" customHeight="1">
      <c r="A536" s="8" t="s">
        <v>921</v>
      </c>
      <c r="B536" s="8" t="s">
        <v>922</v>
      </c>
      <c r="C536" s="8" t="s">
        <v>74</v>
      </c>
      <c r="D536" s="8" t="s">
        <v>925</v>
      </c>
      <c r="E536" s="57">
        <v>651.23</v>
      </c>
      <c r="F536" s="2">
        <f t="shared" si="137"/>
        <v>1188989.68</v>
      </c>
      <c r="G536" s="69">
        <v>295817.87</v>
      </c>
      <c r="H536" s="60">
        <v>108630</v>
      </c>
      <c r="I536" s="44">
        <f t="shared" si="138"/>
        <v>81472.5</v>
      </c>
      <c r="J536" s="61">
        <v>62573</v>
      </c>
      <c r="K536" s="61">
        <v>178539</v>
      </c>
      <c r="L536" s="61">
        <v>160291</v>
      </c>
      <c r="M536" s="61">
        <v>53914</v>
      </c>
      <c r="N536" s="2">
        <f t="shared" si="132"/>
        <v>832607.37</v>
      </c>
      <c r="O536" s="4">
        <f t="shared" si="130"/>
        <v>356382</v>
      </c>
      <c r="P536" s="68">
        <v>233</v>
      </c>
      <c r="Q536" s="63">
        <v>90</v>
      </c>
      <c r="R536" s="4">
        <f t="shared" si="133"/>
        <v>29148</v>
      </c>
      <c r="S536" s="6">
        <f t="shared" si="139"/>
        <v>57158.4571</v>
      </c>
      <c r="T536" s="70">
        <v>18745160</v>
      </c>
      <c r="U536" s="6">
        <f t="shared" si="140"/>
        <v>18745.16</v>
      </c>
      <c r="V536" s="6">
        <f t="shared" si="141"/>
        <v>38413.297099999996</v>
      </c>
      <c r="W536" s="4">
        <f t="shared" si="131"/>
        <v>768266</v>
      </c>
      <c r="X536" s="19">
        <f t="shared" si="134"/>
        <v>1153796</v>
      </c>
      <c r="Y536" s="20">
        <v>0</v>
      </c>
      <c r="Z536" s="18">
        <v>0</v>
      </c>
      <c r="AA536" s="4">
        <f t="shared" si="135"/>
        <v>1153796</v>
      </c>
      <c r="AB536" s="20"/>
      <c r="AC536" s="20"/>
      <c r="AD536" s="20"/>
      <c r="AE536" s="20"/>
      <c r="AF536" s="20"/>
      <c r="AG536" s="20"/>
      <c r="AH536" s="20"/>
      <c r="AI536" s="64">
        <v>209583</v>
      </c>
      <c r="AJ536" s="64"/>
      <c r="AK536" s="29"/>
      <c r="AL536" s="38">
        <f t="shared" si="142"/>
        <v>1363379</v>
      </c>
      <c r="AM536" s="62">
        <v>1363379</v>
      </c>
      <c r="AN536" s="26">
        <f t="shared" si="136"/>
        <v>0</v>
      </c>
      <c r="AO536" s="40" t="str">
        <f t="shared" si="143"/>
        <v xml:space="preserve"> </v>
      </c>
      <c r="AP536" s="40" t="str">
        <f t="shared" si="144"/>
        <v xml:space="preserve"> </v>
      </c>
    </row>
    <row r="537" spans="1:42" ht="17.100000000000001" customHeight="1">
      <c r="A537" s="8" t="s">
        <v>921</v>
      </c>
      <c r="B537" s="8" t="s">
        <v>922</v>
      </c>
      <c r="C537" s="8" t="s">
        <v>926</v>
      </c>
      <c r="D537" s="8" t="s">
        <v>927</v>
      </c>
      <c r="E537" s="57">
        <v>1310.07</v>
      </c>
      <c r="F537" s="2">
        <f t="shared" si="137"/>
        <v>2391873.4</v>
      </c>
      <c r="G537" s="69">
        <v>658980.92000000004</v>
      </c>
      <c r="H537" s="60">
        <v>176098</v>
      </c>
      <c r="I537" s="44">
        <f t="shared" si="138"/>
        <v>132073.5</v>
      </c>
      <c r="J537" s="61">
        <v>101418</v>
      </c>
      <c r="K537" s="61">
        <v>289458</v>
      </c>
      <c r="L537" s="61">
        <v>269318</v>
      </c>
      <c r="M537" s="61">
        <v>136983</v>
      </c>
      <c r="N537" s="2">
        <f t="shared" si="132"/>
        <v>1588231.42</v>
      </c>
      <c r="O537" s="4">
        <f t="shared" si="130"/>
        <v>803642</v>
      </c>
      <c r="P537" s="68">
        <v>538</v>
      </c>
      <c r="Q537" s="63">
        <v>88</v>
      </c>
      <c r="R537" s="4">
        <f t="shared" si="133"/>
        <v>65808</v>
      </c>
      <c r="S537" s="6">
        <f t="shared" si="139"/>
        <v>114984.84390000001</v>
      </c>
      <c r="T537" s="70">
        <v>39890253</v>
      </c>
      <c r="U537" s="6">
        <f t="shared" si="140"/>
        <v>39890.252999999997</v>
      </c>
      <c r="V537" s="6">
        <f t="shared" si="141"/>
        <v>75094.59090000001</v>
      </c>
      <c r="W537" s="4">
        <f t="shared" si="131"/>
        <v>1501892</v>
      </c>
      <c r="X537" s="19">
        <f t="shared" si="134"/>
        <v>2371342</v>
      </c>
      <c r="Y537" s="20">
        <v>0</v>
      </c>
      <c r="Z537" s="18">
        <v>0</v>
      </c>
      <c r="AA537" s="4">
        <f t="shared" si="135"/>
        <v>2371342</v>
      </c>
      <c r="AB537" s="20"/>
      <c r="AC537" s="20"/>
      <c r="AD537" s="20"/>
      <c r="AE537" s="20"/>
      <c r="AF537" s="20"/>
      <c r="AG537" s="20"/>
      <c r="AH537" s="20"/>
      <c r="AI537" s="64">
        <v>0</v>
      </c>
      <c r="AJ537" s="64"/>
      <c r="AK537" s="29"/>
      <c r="AL537" s="38">
        <f t="shared" si="142"/>
        <v>2371342</v>
      </c>
      <c r="AM537" s="62">
        <v>2371342</v>
      </c>
      <c r="AN537" s="26">
        <f t="shared" si="136"/>
        <v>0</v>
      </c>
      <c r="AO537" s="40" t="str">
        <f t="shared" si="143"/>
        <v xml:space="preserve"> </v>
      </c>
      <c r="AP537" s="40" t="str">
        <f t="shared" si="144"/>
        <v xml:space="preserve"> </v>
      </c>
    </row>
    <row r="538" spans="1:42" ht="17.100000000000001" customHeight="1">
      <c r="A538" s="8" t="s">
        <v>928</v>
      </c>
      <c r="B538" s="8" t="s">
        <v>929</v>
      </c>
      <c r="C538" s="8" t="s">
        <v>82</v>
      </c>
      <c r="D538" s="8" t="s">
        <v>930</v>
      </c>
      <c r="E538" s="57">
        <v>1768.89</v>
      </c>
      <c r="F538" s="2">
        <f t="shared" si="137"/>
        <v>3229568.61</v>
      </c>
      <c r="G538" s="69">
        <v>1980912.78</v>
      </c>
      <c r="H538" s="60">
        <v>744656</v>
      </c>
      <c r="I538" s="44">
        <f t="shared" si="138"/>
        <v>558492</v>
      </c>
      <c r="J538" s="61">
        <v>155608</v>
      </c>
      <c r="K538" s="61">
        <v>2065073</v>
      </c>
      <c r="L538" s="61">
        <v>412133</v>
      </c>
      <c r="M538" s="61">
        <v>321420</v>
      </c>
      <c r="N538" s="2">
        <f t="shared" si="132"/>
        <v>5493638.7800000003</v>
      </c>
      <c r="O538" s="4">
        <f t="shared" si="130"/>
        <v>0</v>
      </c>
      <c r="P538" s="68">
        <v>374</v>
      </c>
      <c r="Q538" s="63">
        <v>130</v>
      </c>
      <c r="R538" s="4">
        <f t="shared" si="133"/>
        <v>67582</v>
      </c>
      <c r="S538" s="6">
        <f t="shared" si="139"/>
        <v>155255.47529999999</v>
      </c>
      <c r="T538" s="70">
        <v>120117344</v>
      </c>
      <c r="U538" s="6">
        <f t="shared" si="140"/>
        <v>120117.344</v>
      </c>
      <c r="V538" s="6">
        <f t="shared" si="141"/>
        <v>35138.131299999994</v>
      </c>
      <c r="W538" s="4">
        <f t="shared" si="131"/>
        <v>702763</v>
      </c>
      <c r="X538" s="19">
        <f t="shared" si="134"/>
        <v>770345</v>
      </c>
      <c r="Y538" s="20">
        <v>0</v>
      </c>
      <c r="Z538" s="18">
        <v>0</v>
      </c>
      <c r="AA538" s="4">
        <f t="shared" si="135"/>
        <v>770345</v>
      </c>
      <c r="AB538" s="20"/>
      <c r="AC538" s="20"/>
      <c r="AD538" s="20"/>
      <c r="AE538" s="20"/>
      <c r="AF538" s="20"/>
      <c r="AG538" s="20"/>
      <c r="AH538" s="20"/>
      <c r="AI538" s="64">
        <v>0</v>
      </c>
      <c r="AJ538" s="64"/>
      <c r="AK538" s="29"/>
      <c r="AL538" s="38">
        <f t="shared" si="142"/>
        <v>770345</v>
      </c>
      <c r="AM538" s="62">
        <v>770345</v>
      </c>
      <c r="AN538" s="26">
        <f t="shared" si="136"/>
        <v>0</v>
      </c>
      <c r="AO538" s="40">
        <f t="shared" si="143"/>
        <v>1</v>
      </c>
      <c r="AP538" s="40" t="str">
        <f t="shared" si="144"/>
        <v xml:space="preserve"> </v>
      </c>
    </row>
    <row r="539" spans="1:42" ht="17.100000000000001" customHeight="1">
      <c r="A539" s="8" t="s">
        <v>928</v>
      </c>
      <c r="B539" s="8" t="s">
        <v>929</v>
      </c>
      <c r="C539" s="8" t="s">
        <v>135</v>
      </c>
      <c r="D539" s="8" t="s">
        <v>931</v>
      </c>
      <c r="E539" s="57">
        <v>476.03</v>
      </c>
      <c r="F539" s="2">
        <f t="shared" si="137"/>
        <v>869116.53</v>
      </c>
      <c r="G539" s="69">
        <v>1493336.57</v>
      </c>
      <c r="H539" s="60">
        <v>196381</v>
      </c>
      <c r="I539" s="44">
        <f t="shared" si="138"/>
        <v>147285.75</v>
      </c>
      <c r="J539" s="61">
        <v>34791</v>
      </c>
      <c r="K539" s="61">
        <v>465073</v>
      </c>
      <c r="L539" s="61">
        <v>92375</v>
      </c>
      <c r="M539" s="61">
        <v>169512</v>
      </c>
      <c r="N539" s="2">
        <f t="shared" si="132"/>
        <v>2402373.3200000003</v>
      </c>
      <c r="O539" s="4">
        <f t="shared" si="130"/>
        <v>0</v>
      </c>
      <c r="P539" s="68">
        <v>91</v>
      </c>
      <c r="Q539" s="63">
        <v>167</v>
      </c>
      <c r="R539" s="4">
        <f t="shared" si="133"/>
        <v>21124</v>
      </c>
      <c r="S539" s="6">
        <f t="shared" si="139"/>
        <v>41781.153100000003</v>
      </c>
      <c r="T539" s="70">
        <v>85601157</v>
      </c>
      <c r="U539" s="6">
        <f t="shared" si="140"/>
        <v>85601.157000000007</v>
      </c>
      <c r="V539" s="6">
        <f t="shared" si="141"/>
        <v>0</v>
      </c>
      <c r="W539" s="4">
        <f t="shared" si="131"/>
        <v>0</v>
      </c>
      <c r="X539" s="19">
        <f t="shared" si="134"/>
        <v>21124</v>
      </c>
      <c r="Y539" s="20">
        <v>0</v>
      </c>
      <c r="Z539" s="18">
        <v>0</v>
      </c>
      <c r="AA539" s="4">
        <f t="shared" si="135"/>
        <v>21124</v>
      </c>
      <c r="AB539" s="20"/>
      <c r="AC539" s="20"/>
      <c r="AD539" s="20"/>
      <c r="AE539" s="20"/>
      <c r="AF539" s="20"/>
      <c r="AG539" s="20"/>
      <c r="AH539" s="20"/>
      <c r="AI539" s="64">
        <v>0</v>
      </c>
      <c r="AJ539" s="64"/>
      <c r="AK539" s="29"/>
      <c r="AL539" s="38">
        <f t="shared" si="142"/>
        <v>21124</v>
      </c>
      <c r="AM539" s="62">
        <v>21124</v>
      </c>
      <c r="AN539" s="26">
        <f t="shared" si="136"/>
        <v>0</v>
      </c>
      <c r="AO539" s="40">
        <f t="shared" si="143"/>
        <v>1</v>
      </c>
      <c r="AP539" s="40">
        <f t="shared" si="144"/>
        <v>1</v>
      </c>
    </row>
    <row r="540" spans="1:42" ht="17.100000000000001" customHeight="1">
      <c r="A540" s="8" t="s">
        <v>928</v>
      </c>
      <c r="B540" s="8" t="s">
        <v>929</v>
      </c>
      <c r="C540" s="8" t="s">
        <v>115</v>
      </c>
      <c r="D540" s="8" t="s">
        <v>932</v>
      </c>
      <c r="E540" s="57">
        <v>210.98</v>
      </c>
      <c r="F540" s="2">
        <f t="shared" si="137"/>
        <v>385198.84</v>
      </c>
      <c r="G540" s="69">
        <v>335007.09999999998</v>
      </c>
      <c r="H540" s="60">
        <v>57615</v>
      </c>
      <c r="I540" s="44">
        <f t="shared" si="138"/>
        <v>43211.25</v>
      </c>
      <c r="J540" s="61">
        <v>11350</v>
      </c>
      <c r="K540" s="61">
        <v>150268</v>
      </c>
      <c r="L540" s="61">
        <v>30983</v>
      </c>
      <c r="M540" s="61">
        <v>155925</v>
      </c>
      <c r="N540" s="2">
        <f t="shared" si="132"/>
        <v>726744.35</v>
      </c>
      <c r="O540" s="4">
        <f t="shared" si="130"/>
        <v>0</v>
      </c>
      <c r="P540" s="68">
        <v>20</v>
      </c>
      <c r="Q540" s="63">
        <v>167</v>
      </c>
      <c r="R540" s="4">
        <f t="shared" si="133"/>
        <v>4643</v>
      </c>
      <c r="S540" s="6">
        <f t="shared" si="139"/>
        <v>18517.714599999999</v>
      </c>
      <c r="T540" s="70">
        <v>18204805</v>
      </c>
      <c r="U540" s="6">
        <f t="shared" si="140"/>
        <v>18204.805</v>
      </c>
      <c r="V540" s="6">
        <f t="shared" si="141"/>
        <v>312.90959999999905</v>
      </c>
      <c r="W540" s="4">
        <f t="shared" si="131"/>
        <v>6258</v>
      </c>
      <c r="X540" s="19">
        <f t="shared" si="134"/>
        <v>10901</v>
      </c>
      <c r="Y540" s="20">
        <v>0</v>
      </c>
      <c r="Z540" s="18">
        <v>0</v>
      </c>
      <c r="AA540" s="4">
        <f t="shared" si="135"/>
        <v>10901</v>
      </c>
      <c r="AB540" s="20"/>
      <c r="AC540" s="20"/>
      <c r="AD540" s="20"/>
      <c r="AE540" s="20"/>
      <c r="AF540" s="20"/>
      <c r="AG540" s="20">
        <v>27</v>
      </c>
      <c r="AH540" s="20"/>
      <c r="AI540" s="64">
        <v>0</v>
      </c>
      <c r="AJ540" s="64"/>
      <c r="AK540" s="29"/>
      <c r="AL540" s="38">
        <f t="shared" si="142"/>
        <v>10874</v>
      </c>
      <c r="AM540" s="62">
        <v>10874</v>
      </c>
      <c r="AN540" s="26">
        <f t="shared" si="136"/>
        <v>0</v>
      </c>
      <c r="AO540" s="40">
        <f t="shared" si="143"/>
        <v>1</v>
      </c>
      <c r="AP540" s="40" t="str">
        <f t="shared" si="144"/>
        <v xml:space="preserve"> </v>
      </c>
    </row>
    <row r="541" spans="1:42" ht="17.100000000000001" customHeight="1">
      <c r="A541" s="8" t="s">
        <v>933</v>
      </c>
      <c r="B541" s="8" t="s">
        <v>934</v>
      </c>
      <c r="C541" s="8" t="s">
        <v>82</v>
      </c>
      <c r="D541" s="8" t="s">
        <v>935</v>
      </c>
      <c r="E541" s="57">
        <v>4426.7700000000004</v>
      </c>
      <c r="F541" s="2">
        <f t="shared" si="137"/>
        <v>8082219.5999999996</v>
      </c>
      <c r="G541" s="69">
        <v>2502027.2999999998</v>
      </c>
      <c r="H541" s="60">
        <v>866781</v>
      </c>
      <c r="I541" s="44">
        <f t="shared" si="138"/>
        <v>650085.75</v>
      </c>
      <c r="J541" s="61">
        <v>418457</v>
      </c>
      <c r="K541" s="61">
        <v>455950</v>
      </c>
      <c r="L541" s="61">
        <v>1094736</v>
      </c>
      <c r="M541" s="61">
        <v>169725</v>
      </c>
      <c r="N541" s="2">
        <f t="shared" si="132"/>
        <v>5290981.05</v>
      </c>
      <c r="O541" s="4">
        <f t="shared" si="130"/>
        <v>2791239</v>
      </c>
      <c r="P541" s="68">
        <v>1768</v>
      </c>
      <c r="Q541" s="63">
        <v>44</v>
      </c>
      <c r="R541" s="4">
        <f t="shared" si="133"/>
        <v>108131</v>
      </c>
      <c r="S541" s="6">
        <f t="shared" si="139"/>
        <v>388537.6029</v>
      </c>
      <c r="T541" s="70">
        <v>154501204</v>
      </c>
      <c r="U541" s="6">
        <f t="shared" si="140"/>
        <v>154501.204</v>
      </c>
      <c r="V541" s="6">
        <f t="shared" si="141"/>
        <v>234036.3989</v>
      </c>
      <c r="W541" s="4">
        <f t="shared" si="131"/>
        <v>4680728</v>
      </c>
      <c r="X541" s="19">
        <f t="shared" si="134"/>
        <v>7580098</v>
      </c>
      <c r="Y541" s="20">
        <v>0</v>
      </c>
      <c r="Z541" s="18">
        <v>0</v>
      </c>
      <c r="AA541" s="4">
        <f t="shared" si="135"/>
        <v>7580098</v>
      </c>
      <c r="AB541" s="20"/>
      <c r="AC541" s="20"/>
      <c r="AD541" s="20"/>
      <c r="AE541" s="20"/>
      <c r="AF541" s="20"/>
      <c r="AG541" s="20"/>
      <c r="AH541" s="20"/>
      <c r="AI541" s="64">
        <v>0</v>
      </c>
      <c r="AJ541" s="64"/>
      <c r="AK541" s="29"/>
      <c r="AL541" s="38">
        <f t="shared" si="142"/>
        <v>7580098</v>
      </c>
      <c r="AM541" s="62">
        <v>7580098</v>
      </c>
      <c r="AN541" s="26">
        <f t="shared" si="136"/>
        <v>0</v>
      </c>
      <c r="AO541" s="40" t="str">
        <f t="shared" si="143"/>
        <v xml:space="preserve"> </v>
      </c>
      <c r="AP541" s="40" t="str">
        <f t="shared" si="144"/>
        <v xml:space="preserve"> </v>
      </c>
    </row>
    <row r="542" spans="1:42" ht="17.100000000000001" customHeight="1">
      <c r="A542" s="8" t="s">
        <v>933</v>
      </c>
      <c r="B542" s="8" t="s">
        <v>934</v>
      </c>
      <c r="C542" s="8" t="s">
        <v>113</v>
      </c>
      <c r="D542" s="8" t="s">
        <v>936</v>
      </c>
      <c r="E542" s="57">
        <v>1037.82</v>
      </c>
      <c r="F542" s="2">
        <f t="shared" si="137"/>
        <v>1894810.24</v>
      </c>
      <c r="G542" s="69">
        <v>831486.02</v>
      </c>
      <c r="H542" s="60">
        <v>167651</v>
      </c>
      <c r="I542" s="44">
        <f t="shared" si="138"/>
        <v>125738.25</v>
      </c>
      <c r="J542" s="61">
        <v>80972</v>
      </c>
      <c r="K542" s="61">
        <v>88075</v>
      </c>
      <c r="L542" s="61">
        <v>208695</v>
      </c>
      <c r="M542" s="61">
        <v>264536</v>
      </c>
      <c r="N542" s="2">
        <f t="shared" si="132"/>
        <v>1599502.27</v>
      </c>
      <c r="O542" s="4">
        <f t="shared" si="130"/>
        <v>295308</v>
      </c>
      <c r="P542" s="68">
        <v>233</v>
      </c>
      <c r="Q542" s="63">
        <v>130</v>
      </c>
      <c r="R542" s="4">
        <f t="shared" si="133"/>
        <v>42103</v>
      </c>
      <c r="S542" s="6">
        <f t="shared" si="139"/>
        <v>91089.4614</v>
      </c>
      <c r="T542" s="70">
        <v>48527347</v>
      </c>
      <c r="U542" s="6">
        <f t="shared" si="140"/>
        <v>48527.347000000002</v>
      </c>
      <c r="V542" s="6">
        <f t="shared" si="141"/>
        <v>42562.114399999999</v>
      </c>
      <c r="W542" s="4">
        <f t="shared" si="131"/>
        <v>851242</v>
      </c>
      <c r="X542" s="19">
        <f t="shared" si="134"/>
        <v>1188653</v>
      </c>
      <c r="Y542" s="20">
        <v>0</v>
      </c>
      <c r="Z542" s="18">
        <v>0</v>
      </c>
      <c r="AA542" s="4">
        <f t="shared" si="135"/>
        <v>1188653</v>
      </c>
      <c r="AB542" s="20"/>
      <c r="AC542" s="20"/>
      <c r="AD542" s="20"/>
      <c r="AE542" s="20"/>
      <c r="AF542" s="20"/>
      <c r="AG542" s="20"/>
      <c r="AH542" s="20"/>
      <c r="AI542" s="64">
        <v>0</v>
      </c>
      <c r="AJ542" s="64"/>
      <c r="AK542" s="29"/>
      <c r="AL542" s="38">
        <f t="shared" si="142"/>
        <v>1188653</v>
      </c>
      <c r="AM542" s="62">
        <v>1188653</v>
      </c>
      <c r="AN542" s="26">
        <f t="shared" si="136"/>
        <v>0</v>
      </c>
      <c r="AO542" s="40" t="str">
        <f t="shared" si="143"/>
        <v xml:space="preserve"> </v>
      </c>
      <c r="AP542" s="40" t="str">
        <f t="shared" si="144"/>
        <v xml:space="preserve"> </v>
      </c>
    </row>
    <row r="543" spans="1:42" ht="17.100000000000001" customHeight="1">
      <c r="A543" s="8" t="s">
        <v>933</v>
      </c>
      <c r="B543" s="8" t="s">
        <v>934</v>
      </c>
      <c r="C543" s="8" t="s">
        <v>135</v>
      </c>
      <c r="D543" s="8" t="s">
        <v>937</v>
      </c>
      <c r="E543" s="57">
        <v>568.09</v>
      </c>
      <c r="F543" s="2">
        <f t="shared" si="137"/>
        <v>1037196</v>
      </c>
      <c r="G543" s="69">
        <v>819616.9</v>
      </c>
      <c r="H543" s="60">
        <v>83168</v>
      </c>
      <c r="I543" s="44">
        <f t="shared" si="138"/>
        <v>62376</v>
      </c>
      <c r="J543" s="61">
        <v>40089</v>
      </c>
      <c r="K543" s="61">
        <v>43953</v>
      </c>
      <c r="L543" s="61">
        <v>104714</v>
      </c>
      <c r="M543" s="61">
        <v>120858</v>
      </c>
      <c r="N543" s="2">
        <f t="shared" si="132"/>
        <v>1191606.8999999999</v>
      </c>
      <c r="O543" s="4">
        <f t="shared" si="130"/>
        <v>0</v>
      </c>
      <c r="P543" s="68">
        <v>176</v>
      </c>
      <c r="Q543" s="63">
        <v>125</v>
      </c>
      <c r="R543" s="4">
        <f t="shared" si="133"/>
        <v>30580</v>
      </c>
      <c r="S543" s="6">
        <f t="shared" si="139"/>
        <v>49861.259299999998</v>
      </c>
      <c r="T543" s="70">
        <v>46844341</v>
      </c>
      <c r="U543" s="6">
        <f t="shared" si="140"/>
        <v>46844.341</v>
      </c>
      <c r="V543" s="6">
        <f t="shared" si="141"/>
        <v>3016.9182999999975</v>
      </c>
      <c r="W543" s="4">
        <f t="shared" si="131"/>
        <v>60338</v>
      </c>
      <c r="X543" s="19">
        <f t="shared" si="134"/>
        <v>90918</v>
      </c>
      <c r="Y543" s="20">
        <v>0</v>
      </c>
      <c r="Z543" s="18">
        <v>0</v>
      </c>
      <c r="AA543" s="4">
        <f t="shared" si="135"/>
        <v>90918</v>
      </c>
      <c r="AB543" s="20"/>
      <c r="AC543" s="20"/>
      <c r="AD543" s="20"/>
      <c r="AE543" s="20"/>
      <c r="AF543" s="20"/>
      <c r="AG543" s="20"/>
      <c r="AH543" s="20"/>
      <c r="AI543" s="64">
        <v>0</v>
      </c>
      <c r="AJ543" s="64"/>
      <c r="AK543" s="29"/>
      <c r="AL543" s="38">
        <f t="shared" si="142"/>
        <v>90918</v>
      </c>
      <c r="AM543" s="62">
        <v>90918</v>
      </c>
      <c r="AN543" s="26">
        <f t="shared" si="136"/>
        <v>0</v>
      </c>
      <c r="AO543" s="40">
        <f t="shared" si="143"/>
        <v>1</v>
      </c>
      <c r="AP543" s="40" t="str">
        <f t="shared" si="144"/>
        <v xml:space="preserve"> </v>
      </c>
    </row>
    <row r="544" spans="1:42" ht="17.100000000000001" customHeight="1">
      <c r="A544" s="8" t="s">
        <v>933</v>
      </c>
      <c r="B544" s="8" t="s">
        <v>934</v>
      </c>
      <c r="C544" s="8" t="s">
        <v>138</v>
      </c>
      <c r="D544" s="8" t="s">
        <v>938</v>
      </c>
      <c r="E544" s="57">
        <v>300.68</v>
      </c>
      <c r="F544" s="2">
        <f t="shared" si="137"/>
        <v>548969.52</v>
      </c>
      <c r="G544" s="69">
        <v>415776.68</v>
      </c>
      <c r="H544" s="60">
        <v>40081</v>
      </c>
      <c r="I544" s="44">
        <f t="shared" si="138"/>
        <v>30060.75</v>
      </c>
      <c r="J544" s="61">
        <v>19336</v>
      </c>
      <c r="K544" s="61">
        <v>21130</v>
      </c>
      <c r="L544" s="61">
        <v>51119</v>
      </c>
      <c r="M544" s="61">
        <v>124205</v>
      </c>
      <c r="N544" s="2">
        <f t="shared" si="132"/>
        <v>661627.42999999993</v>
      </c>
      <c r="O544" s="4">
        <f t="shared" si="130"/>
        <v>0</v>
      </c>
      <c r="P544" s="68">
        <v>75</v>
      </c>
      <c r="Q544" s="63">
        <v>167</v>
      </c>
      <c r="R544" s="4">
        <f t="shared" si="133"/>
        <v>17410</v>
      </c>
      <c r="S544" s="6">
        <f t="shared" si="139"/>
        <v>26390.6836</v>
      </c>
      <c r="T544" s="70">
        <v>26839180</v>
      </c>
      <c r="U544" s="6">
        <f t="shared" si="140"/>
        <v>26839.18</v>
      </c>
      <c r="V544" s="6">
        <f t="shared" si="141"/>
        <v>0</v>
      </c>
      <c r="W544" s="4">
        <f t="shared" si="131"/>
        <v>0</v>
      </c>
      <c r="X544" s="19">
        <f t="shared" si="134"/>
        <v>17410</v>
      </c>
      <c r="Y544" s="20">
        <v>0</v>
      </c>
      <c r="Z544" s="18">
        <v>0</v>
      </c>
      <c r="AA544" s="4">
        <f t="shared" si="135"/>
        <v>17410</v>
      </c>
      <c r="AB544" s="20"/>
      <c r="AC544" s="20"/>
      <c r="AD544" s="20"/>
      <c r="AE544" s="20"/>
      <c r="AF544" s="20"/>
      <c r="AG544" s="20"/>
      <c r="AH544" s="20"/>
      <c r="AI544" s="64">
        <v>0</v>
      </c>
      <c r="AJ544" s="64"/>
      <c r="AK544" s="29"/>
      <c r="AL544" s="38">
        <f t="shared" si="142"/>
        <v>17410</v>
      </c>
      <c r="AM544" s="62">
        <v>17410</v>
      </c>
      <c r="AN544" s="26">
        <f t="shared" si="136"/>
        <v>0</v>
      </c>
      <c r="AO544" s="40">
        <f t="shared" si="143"/>
        <v>1</v>
      </c>
      <c r="AP544" s="40">
        <f t="shared" si="144"/>
        <v>1</v>
      </c>
    </row>
    <row r="545" spans="1:42" ht="17.100000000000001" customHeight="1">
      <c r="A545" s="8"/>
      <c r="E545" s="17"/>
      <c r="G545" s="65"/>
      <c r="H545" s="58"/>
      <c r="J545" s="58"/>
      <c r="K545" s="58"/>
      <c r="L545" s="58"/>
      <c r="M545" s="58"/>
      <c r="P545" s="66"/>
      <c r="Q545" s="66"/>
      <c r="T545" s="67"/>
      <c r="Y545" s="20"/>
      <c r="Z545" s="18"/>
      <c r="AB545" s="20"/>
      <c r="AC545" s="20"/>
      <c r="AD545" s="20"/>
      <c r="AE545" s="20"/>
      <c r="AF545" s="20"/>
      <c r="AG545" s="20"/>
      <c r="AH545" s="20"/>
      <c r="AI545" s="29"/>
      <c r="AJ545" s="29"/>
      <c r="AK545" s="29"/>
      <c r="AL545" s="38"/>
      <c r="AM545" s="38"/>
      <c r="AN545" s="26"/>
      <c r="AO545" s="40"/>
      <c r="AP545" s="40"/>
    </row>
    <row r="546" spans="1:42" s="28" customFormat="1" ht="84.75" customHeight="1">
      <c r="A546" s="8"/>
      <c r="B546" s="8"/>
      <c r="C546" s="8"/>
      <c r="D546" s="8"/>
      <c r="E546" s="32">
        <f t="shared" ref="E546:AM546" si="145">SUM(E4:E545)</f>
        <v>1172502.4200000002</v>
      </c>
      <c r="F546" s="32">
        <f t="shared" si="145"/>
        <v>2140708018.2700009</v>
      </c>
      <c r="G546" s="32">
        <f t="shared" si="145"/>
        <v>587696112.5599997</v>
      </c>
      <c r="H546" s="50">
        <f t="shared" si="145"/>
        <v>147455345</v>
      </c>
      <c r="I546" s="51">
        <f t="shared" si="145"/>
        <v>110591508.75</v>
      </c>
      <c r="J546" s="50">
        <f t="shared" si="145"/>
        <v>100031979</v>
      </c>
      <c r="K546" s="50">
        <f t="shared" si="145"/>
        <v>103560732</v>
      </c>
      <c r="L546" s="50">
        <f t="shared" si="145"/>
        <v>250188448</v>
      </c>
      <c r="M546" s="50">
        <f t="shared" si="145"/>
        <v>44107211</v>
      </c>
      <c r="N546" s="32">
        <f t="shared" si="145"/>
        <v>1196175991.309998</v>
      </c>
      <c r="O546" s="33">
        <f t="shared" si="145"/>
        <v>1019378103</v>
      </c>
      <c r="P546" s="33">
        <f t="shared" si="145"/>
        <v>405224</v>
      </c>
      <c r="Q546" s="33">
        <f t="shared" si="145"/>
        <v>39611</v>
      </c>
      <c r="R546" s="33">
        <f t="shared" si="145"/>
        <v>26068986</v>
      </c>
      <c r="S546" s="34">
        <f t="shared" si="145"/>
        <v>102910537.40339997</v>
      </c>
      <c r="T546" s="33">
        <f t="shared" si="145"/>
        <v>36306037768</v>
      </c>
      <c r="U546" s="34">
        <f t="shared" si="145"/>
        <v>36306037.768000007</v>
      </c>
      <c r="V546" s="34">
        <f t="shared" si="145"/>
        <v>67946953.388000026</v>
      </c>
      <c r="W546" s="33">
        <f t="shared" si="145"/>
        <v>1358939065</v>
      </c>
      <c r="X546" s="33">
        <f t="shared" si="145"/>
        <v>2404386154</v>
      </c>
      <c r="Y546" s="33">
        <f t="shared" si="145"/>
        <v>40471</v>
      </c>
      <c r="Z546" s="33">
        <f t="shared" si="145"/>
        <v>40007</v>
      </c>
      <c r="AA546" s="33">
        <f t="shared" si="145"/>
        <v>2404426161</v>
      </c>
      <c r="AB546" s="33">
        <f t="shared" si="145"/>
        <v>186194</v>
      </c>
      <c r="AC546" s="33">
        <f t="shared" si="145"/>
        <v>42558</v>
      </c>
      <c r="AD546" s="33">
        <f t="shared" si="145"/>
        <v>114806</v>
      </c>
      <c r="AE546" s="33">
        <f t="shared" ref="AE546" si="146">SUM(AE4:AE545)</f>
        <v>73244</v>
      </c>
      <c r="AF546" s="33">
        <f t="shared" si="145"/>
        <v>79406</v>
      </c>
      <c r="AG546" s="33">
        <f t="shared" si="145"/>
        <v>764148.59</v>
      </c>
      <c r="AH546" s="33">
        <f t="shared" si="145"/>
        <v>0</v>
      </c>
      <c r="AI546" s="33">
        <f t="shared" si="145"/>
        <v>1222704.5899999999</v>
      </c>
      <c r="AJ546" s="33">
        <f t="shared" si="145"/>
        <v>246658</v>
      </c>
      <c r="AK546" s="33">
        <f t="shared" si="145"/>
        <v>0</v>
      </c>
      <c r="AL546" s="39">
        <f t="shared" si="145"/>
        <v>2404141851</v>
      </c>
      <c r="AM546" s="39">
        <f t="shared" si="145"/>
        <v>2404154834</v>
      </c>
      <c r="AN546" s="39">
        <f>SUM(AN4:AN545)</f>
        <v>-12983</v>
      </c>
      <c r="AO546" s="41">
        <f>COUNTIF(AO4:AO544,1)</f>
        <v>79</v>
      </c>
      <c r="AP546" s="41">
        <f>COUNTIF(AP4:AP544,1)</f>
        <v>40</v>
      </c>
    </row>
    <row r="547" spans="1:42" ht="17.100000000000001" customHeight="1">
      <c r="C547" s="8">
        <f>COUNTA(C4:C544)</f>
        <v>541</v>
      </c>
      <c r="K547" s="43"/>
      <c r="P547" s="22"/>
      <c r="Q547" s="22"/>
      <c r="T547" s="6"/>
      <c r="AA547" s="19"/>
      <c r="AB547" s="71">
        <f t="shared" ref="AB547:AK547" si="147">COUNTIF(AB4:AB543,"&gt;0")</f>
        <v>12</v>
      </c>
      <c r="AC547" s="71">
        <f t="shared" si="147"/>
        <v>2</v>
      </c>
      <c r="AD547" s="71">
        <f t="shared" si="147"/>
        <v>2</v>
      </c>
      <c r="AE547" s="71">
        <f t="shared" si="147"/>
        <v>13</v>
      </c>
      <c r="AF547" s="71">
        <f t="shared" si="147"/>
        <v>2</v>
      </c>
      <c r="AG547" s="71">
        <f t="shared" si="147"/>
        <v>13</v>
      </c>
      <c r="AH547" s="71">
        <f t="shared" si="147"/>
        <v>0</v>
      </c>
      <c r="AI547" s="71">
        <f t="shared" si="147"/>
        <v>19</v>
      </c>
      <c r="AJ547" s="71">
        <f t="shared" si="147"/>
        <v>7</v>
      </c>
      <c r="AK547" s="71">
        <f t="shared" si="147"/>
        <v>0</v>
      </c>
      <c r="AM547" s="7"/>
    </row>
    <row r="548" spans="1:42" ht="14.1" customHeight="1">
      <c r="A548" s="24"/>
      <c r="B548" s="24"/>
      <c r="C548" s="24"/>
      <c r="D548" s="24"/>
      <c r="E548" s="8"/>
      <c r="F548" s="8"/>
      <c r="G548" s="8"/>
      <c r="H548" s="45"/>
      <c r="I548" s="45"/>
      <c r="J548" s="45"/>
      <c r="K548" s="45"/>
      <c r="L548" s="45"/>
      <c r="M548" s="45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35"/>
    </row>
    <row r="549" spans="1:42" ht="14.1" customHeight="1">
      <c r="A549" s="24"/>
      <c r="B549" s="24"/>
      <c r="C549" s="24"/>
      <c r="D549" s="24"/>
      <c r="E549" s="8"/>
      <c r="F549" s="8"/>
      <c r="G549" s="8"/>
      <c r="H549" s="45"/>
      <c r="I549" s="45"/>
      <c r="J549" s="45"/>
      <c r="K549" s="45"/>
      <c r="L549" s="45"/>
      <c r="M549" s="45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35"/>
    </row>
    <row r="550" spans="1:42" ht="14.1" customHeight="1">
      <c r="A550" s="24"/>
      <c r="B550" s="24"/>
      <c r="C550" s="24"/>
      <c r="D550" s="24"/>
      <c r="E550" s="8"/>
      <c r="F550" s="8"/>
      <c r="G550" s="8"/>
      <c r="H550" s="45"/>
      <c r="I550" s="45"/>
      <c r="J550" s="45"/>
      <c r="K550" s="45"/>
      <c r="L550" s="45"/>
      <c r="M550" s="45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35"/>
    </row>
    <row r="551" spans="1:42" ht="14.1" customHeight="1">
      <c r="A551" s="24"/>
      <c r="B551" s="24"/>
      <c r="C551" s="24"/>
      <c r="D551" s="24"/>
      <c r="E551" s="8"/>
      <c r="F551" s="8"/>
      <c r="G551" s="8"/>
      <c r="H551" s="45"/>
      <c r="I551" s="45"/>
      <c r="J551" s="45"/>
      <c r="K551" s="45"/>
      <c r="L551" s="45"/>
      <c r="M551" s="45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35"/>
    </row>
    <row r="552" spans="1:42" ht="14.1" customHeight="1">
      <c r="A552" s="24"/>
      <c r="B552" s="24"/>
      <c r="C552" s="24"/>
      <c r="D552" s="24"/>
      <c r="E552" s="8"/>
      <c r="F552" s="8"/>
      <c r="G552" s="8"/>
      <c r="H552" s="45"/>
      <c r="I552" s="45"/>
      <c r="J552" s="45"/>
      <c r="K552" s="45"/>
      <c r="L552" s="45"/>
      <c r="M552" s="45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35"/>
    </row>
    <row r="553" spans="1:42" ht="14.1" customHeight="1">
      <c r="A553" s="24"/>
      <c r="B553" s="24"/>
      <c r="C553" s="24"/>
      <c r="D553" s="24"/>
      <c r="E553" s="8"/>
      <c r="F553" s="8"/>
      <c r="G553" s="8"/>
      <c r="H553" s="45"/>
      <c r="I553" s="45"/>
      <c r="J553" s="45"/>
      <c r="K553" s="45"/>
      <c r="L553" s="45"/>
      <c r="M553" s="45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35"/>
    </row>
    <row r="554" spans="1:42" ht="14.1" customHeight="1">
      <c r="A554" s="24"/>
      <c r="B554" s="24"/>
      <c r="C554" s="24"/>
      <c r="D554" s="24"/>
      <c r="E554" s="8"/>
      <c r="F554" s="8"/>
      <c r="G554" s="8"/>
      <c r="H554" s="45"/>
      <c r="I554" s="45"/>
      <c r="J554" s="45"/>
      <c r="K554" s="45"/>
      <c r="L554" s="45"/>
      <c r="M554" s="45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35"/>
    </row>
    <row r="555" spans="1:42" ht="14.1" customHeight="1">
      <c r="A555" s="24"/>
      <c r="B555" s="24"/>
      <c r="C555" s="24"/>
      <c r="D555" s="24"/>
      <c r="E555" s="8"/>
      <c r="F555" s="8"/>
      <c r="G555" s="8"/>
      <c r="H555" s="45"/>
      <c r="I555" s="45"/>
      <c r="J555" s="45"/>
      <c r="K555" s="45"/>
      <c r="L555" s="45"/>
      <c r="M555" s="45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35"/>
    </row>
    <row r="556" spans="1:42" ht="14.1" customHeight="1">
      <c r="A556" s="24"/>
      <c r="B556" s="24"/>
      <c r="C556" s="24"/>
      <c r="D556" s="24"/>
      <c r="E556" s="8"/>
      <c r="F556" s="8"/>
      <c r="G556" s="8"/>
      <c r="H556" s="45"/>
      <c r="I556" s="45"/>
      <c r="J556" s="45"/>
      <c r="K556" s="45"/>
      <c r="L556" s="45"/>
      <c r="M556" s="45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35"/>
    </row>
    <row r="557" spans="1:42" ht="14.1" customHeight="1">
      <c r="A557" s="24"/>
      <c r="B557" s="24"/>
      <c r="C557" s="24"/>
      <c r="D557" s="24"/>
      <c r="E557" s="8"/>
      <c r="F557" s="8"/>
      <c r="G557" s="8"/>
      <c r="H557" s="45"/>
      <c r="I557" s="45"/>
      <c r="J557" s="45"/>
      <c r="K557" s="45"/>
      <c r="L557" s="45"/>
      <c r="M557" s="45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35"/>
    </row>
    <row r="558" spans="1:42" ht="14.1" customHeight="1">
      <c r="A558" s="24"/>
      <c r="B558" s="24"/>
      <c r="C558" s="24"/>
      <c r="D558" s="24"/>
      <c r="E558" s="8"/>
      <c r="F558" s="8"/>
      <c r="G558" s="8"/>
      <c r="H558" s="45"/>
      <c r="I558" s="45"/>
      <c r="J558" s="45"/>
      <c r="K558" s="45"/>
      <c r="L558" s="45"/>
      <c r="M558" s="45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35"/>
    </row>
    <row r="559" spans="1:42" ht="14.1" customHeight="1">
      <c r="A559" s="24"/>
      <c r="B559" s="24"/>
      <c r="C559" s="24"/>
      <c r="D559" s="24"/>
      <c r="E559" s="8"/>
      <c r="F559" s="8"/>
      <c r="G559" s="8"/>
      <c r="H559" s="45"/>
      <c r="I559" s="45"/>
      <c r="J559" s="45"/>
      <c r="K559" s="45"/>
      <c r="L559" s="45"/>
      <c r="M559" s="45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35"/>
    </row>
    <row r="560" spans="1:42" ht="14.1" customHeight="1">
      <c r="A560" s="24"/>
      <c r="B560" s="24"/>
      <c r="C560" s="24"/>
      <c r="D560" s="24"/>
      <c r="E560" s="8"/>
      <c r="F560" s="8"/>
      <c r="G560" s="8"/>
      <c r="H560" s="45"/>
      <c r="I560" s="45"/>
      <c r="J560" s="45"/>
      <c r="K560" s="45"/>
      <c r="L560" s="45"/>
      <c r="M560" s="45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35"/>
    </row>
    <row r="561" spans="1:40" ht="14.1" customHeight="1">
      <c r="A561" s="24"/>
      <c r="B561" s="24"/>
      <c r="C561" s="24"/>
      <c r="D561" s="24"/>
      <c r="E561" s="8"/>
      <c r="F561" s="8"/>
      <c r="G561" s="8"/>
      <c r="H561" s="45"/>
      <c r="I561" s="45"/>
      <c r="J561" s="45"/>
      <c r="K561" s="45"/>
      <c r="L561" s="45"/>
      <c r="M561" s="45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35"/>
    </row>
    <row r="562" spans="1:40" ht="14.1" customHeight="1">
      <c r="A562" s="24"/>
      <c r="B562" s="24"/>
      <c r="C562" s="24"/>
      <c r="D562" s="24"/>
      <c r="E562" s="8"/>
      <c r="F562" s="8"/>
      <c r="G562" s="8"/>
      <c r="H562" s="45"/>
      <c r="I562" s="45"/>
      <c r="J562" s="45"/>
      <c r="K562" s="45"/>
      <c r="L562" s="45"/>
      <c r="M562" s="45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35"/>
    </row>
    <row r="563" spans="1:40" ht="14.1" customHeight="1">
      <c r="A563" s="24"/>
      <c r="B563" s="24"/>
      <c r="C563" s="24"/>
      <c r="D563" s="24"/>
      <c r="E563" s="8"/>
      <c r="F563" s="8"/>
      <c r="G563" s="8"/>
      <c r="H563" s="45"/>
      <c r="I563" s="45"/>
      <c r="J563" s="45"/>
      <c r="K563" s="45"/>
      <c r="L563" s="45"/>
      <c r="M563" s="45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35"/>
    </row>
    <row r="564" spans="1:40" ht="14.1" customHeight="1">
      <c r="A564" s="24"/>
      <c r="B564" s="24"/>
      <c r="C564" s="24"/>
      <c r="D564" s="24"/>
      <c r="E564" s="8"/>
      <c r="F564" s="8"/>
      <c r="G564" s="8"/>
      <c r="H564" s="45"/>
      <c r="I564" s="45"/>
      <c r="J564" s="45"/>
      <c r="K564" s="45"/>
      <c r="L564" s="45"/>
      <c r="M564" s="45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35"/>
    </row>
    <row r="565" spans="1:40" ht="14.1" customHeight="1">
      <c r="A565" s="24"/>
      <c r="B565" s="24"/>
      <c r="C565" s="24"/>
      <c r="D565" s="24"/>
      <c r="E565" s="8"/>
      <c r="F565" s="8"/>
      <c r="G565" s="8"/>
      <c r="H565" s="45"/>
      <c r="I565" s="45"/>
      <c r="J565" s="45"/>
      <c r="K565" s="45"/>
      <c r="L565" s="45"/>
      <c r="M565" s="45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35"/>
    </row>
    <row r="566" spans="1:40" ht="14.1" customHeight="1">
      <c r="A566" s="24"/>
      <c r="B566" s="24"/>
      <c r="C566" s="24"/>
      <c r="D566" s="24"/>
      <c r="E566" s="8"/>
      <c r="F566" s="8"/>
      <c r="G566" s="8"/>
      <c r="H566" s="45"/>
      <c r="I566" s="45"/>
      <c r="J566" s="45"/>
      <c r="K566" s="45"/>
      <c r="L566" s="45"/>
      <c r="M566" s="45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35"/>
    </row>
    <row r="567" spans="1:40" ht="14.1" customHeight="1">
      <c r="A567" s="24"/>
      <c r="B567" s="24"/>
      <c r="C567" s="24"/>
      <c r="D567" s="24"/>
      <c r="E567" s="8"/>
      <c r="F567" s="8"/>
      <c r="G567" s="8"/>
      <c r="H567" s="45"/>
      <c r="I567" s="45"/>
      <c r="J567" s="45"/>
      <c r="K567" s="45"/>
      <c r="L567" s="45"/>
      <c r="M567" s="45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35"/>
    </row>
    <row r="568" spans="1:40" ht="14.1" customHeight="1">
      <c r="A568" s="24"/>
      <c r="B568" s="24"/>
      <c r="C568" s="24"/>
      <c r="D568" s="24"/>
      <c r="E568" s="8"/>
      <c r="F568" s="8"/>
      <c r="G568" s="8"/>
      <c r="H568" s="45"/>
      <c r="I568" s="45"/>
      <c r="J568" s="45"/>
      <c r="K568" s="45"/>
      <c r="L568" s="45"/>
      <c r="M568" s="45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35"/>
    </row>
    <row r="569" spans="1:40" ht="14.1" customHeight="1">
      <c r="A569" s="24"/>
      <c r="B569" s="24"/>
      <c r="C569" s="24"/>
      <c r="D569" s="24"/>
      <c r="E569" s="8"/>
      <c r="F569" s="8"/>
      <c r="G569" s="8"/>
      <c r="H569" s="45"/>
      <c r="I569" s="45"/>
      <c r="J569" s="45"/>
      <c r="K569" s="45"/>
      <c r="L569" s="45"/>
      <c r="M569" s="45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35"/>
    </row>
    <row r="570" spans="1:40" ht="14.1" customHeight="1">
      <c r="A570" s="24"/>
      <c r="B570" s="24"/>
      <c r="C570" s="24"/>
      <c r="D570" s="24"/>
      <c r="E570" s="8"/>
      <c r="F570" s="8"/>
      <c r="G570" s="8"/>
      <c r="H570" s="45"/>
      <c r="I570" s="45"/>
      <c r="J570" s="45"/>
      <c r="K570" s="45"/>
      <c r="L570" s="45"/>
      <c r="M570" s="45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35"/>
    </row>
    <row r="571" spans="1:40" ht="14.1" customHeight="1">
      <c r="A571" s="24"/>
      <c r="B571" s="24"/>
      <c r="C571" s="24"/>
      <c r="D571" s="24"/>
      <c r="E571" s="8"/>
      <c r="F571" s="8"/>
      <c r="G571" s="8"/>
      <c r="H571" s="45"/>
      <c r="I571" s="45"/>
      <c r="J571" s="45"/>
      <c r="K571" s="45"/>
      <c r="L571" s="45"/>
      <c r="M571" s="45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35"/>
    </row>
    <row r="572" spans="1:40" ht="14.1" customHeight="1">
      <c r="A572" s="24"/>
      <c r="B572" s="24"/>
      <c r="C572" s="24"/>
      <c r="D572" s="24"/>
      <c r="E572" s="8"/>
      <c r="F572" s="8"/>
      <c r="G572" s="8"/>
      <c r="H572" s="45"/>
      <c r="I572" s="45"/>
      <c r="J572" s="45"/>
      <c r="K572" s="45"/>
      <c r="L572" s="45"/>
      <c r="M572" s="45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35"/>
    </row>
    <row r="573" spans="1:40" ht="14.1" customHeight="1">
      <c r="A573" s="24"/>
      <c r="B573" s="24"/>
      <c r="C573" s="24"/>
      <c r="D573" s="24"/>
      <c r="E573" s="8"/>
      <c r="F573" s="8"/>
      <c r="G573" s="8"/>
      <c r="H573" s="45"/>
      <c r="I573" s="45"/>
      <c r="J573" s="45"/>
      <c r="K573" s="45"/>
      <c r="L573" s="45"/>
      <c r="M573" s="45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35"/>
    </row>
    <row r="574" spans="1:40" ht="14.1" customHeight="1">
      <c r="A574" s="24"/>
      <c r="B574" s="24"/>
      <c r="C574" s="24"/>
      <c r="D574" s="24"/>
      <c r="E574" s="8"/>
      <c r="F574" s="8"/>
      <c r="G574" s="8"/>
      <c r="H574" s="45"/>
      <c r="I574" s="45"/>
      <c r="J574" s="45"/>
      <c r="K574" s="45"/>
      <c r="L574" s="45"/>
      <c r="M574" s="45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35"/>
    </row>
    <row r="575" spans="1:40" ht="14.1" customHeight="1">
      <c r="A575" s="24"/>
      <c r="B575" s="24"/>
      <c r="C575" s="24"/>
      <c r="D575" s="24"/>
      <c r="E575" s="8"/>
      <c r="F575" s="8"/>
      <c r="G575" s="8"/>
      <c r="H575" s="45"/>
      <c r="I575" s="45"/>
      <c r="J575" s="45"/>
      <c r="K575" s="45"/>
      <c r="L575" s="45"/>
      <c r="M575" s="45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35"/>
    </row>
    <row r="576" spans="1:40" ht="14.1" customHeight="1">
      <c r="A576" s="24"/>
      <c r="B576" s="24"/>
      <c r="C576" s="24"/>
      <c r="D576" s="24"/>
      <c r="E576" s="8"/>
      <c r="F576" s="8"/>
      <c r="G576" s="8"/>
      <c r="H576" s="45"/>
      <c r="I576" s="45"/>
      <c r="J576" s="45"/>
      <c r="K576" s="45"/>
      <c r="L576" s="45"/>
      <c r="M576" s="45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35"/>
    </row>
    <row r="577" spans="1:40" ht="14.1" customHeight="1">
      <c r="A577" s="24"/>
      <c r="B577" s="24"/>
      <c r="C577" s="24"/>
      <c r="D577" s="24"/>
      <c r="E577" s="8"/>
      <c r="F577" s="8"/>
      <c r="G577" s="8"/>
      <c r="H577" s="45"/>
      <c r="I577" s="45"/>
      <c r="J577" s="45"/>
      <c r="K577" s="45"/>
      <c r="L577" s="45"/>
      <c r="M577" s="45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35"/>
    </row>
    <row r="578" spans="1:40" ht="14.1" customHeight="1">
      <c r="A578" s="24"/>
      <c r="B578" s="24"/>
      <c r="C578" s="24"/>
      <c r="D578" s="24"/>
      <c r="E578" s="8"/>
      <c r="F578" s="8"/>
      <c r="G578" s="8"/>
      <c r="H578" s="45"/>
      <c r="I578" s="45"/>
      <c r="J578" s="45"/>
      <c r="K578" s="45"/>
      <c r="L578" s="45"/>
      <c r="M578" s="45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35"/>
    </row>
    <row r="579" spans="1:40" ht="14.1" customHeight="1">
      <c r="A579" s="24"/>
      <c r="B579" s="24"/>
      <c r="C579" s="24"/>
      <c r="D579" s="24"/>
      <c r="E579" s="8"/>
      <c r="F579" s="8"/>
      <c r="G579" s="8"/>
      <c r="H579" s="45"/>
      <c r="I579" s="45"/>
      <c r="J579" s="45"/>
      <c r="K579" s="45"/>
      <c r="L579" s="45"/>
      <c r="M579" s="45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35"/>
    </row>
    <row r="580" spans="1:40" ht="14.1" customHeight="1">
      <c r="A580" s="24"/>
      <c r="B580" s="24"/>
      <c r="C580" s="24"/>
      <c r="D580" s="24"/>
      <c r="E580" s="8"/>
      <c r="F580" s="8"/>
      <c r="G580" s="8"/>
      <c r="H580" s="45"/>
      <c r="I580" s="45"/>
      <c r="J580" s="45"/>
      <c r="K580" s="45"/>
      <c r="L580" s="45"/>
      <c r="M580" s="45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35"/>
    </row>
    <row r="581" spans="1:40" ht="14.1" customHeight="1">
      <c r="A581" s="24"/>
      <c r="B581" s="24"/>
      <c r="C581" s="24"/>
      <c r="D581" s="24"/>
      <c r="E581" s="8"/>
      <c r="F581" s="8"/>
      <c r="G581" s="8"/>
      <c r="H581" s="45"/>
      <c r="I581" s="45"/>
      <c r="J581" s="45"/>
      <c r="K581" s="45"/>
      <c r="L581" s="45"/>
      <c r="M581" s="45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35"/>
    </row>
    <row r="582" spans="1:40" ht="14.1" customHeight="1">
      <c r="A582" s="24"/>
      <c r="B582" s="24"/>
      <c r="C582" s="24"/>
      <c r="D582" s="24"/>
      <c r="E582" s="8"/>
      <c r="F582" s="8"/>
      <c r="G582" s="8"/>
      <c r="H582" s="45"/>
      <c r="I582" s="45"/>
      <c r="J582" s="45"/>
      <c r="K582" s="45"/>
      <c r="L582" s="45"/>
      <c r="M582" s="45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35"/>
    </row>
    <row r="583" spans="1:40" ht="14.1" customHeight="1">
      <c r="A583" s="24"/>
      <c r="B583" s="24"/>
      <c r="C583" s="24"/>
      <c r="D583" s="24"/>
      <c r="E583" s="8"/>
      <c r="F583" s="8"/>
      <c r="G583" s="8"/>
      <c r="H583" s="45"/>
      <c r="I583" s="45"/>
      <c r="J583" s="45"/>
      <c r="K583" s="45"/>
      <c r="L583" s="45"/>
      <c r="M583" s="45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35"/>
    </row>
    <row r="584" spans="1:40" ht="14.1" customHeight="1">
      <c r="A584" s="24"/>
      <c r="B584" s="24"/>
      <c r="C584" s="24"/>
      <c r="D584" s="24"/>
      <c r="E584" s="8"/>
      <c r="F584" s="8"/>
      <c r="G584" s="8"/>
      <c r="H584" s="45"/>
      <c r="I584" s="45"/>
      <c r="J584" s="45"/>
      <c r="K584" s="45"/>
      <c r="L584" s="45"/>
      <c r="M584" s="45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35"/>
    </row>
    <row r="585" spans="1:40" ht="14.1" customHeight="1">
      <c r="A585" s="24"/>
      <c r="B585" s="24"/>
      <c r="C585" s="24"/>
      <c r="D585" s="24"/>
      <c r="E585" s="8"/>
      <c r="F585" s="8"/>
      <c r="G585" s="8"/>
      <c r="H585" s="45"/>
      <c r="I585" s="45"/>
      <c r="J585" s="45"/>
      <c r="K585" s="45"/>
      <c r="L585" s="45"/>
      <c r="M585" s="45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35"/>
    </row>
    <row r="586" spans="1:40" ht="14.1" customHeight="1">
      <c r="A586" s="24"/>
      <c r="B586" s="24"/>
      <c r="C586" s="24"/>
      <c r="D586" s="24"/>
      <c r="E586" s="8"/>
      <c r="F586" s="8"/>
      <c r="G586" s="8"/>
      <c r="H586" s="45"/>
      <c r="I586" s="45"/>
      <c r="J586" s="45"/>
      <c r="K586" s="45"/>
      <c r="L586" s="45"/>
      <c r="M586" s="45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35"/>
    </row>
    <row r="587" spans="1:40" ht="14.1" customHeight="1">
      <c r="A587" s="24"/>
      <c r="B587" s="24"/>
      <c r="C587" s="24"/>
      <c r="D587" s="24"/>
      <c r="E587" s="8"/>
      <c r="F587" s="8"/>
      <c r="G587" s="8"/>
      <c r="H587" s="45"/>
      <c r="I587" s="45"/>
      <c r="J587" s="45"/>
      <c r="K587" s="45"/>
      <c r="L587" s="45"/>
      <c r="M587" s="45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35"/>
    </row>
    <row r="588" spans="1:40" ht="14.1" customHeight="1">
      <c r="A588" s="24"/>
      <c r="B588" s="24"/>
      <c r="C588" s="24"/>
      <c r="D588" s="24"/>
      <c r="E588" s="8"/>
      <c r="F588" s="8"/>
      <c r="G588" s="8"/>
      <c r="H588" s="45"/>
      <c r="I588" s="45"/>
      <c r="J588" s="45"/>
      <c r="K588" s="45"/>
      <c r="L588" s="45"/>
      <c r="M588" s="45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35"/>
    </row>
    <row r="589" spans="1:40" ht="14.1" customHeight="1">
      <c r="A589" s="24"/>
      <c r="B589" s="24"/>
      <c r="C589" s="24"/>
      <c r="D589" s="24"/>
      <c r="E589" s="8"/>
      <c r="F589" s="8"/>
      <c r="G589" s="8"/>
      <c r="H589" s="45"/>
      <c r="I589" s="45"/>
      <c r="J589" s="45"/>
      <c r="K589" s="45"/>
      <c r="L589" s="45"/>
      <c r="M589" s="45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35"/>
    </row>
    <row r="590" spans="1:40" ht="14.1" customHeight="1">
      <c r="A590" s="24"/>
      <c r="B590" s="24"/>
      <c r="C590" s="24"/>
      <c r="D590" s="24"/>
      <c r="E590" s="8"/>
      <c r="F590" s="8"/>
      <c r="G590" s="8"/>
      <c r="H590" s="45"/>
      <c r="I590" s="45"/>
      <c r="J590" s="45"/>
      <c r="K590" s="45"/>
      <c r="L590" s="45"/>
      <c r="M590" s="45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35"/>
    </row>
    <row r="591" spans="1:40" ht="14.1" customHeight="1">
      <c r="A591" s="24"/>
      <c r="B591" s="24"/>
      <c r="C591" s="24"/>
      <c r="D591" s="24"/>
      <c r="E591" s="8"/>
      <c r="F591" s="8"/>
      <c r="G591" s="8"/>
      <c r="H591" s="45"/>
      <c r="I591" s="45"/>
      <c r="J591" s="45"/>
      <c r="K591" s="45"/>
      <c r="L591" s="45"/>
      <c r="M591" s="45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35"/>
    </row>
    <row r="592" spans="1:40" ht="14.1" customHeight="1">
      <c r="A592" s="24"/>
      <c r="B592" s="24"/>
      <c r="C592" s="24"/>
      <c r="D592" s="24"/>
      <c r="E592" s="8"/>
      <c r="F592" s="8"/>
      <c r="G592" s="8"/>
      <c r="H592" s="45"/>
      <c r="I592" s="45"/>
      <c r="J592" s="45"/>
      <c r="K592" s="45"/>
      <c r="L592" s="45"/>
      <c r="M592" s="45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35"/>
    </row>
    <row r="593" spans="1:40" ht="14.1" customHeight="1">
      <c r="A593" s="24"/>
      <c r="B593" s="24"/>
      <c r="C593" s="24"/>
      <c r="D593" s="24"/>
      <c r="E593" s="8"/>
      <c r="F593" s="8"/>
      <c r="G593" s="8"/>
      <c r="H593" s="45"/>
      <c r="I593" s="45"/>
      <c r="J593" s="45"/>
      <c r="K593" s="45"/>
      <c r="L593" s="45"/>
      <c r="M593" s="45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35"/>
    </row>
    <row r="594" spans="1:40" ht="14.1" customHeight="1">
      <c r="A594" s="24"/>
      <c r="B594" s="24"/>
      <c r="C594" s="24"/>
      <c r="D594" s="24"/>
      <c r="E594" s="8"/>
      <c r="F594" s="8"/>
      <c r="G594" s="8"/>
      <c r="H594" s="45"/>
      <c r="I594" s="45"/>
      <c r="J594" s="45"/>
      <c r="K594" s="45"/>
      <c r="L594" s="45"/>
      <c r="M594" s="45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35"/>
    </row>
    <row r="595" spans="1:40" ht="14.1" customHeight="1">
      <c r="A595" s="24"/>
      <c r="B595" s="24"/>
      <c r="C595" s="24"/>
      <c r="D595" s="24"/>
      <c r="E595" s="8"/>
      <c r="F595" s="8"/>
      <c r="G595" s="8"/>
      <c r="H595" s="45"/>
      <c r="I595" s="45"/>
      <c r="J595" s="45"/>
      <c r="K595" s="45"/>
      <c r="L595" s="45"/>
      <c r="M595" s="45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35"/>
    </row>
    <row r="596" spans="1:40" ht="14.1" customHeight="1">
      <c r="A596" s="24"/>
      <c r="B596" s="24"/>
      <c r="C596" s="24"/>
      <c r="D596" s="24"/>
      <c r="E596" s="8"/>
      <c r="F596" s="8"/>
      <c r="G596" s="8"/>
      <c r="H596" s="45"/>
      <c r="I596" s="45"/>
      <c r="J596" s="45"/>
      <c r="K596" s="45"/>
      <c r="L596" s="45"/>
      <c r="M596" s="45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35"/>
    </row>
    <row r="597" spans="1:40" ht="14.1" customHeight="1">
      <c r="A597" s="24"/>
      <c r="B597" s="24"/>
      <c r="C597" s="24"/>
      <c r="D597" s="24"/>
      <c r="E597" s="8"/>
      <c r="F597" s="8"/>
      <c r="G597" s="8"/>
      <c r="H597" s="45"/>
      <c r="I597" s="45"/>
      <c r="J597" s="45"/>
      <c r="K597" s="45"/>
      <c r="L597" s="45"/>
      <c r="M597" s="45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35"/>
    </row>
    <row r="598" spans="1:40" ht="14.1" customHeight="1">
      <c r="A598" s="24"/>
      <c r="B598" s="24"/>
      <c r="C598" s="24"/>
      <c r="D598" s="24"/>
      <c r="E598" s="8"/>
      <c r="F598" s="8"/>
      <c r="G598" s="8"/>
      <c r="H598" s="45"/>
      <c r="I598" s="45"/>
      <c r="J598" s="45"/>
      <c r="K598" s="45"/>
      <c r="L598" s="45"/>
      <c r="M598" s="45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35"/>
    </row>
    <row r="599" spans="1:40" ht="14.1" customHeight="1">
      <c r="A599" s="24"/>
      <c r="B599" s="24"/>
      <c r="C599" s="24"/>
      <c r="D599" s="24"/>
      <c r="E599" s="8"/>
      <c r="F599" s="8"/>
      <c r="G599" s="8"/>
      <c r="H599" s="45"/>
      <c r="I599" s="45"/>
      <c r="J599" s="45"/>
      <c r="K599" s="45"/>
      <c r="L599" s="45"/>
      <c r="M599" s="45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35"/>
    </row>
    <row r="600" spans="1:40" ht="14.1" customHeight="1">
      <c r="A600" s="24"/>
      <c r="B600" s="24"/>
      <c r="C600" s="24"/>
      <c r="D600" s="24"/>
      <c r="E600" s="8"/>
      <c r="F600" s="8"/>
      <c r="G600" s="8"/>
      <c r="H600" s="45"/>
      <c r="I600" s="45"/>
      <c r="J600" s="45"/>
      <c r="K600" s="45"/>
      <c r="L600" s="45"/>
      <c r="M600" s="45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35"/>
    </row>
    <row r="601" spans="1:40" ht="14.1" customHeight="1">
      <c r="A601" s="24"/>
      <c r="B601" s="24"/>
      <c r="C601" s="24"/>
      <c r="D601" s="24"/>
      <c r="E601" s="8"/>
      <c r="F601" s="8"/>
      <c r="G601" s="8"/>
      <c r="H601" s="45"/>
      <c r="I601" s="45"/>
      <c r="J601" s="45"/>
      <c r="K601" s="45"/>
      <c r="L601" s="45"/>
      <c r="M601" s="45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35"/>
    </row>
    <row r="602" spans="1:40" ht="14.1" customHeight="1">
      <c r="A602" s="24"/>
      <c r="B602" s="24"/>
      <c r="C602" s="24"/>
      <c r="D602" s="24"/>
      <c r="E602" s="8"/>
      <c r="F602" s="8"/>
      <c r="G602" s="8"/>
      <c r="H602" s="45"/>
      <c r="I602" s="45"/>
      <c r="J602" s="45"/>
      <c r="K602" s="45"/>
      <c r="L602" s="45"/>
      <c r="M602" s="45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35"/>
    </row>
    <row r="603" spans="1:40" ht="14.1" customHeight="1">
      <c r="A603" s="24"/>
      <c r="B603" s="24"/>
      <c r="C603" s="24"/>
      <c r="D603" s="24"/>
      <c r="E603" s="8"/>
      <c r="F603" s="8"/>
      <c r="G603" s="8"/>
      <c r="H603" s="45"/>
      <c r="I603" s="45"/>
      <c r="J603" s="45"/>
      <c r="K603" s="45"/>
      <c r="L603" s="45"/>
      <c r="M603" s="45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35"/>
    </row>
    <row r="604" spans="1:40" ht="14.1" customHeight="1">
      <c r="A604" s="24"/>
      <c r="B604" s="24"/>
      <c r="C604" s="24"/>
      <c r="D604" s="24"/>
      <c r="E604" s="8"/>
      <c r="F604" s="8"/>
      <c r="G604" s="8"/>
      <c r="H604" s="45"/>
      <c r="I604" s="45"/>
      <c r="J604" s="45"/>
      <c r="K604" s="45"/>
      <c r="L604" s="45"/>
      <c r="M604" s="45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35"/>
    </row>
    <row r="605" spans="1:40" ht="14.1" customHeight="1">
      <c r="A605" s="24"/>
      <c r="B605" s="24"/>
      <c r="C605" s="24"/>
      <c r="D605" s="24"/>
      <c r="E605" s="8"/>
      <c r="F605" s="8"/>
      <c r="G605" s="8"/>
      <c r="H605" s="45"/>
      <c r="I605" s="45"/>
      <c r="J605" s="45"/>
      <c r="K605" s="45"/>
      <c r="L605" s="45"/>
      <c r="M605" s="45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35"/>
    </row>
    <row r="606" spans="1:40" ht="14.1" customHeight="1">
      <c r="A606" s="24"/>
      <c r="B606" s="24"/>
      <c r="C606" s="24"/>
      <c r="D606" s="24"/>
      <c r="E606" s="8"/>
      <c r="F606" s="8"/>
      <c r="G606" s="8"/>
      <c r="H606" s="45"/>
      <c r="I606" s="45"/>
      <c r="J606" s="45"/>
      <c r="K606" s="45"/>
      <c r="L606" s="45"/>
      <c r="M606" s="45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35"/>
    </row>
    <row r="607" spans="1:40" ht="14.1" customHeight="1">
      <c r="A607" s="24"/>
      <c r="B607" s="24"/>
      <c r="C607" s="24"/>
      <c r="D607" s="24"/>
      <c r="E607" s="8"/>
      <c r="F607" s="8"/>
      <c r="G607" s="8"/>
      <c r="H607" s="45"/>
      <c r="I607" s="45"/>
      <c r="J607" s="45"/>
      <c r="K607" s="45"/>
      <c r="L607" s="45"/>
      <c r="M607" s="45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35"/>
    </row>
    <row r="608" spans="1:40" ht="14.1" customHeight="1">
      <c r="A608" s="24"/>
      <c r="B608" s="24"/>
      <c r="C608" s="24"/>
      <c r="D608" s="24"/>
      <c r="E608" s="8"/>
      <c r="F608" s="8"/>
      <c r="G608" s="8"/>
      <c r="H608" s="45"/>
      <c r="I608" s="45"/>
      <c r="J608" s="45"/>
      <c r="K608" s="45"/>
      <c r="L608" s="45"/>
      <c r="M608" s="45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35"/>
    </row>
    <row r="609" spans="1:40" ht="14.1" customHeight="1">
      <c r="A609" s="24"/>
      <c r="B609" s="24"/>
      <c r="C609" s="24"/>
      <c r="D609" s="24"/>
      <c r="E609" s="8"/>
      <c r="F609" s="8"/>
      <c r="G609" s="8"/>
      <c r="H609" s="45"/>
      <c r="I609" s="45"/>
      <c r="J609" s="45"/>
      <c r="K609" s="45"/>
      <c r="L609" s="45"/>
      <c r="M609" s="45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35"/>
    </row>
    <row r="610" spans="1:40" ht="14.1" customHeight="1">
      <c r="A610" s="24"/>
      <c r="B610" s="24"/>
      <c r="C610" s="24"/>
      <c r="D610" s="24"/>
      <c r="E610" s="8"/>
      <c r="F610" s="8"/>
      <c r="G610" s="8"/>
      <c r="H610" s="45"/>
      <c r="I610" s="45"/>
      <c r="J610" s="45"/>
      <c r="K610" s="45"/>
      <c r="L610" s="45"/>
      <c r="M610" s="45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35"/>
    </row>
    <row r="611" spans="1:40" ht="14.1" customHeight="1">
      <c r="A611" s="24"/>
      <c r="B611" s="24"/>
      <c r="C611" s="24"/>
      <c r="D611" s="24"/>
      <c r="E611" s="8"/>
      <c r="F611" s="8"/>
      <c r="G611" s="8"/>
      <c r="H611" s="45"/>
      <c r="I611" s="45"/>
      <c r="J611" s="45"/>
      <c r="K611" s="45"/>
      <c r="L611" s="45"/>
      <c r="M611" s="45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35"/>
    </row>
    <row r="612" spans="1:40" ht="14.1" customHeight="1">
      <c r="A612" s="24"/>
      <c r="B612" s="24"/>
      <c r="C612" s="24"/>
      <c r="D612" s="24"/>
      <c r="E612" s="8"/>
      <c r="F612" s="8"/>
      <c r="G612" s="8"/>
      <c r="H612" s="45"/>
      <c r="I612" s="45"/>
      <c r="J612" s="45"/>
      <c r="K612" s="45"/>
      <c r="L612" s="45"/>
      <c r="M612" s="45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35"/>
    </row>
    <row r="613" spans="1:40" ht="14.1" customHeight="1">
      <c r="A613" s="24"/>
      <c r="B613" s="24"/>
      <c r="C613" s="24"/>
      <c r="D613" s="24"/>
      <c r="E613" s="8"/>
      <c r="F613" s="8"/>
      <c r="G613" s="8"/>
      <c r="H613" s="45"/>
      <c r="I613" s="45"/>
      <c r="J613" s="45"/>
      <c r="K613" s="45"/>
      <c r="L613" s="45"/>
      <c r="M613" s="45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35"/>
    </row>
    <row r="614" spans="1:40" ht="14.1" customHeight="1">
      <c r="A614" s="24"/>
      <c r="B614" s="24"/>
      <c r="C614" s="24"/>
      <c r="D614" s="24"/>
      <c r="E614" s="8"/>
      <c r="F614" s="8"/>
      <c r="G614" s="8"/>
      <c r="H614" s="45"/>
      <c r="I614" s="45"/>
      <c r="J614" s="45"/>
      <c r="K614" s="45"/>
      <c r="L614" s="45"/>
      <c r="M614" s="45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35"/>
    </row>
    <row r="615" spans="1:40" ht="14.1" customHeight="1">
      <c r="A615" s="24"/>
      <c r="B615" s="24"/>
      <c r="C615" s="24"/>
      <c r="D615" s="24"/>
      <c r="E615" s="8"/>
      <c r="F615" s="8"/>
      <c r="G615" s="8"/>
      <c r="H615" s="45"/>
      <c r="I615" s="45"/>
      <c r="J615" s="45"/>
      <c r="K615" s="45"/>
      <c r="L615" s="45"/>
      <c r="M615" s="45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35"/>
    </row>
    <row r="616" spans="1:40" ht="14.1" customHeight="1">
      <c r="A616" s="24"/>
      <c r="B616" s="24"/>
      <c r="C616" s="24"/>
      <c r="D616" s="24"/>
      <c r="E616" s="8"/>
      <c r="F616" s="8"/>
      <c r="G616" s="8"/>
      <c r="H616" s="45"/>
      <c r="I616" s="45"/>
      <c r="J616" s="45"/>
      <c r="K616" s="45"/>
      <c r="L616" s="45"/>
      <c r="M616" s="45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35"/>
    </row>
    <row r="617" spans="1:40" ht="14.1" customHeight="1">
      <c r="A617" s="24"/>
      <c r="B617" s="24"/>
      <c r="C617" s="24"/>
      <c r="D617" s="24"/>
      <c r="E617" s="8"/>
      <c r="F617" s="8"/>
      <c r="G617" s="8"/>
      <c r="H617" s="45"/>
      <c r="I617" s="45"/>
      <c r="J617" s="45"/>
      <c r="K617" s="45"/>
      <c r="L617" s="45"/>
      <c r="M617" s="45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35"/>
    </row>
    <row r="618" spans="1:40" ht="14.1" customHeight="1">
      <c r="A618" s="24"/>
      <c r="B618" s="24"/>
      <c r="C618" s="24"/>
      <c r="D618" s="24"/>
      <c r="E618" s="8"/>
      <c r="F618" s="8"/>
      <c r="G618" s="8"/>
      <c r="H618" s="45"/>
      <c r="I618" s="45"/>
      <c r="J618" s="45"/>
      <c r="K618" s="45"/>
      <c r="L618" s="45"/>
      <c r="M618" s="45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35"/>
    </row>
    <row r="619" spans="1:40" ht="14.1" customHeight="1">
      <c r="A619" s="24"/>
      <c r="B619" s="24"/>
      <c r="C619" s="24"/>
      <c r="D619" s="24"/>
      <c r="E619" s="8"/>
      <c r="F619" s="8"/>
      <c r="G619" s="8"/>
      <c r="H619" s="45"/>
      <c r="I619" s="45"/>
      <c r="J619" s="45"/>
      <c r="K619" s="45"/>
      <c r="L619" s="45"/>
      <c r="M619" s="45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35"/>
    </row>
    <row r="620" spans="1:40" ht="14.1" customHeight="1">
      <c r="A620" s="24"/>
      <c r="B620" s="24"/>
      <c r="C620" s="24"/>
      <c r="D620" s="24"/>
      <c r="E620" s="8"/>
      <c r="F620" s="8"/>
      <c r="G620" s="8"/>
      <c r="H620" s="45"/>
      <c r="I620" s="45"/>
      <c r="J620" s="45"/>
      <c r="K620" s="45"/>
      <c r="L620" s="45"/>
      <c r="M620" s="45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35"/>
    </row>
    <row r="621" spans="1:40" ht="14.1" customHeight="1">
      <c r="A621" s="24"/>
      <c r="B621" s="24"/>
      <c r="C621" s="24"/>
      <c r="D621" s="24"/>
      <c r="E621" s="8"/>
      <c r="F621" s="8"/>
      <c r="G621" s="8"/>
      <c r="H621" s="45"/>
      <c r="I621" s="45"/>
      <c r="J621" s="45"/>
      <c r="K621" s="45"/>
      <c r="L621" s="45"/>
      <c r="M621" s="45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35"/>
    </row>
    <row r="622" spans="1:40" ht="14.1" customHeight="1">
      <c r="A622" s="24"/>
      <c r="B622" s="24"/>
      <c r="C622" s="24"/>
      <c r="D622" s="24"/>
      <c r="E622" s="8"/>
      <c r="F622" s="8"/>
      <c r="G622" s="8"/>
      <c r="H622" s="45"/>
      <c r="I622" s="45"/>
      <c r="J622" s="45"/>
      <c r="K622" s="45"/>
      <c r="L622" s="45"/>
      <c r="M622" s="45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35"/>
    </row>
    <row r="623" spans="1:40" ht="14.1" customHeight="1">
      <c r="A623" s="24"/>
      <c r="B623" s="24"/>
      <c r="C623" s="24"/>
      <c r="D623" s="24"/>
      <c r="E623" s="8"/>
      <c r="F623" s="8"/>
      <c r="G623" s="8"/>
      <c r="H623" s="45"/>
      <c r="I623" s="45"/>
      <c r="J623" s="45"/>
      <c r="K623" s="45"/>
      <c r="L623" s="45"/>
      <c r="M623" s="45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35"/>
    </row>
    <row r="624" spans="1:40" ht="14.1" customHeight="1">
      <c r="A624" s="24"/>
      <c r="B624" s="24"/>
      <c r="C624" s="24"/>
      <c r="D624" s="24"/>
      <c r="E624" s="8"/>
      <c r="F624" s="8"/>
      <c r="G624" s="8"/>
      <c r="H624" s="45"/>
      <c r="I624" s="45"/>
      <c r="J624" s="45"/>
      <c r="K624" s="45"/>
      <c r="L624" s="45"/>
      <c r="M624" s="45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35"/>
    </row>
    <row r="625" spans="1:40" ht="14.1" customHeight="1">
      <c r="A625" s="24"/>
      <c r="B625" s="24"/>
      <c r="C625" s="24"/>
      <c r="D625" s="24"/>
      <c r="E625" s="8"/>
      <c r="F625" s="8"/>
      <c r="G625" s="8"/>
      <c r="H625" s="45"/>
      <c r="I625" s="45"/>
      <c r="J625" s="45"/>
      <c r="K625" s="45"/>
      <c r="L625" s="45"/>
      <c r="M625" s="45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35"/>
    </row>
    <row r="626" spans="1:40" ht="14.1" customHeight="1">
      <c r="A626" s="24"/>
      <c r="B626" s="24"/>
      <c r="C626" s="24"/>
      <c r="D626" s="24"/>
      <c r="E626" s="8"/>
      <c r="F626" s="8"/>
      <c r="G626" s="8"/>
      <c r="H626" s="45"/>
      <c r="I626" s="45"/>
      <c r="J626" s="45"/>
      <c r="K626" s="45"/>
      <c r="L626" s="45"/>
      <c r="M626" s="45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35"/>
    </row>
    <row r="627" spans="1:40" ht="14.1" customHeight="1">
      <c r="A627" s="24"/>
      <c r="B627" s="24"/>
      <c r="C627" s="24"/>
      <c r="D627" s="24"/>
      <c r="E627" s="8"/>
      <c r="F627" s="8"/>
      <c r="G627" s="8"/>
      <c r="H627" s="45"/>
      <c r="I627" s="45"/>
      <c r="J627" s="45"/>
      <c r="K627" s="45"/>
      <c r="L627" s="45"/>
      <c r="M627" s="45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35"/>
    </row>
    <row r="628" spans="1:40" ht="14.1" customHeight="1">
      <c r="A628" s="24"/>
      <c r="B628" s="24"/>
      <c r="C628" s="24"/>
      <c r="D628" s="24"/>
      <c r="E628" s="8"/>
      <c r="F628" s="8"/>
      <c r="G628" s="8"/>
      <c r="H628" s="45"/>
      <c r="I628" s="45"/>
      <c r="J628" s="45"/>
      <c r="K628" s="45"/>
      <c r="L628" s="45"/>
      <c r="M628" s="45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35"/>
    </row>
    <row r="629" spans="1:40" ht="14.1" customHeight="1">
      <c r="A629" s="24"/>
      <c r="B629" s="24"/>
      <c r="C629" s="24"/>
      <c r="D629" s="24"/>
      <c r="E629" s="8"/>
      <c r="F629" s="8"/>
      <c r="G629" s="8"/>
      <c r="H629" s="45"/>
      <c r="I629" s="45"/>
      <c r="J629" s="45"/>
      <c r="K629" s="45"/>
      <c r="L629" s="45"/>
      <c r="M629" s="45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35"/>
    </row>
    <row r="630" spans="1:40" ht="14.1" customHeight="1">
      <c r="A630" s="24"/>
      <c r="B630" s="24"/>
      <c r="C630" s="24"/>
      <c r="D630" s="24"/>
      <c r="E630" s="8"/>
      <c r="F630" s="8"/>
      <c r="G630" s="8"/>
      <c r="H630" s="45"/>
      <c r="I630" s="45"/>
      <c r="J630" s="45"/>
      <c r="K630" s="45"/>
      <c r="L630" s="45"/>
      <c r="M630" s="45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35"/>
    </row>
    <row r="631" spans="1:40" ht="14.1" customHeight="1">
      <c r="A631" s="24"/>
      <c r="B631" s="24"/>
      <c r="C631" s="24"/>
      <c r="D631" s="24"/>
      <c r="E631" s="8"/>
      <c r="F631" s="8"/>
      <c r="G631" s="8"/>
      <c r="H631" s="45"/>
      <c r="I631" s="45"/>
      <c r="J631" s="45"/>
      <c r="K631" s="45"/>
      <c r="L631" s="45"/>
      <c r="M631" s="45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35"/>
    </row>
    <row r="632" spans="1:40" ht="14.1" customHeight="1">
      <c r="A632" s="24"/>
      <c r="B632" s="24"/>
      <c r="C632" s="24"/>
      <c r="D632" s="24"/>
      <c r="E632" s="8"/>
      <c r="F632" s="8"/>
      <c r="G632" s="8"/>
      <c r="H632" s="45"/>
      <c r="I632" s="45"/>
      <c r="J632" s="45"/>
      <c r="K632" s="45"/>
      <c r="L632" s="45"/>
      <c r="M632" s="45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35"/>
    </row>
    <row r="633" spans="1:40" ht="14.1" customHeight="1">
      <c r="A633" s="24"/>
      <c r="B633" s="24"/>
      <c r="C633" s="24"/>
      <c r="D633" s="24"/>
      <c r="E633" s="8"/>
      <c r="F633" s="8"/>
      <c r="G633" s="8"/>
      <c r="H633" s="45"/>
      <c r="I633" s="45"/>
      <c r="J633" s="45"/>
      <c r="K633" s="45"/>
      <c r="L633" s="45"/>
      <c r="M633" s="45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35"/>
    </row>
    <row r="634" spans="1:40" ht="14.1" customHeight="1">
      <c r="A634" s="24"/>
      <c r="B634" s="24"/>
      <c r="C634" s="24"/>
      <c r="D634" s="24"/>
      <c r="E634" s="8"/>
      <c r="F634" s="8"/>
      <c r="G634" s="8"/>
      <c r="H634" s="45"/>
      <c r="I634" s="45"/>
      <c r="J634" s="45"/>
      <c r="K634" s="45"/>
      <c r="L634" s="45"/>
      <c r="M634" s="45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35"/>
    </row>
    <row r="635" spans="1:40" ht="14.1" customHeight="1">
      <c r="A635" s="24"/>
      <c r="B635" s="24"/>
      <c r="C635" s="24"/>
      <c r="D635" s="24"/>
      <c r="E635" s="8"/>
      <c r="F635" s="8"/>
      <c r="G635" s="8"/>
      <c r="H635" s="45"/>
      <c r="I635" s="45"/>
      <c r="J635" s="45"/>
      <c r="K635" s="45"/>
      <c r="L635" s="45"/>
      <c r="M635" s="45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35"/>
    </row>
    <row r="636" spans="1:40" ht="14.1" customHeight="1">
      <c r="A636" s="24"/>
      <c r="B636" s="24"/>
      <c r="C636" s="24"/>
      <c r="D636" s="24"/>
      <c r="E636" s="8"/>
      <c r="F636" s="8"/>
      <c r="G636" s="8"/>
      <c r="H636" s="45"/>
      <c r="I636" s="45"/>
      <c r="J636" s="45"/>
      <c r="K636" s="45"/>
      <c r="L636" s="45"/>
      <c r="M636" s="45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35"/>
    </row>
    <row r="637" spans="1:40" ht="14.1" customHeight="1">
      <c r="A637" s="24"/>
      <c r="B637" s="24"/>
      <c r="C637" s="24"/>
      <c r="D637" s="24"/>
      <c r="E637" s="8"/>
      <c r="F637" s="8"/>
      <c r="G637" s="8"/>
      <c r="H637" s="45"/>
      <c r="I637" s="45"/>
      <c r="J637" s="45"/>
      <c r="K637" s="45"/>
      <c r="L637" s="45"/>
      <c r="M637" s="45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35"/>
    </row>
    <row r="638" spans="1:40" ht="14.1" customHeight="1">
      <c r="A638" s="24"/>
      <c r="B638" s="24"/>
      <c r="C638" s="24"/>
      <c r="D638" s="24"/>
      <c r="E638" s="8"/>
      <c r="F638" s="8"/>
      <c r="G638" s="8"/>
      <c r="H638" s="45"/>
      <c r="I638" s="45"/>
      <c r="J638" s="45"/>
      <c r="K638" s="45"/>
      <c r="L638" s="45"/>
      <c r="M638" s="45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35"/>
    </row>
    <row r="639" spans="1:40" ht="14.1" customHeight="1">
      <c r="A639" s="24"/>
      <c r="B639" s="24"/>
      <c r="C639" s="24"/>
      <c r="D639" s="24"/>
      <c r="E639" s="8"/>
      <c r="F639" s="8"/>
      <c r="G639" s="8"/>
      <c r="H639" s="45"/>
      <c r="I639" s="45"/>
      <c r="J639" s="45"/>
      <c r="K639" s="45"/>
      <c r="L639" s="45"/>
      <c r="M639" s="45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35"/>
    </row>
    <row r="640" spans="1:40" ht="14.1" customHeight="1">
      <c r="A640" s="24"/>
      <c r="B640" s="24"/>
      <c r="C640" s="24"/>
      <c r="D640" s="24"/>
      <c r="E640" s="8"/>
      <c r="F640" s="8"/>
      <c r="G640" s="8"/>
      <c r="H640" s="45"/>
      <c r="I640" s="45"/>
      <c r="J640" s="45"/>
      <c r="K640" s="45"/>
      <c r="L640" s="45"/>
      <c r="M640" s="45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35"/>
    </row>
    <row r="641" spans="1:40" ht="14.1" customHeight="1">
      <c r="A641" s="24"/>
      <c r="B641" s="24"/>
      <c r="C641" s="24"/>
      <c r="D641" s="24"/>
      <c r="E641" s="8"/>
      <c r="F641" s="8"/>
      <c r="G641" s="8"/>
      <c r="H641" s="45"/>
      <c r="I641" s="45"/>
      <c r="J641" s="45"/>
      <c r="K641" s="45"/>
      <c r="L641" s="45"/>
      <c r="M641" s="45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35"/>
    </row>
    <row r="642" spans="1:40" ht="14.1" customHeight="1">
      <c r="A642" s="24"/>
      <c r="B642" s="24"/>
      <c r="C642" s="24"/>
      <c r="D642" s="24"/>
      <c r="E642" s="8"/>
      <c r="F642" s="8"/>
      <c r="G642" s="8"/>
      <c r="H642" s="45"/>
      <c r="I642" s="45"/>
      <c r="J642" s="45"/>
      <c r="K642" s="45"/>
      <c r="L642" s="45"/>
      <c r="M642" s="45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35"/>
    </row>
    <row r="643" spans="1:40" ht="14.1" customHeight="1">
      <c r="A643" s="24"/>
      <c r="B643" s="24"/>
      <c r="C643" s="24"/>
      <c r="D643" s="24"/>
      <c r="E643" s="8"/>
      <c r="F643" s="8"/>
      <c r="G643" s="8"/>
      <c r="H643" s="45"/>
      <c r="I643" s="45"/>
      <c r="J643" s="45"/>
      <c r="K643" s="45"/>
      <c r="L643" s="45"/>
      <c r="M643" s="45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35"/>
    </row>
    <row r="644" spans="1:40" ht="14.1" customHeight="1">
      <c r="A644" s="24"/>
      <c r="B644" s="24"/>
      <c r="C644" s="24"/>
      <c r="D644" s="24"/>
      <c r="E644" s="8"/>
      <c r="F644" s="8"/>
      <c r="G644" s="8"/>
      <c r="H644" s="45"/>
      <c r="I644" s="45"/>
      <c r="J644" s="45"/>
      <c r="K644" s="45"/>
      <c r="L644" s="45"/>
      <c r="M644" s="45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35"/>
    </row>
    <row r="645" spans="1:40" ht="14.1" customHeight="1">
      <c r="A645" s="24"/>
      <c r="B645" s="24"/>
      <c r="C645" s="24"/>
      <c r="D645" s="24"/>
      <c r="E645" s="8"/>
      <c r="F645" s="8"/>
      <c r="G645" s="8"/>
      <c r="H645" s="45"/>
      <c r="I645" s="45"/>
      <c r="J645" s="45"/>
      <c r="K645" s="45"/>
      <c r="L645" s="45"/>
      <c r="M645" s="45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35"/>
    </row>
    <row r="646" spans="1:40" ht="14.1" customHeight="1">
      <c r="A646" s="24"/>
      <c r="B646" s="24"/>
      <c r="C646" s="24"/>
      <c r="D646" s="24"/>
      <c r="E646" s="8"/>
      <c r="F646" s="8"/>
      <c r="G646" s="8"/>
      <c r="H646" s="45"/>
      <c r="I646" s="45"/>
      <c r="J646" s="45"/>
      <c r="K646" s="45"/>
      <c r="L646" s="45"/>
      <c r="M646" s="45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35"/>
    </row>
    <row r="647" spans="1:40" ht="14.1" customHeight="1">
      <c r="A647" s="24"/>
      <c r="B647" s="24"/>
      <c r="C647" s="24"/>
      <c r="D647" s="24"/>
      <c r="E647" s="8"/>
      <c r="F647" s="8"/>
      <c r="G647" s="8"/>
      <c r="H647" s="45"/>
      <c r="I647" s="45"/>
      <c r="J647" s="45"/>
      <c r="K647" s="45"/>
      <c r="L647" s="45"/>
      <c r="M647" s="45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35"/>
    </row>
    <row r="648" spans="1:40" ht="14.1" customHeight="1">
      <c r="A648" s="24"/>
      <c r="B648" s="24"/>
      <c r="C648" s="24"/>
      <c r="D648" s="24"/>
      <c r="E648" s="8"/>
      <c r="F648" s="8"/>
      <c r="G648" s="8"/>
      <c r="H648" s="45"/>
      <c r="I648" s="45"/>
      <c r="J648" s="45"/>
      <c r="K648" s="45"/>
      <c r="L648" s="45"/>
      <c r="M648" s="45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35"/>
    </row>
    <row r="649" spans="1:40" ht="14.1" customHeight="1">
      <c r="A649" s="24"/>
      <c r="B649" s="24"/>
      <c r="C649" s="24"/>
      <c r="D649" s="24"/>
      <c r="E649" s="8"/>
      <c r="F649" s="8"/>
      <c r="G649" s="8"/>
      <c r="H649" s="45"/>
      <c r="I649" s="45"/>
      <c r="J649" s="45"/>
      <c r="K649" s="45"/>
      <c r="L649" s="45"/>
      <c r="M649" s="45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35"/>
    </row>
    <row r="650" spans="1:40" ht="14.1" customHeight="1">
      <c r="A650" s="24"/>
      <c r="B650" s="24"/>
      <c r="C650" s="24"/>
      <c r="D650" s="24"/>
      <c r="E650" s="8"/>
      <c r="F650" s="8"/>
      <c r="G650" s="8"/>
      <c r="H650" s="45"/>
      <c r="I650" s="45"/>
      <c r="J650" s="45"/>
      <c r="K650" s="45"/>
      <c r="L650" s="45"/>
      <c r="M650" s="45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35"/>
    </row>
    <row r="651" spans="1:40" ht="14.1" customHeight="1">
      <c r="A651" s="24"/>
      <c r="B651" s="24"/>
      <c r="C651" s="24"/>
      <c r="D651" s="24"/>
      <c r="E651" s="8"/>
      <c r="F651" s="8"/>
      <c r="G651" s="8"/>
      <c r="H651" s="45"/>
      <c r="I651" s="45"/>
      <c r="J651" s="45"/>
      <c r="K651" s="45"/>
      <c r="L651" s="45"/>
      <c r="M651" s="45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35"/>
    </row>
    <row r="652" spans="1:40" ht="14.1" customHeight="1">
      <c r="A652" s="24"/>
      <c r="B652" s="24"/>
      <c r="C652" s="24"/>
      <c r="D652" s="24"/>
      <c r="E652" s="8"/>
      <c r="F652" s="8"/>
      <c r="G652" s="8"/>
      <c r="H652" s="45"/>
      <c r="I652" s="45"/>
      <c r="J652" s="45"/>
      <c r="K652" s="45"/>
      <c r="L652" s="45"/>
      <c r="M652" s="45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35"/>
    </row>
    <row r="653" spans="1:40" ht="14.1" customHeight="1">
      <c r="A653" s="24"/>
      <c r="B653" s="24"/>
      <c r="C653" s="24"/>
      <c r="D653" s="24"/>
      <c r="E653" s="8"/>
      <c r="F653" s="8"/>
      <c r="G653" s="8"/>
      <c r="H653" s="45"/>
      <c r="I653" s="45"/>
      <c r="J653" s="45"/>
      <c r="K653" s="45"/>
      <c r="L653" s="45"/>
      <c r="M653" s="45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35"/>
    </row>
    <row r="654" spans="1:40" ht="14.1" customHeight="1">
      <c r="A654" s="24"/>
      <c r="B654" s="24"/>
      <c r="C654" s="24"/>
      <c r="D654" s="24"/>
      <c r="E654" s="8"/>
      <c r="F654" s="8"/>
      <c r="G654" s="8"/>
      <c r="H654" s="45"/>
      <c r="I654" s="45"/>
      <c r="J654" s="45"/>
      <c r="K654" s="45"/>
      <c r="L654" s="45"/>
      <c r="M654" s="45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35"/>
    </row>
    <row r="655" spans="1:40" ht="14.1" customHeight="1">
      <c r="A655" s="24"/>
      <c r="B655" s="24"/>
      <c r="C655" s="24"/>
      <c r="D655" s="24"/>
      <c r="E655" s="8"/>
      <c r="F655" s="8"/>
      <c r="G655" s="8"/>
      <c r="H655" s="45"/>
      <c r="I655" s="45"/>
      <c r="J655" s="45"/>
      <c r="K655" s="45"/>
      <c r="L655" s="45"/>
      <c r="M655" s="45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35"/>
    </row>
    <row r="656" spans="1:40" ht="14.1" customHeight="1">
      <c r="A656" s="24"/>
      <c r="B656" s="24"/>
      <c r="C656" s="24"/>
      <c r="D656" s="24"/>
      <c r="E656" s="8"/>
      <c r="F656" s="8"/>
      <c r="G656" s="8"/>
      <c r="H656" s="45"/>
      <c r="I656" s="45"/>
      <c r="J656" s="45"/>
      <c r="K656" s="45"/>
      <c r="L656" s="45"/>
      <c r="M656" s="45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35"/>
    </row>
    <row r="657" spans="1:40" ht="14.1" customHeight="1">
      <c r="A657" s="24"/>
      <c r="B657" s="24"/>
      <c r="C657" s="24"/>
      <c r="D657" s="24"/>
      <c r="E657" s="8"/>
      <c r="F657" s="8"/>
      <c r="G657" s="8"/>
      <c r="H657" s="45"/>
      <c r="I657" s="45"/>
      <c r="J657" s="45"/>
      <c r="K657" s="45"/>
      <c r="L657" s="45"/>
      <c r="M657" s="45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35"/>
    </row>
    <row r="658" spans="1:40" ht="14.1" customHeight="1">
      <c r="A658" s="8"/>
      <c r="E658" s="8"/>
      <c r="F658" s="8"/>
      <c r="G658" s="8"/>
      <c r="H658" s="45"/>
      <c r="I658" s="45"/>
      <c r="J658" s="45"/>
      <c r="K658" s="45"/>
      <c r="L658" s="45"/>
      <c r="M658" s="45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35"/>
    </row>
    <row r="659" spans="1:40" ht="14.1" customHeight="1">
      <c r="A659" s="8"/>
      <c r="E659" s="8"/>
      <c r="F659" s="8"/>
      <c r="G659" s="8"/>
      <c r="H659" s="45"/>
      <c r="I659" s="45"/>
      <c r="J659" s="45"/>
      <c r="K659" s="45"/>
      <c r="L659" s="45"/>
      <c r="M659" s="45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35"/>
    </row>
    <row r="660" spans="1:40" ht="14.1" customHeight="1">
      <c r="A660" s="8"/>
      <c r="E660" s="8"/>
      <c r="F660" s="8"/>
      <c r="G660" s="8"/>
      <c r="H660" s="45"/>
      <c r="I660" s="45"/>
      <c r="J660" s="45"/>
      <c r="K660" s="45"/>
      <c r="L660" s="45"/>
      <c r="M660" s="45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35"/>
    </row>
    <row r="661" spans="1:40" ht="14.1" customHeight="1">
      <c r="A661" s="25"/>
      <c r="B661" s="25"/>
      <c r="C661" s="25"/>
      <c r="D661" s="25"/>
      <c r="E661" s="8"/>
      <c r="F661" s="8"/>
      <c r="G661" s="8"/>
      <c r="H661" s="45"/>
      <c r="I661" s="45"/>
      <c r="J661" s="45"/>
      <c r="K661" s="45"/>
      <c r="L661" s="45"/>
      <c r="M661" s="45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35"/>
    </row>
    <row r="662" spans="1:40" ht="14.1" customHeight="1">
      <c r="A662" s="24"/>
      <c r="B662" s="24"/>
      <c r="C662" s="24"/>
      <c r="D662" s="24"/>
      <c r="E662" s="8"/>
      <c r="F662" s="8"/>
      <c r="G662" s="8"/>
      <c r="H662" s="45"/>
      <c r="I662" s="45"/>
      <c r="J662" s="45"/>
      <c r="K662" s="45"/>
      <c r="L662" s="45"/>
      <c r="M662" s="45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35"/>
    </row>
    <row r="663" spans="1:40" ht="14.1" customHeight="1">
      <c r="A663" s="24"/>
      <c r="B663" s="24"/>
      <c r="C663" s="24"/>
      <c r="D663" s="24"/>
      <c r="E663" s="8"/>
      <c r="F663" s="8"/>
      <c r="G663" s="8"/>
      <c r="H663" s="45"/>
      <c r="I663" s="45"/>
      <c r="J663" s="45"/>
      <c r="K663" s="45"/>
      <c r="L663" s="45"/>
      <c r="M663" s="45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35"/>
    </row>
    <row r="664" spans="1:40" ht="14.1" customHeight="1">
      <c r="A664" s="24"/>
      <c r="B664" s="24"/>
      <c r="C664" s="24"/>
      <c r="D664" s="24"/>
      <c r="E664" s="8"/>
      <c r="F664" s="8"/>
      <c r="G664" s="8"/>
      <c r="H664" s="45"/>
      <c r="I664" s="45"/>
      <c r="J664" s="45"/>
      <c r="K664" s="45"/>
      <c r="L664" s="45"/>
      <c r="M664" s="45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35"/>
    </row>
    <row r="665" spans="1:40" ht="14.1" customHeight="1">
      <c r="A665" s="24"/>
      <c r="B665" s="24"/>
      <c r="C665" s="24"/>
      <c r="D665" s="24"/>
      <c r="E665" s="8"/>
      <c r="F665" s="8"/>
      <c r="G665" s="8"/>
      <c r="H665" s="45"/>
      <c r="I665" s="45"/>
      <c r="J665" s="45"/>
      <c r="K665" s="45"/>
      <c r="L665" s="45"/>
      <c r="M665" s="45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35"/>
    </row>
    <row r="666" spans="1:40" ht="14.1" customHeight="1">
      <c r="A666" s="24"/>
      <c r="B666" s="24"/>
      <c r="C666" s="24"/>
      <c r="D666" s="24"/>
      <c r="E666" s="8"/>
      <c r="F666" s="8"/>
      <c r="G666" s="8"/>
      <c r="H666" s="45"/>
      <c r="I666" s="45"/>
      <c r="J666" s="45"/>
      <c r="K666" s="45"/>
      <c r="L666" s="45"/>
      <c r="M666" s="45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35"/>
    </row>
    <row r="667" spans="1:40" ht="14.1" customHeight="1">
      <c r="A667" s="24"/>
      <c r="B667" s="24"/>
      <c r="C667" s="24"/>
      <c r="D667" s="24"/>
      <c r="E667" s="8"/>
      <c r="F667" s="8"/>
      <c r="G667" s="8"/>
      <c r="H667" s="45"/>
      <c r="I667" s="45"/>
      <c r="J667" s="45"/>
      <c r="K667" s="45"/>
      <c r="L667" s="45"/>
      <c r="M667" s="45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35"/>
    </row>
    <row r="668" spans="1:40" ht="14.1" customHeight="1">
      <c r="A668" s="24"/>
      <c r="B668" s="24"/>
      <c r="C668" s="24"/>
      <c r="D668" s="24"/>
      <c r="E668" s="8"/>
      <c r="F668" s="8"/>
      <c r="G668" s="8"/>
      <c r="H668" s="45"/>
      <c r="I668" s="45"/>
      <c r="J668" s="45"/>
      <c r="K668" s="45"/>
      <c r="L668" s="45"/>
      <c r="M668" s="45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35"/>
    </row>
    <row r="669" spans="1:40" ht="14.1" customHeight="1">
      <c r="A669" s="24"/>
      <c r="B669" s="24"/>
      <c r="C669" s="24"/>
      <c r="D669" s="24"/>
      <c r="E669" s="8"/>
      <c r="F669" s="8"/>
      <c r="G669" s="8"/>
      <c r="H669" s="45"/>
      <c r="I669" s="45"/>
      <c r="J669" s="45"/>
      <c r="K669" s="45"/>
      <c r="L669" s="45"/>
      <c r="M669" s="45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35"/>
    </row>
    <row r="670" spans="1:40" ht="14.1" customHeight="1">
      <c r="A670" s="24"/>
      <c r="B670" s="24"/>
      <c r="C670" s="24"/>
      <c r="D670" s="24"/>
      <c r="E670" s="8"/>
      <c r="F670" s="8"/>
      <c r="G670" s="8"/>
      <c r="H670" s="45"/>
      <c r="I670" s="45"/>
      <c r="J670" s="45"/>
      <c r="K670" s="45"/>
      <c r="L670" s="45"/>
      <c r="M670" s="45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35"/>
    </row>
    <row r="671" spans="1:40" ht="14.1" customHeight="1">
      <c r="A671" s="24"/>
      <c r="B671" s="24"/>
      <c r="C671" s="24"/>
      <c r="D671" s="24"/>
      <c r="E671" s="8"/>
      <c r="F671" s="8"/>
      <c r="G671" s="8"/>
      <c r="H671" s="45"/>
      <c r="I671" s="45"/>
      <c r="J671" s="45"/>
      <c r="K671" s="45"/>
      <c r="L671" s="45"/>
      <c r="M671" s="45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35"/>
    </row>
    <row r="672" spans="1:40" ht="14.1" customHeight="1">
      <c r="A672" s="24"/>
      <c r="B672" s="24"/>
      <c r="C672" s="24"/>
      <c r="D672" s="24"/>
      <c r="E672" s="8"/>
      <c r="F672" s="8"/>
      <c r="G672" s="8"/>
      <c r="H672" s="45"/>
      <c r="I672" s="45"/>
      <c r="J672" s="45"/>
      <c r="K672" s="45"/>
      <c r="L672" s="45"/>
      <c r="M672" s="45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35"/>
    </row>
    <row r="673" spans="1:40" ht="14.1" customHeight="1">
      <c r="A673" s="24"/>
      <c r="B673" s="24"/>
      <c r="C673" s="24"/>
      <c r="D673" s="24"/>
      <c r="E673" s="8"/>
      <c r="F673" s="8"/>
      <c r="G673" s="8"/>
      <c r="H673" s="45"/>
      <c r="I673" s="45"/>
      <c r="J673" s="45"/>
      <c r="K673" s="45"/>
      <c r="L673" s="45"/>
      <c r="M673" s="45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35"/>
    </row>
    <row r="674" spans="1:40" ht="14.1" customHeight="1">
      <c r="A674" s="24"/>
      <c r="B674" s="24"/>
      <c r="C674" s="24"/>
      <c r="D674" s="24"/>
      <c r="E674" s="8"/>
      <c r="F674" s="8"/>
      <c r="G674" s="8"/>
      <c r="H674" s="45"/>
      <c r="I674" s="45"/>
      <c r="J674" s="45"/>
      <c r="K674" s="45"/>
      <c r="L674" s="45"/>
      <c r="M674" s="45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35"/>
    </row>
    <row r="675" spans="1:40" ht="14.1" customHeight="1">
      <c r="A675" s="24"/>
      <c r="B675" s="24"/>
      <c r="C675" s="24"/>
      <c r="D675" s="24"/>
      <c r="E675" s="8"/>
      <c r="F675" s="8"/>
      <c r="G675" s="8"/>
      <c r="H675" s="45"/>
      <c r="I675" s="45"/>
      <c r="J675" s="45"/>
      <c r="K675" s="45"/>
      <c r="L675" s="45"/>
      <c r="M675" s="45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35"/>
    </row>
    <row r="676" spans="1:40" ht="14.1" customHeight="1">
      <c r="A676" s="24"/>
      <c r="B676" s="24"/>
      <c r="C676" s="24"/>
      <c r="D676" s="24"/>
      <c r="E676" s="8"/>
      <c r="F676" s="8"/>
      <c r="G676" s="8"/>
      <c r="H676" s="45"/>
      <c r="I676" s="45"/>
      <c r="J676" s="45"/>
      <c r="K676" s="45"/>
      <c r="L676" s="45"/>
      <c r="M676" s="45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35"/>
    </row>
    <row r="677" spans="1:40" ht="14.1" customHeight="1">
      <c r="A677" s="24"/>
      <c r="B677" s="24"/>
      <c r="C677" s="24"/>
      <c r="D677" s="24"/>
      <c r="E677" s="8"/>
      <c r="F677" s="8"/>
      <c r="G677" s="8"/>
      <c r="H677" s="45"/>
      <c r="I677" s="45"/>
      <c r="J677" s="45"/>
      <c r="K677" s="45"/>
      <c r="L677" s="45"/>
      <c r="M677" s="45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35"/>
    </row>
    <row r="678" spans="1:40" ht="14.1" customHeight="1">
      <c r="A678" s="24"/>
      <c r="B678" s="24"/>
      <c r="C678" s="24"/>
      <c r="D678" s="24"/>
      <c r="E678" s="8"/>
      <c r="F678" s="8"/>
      <c r="G678" s="8"/>
      <c r="H678" s="45"/>
      <c r="I678" s="45"/>
      <c r="J678" s="45"/>
      <c r="K678" s="45"/>
      <c r="L678" s="45"/>
      <c r="M678" s="45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35"/>
    </row>
    <row r="679" spans="1:40" ht="14.1" customHeight="1">
      <c r="A679" s="24"/>
      <c r="B679" s="24"/>
      <c r="C679" s="24"/>
      <c r="D679" s="24"/>
      <c r="E679" s="8"/>
      <c r="F679" s="8"/>
      <c r="G679" s="8"/>
      <c r="H679" s="45"/>
      <c r="I679" s="45"/>
      <c r="J679" s="45"/>
      <c r="K679" s="45"/>
      <c r="L679" s="45"/>
      <c r="M679" s="45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35"/>
    </row>
    <row r="680" spans="1:40" ht="14.1" customHeight="1">
      <c r="A680" s="24"/>
      <c r="B680" s="24"/>
      <c r="C680" s="24"/>
      <c r="D680" s="24"/>
      <c r="E680" s="8"/>
      <c r="F680" s="8"/>
      <c r="G680" s="8"/>
      <c r="H680" s="45"/>
      <c r="I680" s="45"/>
      <c r="J680" s="45"/>
      <c r="K680" s="45"/>
      <c r="L680" s="45"/>
      <c r="M680" s="45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35"/>
    </row>
    <row r="681" spans="1:40" ht="14.1" customHeight="1">
      <c r="A681" s="24"/>
      <c r="B681" s="24"/>
      <c r="C681" s="24"/>
      <c r="D681" s="24"/>
      <c r="E681" s="8"/>
      <c r="F681" s="8"/>
      <c r="G681" s="8"/>
      <c r="H681" s="45"/>
      <c r="I681" s="45"/>
      <c r="J681" s="45"/>
      <c r="K681" s="45"/>
      <c r="L681" s="45"/>
      <c r="M681" s="45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35"/>
    </row>
    <row r="682" spans="1:40" ht="14.1" customHeight="1">
      <c r="A682" s="24"/>
      <c r="B682" s="24"/>
      <c r="C682" s="24"/>
      <c r="D682" s="24"/>
      <c r="E682" s="8"/>
      <c r="F682" s="8"/>
      <c r="G682" s="8"/>
      <c r="H682" s="45"/>
      <c r="I682" s="45"/>
      <c r="J682" s="45"/>
      <c r="K682" s="45"/>
      <c r="L682" s="45"/>
      <c r="M682" s="45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35"/>
    </row>
    <row r="683" spans="1:40" ht="14.1" customHeight="1">
      <c r="A683" s="24"/>
      <c r="B683" s="24"/>
      <c r="C683" s="24"/>
      <c r="D683" s="24"/>
      <c r="E683" s="8"/>
      <c r="F683" s="8"/>
      <c r="G683" s="8"/>
      <c r="H683" s="45"/>
      <c r="I683" s="45"/>
      <c r="J683" s="45"/>
      <c r="K683" s="45"/>
      <c r="L683" s="45"/>
      <c r="M683" s="45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35"/>
    </row>
    <row r="684" spans="1:40" ht="14.1" customHeight="1">
      <c r="A684" s="24"/>
      <c r="B684" s="24"/>
      <c r="C684" s="24"/>
      <c r="D684" s="24"/>
      <c r="E684" s="8"/>
      <c r="F684" s="8"/>
      <c r="G684" s="8"/>
      <c r="H684" s="45"/>
      <c r="I684" s="45"/>
      <c r="J684" s="45"/>
      <c r="K684" s="45"/>
      <c r="L684" s="45"/>
      <c r="M684" s="45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35"/>
    </row>
    <row r="685" spans="1:40" ht="14.1" customHeight="1">
      <c r="A685" s="24"/>
      <c r="B685" s="24"/>
      <c r="C685" s="24"/>
      <c r="D685" s="24"/>
      <c r="E685" s="8"/>
      <c r="F685" s="8"/>
      <c r="G685" s="8"/>
      <c r="H685" s="45"/>
      <c r="I685" s="45"/>
      <c r="J685" s="45"/>
      <c r="K685" s="45"/>
      <c r="L685" s="45"/>
      <c r="M685" s="45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35"/>
    </row>
    <row r="686" spans="1:40" ht="14.1" customHeight="1">
      <c r="A686" s="24"/>
      <c r="B686" s="24"/>
      <c r="C686" s="24"/>
      <c r="D686" s="24"/>
      <c r="E686" s="8"/>
      <c r="F686" s="8"/>
      <c r="G686" s="8"/>
      <c r="H686" s="45"/>
      <c r="I686" s="45"/>
      <c r="J686" s="45"/>
      <c r="K686" s="45"/>
      <c r="L686" s="45"/>
      <c r="M686" s="45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35"/>
    </row>
    <row r="687" spans="1:40" ht="14.1" customHeight="1">
      <c r="A687" s="24"/>
      <c r="B687" s="24"/>
      <c r="C687" s="24"/>
      <c r="D687" s="24"/>
      <c r="E687" s="8"/>
      <c r="F687" s="8"/>
      <c r="G687" s="8"/>
      <c r="H687" s="45"/>
      <c r="I687" s="45"/>
      <c r="J687" s="45"/>
      <c r="K687" s="45"/>
      <c r="L687" s="45"/>
      <c r="M687" s="45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35"/>
    </row>
    <row r="688" spans="1:40" ht="14.1" customHeight="1">
      <c r="A688" s="24"/>
      <c r="B688" s="24"/>
      <c r="C688" s="24"/>
      <c r="D688" s="24"/>
      <c r="E688" s="8"/>
      <c r="F688" s="8"/>
      <c r="G688" s="8"/>
      <c r="H688" s="45"/>
      <c r="I688" s="45"/>
      <c r="J688" s="45"/>
      <c r="K688" s="45"/>
      <c r="L688" s="45"/>
      <c r="M688" s="45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35"/>
    </row>
    <row r="689" spans="1:40" ht="14.1" customHeight="1">
      <c r="A689" s="24"/>
      <c r="B689" s="24"/>
      <c r="C689" s="24"/>
      <c r="D689" s="24"/>
      <c r="E689" s="8"/>
      <c r="F689" s="8"/>
      <c r="G689" s="8"/>
      <c r="H689" s="45"/>
      <c r="I689" s="45"/>
      <c r="J689" s="45"/>
      <c r="K689" s="45"/>
      <c r="L689" s="45"/>
      <c r="M689" s="45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35"/>
    </row>
    <row r="690" spans="1:40" ht="14.1" customHeight="1">
      <c r="A690" s="24"/>
      <c r="B690" s="24"/>
      <c r="C690" s="24"/>
      <c r="D690" s="24"/>
      <c r="E690" s="8"/>
      <c r="F690" s="8"/>
      <c r="G690" s="8"/>
      <c r="H690" s="45"/>
      <c r="I690" s="45"/>
      <c r="J690" s="45"/>
      <c r="K690" s="45"/>
      <c r="L690" s="45"/>
      <c r="M690" s="45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35"/>
    </row>
    <row r="691" spans="1:40" ht="14.1" customHeight="1">
      <c r="A691" s="24"/>
      <c r="B691" s="24"/>
      <c r="C691" s="24"/>
      <c r="D691" s="24"/>
      <c r="E691" s="8"/>
      <c r="F691" s="8"/>
      <c r="G691" s="8"/>
      <c r="H691" s="45"/>
      <c r="I691" s="45"/>
      <c r="J691" s="45"/>
      <c r="K691" s="45"/>
      <c r="L691" s="45"/>
      <c r="M691" s="45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35"/>
    </row>
    <row r="692" spans="1:40" ht="14.1" customHeight="1">
      <c r="A692" s="24"/>
      <c r="B692" s="24"/>
      <c r="C692" s="24"/>
      <c r="D692" s="24"/>
      <c r="E692" s="8"/>
      <c r="F692" s="8"/>
      <c r="G692" s="8"/>
      <c r="H692" s="45"/>
      <c r="I692" s="45"/>
      <c r="J692" s="45"/>
      <c r="K692" s="45"/>
      <c r="L692" s="45"/>
      <c r="M692" s="45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35"/>
    </row>
    <row r="693" spans="1:40" ht="14.1" customHeight="1">
      <c r="A693" s="24"/>
      <c r="B693" s="24"/>
      <c r="C693" s="24"/>
      <c r="D693" s="24"/>
      <c r="E693" s="8"/>
      <c r="F693" s="8"/>
      <c r="G693" s="8"/>
      <c r="H693" s="45"/>
      <c r="I693" s="45"/>
      <c r="J693" s="45"/>
      <c r="K693" s="45"/>
      <c r="L693" s="45"/>
      <c r="M693" s="45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35"/>
    </row>
  </sheetData>
  <mergeCells count="12">
    <mergeCell ref="AO1:AO3"/>
    <mergeCell ref="AP1:AP3"/>
    <mergeCell ref="AH1:AH3"/>
    <mergeCell ref="AI1:AI3"/>
    <mergeCell ref="AJ1:AJ3"/>
    <mergeCell ref="AK1:AK3"/>
    <mergeCell ref="AG1:AG3"/>
    <mergeCell ref="AB1:AB3"/>
    <mergeCell ref="AC1:AC3"/>
    <mergeCell ref="AD1:AD3"/>
    <mergeCell ref="AE1:AE3"/>
    <mergeCell ref="AF1:AF3"/>
  </mergeCells>
  <printOptions horizontalCentered="1" gridLines="1"/>
  <pageMargins left="0.12" right="0.12" top="0.4" bottom="0.37" header="0.24" footer="0.24"/>
  <pageSetup paperSize="17" scale="60" pageOrder="overThenDown" orientation="landscape" r:id="rId1"/>
  <headerFooter alignWithMargins="0">
    <oddHeader xml:space="preserve">&amp;C&amp;"Times,Regular"&amp;F &amp;R&amp;"Times,Regular"02/10/2020
</oddHeader>
    <oddFooter>&amp;L&amp;A&amp;C&amp;"Times,Regular"Page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E25389710FE4FBCD578BAD5C17D5C" ma:contentTypeVersion="14" ma:contentTypeDescription="Create a new document." ma:contentTypeScope="" ma:versionID="ce410933ea5abbe1381a25307c136a01">
  <xsd:schema xmlns:xsd="http://www.w3.org/2001/XMLSchema" xmlns:xs="http://www.w3.org/2001/XMLSchema" xmlns:p="http://schemas.microsoft.com/office/2006/metadata/properties" xmlns:ns1="http://schemas.microsoft.com/sharepoint/v3" xmlns:ns3="11be6873-b11b-4681-8df7-03100aa59dcb" xmlns:ns4="7cc876c3-1f77-40bc-8f1f-745f4d6cf5d8" targetNamespace="http://schemas.microsoft.com/office/2006/metadata/properties" ma:root="true" ma:fieldsID="898ba4a4fdd66c03f94a54e8060cf1b8" ns1:_="" ns3:_="" ns4:_="">
    <xsd:import namespace="http://schemas.microsoft.com/sharepoint/v3"/>
    <xsd:import namespace="11be6873-b11b-4681-8df7-03100aa59dcb"/>
    <xsd:import namespace="7cc876c3-1f77-40bc-8f1f-745f4d6cf5d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e6873-b11b-4681-8df7-03100aa59d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876c3-1f77-40bc-8f1f-745f4d6cf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B47EA6-8F8E-48AD-985F-03988F364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be6873-b11b-4681-8df7-03100aa59dcb"/>
    <ds:schemaRef ds:uri="7cc876c3-1f77-40bc-8f1f-745f4d6cf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BBEAEE-DE69-467C-83C3-8035F88A150E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sharepoint/v3"/>
    <ds:schemaRef ds:uri="7cc876c3-1f77-40bc-8f1f-745f4d6cf5d8"/>
    <ds:schemaRef ds:uri="11be6873-b11b-4681-8df7-03100aa59dc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BBC217-EF72-474E-BCE1-69AF40E6C2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 Adj. 03162020</vt:lpstr>
      <vt:lpstr>'FY20 Adj. 03162020'!Print_Area</vt:lpstr>
      <vt:lpstr>'FY20 Adj. 03162020'!Print_Titles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2004-06-14T13:04:16Z</dcterms:created>
  <dcterms:modified xsi:type="dcterms:W3CDTF">2020-04-02T15:40:43Z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0x010100F3BE25389710FE4FBCD578BAD5C17D5C</vt:lpwstr>
  </property>
</Properties>
</file>