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47187\Desktop\"/>
    </mc:Choice>
  </mc:AlternateContent>
  <bookViews>
    <workbookView xWindow="0" yWindow="0" windowWidth="25200" windowHeight="11850" activeTab="4"/>
  </bookViews>
  <sheets>
    <sheet name="Budget Summary" sheetId="1" r:id="rId1"/>
    <sheet name="Budget in-kind (2)" sheetId="4" r:id="rId2"/>
    <sheet name="Budget in-kind - old" sheetId="3" r:id="rId3"/>
    <sheet name="Indirect cost" sheetId="5" r:id="rId4"/>
    <sheet name="Budget Justification" sheetId="2" r:id="rId5"/>
  </sheets>
  <definedNames>
    <definedName name="_xlnm.Print_Titles" localSheetId="4">'Budget Justification'!$2:$2</definedName>
  </definedNames>
  <calcPr calcId="162913"/>
</workbook>
</file>

<file path=xl/calcChain.xml><?xml version="1.0" encoding="utf-8"?>
<calcChain xmlns="http://schemas.openxmlformats.org/spreadsheetml/2006/main">
  <c r="F31" i="4" l="1"/>
  <c r="E31" i="4"/>
  <c r="D31" i="4"/>
  <c r="C31" i="4"/>
  <c r="B31" i="4"/>
  <c r="G31" i="4" s="1"/>
  <c r="C7" i="1" s="1"/>
  <c r="G30" i="4"/>
  <c r="G29" i="4"/>
  <c r="G26" i="4"/>
  <c r="G25" i="4"/>
  <c r="G24" i="4"/>
  <c r="G21" i="4"/>
  <c r="G20" i="4"/>
  <c r="G19" i="4"/>
  <c r="G18" i="4"/>
  <c r="F16" i="4"/>
  <c r="E16" i="4"/>
  <c r="D16" i="4"/>
  <c r="C16" i="4"/>
  <c r="B16" i="4"/>
  <c r="F9" i="4"/>
  <c r="E9" i="4"/>
  <c r="D9" i="4"/>
  <c r="C9" i="4"/>
  <c r="B9" i="4"/>
  <c r="D43" i="2"/>
  <c r="B43" i="2"/>
  <c r="J43" i="2"/>
  <c r="J27" i="2"/>
  <c r="H43" i="2"/>
  <c r="H27" i="2"/>
  <c r="F43" i="2"/>
  <c r="F27" i="2"/>
  <c r="D27" i="2"/>
  <c r="B27" i="2"/>
  <c r="L48" i="2"/>
  <c r="B11" i="1" s="1"/>
  <c r="D11" i="1" s="1"/>
  <c r="K6" i="5"/>
  <c r="K8" i="5" s="1"/>
  <c r="J6" i="5"/>
  <c r="J8" i="5"/>
  <c r="I6" i="5"/>
  <c r="I8" i="5"/>
  <c r="H6" i="5"/>
  <c r="H8" i="5"/>
  <c r="G6" i="5"/>
  <c r="G8" i="5" s="1"/>
  <c r="E15" i="5"/>
  <c r="D15" i="5"/>
  <c r="C15" i="5"/>
  <c r="B15" i="5"/>
  <c r="A15" i="5"/>
  <c r="B20" i="2"/>
  <c r="C20" i="2"/>
  <c r="D20" i="2"/>
  <c r="E20" i="2"/>
  <c r="F20" i="2"/>
  <c r="G20" i="2"/>
  <c r="H20" i="2"/>
  <c r="H46" i="2"/>
  <c r="H49" i="2" s="1"/>
  <c r="I20" i="2"/>
  <c r="J20" i="2"/>
  <c r="L19" i="2"/>
  <c r="L17" i="2"/>
  <c r="L16" i="2"/>
  <c r="L33" i="2"/>
  <c r="L42" i="2"/>
  <c r="L41" i="2"/>
  <c r="L40" i="2"/>
  <c r="L39" i="2"/>
  <c r="C43" i="2"/>
  <c r="L43" i="2" s="1"/>
  <c r="B7" i="1" s="1"/>
  <c r="D7" i="1" s="1"/>
  <c r="E43" i="2"/>
  <c r="G43" i="2"/>
  <c r="G46" i="2" s="1"/>
  <c r="I43" i="2"/>
  <c r="L38" i="2"/>
  <c r="L37" i="2"/>
  <c r="L36" i="2"/>
  <c r="L35" i="2"/>
  <c r="L34" i="2"/>
  <c r="L32" i="2"/>
  <c r="L31" i="2"/>
  <c r="L30" i="2"/>
  <c r="C27" i="2"/>
  <c r="E27" i="2"/>
  <c r="G27" i="2"/>
  <c r="I27" i="2"/>
  <c r="L29" i="2"/>
  <c r="L22" i="2"/>
  <c r="L18" i="2"/>
  <c r="L15" i="2"/>
  <c r="L14" i="2"/>
  <c r="D12" i="2"/>
  <c r="F12" i="2"/>
  <c r="H12" i="2"/>
  <c r="J12" i="2"/>
  <c r="L11" i="2"/>
  <c r="L10" i="2"/>
  <c r="L9" i="2"/>
  <c r="B7" i="2"/>
  <c r="D7" i="2" s="1"/>
  <c r="L7" i="2" s="1"/>
  <c r="B2" i="1" s="1"/>
  <c r="F7" i="2"/>
  <c r="H7" i="2"/>
  <c r="J7" i="2"/>
  <c r="L6" i="2"/>
  <c r="L5" i="2"/>
  <c r="L4" i="2"/>
  <c r="G4" i="3"/>
  <c r="G5" i="3"/>
  <c r="G9" i="3" s="1"/>
  <c r="G6" i="3"/>
  <c r="G7" i="3"/>
  <c r="G8" i="3"/>
  <c r="B10" i="3"/>
  <c r="G11" i="3"/>
  <c r="G12" i="3"/>
  <c r="G13" i="3"/>
  <c r="G14" i="3"/>
  <c r="G15" i="3"/>
  <c r="B17" i="3"/>
  <c r="B22" i="3"/>
  <c r="C22" i="3"/>
  <c r="D22" i="3"/>
  <c r="E22" i="3"/>
  <c r="E43" i="3" s="1"/>
  <c r="F22" i="3"/>
  <c r="B27" i="3"/>
  <c r="G27" i="3" s="1"/>
  <c r="C27" i="3"/>
  <c r="D27" i="3"/>
  <c r="E27" i="3"/>
  <c r="F27" i="3"/>
  <c r="B36" i="3"/>
  <c r="C36" i="3"/>
  <c r="C43" i="3" s="1"/>
  <c r="D36" i="3"/>
  <c r="E36" i="3"/>
  <c r="F36" i="3"/>
  <c r="B42" i="3"/>
  <c r="C42" i="3"/>
  <c r="D42" i="3"/>
  <c r="E42" i="3"/>
  <c r="F42" i="3"/>
  <c r="B12" i="2"/>
  <c r="K27" i="2"/>
  <c r="K43" i="2"/>
  <c r="K20" i="2"/>
  <c r="E46" i="2"/>
  <c r="B34" i="4"/>
  <c r="C34" i="4"/>
  <c r="D34" i="4"/>
  <c r="E34" i="4"/>
  <c r="F34" i="4"/>
  <c r="F35" i="4" s="1"/>
  <c r="G4" i="4"/>
  <c r="G5" i="4"/>
  <c r="G6" i="4"/>
  <c r="G7" i="4"/>
  <c r="G8" i="4"/>
  <c r="G11" i="4"/>
  <c r="G12" i="4"/>
  <c r="G13" i="4"/>
  <c r="G14" i="4"/>
  <c r="G15" i="4"/>
  <c r="B22" i="4"/>
  <c r="C22" i="4"/>
  <c r="D22" i="4"/>
  <c r="E22" i="4"/>
  <c r="F22" i="4"/>
  <c r="B27" i="4"/>
  <c r="G27" i="4" s="1"/>
  <c r="C6" i="1" s="1"/>
  <c r="C27" i="4"/>
  <c r="D27" i="4"/>
  <c r="D35" i="4" s="1"/>
  <c r="E27" i="4"/>
  <c r="E35" i="4" l="1"/>
  <c r="G22" i="4"/>
  <c r="C4" i="1" s="1"/>
  <c r="B35" i="4"/>
  <c r="K46" i="2"/>
  <c r="F43" i="3"/>
  <c r="G22" i="3"/>
  <c r="G43" i="3" s="1"/>
  <c r="L12" i="2"/>
  <c r="B3" i="1" s="1"/>
  <c r="D3" i="1" s="1"/>
  <c r="I46" i="2"/>
  <c r="F46" i="2"/>
  <c r="F49" i="2" s="1"/>
  <c r="J46" i="2"/>
  <c r="L46" i="2" s="1"/>
  <c r="L49" i="2" s="1"/>
  <c r="C35" i="4"/>
  <c r="G16" i="4"/>
  <c r="C3" i="1" s="1"/>
  <c r="D43" i="3"/>
  <c r="G9" i="4"/>
  <c r="C2" i="1" s="1"/>
  <c r="C10" i="1" s="1"/>
  <c r="C13" i="1" s="1"/>
  <c r="G34" i="4"/>
  <c r="G35" i="4" s="1"/>
  <c r="C46" i="2"/>
  <c r="B43" i="3"/>
  <c r="G16" i="3"/>
  <c r="B46" i="2"/>
  <c r="B49" i="2" s="1"/>
  <c r="L27" i="2"/>
  <c r="B6" i="1" s="1"/>
  <c r="D46" i="2"/>
  <c r="D49" i="2" s="1"/>
  <c r="D6" i="1"/>
  <c r="J49" i="2"/>
  <c r="B10" i="1"/>
  <c r="L20" i="2"/>
  <c r="B4" i="1" s="1"/>
  <c r="D4" i="1" l="1"/>
  <c r="D2" i="1"/>
  <c r="D10" i="1"/>
  <c r="D13" i="1" s="1"/>
  <c r="B13" i="1"/>
</calcChain>
</file>

<file path=xl/sharedStrings.xml><?xml version="1.0" encoding="utf-8"?>
<sst xmlns="http://schemas.openxmlformats.org/spreadsheetml/2006/main" count="168" uniqueCount="94">
  <si>
    <t>Budget Category</t>
  </si>
  <si>
    <t>Total</t>
  </si>
  <si>
    <t>1. Personnel</t>
  </si>
  <si>
    <t>2. Fringe Benefits</t>
  </si>
  <si>
    <t>3. Travel</t>
  </si>
  <si>
    <t>4. Equipment</t>
  </si>
  <si>
    <t>5. Supplies</t>
  </si>
  <si>
    <t>6. Contractual</t>
  </si>
  <si>
    <t>7. Construction</t>
  </si>
  <si>
    <t>8. Other</t>
  </si>
  <si>
    <t>9. Total Direct Costs</t>
  </si>
  <si>
    <t>10. Indirect Costs</t>
  </si>
  <si>
    <t>11. Training Stipends</t>
  </si>
  <si>
    <t>12. Total Costs</t>
  </si>
  <si>
    <t>Subtotal Personnel</t>
  </si>
  <si>
    <t>Subtotal Travel</t>
  </si>
  <si>
    <t>Subtotal Contractual</t>
  </si>
  <si>
    <t>Subtotal Indirect Cost</t>
  </si>
  <si>
    <t>Requested</t>
  </si>
  <si>
    <t>In-Kind</t>
  </si>
  <si>
    <t>Subtotal Fringe</t>
  </si>
  <si>
    <t>PERSONNEL</t>
  </si>
  <si>
    <t>FRINGE BENEFITS</t>
  </si>
  <si>
    <t>TRAVEL</t>
  </si>
  <si>
    <t>SUPPLIES</t>
  </si>
  <si>
    <t>CONTRACTUAL</t>
  </si>
  <si>
    <t>TOTAL DIRECT COSTS</t>
  </si>
  <si>
    <r>
      <t>INDIRECT COST</t>
    </r>
    <r>
      <rPr>
        <sz val="11"/>
        <rFont val="Times New Roman"/>
        <family val="1"/>
      </rPr>
      <t xml:space="preserve"> SCDE's approved unrestricted rate of 2% (with $25,000 contractual caps)</t>
    </r>
  </si>
  <si>
    <t>TOTAL COSTS</t>
  </si>
  <si>
    <t>Year 1</t>
  </si>
  <si>
    <t>OTHER</t>
  </si>
  <si>
    <t>Subtotal Other</t>
  </si>
  <si>
    <t>Subgrants to Tier 3 LEAs in Y2-5 for model/mentor schools to cover expenses incurred in monitoring Tier 1 schools and providing technical assistance.</t>
  </si>
  <si>
    <t>Year 2</t>
  </si>
  <si>
    <t>Year 3</t>
  </si>
  <si>
    <t>Year 4</t>
  </si>
  <si>
    <t>Year 5</t>
  </si>
  <si>
    <t xml:space="preserve">Preschool Coach </t>
  </si>
  <si>
    <t xml:space="preserve">Post Secondary Transition Coach  </t>
  </si>
  <si>
    <t>COST</t>
  </si>
  <si>
    <t xml:space="preserve">INDIRECT COST </t>
  </si>
  <si>
    <t>CALCULATE</t>
  </si>
  <si>
    <t>GRANTS WILL</t>
  </si>
  <si>
    <t>Subtotal Supplies</t>
  </si>
  <si>
    <t>Marlene Metts, Office Director-Office oversight</t>
  </si>
  <si>
    <t>Mary Etta Taylor-Assist with SIM training</t>
  </si>
  <si>
    <t>Robert Compton- Assist with Poet-secondary training</t>
  </si>
  <si>
    <t>John Payne-assist with evaluation and researdch</t>
  </si>
  <si>
    <t>Michelle Bishop Program coordinator-oversee implementation of Project</t>
  </si>
  <si>
    <t>In-Kind Total</t>
  </si>
  <si>
    <t>Travel for Post-secondary coach to attend PD from NSTAAC in Charlotte, NC as part of OEC team Hotel 3 nights @ $145; mileage 208 miles  x .5o/mile;  per diem 3 day $32/day</t>
  </si>
  <si>
    <t xml:space="preserve">LCD projector for use of program to assist with statewide PD X20 digital projector 200 Lumens, XGA </t>
  </si>
  <si>
    <t>Robert Compton- Assist with Post-secondary training</t>
  </si>
  <si>
    <t xml:space="preserve">Travel for regional coaches to visit schools inside 50 mile radius for technical assistance. Travel costs based on estimates of other regional coaches in similar positions withing agency. </t>
  </si>
  <si>
    <t>Project Director (PD) - An Education Associate III to serve as Project Director for the grant, overseeing the daily implementation and project deliverables.</t>
  </si>
  <si>
    <t>Post Secondary Transition Coach  - Statewide transition coach to provide technical assistance to Tier 1 and tier 2 schools.</t>
  </si>
  <si>
    <t>FRINGE BENEFITS (calculated at 31% of salary)</t>
  </si>
  <si>
    <t>PD</t>
  </si>
  <si>
    <t>Preschool Coach - Statewide preschool coach to provide technical assistance to Tier 1 and 2 schools.</t>
  </si>
  <si>
    <t>Furniture for 4 new offices in Year 1: desks, chairs, file cabinets, bookcases. OEC currently has furniture for two offices. $1,822 x 4.</t>
  </si>
  <si>
    <t>6 Case Logic Security Friendly Laptop Case - Fits Laptop with Screen Size Up to 17-inch - Black @ $50 each.</t>
  </si>
  <si>
    <t>Subgrants to Tier 2 LEAs in Y2-5 for teachers to participate in professional development; subgrants will cover travel expenses and substitute teachers.</t>
  </si>
  <si>
    <t>Subgrants to LEAs to cover salary for special education specialist to serve 2-year term as a program coach (3 coaches). Coach remains an employee of the district to ensure job is available to return in two years. (salary and benefits)</t>
  </si>
  <si>
    <t>CHAMPS training fee of $2500/day plus travel ($500 airfare, $93/hotel night for 2 nights, and $32 per diem for 2 days) for Y2 and Y4 to allow the PD and 5 coaches to earn train-the-trainer certification. For Y3 and Y5, $2500 will be set aside to help schools continue training with CHAMPS as needed.</t>
  </si>
  <si>
    <t>Cognitive coaching training. Year 1: 6 participants (grant staff), Year 3: 3 participants (new staff). Materials Year 1: 6 @ $50. Year 3: 3 @ $50. Cost per participant $2500 Year 1: 6 @ $2,500 Year 3: 3 @ $2,500.</t>
  </si>
  <si>
    <t>Annual support for SPDG website (requirement for grant program by USED)</t>
  </si>
  <si>
    <t xml:space="preserve">Travel for Preschool coach to attend NECTAC conference,  roundtrip flight from Columbia, SC to Washington DC area  ($500), and  lodging ($230/night for 3 nights) and per diem rates (3 days at $32/day) </t>
  </si>
  <si>
    <t>Travel for steering committee members to attend meetings (9 members not from Columbia) 2 face to face per year 120 miles @ .50/mile for 9 members</t>
  </si>
  <si>
    <t>Office phone for PD</t>
  </si>
  <si>
    <t xml:space="preserve">Meeting room space for steering committee meetings, coaches meetings 9approx. 10 meetings/year) </t>
  </si>
  <si>
    <t xml:space="preserve">State coaches travel to provide PD and TA to targeted schools. $120/roundtrip to sites (240 miles x .50/mile) x 22 trips/year/coach. 10 trips/coach/year x hotel nights ($100/night) and 10 days per diem ($32). </t>
  </si>
  <si>
    <t xml:space="preserve">PD and the 5 coaches to attend the Council for Exceptional Children Conference in years 3 and 5 to disseminate information and results of the project.  Y3: San Antonio, TX: 4 days x hotel @ $117/night, $32/day per diem, and $500 airline roundtrip x 6 people = $6,576. Y5: San Diego, Ca: 4 days x hotel @ 147/night, $32/day per diem, and $600 airline roundtrip x 6 people = $7,896. </t>
  </si>
  <si>
    <t xml:space="preserve">6 laptops for Project staff. Inspiron 14 @ $754 each. Intel® Pentium® Dual Core™ T4500 (2.3GHz/800MHz FSB/1MB cache). </t>
  </si>
  <si>
    <t xml:space="preserve">Subgrant to Pro-Parents to provide parent training sessions to Tier 1 schools (42 total workshops - 2 workshops/month for 3 districts for 7 months) and provide follow up assistance to families and schools.  </t>
  </si>
  <si>
    <t xml:space="preserve">Outside evaluator - to evaluate USC program courses on pre and post tests, process evaluations, and surveys. </t>
  </si>
  <si>
    <t>PD travel - Project Director travel will encompass visits to schools. Approximately $120/roundtrip to sites (240 miles x .50/mile) x 22 trips. 10 trips with hotel nights ($100/night) and 10 days per diem ($32).</t>
  </si>
  <si>
    <t>Coaches - support for 3 regional coaches to provide PD and TA to targeted schools. Regional coaches: 12 trips/year/coach to Columbia at $120/roundtrip from sites (240 miles x .50/mile).</t>
  </si>
  <si>
    <t>Mimio Interactive Technolgy (this turns a regular white board into an interactive board) to be used in concert with an LCD projector for training. Estimate includes the Xi Bar and Capture software ($899), wireless components ($299), portable carrying case ($59), 2 packs of adhesive strips and one pack of magnetic strips ($75), 4 additioanl dry erase pens ($196), 8% SC sales tax and $50 for shipping and handling.</t>
  </si>
  <si>
    <r>
      <t>Office space at regional S</t>
    </r>
    <r>
      <rPr>
        <vertAlign val="superscript"/>
        <sz val="11"/>
        <rFont val="Times New Roman"/>
        <family val="1"/>
      </rPr>
      <t>2</t>
    </r>
    <r>
      <rPr>
        <sz val="11"/>
        <rFont val="Times New Roman"/>
        <family val="1"/>
      </rPr>
      <t>MART Centers - Office space rented at regional S</t>
    </r>
    <r>
      <rPr>
        <vertAlign val="superscript"/>
        <sz val="11"/>
        <rFont val="Times New Roman"/>
        <family val="1"/>
      </rPr>
      <t>2</t>
    </r>
    <r>
      <rPr>
        <sz val="11"/>
        <rFont val="Times New Roman"/>
        <family val="1"/>
      </rPr>
      <t>MART centers. 3 centers at $2000 per year, Year 1 for 1/2 year since grant will start mid year.</t>
    </r>
  </si>
  <si>
    <t>Each year grant will pay for a portion of each of the 4 IHE liaisons to work with Tier 1 and 2 schools at $12,000 per year. Courses will run Year 2-5. Year 1 will cover time for site visits, electronic, phone, web. $12,000 x 4 liaisons.</t>
  </si>
  <si>
    <t>Cell phone allowance for PD and coaches (6 total) estimated at $100/mo to offset costs of cellphone and internet capabilities. Cost of phone Year 1, $200.</t>
  </si>
  <si>
    <t xml:space="preserve">Office supplies for 6 program staff at $150/month ($25/person/mo.). Supplies include flash drives, paper, toner, CDs for data storage and archiving, and folders. </t>
  </si>
  <si>
    <t>Michelle Bishop: Program Coordinator - oversee implementation of SC Gateways (15% of time at salary of $75,844).</t>
  </si>
  <si>
    <t>John Payne-assist with evaluation and research (8% of time at salary of $60,000)</t>
  </si>
  <si>
    <t>Robert Compton- Assist with Post-secondary training  (2% of time at salary of $60,000)</t>
  </si>
  <si>
    <t>Mary Etta Taylor-Assist with SIM training  (2% of time at salary of $65,018)</t>
  </si>
  <si>
    <t>Marlene Metts, Office Director-Office of Exceptional Children oversight (5% of time at salary of $98,440)</t>
  </si>
  <si>
    <t xml:space="preserve">Office furniture for 2 offices (desk, chairs, file cabinets, bookcases).  </t>
  </si>
  <si>
    <t>Clemson University to provide PALS (Peer Assisted Learning Strategies) training and follow-up technical assistance to coaches, PD, and teachers.</t>
  </si>
  <si>
    <t>PD and one other to attend USED required meeting; estimate includes roundtrip flight from Oklahoma City, OK to Washington DC ($500), lodging ($230/night for 3 nights), and per diem rates (3 days at $32/day) for 2 people. Estimates are increased 4% each year to comer anticipated cost increases.</t>
  </si>
  <si>
    <t>Contract to the Univerity of Oklahoma to offer a graduate level course for grant participants. Course cost for each year is $20,000 to includes tuition for participants. To serve at least 30 teachers per IHE per year.</t>
  </si>
  <si>
    <t>OCETV: Module production - Y2-4 develop 5 modules/year for $3,000/module. These modules will provide on demand PD for teachers across Oklahoma. The coaches, OSDE staff, IHE staff , and ETV will develop the modules to be placed on the ETV streaming video PD website.</t>
  </si>
  <si>
    <r>
      <t xml:space="preserve">University of Oklahma, K20 Center to serve as evaluator for </t>
    </r>
    <r>
      <rPr>
        <i/>
        <sz val="11"/>
        <rFont val="Times New Roman"/>
        <family val="1"/>
      </rPr>
      <t xml:space="preserve">SC Gateways </t>
    </r>
    <r>
      <rPr>
        <sz val="11"/>
        <rFont val="Times New Roman"/>
        <family val="1"/>
      </rPr>
      <t>to include: Establish targets for performance measures, develop  instruments, collect and analyzedata, develop protocols for focus group interviews, analyze data, and compile and present year end evaluation findings.</t>
    </r>
  </si>
  <si>
    <t>Gateway coaches (3) to attend train-the-trainer institute; instate instructional coach trainer, one coach and one state SIM trainer to develop skills and strategies in building capacity in the iCoach model and Strategic Instruction Model. Estimate includes roundtrip air travel from Oklahoma City, OK to Kansas ($500), registration ($895), hotel ($107/night  for 5 nights) and per diem ($32/day for 5 days) for 3 attendees.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</si>
</sst>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1" x14ac:knownFonts="1">
    <font>
      <sz val="10"/>
      <name val="Arial"/>
    </font>
    <font>
      <b/>
      <sz val="12"/>
      <name val="Times New Roman"/>
      <family val="1"/>
    </font>
    <font>
      <sz val="12"/>
      <name val="Times New Roman"/>
      <family val="1"/>
    </font>
    <font>
      <sz val="10"/>
      <name val="Times New Roman"/>
      <family val="1"/>
    </font>
    <font>
      <sz val="8"/>
      <name val="Arial"/>
    </font>
    <font>
      <b/>
      <sz val="11"/>
      <name val="Times New Roman"/>
      <family val="1"/>
    </font>
    <font>
      <sz val="11"/>
      <name val="Times New Roman"/>
      <family val="1"/>
    </font>
    <font>
      <b/>
      <i/>
      <sz val="11"/>
      <name val="Times New Roman"/>
      <family val="1"/>
    </font>
    <font>
      <b/>
      <sz val="11"/>
      <color indexed="10"/>
      <name val="Times New Roman"/>
      <family val="1"/>
    </font>
    <font>
      <i/>
      <sz val="11"/>
      <name val="Times New Roman"/>
      <family val="1"/>
    </font>
    <font>
      <vertAlign val="superscript"/>
      <sz val="11"/>
      <name val="Times New Roman"/>
      <family val="1"/>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32">
    <xf numFmtId="0" fontId="0" fillId="0" borderId="0" xfId="0"/>
    <xf numFmtId="0" fontId="1" fillId="2" borderId="0" xfId="0" applyFont="1" applyFill="1" applyBorder="1" applyAlignment="1">
      <alignment horizontal="center"/>
    </xf>
    <xf numFmtId="0" fontId="2" fillId="0" borderId="1" xfId="0" applyFont="1" applyBorder="1" applyAlignment="1">
      <alignment horizontal="left" wrapText="1"/>
    </xf>
    <xf numFmtId="164" fontId="2" fillId="0" borderId="1" xfId="0" applyNumberFormat="1" applyFont="1" applyBorder="1"/>
    <xf numFmtId="164" fontId="0" fillId="0" borderId="0" xfId="0" applyNumberFormat="1"/>
    <xf numFmtId="0" fontId="1" fillId="0" borderId="1" xfId="0" applyFont="1" applyFill="1" applyBorder="1" applyAlignment="1">
      <alignment horizontal="left" wrapText="1"/>
    </xf>
    <xf numFmtId="164" fontId="1" fillId="0" borderId="1" xfId="0" applyNumberFormat="1" applyFont="1" applyFill="1" applyBorder="1"/>
    <xf numFmtId="0" fontId="2" fillId="0" borderId="1" xfId="0" applyFont="1" applyFill="1" applyBorder="1" applyAlignment="1">
      <alignment horizontal="left" wrapText="1"/>
    </xf>
    <xf numFmtId="164" fontId="1" fillId="0" borderId="1" xfId="0" applyNumberFormat="1" applyFont="1" applyBorder="1"/>
    <xf numFmtId="164" fontId="3" fillId="0" borderId="0" xfId="0" applyNumberFormat="1" applyFont="1" applyBorder="1"/>
    <xf numFmtId="0" fontId="2" fillId="0" borderId="2" xfId="0" applyFont="1" applyBorder="1" applyAlignment="1">
      <alignment horizontal="left" wrapText="1"/>
    </xf>
    <xf numFmtId="164" fontId="2" fillId="0" borderId="2" xfId="0" applyNumberFormat="1" applyFont="1" applyBorder="1"/>
    <xf numFmtId="164" fontId="2" fillId="0" borderId="2" xfId="0" applyNumberFormat="1" applyFont="1" applyFill="1" applyBorder="1"/>
    <xf numFmtId="164" fontId="2" fillId="0" borderId="1" xfId="0" applyNumberFormat="1" applyFont="1" applyFill="1" applyBorder="1"/>
    <xf numFmtId="164" fontId="5" fillId="0" borderId="1" xfId="0" applyNumberFormat="1" applyFont="1" applyBorder="1"/>
    <xf numFmtId="0" fontId="6" fillId="0" borderId="1" xfId="0" applyFont="1" applyBorder="1"/>
    <xf numFmtId="0" fontId="6" fillId="0" borderId="3" xfId="0" applyFont="1" applyBorder="1"/>
    <xf numFmtId="164" fontId="6" fillId="0" borderId="3" xfId="0" applyNumberFormat="1" applyFont="1" applyFill="1" applyBorder="1"/>
    <xf numFmtId="164" fontId="6" fillId="0" borderId="3" xfId="0" applyNumberFormat="1" applyFont="1" applyBorder="1"/>
    <xf numFmtId="164" fontId="5" fillId="0" borderId="3" xfId="0" applyNumberFormat="1" applyFont="1" applyBorder="1"/>
    <xf numFmtId="0" fontId="5" fillId="0" borderId="3" xfId="0" applyFont="1" applyBorder="1"/>
    <xf numFmtId="0" fontId="6" fillId="0" borderId="4" xfId="0" applyFont="1" applyBorder="1"/>
    <xf numFmtId="0" fontId="6" fillId="0" borderId="5" xfId="0" applyFont="1" applyBorder="1"/>
    <xf numFmtId="0" fontId="6" fillId="0" borderId="6" xfId="0" applyFont="1" applyBorder="1"/>
    <xf numFmtId="164" fontId="6" fillId="0" borderId="6" xfId="0" applyNumberFormat="1" applyFont="1" applyFill="1" applyBorder="1"/>
    <xf numFmtId="164" fontId="6" fillId="0" borderId="5" xfId="0" applyNumberFormat="1" applyFont="1" applyFill="1" applyBorder="1"/>
    <xf numFmtId="164" fontId="6" fillId="0" borderId="5" xfId="0" applyNumberFormat="1" applyFont="1" applyBorder="1"/>
    <xf numFmtId="164" fontId="5" fillId="0" borderId="5" xfId="0" applyNumberFormat="1" applyFont="1" applyBorder="1"/>
    <xf numFmtId="0" fontId="6" fillId="0" borderId="7" xfId="0" applyFont="1" applyBorder="1"/>
    <xf numFmtId="164" fontId="6" fillId="0" borderId="4" xfId="0" applyNumberFormat="1" applyFont="1" applyFill="1" applyBorder="1"/>
    <xf numFmtId="164" fontId="6" fillId="0" borderId="4" xfId="0" applyNumberFormat="1" applyFont="1" applyBorder="1"/>
    <xf numFmtId="164" fontId="5" fillId="0" borderId="4" xfId="0" applyNumberFormat="1" applyFont="1" applyBorder="1"/>
    <xf numFmtId="164" fontId="6" fillId="0" borderId="6" xfId="0" applyNumberFormat="1" applyFont="1" applyBorder="1"/>
    <xf numFmtId="164" fontId="5" fillId="0" borderId="6" xfId="0" applyNumberFormat="1" applyFont="1" applyBorder="1"/>
    <xf numFmtId="0" fontId="5" fillId="0" borderId="3" xfId="0" applyFont="1" applyBorder="1" applyAlignment="1">
      <alignment wrapText="1"/>
    </xf>
    <xf numFmtId="0" fontId="6" fillId="0" borderId="3" xfId="0" applyFont="1" applyFill="1" applyBorder="1" applyAlignment="1">
      <alignment wrapText="1"/>
    </xf>
    <xf numFmtId="0" fontId="7" fillId="0" borderId="3" xfId="0" applyFont="1" applyFill="1" applyBorder="1" applyAlignment="1">
      <alignment horizontal="right" wrapText="1"/>
    </xf>
    <xf numFmtId="0" fontId="5" fillId="0" borderId="3" xfId="0" applyFont="1" applyFill="1" applyBorder="1" applyAlignment="1">
      <alignment wrapText="1"/>
    </xf>
    <xf numFmtId="0" fontId="6" fillId="0" borderId="3" xfId="0" applyFont="1" applyFill="1" applyBorder="1" applyAlignment="1">
      <alignment vertical="center" wrapText="1"/>
    </xf>
    <xf numFmtId="0" fontId="7" fillId="0" borderId="3" xfId="0" applyFont="1" applyBorder="1" applyAlignment="1">
      <alignment horizontal="right" wrapText="1"/>
    </xf>
    <xf numFmtId="0" fontId="6" fillId="0" borderId="3" xfId="0" applyFont="1" applyFill="1" applyBorder="1" applyAlignment="1">
      <alignment vertical="top" wrapText="1"/>
    </xf>
    <xf numFmtId="0" fontId="5" fillId="0" borderId="3" xfId="0" applyFont="1" applyBorder="1" applyAlignment="1">
      <alignment horizontal="left" wrapText="1"/>
    </xf>
    <xf numFmtId="0" fontId="6" fillId="0" borderId="3" xfId="0" applyFont="1" applyBorder="1" applyAlignment="1">
      <alignment horizontal="left" wrapText="1"/>
    </xf>
    <xf numFmtId="0" fontId="5" fillId="0" borderId="3" xfId="0" applyFont="1" applyFill="1" applyBorder="1" applyAlignment="1">
      <alignment horizontal="left" vertical="top" wrapText="1"/>
    </xf>
    <xf numFmtId="0" fontId="6" fillId="0" borderId="4" xfId="0" applyFont="1" applyBorder="1" applyAlignment="1"/>
    <xf numFmtId="164" fontId="5" fillId="0" borderId="4" xfId="0" applyNumberFormat="1" applyFont="1" applyFill="1" applyBorder="1"/>
    <xf numFmtId="0" fontId="6" fillId="0" borderId="4" xfId="0" applyFont="1" applyFill="1" applyBorder="1" applyAlignment="1"/>
    <xf numFmtId="0" fontId="6" fillId="0" borderId="5" xfId="0" applyFont="1" applyBorder="1" applyAlignment="1"/>
    <xf numFmtId="0" fontId="6" fillId="0" borderId="6" xfId="0" applyFont="1" applyBorder="1" applyAlignment="1"/>
    <xf numFmtId="164" fontId="5" fillId="0" borderId="5" xfId="0" applyNumberFormat="1" applyFont="1" applyFill="1" applyBorder="1"/>
    <xf numFmtId="164" fontId="5" fillId="0" borderId="6" xfId="0" applyNumberFormat="1" applyFont="1" applyFill="1" applyBorder="1"/>
    <xf numFmtId="0" fontId="6" fillId="0" borderId="5" xfId="0" applyFont="1" applyFill="1" applyBorder="1" applyAlignment="1"/>
    <xf numFmtId="0" fontId="6" fillId="0" borderId="6" xfId="0" applyFont="1" applyFill="1" applyBorder="1" applyAlignment="1"/>
    <xf numFmtId="0" fontId="5" fillId="0" borderId="8" xfId="0" applyFont="1" applyBorder="1" applyAlignment="1">
      <alignment wrapText="1"/>
    </xf>
    <xf numFmtId="0" fontId="6" fillId="0" borderId="9" xfId="0" applyFont="1" applyBorder="1" applyAlignment="1"/>
    <xf numFmtId="0" fontId="6" fillId="0" borderId="10" xfId="0" applyFont="1" applyBorder="1" applyAlignment="1"/>
    <xf numFmtId="0" fontId="6" fillId="0" borderId="11" xfId="0" applyFont="1" applyBorder="1" applyAlignment="1"/>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5" fillId="0" borderId="13" xfId="0" applyFont="1" applyFill="1" applyBorder="1" applyAlignment="1">
      <alignment horizontal="center"/>
    </xf>
    <xf numFmtId="0" fontId="5" fillId="0" borderId="14" xfId="0" applyFont="1" applyFill="1" applyBorder="1" applyAlignment="1">
      <alignment horizontal="center"/>
    </xf>
    <xf numFmtId="0" fontId="5" fillId="0" borderId="15" xfId="0" applyFont="1" applyFill="1" applyBorder="1" applyAlignment="1">
      <alignment horizontal="center"/>
    </xf>
    <xf numFmtId="0" fontId="5" fillId="0" borderId="16" xfId="0" applyFont="1" applyFill="1" applyBorder="1" applyAlignment="1">
      <alignment horizontal="center"/>
    </xf>
    <xf numFmtId="164" fontId="5" fillId="0" borderId="7" xfId="0" applyNumberFormat="1" applyFont="1" applyBorder="1"/>
    <xf numFmtId="164" fontId="6" fillId="0" borderId="5" xfId="0" applyNumberFormat="1" applyFont="1" applyBorder="1" applyAlignment="1"/>
    <xf numFmtId="164" fontId="6" fillId="0" borderId="6" xfId="0" applyNumberFormat="1" applyFont="1" applyBorder="1" applyAlignment="1"/>
    <xf numFmtId="0" fontId="6" fillId="0" borderId="3" xfId="0" applyFont="1" applyBorder="1" applyAlignment="1">
      <alignment wrapText="1"/>
    </xf>
    <xf numFmtId="0" fontId="6" fillId="0" borderId="3" xfId="0" applyNumberFormat="1" applyFont="1" applyFill="1" applyBorder="1" applyAlignment="1">
      <alignment wrapText="1"/>
    </xf>
    <xf numFmtId="164" fontId="6" fillId="0" borderId="17" xfId="0" applyNumberFormat="1" applyFont="1" applyFill="1" applyBorder="1"/>
    <xf numFmtId="0" fontId="6" fillId="0" borderId="17" xfId="0" applyFont="1" applyBorder="1"/>
    <xf numFmtId="0" fontId="5" fillId="0" borderId="18" xfId="0" applyFont="1" applyBorder="1" applyAlignment="1">
      <alignment horizontal="center"/>
    </xf>
    <xf numFmtId="0" fontId="5" fillId="0" borderId="17" xfId="0" applyFont="1" applyBorder="1" applyAlignment="1">
      <alignment horizontal="center"/>
    </xf>
    <xf numFmtId="0" fontId="6" fillId="0" borderId="18" xfId="0" applyFont="1" applyBorder="1"/>
    <xf numFmtId="0" fontId="8" fillId="0" borderId="7" xfId="0" applyFont="1" applyBorder="1"/>
    <xf numFmtId="0" fontId="8" fillId="0" borderId="3" xfId="0" applyFont="1" applyBorder="1" applyAlignment="1">
      <alignment horizontal="right" wrapText="1"/>
    </xf>
    <xf numFmtId="0" fontId="8" fillId="0" borderId="6" xfId="0" applyFont="1" applyFill="1" applyBorder="1" applyAlignment="1">
      <alignment horizontal="left" wrapText="1"/>
    </xf>
    <xf numFmtId="164" fontId="5" fillId="0" borderId="18" xfId="0" applyNumberFormat="1" applyFont="1" applyBorder="1"/>
    <xf numFmtId="164" fontId="5" fillId="0" borderId="19" xfId="0" applyNumberFormat="1" applyFont="1" applyBorder="1"/>
    <xf numFmtId="164" fontId="6" fillId="0" borderId="18" xfId="0" applyNumberFormat="1" applyFont="1" applyBorder="1"/>
    <xf numFmtId="164" fontId="6" fillId="0" borderId="7" xfId="0" applyNumberFormat="1" applyFont="1" applyFill="1" applyBorder="1"/>
    <xf numFmtId="164" fontId="6" fillId="3" borderId="18" xfId="0" applyNumberFormat="1" applyFont="1" applyFill="1" applyBorder="1"/>
    <xf numFmtId="0" fontId="6" fillId="3" borderId="7" xfId="0" applyFont="1" applyFill="1" applyBorder="1"/>
    <xf numFmtId="0" fontId="6" fillId="3" borderId="3" xfId="0" applyFont="1" applyFill="1" applyBorder="1"/>
    <xf numFmtId="164" fontId="5" fillId="3" borderId="6" xfId="0" applyNumberFormat="1" applyFont="1" applyFill="1" applyBorder="1"/>
    <xf numFmtId="0" fontId="6" fillId="3" borderId="3" xfId="0" applyFont="1" applyFill="1" applyBorder="1" applyAlignment="1">
      <alignment horizontal="left" wrapText="1"/>
    </xf>
    <xf numFmtId="164" fontId="5" fillId="0" borderId="18" xfId="0" applyNumberFormat="1" applyFont="1" applyFill="1" applyBorder="1"/>
    <xf numFmtId="0" fontId="6" fillId="3" borderId="3" xfId="0" applyFont="1" applyFill="1" applyBorder="1" applyAlignment="1">
      <alignment wrapText="1"/>
    </xf>
    <xf numFmtId="164" fontId="5" fillId="0" borderId="7" xfId="0" applyNumberFormat="1" applyFont="1" applyFill="1" applyBorder="1"/>
    <xf numFmtId="164" fontId="5" fillId="0" borderId="19" xfId="0" applyNumberFormat="1" applyFont="1" applyFill="1" applyBorder="1"/>
    <xf numFmtId="0" fontId="6" fillId="0" borderId="3" xfId="0" applyFont="1" applyFill="1" applyBorder="1"/>
    <xf numFmtId="0" fontId="6" fillId="0" borderId="7" xfId="0" applyFont="1" applyFill="1" applyBorder="1"/>
    <xf numFmtId="164" fontId="6" fillId="0" borderId="6" xfId="0" applyNumberFormat="1" applyFont="1" applyFill="1" applyBorder="1" applyAlignment="1"/>
    <xf numFmtId="0" fontId="6" fillId="0" borderId="20" xfId="0" applyFont="1" applyBorder="1"/>
    <xf numFmtId="0" fontId="5" fillId="0" borderId="21" xfId="0" applyFont="1" applyFill="1" applyBorder="1" applyAlignment="1">
      <alignment horizontal="center"/>
    </xf>
    <xf numFmtId="0" fontId="5" fillId="0" borderId="7" xfId="0" applyFont="1" applyBorder="1" applyAlignment="1">
      <alignment horizontal="center"/>
    </xf>
    <xf numFmtId="164" fontId="6" fillId="0" borderId="7" xfId="0" applyNumberFormat="1" applyFont="1" applyBorder="1"/>
    <xf numFmtId="164" fontId="6" fillId="0" borderId="5" xfId="0" applyNumberFormat="1" applyFont="1" applyFill="1" applyBorder="1" applyAlignment="1">
      <alignment wrapText="1"/>
    </xf>
    <xf numFmtId="0" fontId="6" fillId="0" borderId="6" xfId="0" applyFont="1" applyFill="1" applyBorder="1"/>
    <xf numFmtId="0" fontId="6" fillId="0" borderId="5" xfId="0" applyFont="1" applyFill="1" applyBorder="1"/>
    <xf numFmtId="164" fontId="6" fillId="0" borderId="5" xfId="0" applyNumberFormat="1" applyFont="1" applyFill="1" applyBorder="1" applyAlignment="1"/>
    <xf numFmtId="0" fontId="5" fillId="0" borderId="6" xfId="0" applyFont="1" applyFill="1" applyBorder="1"/>
    <xf numFmtId="0" fontId="5" fillId="0" borderId="3" xfId="0" applyFont="1" applyFill="1" applyBorder="1"/>
    <xf numFmtId="3" fontId="5" fillId="0" borderId="5" xfId="0" applyNumberFormat="1" applyFont="1" applyBorder="1"/>
    <xf numFmtId="0" fontId="5" fillId="0" borderId="6" xfId="0" applyFont="1" applyBorder="1"/>
    <xf numFmtId="164" fontId="6" fillId="0" borderId="12" xfId="0" applyNumberFormat="1" applyFont="1" applyBorder="1"/>
    <xf numFmtId="164" fontId="6" fillId="0" borderId="1" xfId="0" applyNumberFormat="1" applyFont="1" applyBorder="1"/>
    <xf numFmtId="164" fontId="6" fillId="0" borderId="4" xfId="0" applyNumberFormat="1" applyFont="1" applyBorder="1" applyAlignment="1"/>
    <xf numFmtId="164" fontId="6" fillId="0" borderId="17" xfId="0" applyNumberFormat="1" applyFont="1" applyBorder="1"/>
    <xf numFmtId="164" fontId="6" fillId="0" borderId="1" xfId="0" applyNumberFormat="1" applyFont="1" applyFill="1" applyBorder="1"/>
    <xf numFmtId="164" fontId="6" fillId="0" borderId="0" xfId="0" applyNumberFormat="1" applyFont="1" applyFill="1" applyBorder="1"/>
    <xf numFmtId="165" fontId="0" fillId="0" borderId="0" xfId="0" applyNumberFormat="1"/>
    <xf numFmtId="164" fontId="5" fillId="0" borderId="3" xfId="0" applyNumberFormat="1" applyFont="1" applyBorder="1" applyAlignment="1"/>
    <xf numFmtId="164" fontId="5" fillId="0" borderId="5" xfId="0" applyNumberFormat="1" applyFont="1" applyBorder="1" applyAlignment="1"/>
    <xf numFmtId="164" fontId="5" fillId="0" borderId="6" xfId="0" applyNumberFormat="1" applyFont="1" applyBorder="1" applyAlignment="1"/>
    <xf numFmtId="164" fontId="5" fillId="0" borderId="4" xfId="0" applyNumberFormat="1" applyFont="1" applyBorder="1" applyAlignment="1"/>
    <xf numFmtId="164" fontId="5" fillId="0" borderId="7" xfId="0" applyNumberFormat="1" applyFont="1" applyBorder="1" applyAlignment="1"/>
    <xf numFmtId="164" fontId="5" fillId="0" borderId="5" xfId="0" applyNumberFormat="1" applyFont="1" applyFill="1" applyBorder="1" applyAlignment="1">
      <alignment wrapText="1"/>
    </xf>
    <xf numFmtId="164" fontId="5" fillId="0" borderId="6" xfId="0" applyNumberFormat="1" applyFont="1" applyFill="1" applyBorder="1" applyAlignment="1">
      <alignment wrapText="1"/>
    </xf>
    <xf numFmtId="164" fontId="5" fillId="0" borderId="4" xfId="0" applyNumberFormat="1" applyFont="1" applyFill="1" applyBorder="1" applyAlignment="1">
      <alignment wrapText="1"/>
    </xf>
    <xf numFmtId="164" fontId="5" fillId="0" borderId="3" xfId="0" applyNumberFormat="1" applyFont="1" applyFill="1" applyBorder="1"/>
    <xf numFmtId="0" fontId="5" fillId="0" borderId="22" xfId="0" applyFont="1" applyFill="1" applyBorder="1" applyAlignment="1">
      <alignment horizontal="center"/>
    </xf>
    <xf numFmtId="0" fontId="0" fillId="0" borderId="23" xfId="0" applyBorder="1" applyAlignment="1"/>
    <xf numFmtId="0" fontId="5" fillId="0" borderId="24" xfId="0" applyFont="1" applyFill="1" applyBorder="1" applyAlignment="1">
      <alignment horizontal="center" wrapText="1"/>
    </xf>
    <xf numFmtId="0" fontId="0" fillId="0" borderId="25" xfId="0" applyBorder="1" applyAlignment="1">
      <alignment wrapText="1"/>
    </xf>
    <xf numFmtId="0" fontId="5" fillId="0" borderId="19" xfId="0" applyFont="1" applyBorder="1" applyAlignment="1">
      <alignment horizontal="center"/>
    </xf>
    <xf numFmtId="0" fontId="5" fillId="0" borderId="18" xfId="0" applyFont="1" applyBorder="1" applyAlignment="1">
      <alignment horizontal="center"/>
    </xf>
    <xf numFmtId="164" fontId="5" fillId="0" borderId="24" xfId="0" applyNumberFormat="1" applyFont="1" applyFill="1" applyBorder="1" applyAlignment="1">
      <alignment horizontal="center"/>
    </xf>
    <xf numFmtId="164" fontId="0" fillId="0" borderId="25" xfId="0" applyNumberFormat="1" applyBorder="1" applyAlignment="1"/>
    <xf numFmtId="0" fontId="5" fillId="0" borderId="17"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A15" sqref="A15"/>
    </sheetView>
  </sheetViews>
  <sheetFormatPr defaultRowHeight="12.75" x14ac:dyDescent="0.2"/>
  <cols>
    <col min="1" max="1" width="25.28515625" customWidth="1"/>
    <col min="2" max="2" width="16.42578125" customWidth="1"/>
    <col min="3" max="3" width="17.140625" customWidth="1"/>
    <col min="4" max="4" width="18.42578125" customWidth="1"/>
    <col min="5" max="5" width="11.140625" bestFit="1" customWidth="1"/>
  </cols>
  <sheetData>
    <row r="1" spans="1:6" ht="16.5" thickBot="1" x14ac:dyDescent="0.3">
      <c r="A1" s="1" t="s">
        <v>0</v>
      </c>
      <c r="B1" s="1" t="s">
        <v>18</v>
      </c>
      <c r="C1" s="1" t="s">
        <v>19</v>
      </c>
      <c r="D1" s="1" t="s">
        <v>1</v>
      </c>
    </row>
    <row r="2" spans="1:6" ht="15.75" x14ac:dyDescent="0.25">
      <c r="A2" s="10" t="s">
        <v>2</v>
      </c>
      <c r="B2" s="11">
        <f>'Budget Justification'!L7</f>
        <v>867500</v>
      </c>
      <c r="C2" s="3">
        <f>'Budget in-kind (2)'!G9</f>
        <v>117993</v>
      </c>
      <c r="D2" s="12">
        <f>SUM(B2:C2)</f>
        <v>985493</v>
      </c>
      <c r="E2" s="4"/>
    </row>
    <row r="3" spans="1:6" ht="15.75" x14ac:dyDescent="0.25">
      <c r="A3" s="2" t="s">
        <v>3</v>
      </c>
      <c r="B3" s="3">
        <f>'Budget Justification'!L12</f>
        <v>268925</v>
      </c>
      <c r="C3" s="3">
        <f>'Budget in-kind (2)'!G16</f>
        <v>36570</v>
      </c>
      <c r="D3" s="13">
        <f>SUM(B3:C3)</f>
        <v>305495</v>
      </c>
      <c r="E3" s="4"/>
    </row>
    <row r="4" spans="1:6" ht="15.75" x14ac:dyDescent="0.25">
      <c r="A4" s="2" t="s">
        <v>4</v>
      </c>
      <c r="B4" s="3">
        <f>'Budget Justification'!L20</f>
        <v>128213</v>
      </c>
      <c r="C4" s="3">
        <f>'Budget in-kind (2)'!G22</f>
        <v>32996</v>
      </c>
      <c r="D4" s="3">
        <f>SUM(B4:C4)</f>
        <v>161209</v>
      </c>
      <c r="E4" s="4"/>
    </row>
    <row r="5" spans="1:6" ht="15.75" x14ac:dyDescent="0.25">
      <c r="A5" s="2" t="s">
        <v>5</v>
      </c>
      <c r="B5" s="3">
        <v>0</v>
      </c>
      <c r="C5" s="3">
        <v>0</v>
      </c>
      <c r="D5" s="3">
        <v>0</v>
      </c>
    </row>
    <row r="6" spans="1:6" ht="15.75" x14ac:dyDescent="0.25">
      <c r="A6" s="2" t="s">
        <v>6</v>
      </c>
      <c r="B6" s="3">
        <f>'Budget Justification'!L27</f>
        <v>22812</v>
      </c>
      <c r="C6" s="3">
        <f>'Budget in-kind (2)'!G27</f>
        <v>2367</v>
      </c>
      <c r="D6" s="3">
        <f>SUM(B6:C6)</f>
        <v>25179</v>
      </c>
      <c r="E6" s="4"/>
    </row>
    <row r="7" spans="1:6" ht="15.75" x14ac:dyDescent="0.25">
      <c r="A7" s="2" t="s">
        <v>7</v>
      </c>
      <c r="B7" s="3">
        <f>'Budget Justification'!L43</f>
        <v>2659400</v>
      </c>
      <c r="C7" s="3">
        <f>'Budget in-kind (2)'!G31</f>
        <v>17500</v>
      </c>
      <c r="D7" s="3">
        <f>SUM(B7:C7)</f>
        <v>2676900</v>
      </c>
      <c r="E7" s="4"/>
    </row>
    <row r="8" spans="1:6" ht="15.75" x14ac:dyDescent="0.25">
      <c r="A8" s="2" t="s">
        <v>8</v>
      </c>
      <c r="B8" s="3">
        <v>0</v>
      </c>
      <c r="C8" s="3">
        <v>0</v>
      </c>
      <c r="D8" s="3">
        <v>0</v>
      </c>
    </row>
    <row r="9" spans="1:6" ht="15.75" x14ac:dyDescent="0.25">
      <c r="A9" s="2" t="s">
        <v>9</v>
      </c>
      <c r="B9" s="3">
        <v>0</v>
      </c>
      <c r="C9" s="3">
        <v>0</v>
      </c>
      <c r="D9" s="3">
        <v>0</v>
      </c>
      <c r="E9" s="4"/>
    </row>
    <row r="10" spans="1:6" ht="15.75" x14ac:dyDescent="0.25">
      <c r="A10" s="5" t="s">
        <v>10</v>
      </c>
      <c r="B10" s="6">
        <f>SUM(B2:B9)</f>
        <v>3946850</v>
      </c>
      <c r="C10" s="6">
        <f>SUM(C2:C9)</f>
        <v>207426</v>
      </c>
      <c r="D10" s="6">
        <f>SUM(B10:C10)</f>
        <v>4154276</v>
      </c>
      <c r="E10" s="4"/>
    </row>
    <row r="11" spans="1:6" ht="15.75" x14ac:dyDescent="0.25">
      <c r="A11" s="7" t="s">
        <v>11</v>
      </c>
      <c r="B11" s="3">
        <f>'Budget Justification'!L48</f>
        <v>47122</v>
      </c>
      <c r="C11" s="13">
        <v>0</v>
      </c>
      <c r="D11" s="3">
        <f>SUM(B11:C11)</f>
        <v>47122</v>
      </c>
      <c r="E11" s="4"/>
      <c r="F11" s="9"/>
    </row>
    <row r="12" spans="1:6" ht="15.75" x14ac:dyDescent="0.25">
      <c r="A12" s="7" t="s">
        <v>12</v>
      </c>
      <c r="B12" s="3">
        <v>0</v>
      </c>
      <c r="C12" s="13">
        <v>0</v>
      </c>
      <c r="D12" s="3">
        <v>0</v>
      </c>
    </row>
    <row r="13" spans="1:6" ht="15.75" x14ac:dyDescent="0.25">
      <c r="A13" s="5" t="s">
        <v>13</v>
      </c>
      <c r="B13" s="8">
        <f>SUM(B10:B12)</f>
        <v>3993972</v>
      </c>
      <c r="C13" s="6">
        <f>SUM(C10:C12)</f>
        <v>207426</v>
      </c>
      <c r="D13" s="8">
        <f>SUM(D10:D12)</f>
        <v>4201398</v>
      </c>
      <c r="E13" s="4"/>
    </row>
    <row r="14" spans="1:6" x14ac:dyDescent="0.2">
      <c r="B14" s="4"/>
      <c r="C14" s="4"/>
      <c r="D14" s="4"/>
    </row>
  </sheetData>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22" workbookViewId="0">
      <selection activeCell="B35" sqref="B35"/>
    </sheetView>
  </sheetViews>
  <sheetFormatPr defaultColWidth="9.140625" defaultRowHeight="15" x14ac:dyDescent="0.25"/>
  <cols>
    <col min="1" max="1" width="51.42578125" style="15" customWidth="1"/>
    <col min="2" max="2" width="12" style="15" customWidth="1"/>
    <col min="3" max="3" width="12" style="16" customWidth="1"/>
    <col min="4" max="4" width="11.7109375" style="28" customWidth="1"/>
    <col min="5" max="5" width="12" style="28" customWidth="1"/>
    <col min="6" max="6" width="12.42578125" style="28" customWidth="1"/>
    <col min="7" max="7" width="11.28515625" style="21" bestFit="1" customWidth="1"/>
    <col min="8" max="16384" width="9.140625" style="15"/>
  </cols>
  <sheetData>
    <row r="1" spans="1:8" x14ac:dyDescent="0.25">
      <c r="A1" s="123" t="s">
        <v>0</v>
      </c>
      <c r="B1" s="73" t="s">
        <v>29</v>
      </c>
      <c r="C1" s="74" t="s">
        <v>33</v>
      </c>
      <c r="D1" s="97" t="s">
        <v>34</v>
      </c>
      <c r="E1" s="97" t="s">
        <v>35</v>
      </c>
      <c r="F1" s="97" t="s">
        <v>36</v>
      </c>
      <c r="G1" s="125" t="s">
        <v>49</v>
      </c>
      <c r="H1" s="21"/>
    </row>
    <row r="2" spans="1:8" ht="15.75" thickBot="1" x14ac:dyDescent="0.3">
      <c r="A2" s="124"/>
      <c r="B2" s="63" t="s">
        <v>19</v>
      </c>
      <c r="C2" s="65" t="s">
        <v>19</v>
      </c>
      <c r="D2" s="96" t="s">
        <v>19</v>
      </c>
      <c r="E2" s="96" t="s">
        <v>19</v>
      </c>
      <c r="F2" s="96" t="s">
        <v>19</v>
      </c>
      <c r="G2" s="126"/>
      <c r="H2" s="21"/>
    </row>
    <row r="3" spans="1:8" x14ac:dyDescent="0.25">
      <c r="A3" s="53" t="s">
        <v>21</v>
      </c>
      <c r="B3" s="55"/>
      <c r="C3" s="57"/>
      <c r="D3" s="61"/>
      <c r="E3" s="61"/>
      <c r="F3" s="61"/>
      <c r="G3" s="95"/>
      <c r="H3" s="21"/>
    </row>
    <row r="4" spans="1:8" ht="45" x14ac:dyDescent="0.25">
      <c r="A4" s="35" t="s">
        <v>82</v>
      </c>
      <c r="B4" s="24">
        <v>11376.6</v>
      </c>
      <c r="C4" s="17">
        <v>11376.6</v>
      </c>
      <c r="D4" s="17">
        <v>11376.6</v>
      </c>
      <c r="E4" s="17">
        <v>11376.6</v>
      </c>
      <c r="F4" s="17">
        <v>11376.6</v>
      </c>
      <c r="G4" s="81">
        <f>SUM(B4:F4)</f>
        <v>56883</v>
      </c>
      <c r="H4" s="21"/>
    </row>
    <row r="5" spans="1:8" ht="30" x14ac:dyDescent="0.25">
      <c r="A5" s="35" t="s">
        <v>83</v>
      </c>
      <c r="B5" s="24">
        <v>4800</v>
      </c>
      <c r="C5" s="24">
        <v>4800</v>
      </c>
      <c r="D5" s="24">
        <v>4800</v>
      </c>
      <c r="E5" s="24">
        <v>4800</v>
      </c>
      <c r="F5" s="24">
        <v>4800</v>
      </c>
      <c r="G5" s="81">
        <f>SUM(B5:F5)</f>
        <v>24000</v>
      </c>
      <c r="H5" s="21"/>
    </row>
    <row r="6" spans="1:8" ht="30" x14ac:dyDescent="0.25">
      <c r="A6" s="35" t="s">
        <v>84</v>
      </c>
      <c r="B6" s="24">
        <v>1200</v>
      </c>
      <c r="C6" s="24">
        <v>1200</v>
      </c>
      <c r="D6" s="24">
        <v>1200</v>
      </c>
      <c r="E6" s="24">
        <v>1200</v>
      </c>
      <c r="F6" s="24">
        <v>1200</v>
      </c>
      <c r="G6" s="81">
        <f>SUM(B6:F6)</f>
        <v>6000</v>
      </c>
      <c r="H6" s="21"/>
    </row>
    <row r="7" spans="1:8" ht="30" x14ac:dyDescent="0.25">
      <c r="A7" s="35" t="s">
        <v>85</v>
      </c>
      <c r="B7" s="24">
        <v>1300</v>
      </c>
      <c r="C7" s="24">
        <v>1300</v>
      </c>
      <c r="D7" s="24">
        <v>1300</v>
      </c>
      <c r="E7" s="24">
        <v>1300</v>
      </c>
      <c r="F7" s="24">
        <v>1300</v>
      </c>
      <c r="G7" s="81">
        <f>SUM(B7:F7)</f>
        <v>6500</v>
      </c>
      <c r="H7" s="21"/>
    </row>
    <row r="8" spans="1:8" ht="30" x14ac:dyDescent="0.25">
      <c r="A8" s="35" t="s">
        <v>86</v>
      </c>
      <c r="B8" s="24">
        <v>4922</v>
      </c>
      <c r="C8" s="24">
        <v>4922</v>
      </c>
      <c r="D8" s="24">
        <v>4922</v>
      </c>
      <c r="E8" s="24">
        <v>4922</v>
      </c>
      <c r="F8" s="24">
        <v>4922</v>
      </c>
      <c r="G8" s="81">
        <f>SUM(B8:F8)</f>
        <v>24610</v>
      </c>
      <c r="H8" s="21"/>
    </row>
    <row r="9" spans="1:8" x14ac:dyDescent="0.25">
      <c r="A9" s="36" t="s">
        <v>14</v>
      </c>
      <c r="B9" s="50">
        <f t="shared" ref="B9:G9" si="0">SUM(B4:B8)</f>
        <v>23598.6</v>
      </c>
      <c r="C9" s="122">
        <f t="shared" si="0"/>
        <v>23598.6</v>
      </c>
      <c r="D9" s="90">
        <f t="shared" si="0"/>
        <v>23598.6</v>
      </c>
      <c r="E9" s="90">
        <f t="shared" si="0"/>
        <v>23598.6</v>
      </c>
      <c r="F9" s="66">
        <f t="shared" si="0"/>
        <v>23598.6</v>
      </c>
      <c r="G9" s="79">
        <f t="shared" si="0"/>
        <v>117993</v>
      </c>
      <c r="H9" s="21"/>
    </row>
    <row r="10" spans="1:8" x14ac:dyDescent="0.25">
      <c r="A10" s="37" t="s">
        <v>22</v>
      </c>
      <c r="B10" s="94"/>
      <c r="C10" s="92"/>
      <c r="D10" s="93"/>
      <c r="E10" s="93"/>
      <c r="G10" s="75"/>
      <c r="H10" s="21"/>
    </row>
    <row r="11" spans="1:8" ht="30" x14ac:dyDescent="0.25">
      <c r="A11" s="35" t="s">
        <v>48</v>
      </c>
      <c r="B11" s="24">
        <v>3526</v>
      </c>
      <c r="C11" s="24">
        <v>3526</v>
      </c>
      <c r="D11" s="24">
        <v>3526</v>
      </c>
      <c r="E11" s="24">
        <v>3526</v>
      </c>
      <c r="F11" s="24">
        <v>3526</v>
      </c>
      <c r="G11" s="81">
        <f>SUM(B11:F11)</f>
        <v>17630</v>
      </c>
      <c r="H11" s="21"/>
    </row>
    <row r="12" spans="1:8" x14ac:dyDescent="0.25">
      <c r="A12" s="35" t="s">
        <v>47</v>
      </c>
      <c r="B12" s="24">
        <v>1488</v>
      </c>
      <c r="C12" s="24">
        <v>1488</v>
      </c>
      <c r="D12" s="24">
        <v>1488</v>
      </c>
      <c r="E12" s="24">
        <v>1488</v>
      </c>
      <c r="F12" s="24">
        <v>1488</v>
      </c>
      <c r="G12" s="81">
        <f>SUM(B12:F12)</f>
        <v>7440</v>
      </c>
      <c r="H12" s="21"/>
    </row>
    <row r="13" spans="1:8" x14ac:dyDescent="0.25">
      <c r="A13" s="35" t="s">
        <v>52</v>
      </c>
      <c r="B13" s="24">
        <v>372</v>
      </c>
      <c r="C13" s="24">
        <v>372</v>
      </c>
      <c r="D13" s="24">
        <v>372</v>
      </c>
      <c r="E13" s="24">
        <v>372</v>
      </c>
      <c r="F13" s="24">
        <v>372</v>
      </c>
      <c r="G13" s="81">
        <f>SUM(B13:F13)</f>
        <v>1860</v>
      </c>
      <c r="H13" s="21"/>
    </row>
    <row r="14" spans="1:8" x14ac:dyDescent="0.25">
      <c r="A14" s="35" t="s">
        <v>45</v>
      </c>
      <c r="B14" s="24">
        <v>403</v>
      </c>
      <c r="C14" s="24">
        <v>403</v>
      </c>
      <c r="D14" s="24">
        <v>403</v>
      </c>
      <c r="E14" s="24">
        <v>403</v>
      </c>
      <c r="F14" s="24">
        <v>403</v>
      </c>
      <c r="G14" s="81">
        <f>SUM(B14:F14)</f>
        <v>2015</v>
      </c>
      <c r="H14" s="21"/>
    </row>
    <row r="15" spans="1:8" x14ac:dyDescent="0.25">
      <c r="A15" s="35" t="s">
        <v>44</v>
      </c>
      <c r="B15" s="24">
        <v>1525</v>
      </c>
      <c r="C15" s="24">
        <v>1525</v>
      </c>
      <c r="D15" s="24">
        <v>1525</v>
      </c>
      <c r="E15" s="24">
        <v>1525</v>
      </c>
      <c r="F15" s="24">
        <v>1525</v>
      </c>
      <c r="G15" s="81">
        <f>SUM(B15:F15)</f>
        <v>7625</v>
      </c>
      <c r="H15" s="21"/>
    </row>
    <row r="16" spans="1:8" x14ac:dyDescent="0.25">
      <c r="A16" s="36" t="s">
        <v>20</v>
      </c>
      <c r="B16" s="50">
        <f t="shared" ref="B16:G16" si="1">SUM(B11:B15)</f>
        <v>7314</v>
      </c>
      <c r="C16" s="122">
        <f t="shared" si="1"/>
        <v>7314</v>
      </c>
      <c r="D16" s="90">
        <f t="shared" si="1"/>
        <v>7314</v>
      </c>
      <c r="E16" s="90">
        <f t="shared" si="1"/>
        <v>7314</v>
      </c>
      <c r="F16" s="66">
        <f t="shared" si="1"/>
        <v>7314</v>
      </c>
      <c r="G16" s="79">
        <f t="shared" si="1"/>
        <v>36570</v>
      </c>
      <c r="H16" s="21"/>
    </row>
    <row r="17" spans="1:8" x14ac:dyDescent="0.25">
      <c r="A17" s="37" t="s">
        <v>23</v>
      </c>
      <c r="B17" s="68"/>
      <c r="G17" s="75"/>
      <c r="H17" s="21"/>
    </row>
    <row r="18" spans="1:8" ht="60" x14ac:dyDescent="0.25">
      <c r="A18" s="35" t="s">
        <v>50</v>
      </c>
      <c r="B18" s="24">
        <v>635</v>
      </c>
      <c r="C18" s="17">
        <v>635</v>
      </c>
      <c r="D18" s="82">
        <v>635</v>
      </c>
      <c r="E18" s="82">
        <v>635</v>
      </c>
      <c r="F18" s="82">
        <v>635</v>
      </c>
      <c r="G18" s="81">
        <f>SUM(B18:F18)</f>
        <v>3175</v>
      </c>
      <c r="H18" s="21"/>
    </row>
    <row r="19" spans="1:8" ht="60" x14ac:dyDescent="0.25">
      <c r="A19" s="38" t="s">
        <v>53</v>
      </c>
      <c r="B19" s="24">
        <v>3600</v>
      </c>
      <c r="C19" s="17">
        <v>3600</v>
      </c>
      <c r="D19" s="82">
        <v>3600</v>
      </c>
      <c r="E19" s="82">
        <v>3600</v>
      </c>
      <c r="F19" s="82">
        <v>3600</v>
      </c>
      <c r="G19" s="81">
        <f>SUM(B19:F19)</f>
        <v>18000</v>
      </c>
      <c r="H19" s="21"/>
    </row>
    <row r="20" spans="1:8" ht="67.5" customHeight="1" x14ac:dyDescent="0.25">
      <c r="A20" s="35" t="s">
        <v>66</v>
      </c>
      <c r="B20" s="24">
        <v>1286</v>
      </c>
      <c r="C20" s="17">
        <v>1286</v>
      </c>
      <c r="D20" s="82">
        <v>1283</v>
      </c>
      <c r="E20" s="82">
        <v>1283</v>
      </c>
      <c r="F20" s="82">
        <v>1283</v>
      </c>
      <c r="G20" s="81">
        <f>SUM(B20:F20)</f>
        <v>6421</v>
      </c>
      <c r="H20" s="21"/>
    </row>
    <row r="21" spans="1:8" ht="30" customHeight="1" x14ac:dyDescent="0.25">
      <c r="A21" s="40" t="s">
        <v>67</v>
      </c>
      <c r="B21" s="17">
        <v>1080</v>
      </c>
      <c r="C21" s="71">
        <v>1080</v>
      </c>
      <c r="D21" s="82">
        <v>1080</v>
      </c>
      <c r="E21" s="82">
        <v>1080</v>
      </c>
      <c r="F21" s="82">
        <v>1080</v>
      </c>
      <c r="G21" s="81">
        <f>SUM(B21:F21)</f>
        <v>5400</v>
      </c>
      <c r="H21" s="21"/>
    </row>
    <row r="22" spans="1:8" x14ac:dyDescent="0.25">
      <c r="A22" s="39" t="s">
        <v>15</v>
      </c>
      <c r="B22" s="27">
        <f>SUM(B18:B21)</f>
        <v>6601</v>
      </c>
      <c r="C22" s="80">
        <f>SUM(C18:C21)</f>
        <v>6601</v>
      </c>
      <c r="D22" s="66">
        <f>SUM(D18:D21)</f>
        <v>6598</v>
      </c>
      <c r="E22" s="66">
        <f>SUM(E18:E21)</f>
        <v>6598</v>
      </c>
      <c r="F22" s="66">
        <f>SUM(F18:F21)</f>
        <v>6598</v>
      </c>
      <c r="G22" s="79">
        <f>SUM(B22:F22)</f>
        <v>32996</v>
      </c>
      <c r="H22" s="21"/>
    </row>
    <row r="23" spans="1:8" x14ac:dyDescent="0.25">
      <c r="A23" s="34" t="s">
        <v>24</v>
      </c>
      <c r="B23" s="48"/>
      <c r="G23" s="75"/>
      <c r="H23" s="21"/>
    </row>
    <row r="24" spans="1:8" ht="30" x14ac:dyDescent="0.25">
      <c r="A24" s="69" t="s">
        <v>87</v>
      </c>
      <c r="B24" s="24">
        <v>1131</v>
      </c>
      <c r="C24" s="17">
        <v>0</v>
      </c>
      <c r="D24" s="82">
        <v>0</v>
      </c>
      <c r="E24" s="82">
        <v>0</v>
      </c>
      <c r="F24" s="82">
        <v>0</v>
      </c>
      <c r="G24" s="81">
        <f>SUM(B24:F24)</f>
        <v>1131</v>
      </c>
      <c r="H24" s="21"/>
    </row>
    <row r="25" spans="1:8" x14ac:dyDescent="0.25">
      <c r="A25" s="69" t="s">
        <v>68</v>
      </c>
      <c r="B25" s="24">
        <v>120</v>
      </c>
      <c r="C25" s="17">
        <v>120</v>
      </c>
      <c r="D25" s="82">
        <v>120</v>
      </c>
      <c r="E25" s="82">
        <v>120</v>
      </c>
      <c r="F25" s="82">
        <v>120</v>
      </c>
      <c r="G25" s="81">
        <f>SUM(B25:F25)</f>
        <v>600</v>
      </c>
      <c r="H25" s="21"/>
    </row>
    <row r="26" spans="1:8" ht="30" customHeight="1" x14ac:dyDescent="0.25">
      <c r="A26" s="40" t="s">
        <v>51</v>
      </c>
      <c r="B26" s="24">
        <v>636</v>
      </c>
      <c r="C26" s="17">
        <v>0</v>
      </c>
      <c r="D26" s="82">
        <v>0</v>
      </c>
      <c r="E26" s="82">
        <v>0</v>
      </c>
      <c r="F26" s="82">
        <v>0</v>
      </c>
      <c r="G26" s="81">
        <f>SUM(B26:F26)</f>
        <v>636</v>
      </c>
      <c r="H26" s="21"/>
    </row>
    <row r="27" spans="1:8" x14ac:dyDescent="0.25">
      <c r="A27" s="36" t="s">
        <v>43</v>
      </c>
      <c r="B27" s="49">
        <f>SUM(B24+B25+B26)</f>
        <v>1887</v>
      </c>
      <c r="C27" s="91">
        <f>SUM(C24+C25+C26)</f>
        <v>120</v>
      </c>
      <c r="D27" s="90">
        <f>SUM(D24+D25+D26)</f>
        <v>120</v>
      </c>
      <c r="E27" s="90">
        <f>SUM(E24+E25+E26)</f>
        <v>120</v>
      </c>
      <c r="F27" s="90">
        <v>120</v>
      </c>
      <c r="G27" s="79">
        <f>SUM(B27:F27)</f>
        <v>2367</v>
      </c>
      <c r="H27" s="21"/>
    </row>
    <row r="28" spans="1:8" x14ac:dyDescent="0.25">
      <c r="A28" s="37" t="s">
        <v>25</v>
      </c>
      <c r="B28" s="52"/>
      <c r="G28" s="75"/>
      <c r="H28" s="21"/>
    </row>
    <row r="29" spans="1:8" ht="30" x14ac:dyDescent="0.25">
      <c r="A29" s="40" t="s">
        <v>69</v>
      </c>
      <c r="B29" s="71">
        <v>500</v>
      </c>
      <c r="C29" s="71">
        <v>500</v>
      </c>
      <c r="D29" s="82">
        <v>500</v>
      </c>
      <c r="E29" s="82">
        <v>500</v>
      </c>
      <c r="F29" s="82">
        <v>500</v>
      </c>
      <c r="G29" s="81">
        <f>SUM(B29:F29)</f>
        <v>2500</v>
      </c>
      <c r="H29" s="21"/>
    </row>
    <row r="30" spans="1:8" ht="45" x14ac:dyDescent="0.25">
      <c r="A30" s="40" t="s">
        <v>88</v>
      </c>
      <c r="B30" s="71">
        <v>3000</v>
      </c>
      <c r="C30" s="71">
        <v>3000</v>
      </c>
      <c r="D30" s="82">
        <v>3000</v>
      </c>
      <c r="E30" s="82">
        <v>3000</v>
      </c>
      <c r="F30" s="82">
        <v>3000</v>
      </c>
      <c r="G30" s="81">
        <f>SUM(B30:F30)</f>
        <v>15000</v>
      </c>
      <c r="H30" s="21"/>
    </row>
    <row r="31" spans="1:8" x14ac:dyDescent="0.25">
      <c r="A31" s="36" t="s">
        <v>16</v>
      </c>
      <c r="B31" s="49">
        <f>SUM(B29:B30)</f>
        <v>3500</v>
      </c>
      <c r="C31" s="91">
        <f>SUM(C29:C30)</f>
        <v>3500</v>
      </c>
      <c r="D31" s="90">
        <f>SUM(D29:D30)</f>
        <v>3500</v>
      </c>
      <c r="E31" s="90">
        <f>SUM(E29:E30)</f>
        <v>3500</v>
      </c>
      <c r="F31" s="90">
        <f>SUM(F29:F30)</f>
        <v>3500</v>
      </c>
      <c r="G31" s="79">
        <f>SUM(B31:F31)</f>
        <v>17500</v>
      </c>
      <c r="H31" s="21"/>
    </row>
    <row r="32" spans="1:8" x14ac:dyDescent="0.25">
      <c r="A32" s="41" t="s">
        <v>30</v>
      </c>
      <c r="B32" s="33"/>
      <c r="G32" s="75"/>
      <c r="H32" s="21"/>
    </row>
    <row r="33" spans="1:8" x14ac:dyDescent="0.25">
      <c r="A33" s="42"/>
      <c r="B33" s="24">
        <v>0</v>
      </c>
      <c r="C33" s="17">
        <v>0</v>
      </c>
      <c r="D33" s="82">
        <v>0</v>
      </c>
      <c r="E33" s="82">
        <v>0</v>
      </c>
      <c r="F33" s="82">
        <v>0</v>
      </c>
      <c r="G33" s="81"/>
      <c r="H33" s="21"/>
    </row>
    <row r="34" spans="1:8" x14ac:dyDescent="0.25">
      <c r="A34" s="39" t="s">
        <v>31</v>
      </c>
      <c r="B34" s="27">
        <f>SUM(B33:B33)</f>
        <v>0</v>
      </c>
      <c r="C34" s="80">
        <f>SUM(C33:C33)</f>
        <v>0</v>
      </c>
      <c r="D34" s="66">
        <f>SUM(D33:D33)</f>
        <v>0</v>
      </c>
      <c r="E34" s="66">
        <f>SUM(E33:E33)</f>
        <v>0</v>
      </c>
      <c r="F34" s="66">
        <f>SUM(F33:F33)</f>
        <v>0</v>
      </c>
      <c r="G34" s="79">
        <f>SUM(B34:F34)</f>
        <v>0</v>
      </c>
      <c r="H34" s="21"/>
    </row>
    <row r="35" spans="1:8" x14ac:dyDescent="0.25">
      <c r="A35" s="20" t="s">
        <v>28</v>
      </c>
      <c r="B35" s="33">
        <f>SUM(B34,B34,B31,B27,B22,B16,B9)</f>
        <v>42900.6</v>
      </c>
      <c r="C35" s="19">
        <f>SUM(C34,C31,C27,C22,C16,C9)</f>
        <v>41133.599999999999</v>
      </c>
      <c r="D35" s="66">
        <f>SUM(D34,D34,D31,D27,D22,D16,D9)</f>
        <v>41130.6</v>
      </c>
      <c r="E35" s="66">
        <f>SUM(E34,E31,E27,E22,E16,E9)</f>
        <v>41130.6</v>
      </c>
      <c r="F35" s="66">
        <f>SUM(F34,F31,F27,F22,F16,F9)</f>
        <v>41130.6</v>
      </c>
      <c r="G35" s="79">
        <f>SUM(G34,G31,G27,G22,G16,G9)</f>
        <v>207426</v>
      </c>
    </row>
    <row r="36" spans="1:8" x14ac:dyDescent="0.25">
      <c r="B36" s="14"/>
    </row>
  </sheetData>
  <mergeCells count="2">
    <mergeCell ref="A1:A2"/>
    <mergeCell ref="G1:G2"/>
  </mergeCells>
  <phoneticPr fontId="4"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125" workbookViewId="0">
      <selection activeCell="H17" sqref="H17"/>
    </sheetView>
  </sheetViews>
  <sheetFormatPr defaultColWidth="9.140625" defaultRowHeight="15" x14ac:dyDescent="0.25"/>
  <cols>
    <col min="1" max="1" width="51.42578125" style="15" customWidth="1"/>
    <col min="2" max="2" width="12" style="15" customWidth="1"/>
    <col min="3" max="3" width="12" style="16" customWidth="1"/>
    <col min="4" max="4" width="11.7109375" style="28" customWidth="1"/>
    <col min="5" max="5" width="12" style="28" customWidth="1"/>
    <col min="6" max="6" width="12.42578125" style="28" customWidth="1"/>
    <col min="7" max="7" width="11.28515625" style="21" bestFit="1" customWidth="1"/>
    <col min="8" max="16384" width="9.140625" style="15"/>
  </cols>
  <sheetData>
    <row r="1" spans="1:8" x14ac:dyDescent="0.25">
      <c r="A1" s="123" t="s">
        <v>0</v>
      </c>
      <c r="B1" s="73" t="s">
        <v>29</v>
      </c>
      <c r="C1" s="74" t="s">
        <v>33</v>
      </c>
      <c r="D1" s="97" t="s">
        <v>34</v>
      </c>
      <c r="E1" s="97" t="s">
        <v>35</v>
      </c>
      <c r="F1" s="97" t="s">
        <v>36</v>
      </c>
      <c r="G1" s="125" t="s">
        <v>49</v>
      </c>
      <c r="H1" s="21"/>
    </row>
    <row r="2" spans="1:8" ht="15.75" thickBot="1" x14ac:dyDescent="0.3">
      <c r="A2" s="124"/>
      <c r="B2" s="63" t="s">
        <v>19</v>
      </c>
      <c r="C2" s="65" t="s">
        <v>19</v>
      </c>
      <c r="D2" s="96" t="s">
        <v>19</v>
      </c>
      <c r="E2" s="96" t="s">
        <v>19</v>
      </c>
      <c r="F2" s="96" t="s">
        <v>19</v>
      </c>
      <c r="G2" s="126"/>
      <c r="H2" s="21"/>
    </row>
    <row r="3" spans="1:8" x14ac:dyDescent="0.25">
      <c r="A3" s="53" t="s">
        <v>21</v>
      </c>
      <c r="B3" s="55"/>
      <c r="C3" s="57"/>
      <c r="D3" s="61"/>
      <c r="E3" s="61"/>
      <c r="F3" s="61"/>
      <c r="G3" s="95"/>
      <c r="H3" s="21"/>
    </row>
    <row r="4" spans="1:8" ht="28.5" customHeight="1" x14ac:dyDescent="0.25">
      <c r="A4" s="35" t="s">
        <v>48</v>
      </c>
      <c r="B4" s="24">
        <v>11376.6</v>
      </c>
      <c r="C4" s="17">
        <v>11376.6</v>
      </c>
      <c r="D4" s="17">
        <v>11376.6</v>
      </c>
      <c r="E4" s="17">
        <v>11376.6</v>
      </c>
      <c r="F4" s="17">
        <v>11376.6</v>
      </c>
      <c r="G4" s="81">
        <f>SUM(B4:F4)</f>
        <v>56883</v>
      </c>
      <c r="H4" s="21"/>
    </row>
    <row r="5" spans="1:8" x14ac:dyDescent="0.25">
      <c r="A5" s="35" t="s">
        <v>47</v>
      </c>
      <c r="B5" s="24">
        <v>4800</v>
      </c>
      <c r="C5" s="24">
        <v>4800</v>
      </c>
      <c r="D5" s="24">
        <v>4800</v>
      </c>
      <c r="E5" s="24">
        <v>4800</v>
      </c>
      <c r="F5" s="24">
        <v>4800</v>
      </c>
      <c r="G5" s="81">
        <f>SUM(B5:F5)</f>
        <v>24000</v>
      </c>
      <c r="H5" s="21"/>
    </row>
    <row r="6" spans="1:8" x14ac:dyDescent="0.25">
      <c r="A6" s="35" t="s">
        <v>46</v>
      </c>
      <c r="B6" s="24">
        <v>1200</v>
      </c>
      <c r="C6" s="24">
        <v>1200</v>
      </c>
      <c r="D6" s="24">
        <v>1200</v>
      </c>
      <c r="E6" s="24">
        <v>1200</v>
      </c>
      <c r="F6" s="24">
        <v>1200</v>
      </c>
      <c r="G6" s="81">
        <f>SUM(B6:F6)</f>
        <v>6000</v>
      </c>
      <c r="H6" s="21"/>
    </row>
    <row r="7" spans="1:8" x14ac:dyDescent="0.25">
      <c r="A7" s="35" t="s">
        <v>45</v>
      </c>
      <c r="B7" s="24">
        <v>1300</v>
      </c>
      <c r="C7" s="24">
        <v>1300</v>
      </c>
      <c r="D7" s="24">
        <v>1300</v>
      </c>
      <c r="E7" s="24">
        <v>1300</v>
      </c>
      <c r="F7" s="24">
        <v>1300</v>
      </c>
      <c r="G7" s="81">
        <f>SUM(B7:F7)</f>
        <v>6500</v>
      </c>
      <c r="H7" s="21"/>
    </row>
    <row r="8" spans="1:8" x14ac:dyDescent="0.25">
      <c r="A8" s="35" t="s">
        <v>44</v>
      </c>
      <c r="B8" s="24">
        <v>4922</v>
      </c>
      <c r="C8" s="24">
        <v>4922</v>
      </c>
      <c r="D8" s="24">
        <v>4922</v>
      </c>
      <c r="E8" s="24">
        <v>4922</v>
      </c>
      <c r="F8" s="24">
        <v>4922</v>
      </c>
      <c r="G8" s="81">
        <f>SUM(B8:F8)</f>
        <v>24610</v>
      </c>
      <c r="H8" s="21"/>
    </row>
    <row r="9" spans="1:8" x14ac:dyDescent="0.25">
      <c r="A9" s="36" t="s">
        <v>14</v>
      </c>
      <c r="B9" s="50">
        <v>0</v>
      </c>
      <c r="C9" s="92"/>
      <c r="D9" s="90"/>
      <c r="E9" s="90"/>
      <c r="F9" s="66"/>
      <c r="G9" s="79">
        <f>SUM(G4:G8)</f>
        <v>117993</v>
      </c>
      <c r="H9" s="21"/>
    </row>
    <row r="10" spans="1:8" x14ac:dyDescent="0.25">
      <c r="A10" s="37" t="s">
        <v>22</v>
      </c>
      <c r="B10" s="94">
        <f>SUM(B4:B9)</f>
        <v>23598.6</v>
      </c>
      <c r="C10" s="92"/>
      <c r="D10" s="93"/>
      <c r="E10" s="93"/>
      <c r="G10" s="75"/>
      <c r="H10" s="21"/>
    </row>
    <row r="11" spans="1:8" ht="30" x14ac:dyDescent="0.25">
      <c r="A11" s="35" t="s">
        <v>48</v>
      </c>
      <c r="B11" s="24">
        <v>3526</v>
      </c>
      <c r="C11" s="24">
        <v>3526</v>
      </c>
      <c r="D11" s="24">
        <v>3526</v>
      </c>
      <c r="E11" s="24">
        <v>3526</v>
      </c>
      <c r="F11" s="24">
        <v>3526</v>
      </c>
      <c r="G11" s="81">
        <f>SUM(B11:F11)</f>
        <v>17630</v>
      </c>
      <c r="H11" s="21"/>
    </row>
    <row r="12" spans="1:8" x14ac:dyDescent="0.25">
      <c r="A12" s="35" t="s">
        <v>47</v>
      </c>
      <c r="B12" s="24">
        <v>1488</v>
      </c>
      <c r="C12" s="24">
        <v>1488</v>
      </c>
      <c r="D12" s="24">
        <v>1488</v>
      </c>
      <c r="E12" s="24">
        <v>1488</v>
      </c>
      <c r="F12" s="24">
        <v>1488</v>
      </c>
      <c r="G12" s="81">
        <f>SUM(B12:F12)</f>
        <v>7440</v>
      </c>
      <c r="H12" s="21"/>
    </row>
    <row r="13" spans="1:8" x14ac:dyDescent="0.25">
      <c r="A13" s="35" t="s">
        <v>52</v>
      </c>
      <c r="B13" s="24">
        <v>372</v>
      </c>
      <c r="C13" s="24">
        <v>372</v>
      </c>
      <c r="D13" s="24">
        <v>372</v>
      </c>
      <c r="E13" s="24">
        <v>372</v>
      </c>
      <c r="F13" s="24">
        <v>372</v>
      </c>
      <c r="G13" s="81">
        <f>SUM(B13:F13)</f>
        <v>1860</v>
      </c>
      <c r="H13" s="21"/>
    </row>
    <row r="14" spans="1:8" x14ac:dyDescent="0.25">
      <c r="A14" s="35" t="s">
        <v>45</v>
      </c>
      <c r="B14" s="24">
        <v>403</v>
      </c>
      <c r="C14" s="24">
        <v>403</v>
      </c>
      <c r="D14" s="24">
        <v>403</v>
      </c>
      <c r="E14" s="24">
        <v>403</v>
      </c>
      <c r="F14" s="24">
        <v>403</v>
      </c>
      <c r="G14" s="81">
        <f>SUM(B14:F14)</f>
        <v>2015</v>
      </c>
      <c r="H14" s="21"/>
    </row>
    <row r="15" spans="1:8" x14ac:dyDescent="0.25">
      <c r="A15" s="35" t="s">
        <v>44</v>
      </c>
      <c r="B15" s="24">
        <v>1525</v>
      </c>
      <c r="C15" s="24">
        <v>1525</v>
      </c>
      <c r="D15" s="24">
        <v>1525</v>
      </c>
      <c r="E15" s="24">
        <v>1525</v>
      </c>
      <c r="F15" s="24">
        <v>1525</v>
      </c>
      <c r="G15" s="81">
        <f>SUM(B15:F15)</f>
        <v>7625</v>
      </c>
      <c r="H15" s="21"/>
    </row>
    <row r="16" spans="1:8" x14ac:dyDescent="0.25">
      <c r="A16" s="36" t="s">
        <v>20</v>
      </c>
      <c r="B16" s="50">
        <v>0</v>
      </c>
      <c r="C16" s="92"/>
      <c r="D16" s="90"/>
      <c r="E16" s="90"/>
      <c r="F16" s="66"/>
      <c r="G16" s="79">
        <f>SUM(G11:G15)</f>
        <v>36570</v>
      </c>
      <c r="H16" s="21"/>
    </row>
    <row r="17" spans="1:8" x14ac:dyDescent="0.25">
      <c r="A17" s="37" t="s">
        <v>23</v>
      </c>
      <c r="B17" s="68">
        <f>SUM(B11:B16)</f>
        <v>7314</v>
      </c>
      <c r="G17" s="75"/>
      <c r="H17" s="21"/>
    </row>
    <row r="18" spans="1:8" ht="60" x14ac:dyDescent="0.25">
      <c r="A18" s="35" t="s">
        <v>50</v>
      </c>
      <c r="B18" s="24">
        <v>635</v>
      </c>
      <c r="C18" s="17">
        <v>635</v>
      </c>
      <c r="D18" s="82">
        <v>635</v>
      </c>
      <c r="E18" s="82">
        <v>635</v>
      </c>
      <c r="F18" s="82">
        <v>635</v>
      </c>
      <c r="G18" s="81"/>
      <c r="H18" s="21"/>
    </row>
    <row r="19" spans="1:8" ht="60" x14ac:dyDescent="0.25">
      <c r="A19" s="38" t="s">
        <v>53</v>
      </c>
      <c r="B19" s="24">
        <v>3600</v>
      </c>
      <c r="C19" s="17">
        <v>3600</v>
      </c>
      <c r="D19" s="82">
        <v>3600</v>
      </c>
      <c r="E19" s="82">
        <v>3600</v>
      </c>
      <c r="F19" s="82">
        <v>3600</v>
      </c>
      <c r="G19" s="81"/>
      <c r="H19" s="21"/>
    </row>
    <row r="20" spans="1:8" ht="102" customHeight="1" x14ac:dyDescent="0.25">
      <c r="A20" s="35"/>
      <c r="B20" s="24">
        <v>0</v>
      </c>
      <c r="C20" s="17">
        <v>0</v>
      </c>
      <c r="D20" s="82">
        <v>0</v>
      </c>
      <c r="E20" s="82">
        <v>0</v>
      </c>
      <c r="F20" s="82">
        <v>0</v>
      </c>
      <c r="G20" s="81"/>
      <c r="H20" s="21"/>
    </row>
    <row r="21" spans="1:8" x14ac:dyDescent="0.25">
      <c r="A21" s="35"/>
      <c r="B21" s="24">
        <v>0</v>
      </c>
      <c r="C21" s="17">
        <v>0</v>
      </c>
      <c r="D21" s="82">
        <v>0</v>
      </c>
      <c r="E21" s="82">
        <v>0</v>
      </c>
      <c r="F21" s="82">
        <v>0</v>
      </c>
      <c r="G21" s="81"/>
      <c r="H21" s="21"/>
    </row>
    <row r="22" spans="1:8" x14ac:dyDescent="0.25">
      <c r="A22" s="39" t="s">
        <v>15</v>
      </c>
      <c r="B22" s="27">
        <f>SUM(B18:B21)</f>
        <v>4235</v>
      </c>
      <c r="C22" s="80">
        <f>SUM(C18:C21)</f>
        <v>4235</v>
      </c>
      <c r="D22" s="66">
        <f>SUM(D18:D21)</f>
        <v>4235</v>
      </c>
      <c r="E22" s="66">
        <f>SUM(E18:E21)</f>
        <v>4235</v>
      </c>
      <c r="F22" s="66">
        <f>SUM(F18:F21)</f>
        <v>4235</v>
      </c>
      <c r="G22" s="79">
        <f>SUM(B22:F22)</f>
        <v>21175</v>
      </c>
      <c r="H22" s="21"/>
    </row>
    <row r="23" spans="1:8" x14ac:dyDescent="0.25">
      <c r="A23" s="34" t="s">
        <v>24</v>
      </c>
      <c r="B23" s="48"/>
      <c r="G23" s="75"/>
      <c r="H23" s="21"/>
    </row>
    <row r="24" spans="1:8" x14ac:dyDescent="0.25">
      <c r="A24" s="69"/>
      <c r="B24" s="24">
        <v>0</v>
      </c>
      <c r="C24" s="17">
        <v>0</v>
      </c>
      <c r="D24" s="82">
        <v>0</v>
      </c>
      <c r="E24" s="82">
        <v>0</v>
      </c>
      <c r="F24" s="82">
        <v>0</v>
      </c>
      <c r="G24" s="81"/>
      <c r="H24" s="21"/>
    </row>
    <row r="25" spans="1:8" x14ac:dyDescent="0.25">
      <c r="A25" s="69"/>
      <c r="B25" s="24">
        <v>0</v>
      </c>
      <c r="C25" s="17">
        <v>0</v>
      </c>
      <c r="D25" s="82">
        <v>0</v>
      </c>
      <c r="E25" s="82">
        <v>0</v>
      </c>
      <c r="F25" s="82">
        <v>0</v>
      </c>
      <c r="G25" s="81"/>
      <c r="H25" s="21"/>
    </row>
    <row r="26" spans="1:8" ht="30" customHeight="1" x14ac:dyDescent="0.25">
      <c r="A26" s="40" t="s">
        <v>51</v>
      </c>
      <c r="B26" s="24">
        <v>636</v>
      </c>
      <c r="C26" s="17">
        <v>0</v>
      </c>
      <c r="D26" s="82">
        <v>0</v>
      </c>
      <c r="E26" s="82">
        <v>0</v>
      </c>
      <c r="F26" s="82">
        <v>0</v>
      </c>
      <c r="G26" s="81"/>
      <c r="H26" s="21"/>
    </row>
    <row r="27" spans="1:8" x14ac:dyDescent="0.25">
      <c r="A27" s="36" t="s">
        <v>43</v>
      </c>
      <c r="B27" s="49">
        <f>SUM(B24+B25+B26)</f>
        <v>636</v>
      </c>
      <c r="C27" s="91">
        <f>SUM(C24+C25+C26)</f>
        <v>0</v>
      </c>
      <c r="D27" s="90">
        <f>SUM(D24+D25+D26)</f>
        <v>0</v>
      </c>
      <c r="E27" s="90">
        <f>SUM(E24+E25+E26)</f>
        <v>0</v>
      </c>
      <c r="F27" s="90">
        <f>SUM(F26:F26)</f>
        <v>0</v>
      </c>
      <c r="G27" s="79">
        <f>SUM(B27:F27)</f>
        <v>636</v>
      </c>
      <c r="H27" s="21"/>
    </row>
    <row r="28" spans="1:8" x14ac:dyDescent="0.25">
      <c r="A28" s="37" t="s">
        <v>25</v>
      </c>
      <c r="B28" s="52"/>
      <c r="G28" s="75"/>
      <c r="H28" s="21"/>
    </row>
    <row r="29" spans="1:8" x14ac:dyDescent="0.25">
      <c r="A29" s="40"/>
      <c r="B29" s="24">
        <v>0</v>
      </c>
      <c r="C29" s="17">
        <v>0</v>
      </c>
      <c r="D29" s="82">
        <v>0</v>
      </c>
      <c r="E29" s="82">
        <v>0</v>
      </c>
      <c r="F29" s="82">
        <v>0</v>
      </c>
      <c r="G29" s="81"/>
      <c r="H29" s="21"/>
    </row>
    <row r="30" spans="1:8" x14ac:dyDescent="0.25">
      <c r="A30" s="40"/>
      <c r="B30" s="24">
        <v>0</v>
      </c>
      <c r="C30" s="17">
        <v>0</v>
      </c>
      <c r="D30" s="82">
        <v>0</v>
      </c>
      <c r="E30" s="82">
        <v>0</v>
      </c>
      <c r="F30" s="82">
        <v>0</v>
      </c>
      <c r="G30" s="81"/>
      <c r="H30" s="21"/>
    </row>
    <row r="31" spans="1:8" x14ac:dyDescent="0.25">
      <c r="A31" s="35"/>
      <c r="B31" s="24">
        <v>0</v>
      </c>
      <c r="C31" s="17">
        <v>0</v>
      </c>
      <c r="D31" s="82">
        <v>0</v>
      </c>
      <c r="E31" s="82">
        <v>0</v>
      </c>
      <c r="F31" s="82">
        <v>0</v>
      </c>
      <c r="G31" s="81"/>
      <c r="H31" s="21"/>
    </row>
    <row r="32" spans="1:8" ht="33.75" customHeight="1" x14ac:dyDescent="0.25">
      <c r="A32" s="89"/>
      <c r="B32" s="24">
        <v>0</v>
      </c>
      <c r="C32" s="17">
        <v>0</v>
      </c>
      <c r="D32" s="82">
        <v>0</v>
      </c>
      <c r="E32" s="82">
        <v>0</v>
      </c>
      <c r="F32" s="82">
        <v>0</v>
      </c>
      <c r="G32" s="81"/>
      <c r="H32" s="21"/>
    </row>
    <row r="33" spans="1:8" x14ac:dyDescent="0.25">
      <c r="A33" s="35"/>
      <c r="B33" s="24">
        <v>0</v>
      </c>
      <c r="C33" s="17">
        <v>0</v>
      </c>
      <c r="D33" s="82">
        <v>0</v>
      </c>
      <c r="E33" s="82">
        <v>0</v>
      </c>
      <c r="F33" s="82">
        <v>0</v>
      </c>
      <c r="G33" s="81"/>
      <c r="H33" s="21"/>
    </row>
    <row r="34" spans="1:8" x14ac:dyDescent="0.25">
      <c r="A34" s="70"/>
      <c r="B34" s="24">
        <v>0</v>
      </c>
      <c r="C34" s="17">
        <v>0</v>
      </c>
      <c r="D34" s="82">
        <v>0</v>
      </c>
      <c r="E34" s="82">
        <v>0</v>
      </c>
      <c r="F34" s="82">
        <v>0</v>
      </c>
      <c r="G34" s="81"/>
      <c r="H34" s="21"/>
    </row>
    <row r="35" spans="1:8" x14ac:dyDescent="0.25">
      <c r="A35" s="35"/>
      <c r="B35" s="24">
        <v>0</v>
      </c>
      <c r="C35" s="17">
        <v>0</v>
      </c>
      <c r="D35" s="82">
        <v>0</v>
      </c>
      <c r="E35" s="82">
        <v>0</v>
      </c>
      <c r="F35" s="82">
        <v>0</v>
      </c>
      <c r="G35" s="81"/>
      <c r="H35" s="21"/>
    </row>
    <row r="36" spans="1:8" x14ac:dyDescent="0.25">
      <c r="A36" s="39" t="s">
        <v>16</v>
      </c>
      <c r="B36" s="27">
        <f>SUM(B29:B35)</f>
        <v>0</v>
      </c>
      <c r="C36" s="80">
        <f>SUM(C29:C35)</f>
        <v>0</v>
      </c>
      <c r="D36" s="66">
        <f>SUM(D29:D35)</f>
        <v>0</v>
      </c>
      <c r="E36" s="66">
        <f>SUM(E29:E35)</f>
        <v>0</v>
      </c>
      <c r="F36" s="66">
        <f>SUM(F29:F35)</f>
        <v>0</v>
      </c>
      <c r="G36" s="88"/>
      <c r="H36" s="21"/>
    </row>
    <row r="37" spans="1:8" x14ac:dyDescent="0.25">
      <c r="A37" s="41" t="s">
        <v>30</v>
      </c>
      <c r="B37" s="33"/>
      <c r="G37" s="75"/>
      <c r="H37" s="21"/>
    </row>
    <row r="38" spans="1:8" x14ac:dyDescent="0.25">
      <c r="A38" s="42"/>
      <c r="B38" s="24">
        <v>0</v>
      </c>
      <c r="C38" s="17">
        <v>0</v>
      </c>
      <c r="D38" s="82">
        <v>0</v>
      </c>
      <c r="E38" s="82">
        <v>0</v>
      </c>
      <c r="F38" s="82">
        <v>0</v>
      </c>
      <c r="G38" s="81"/>
      <c r="H38" s="21"/>
    </row>
    <row r="39" spans="1:8" x14ac:dyDescent="0.25">
      <c r="A39" s="87"/>
      <c r="B39" s="86"/>
      <c r="C39" s="85"/>
      <c r="D39" s="84"/>
      <c r="E39" s="84"/>
      <c r="F39" s="84"/>
      <c r="G39" s="83"/>
      <c r="H39" s="21"/>
    </row>
    <row r="40" spans="1:8" x14ac:dyDescent="0.25">
      <c r="A40" s="87"/>
      <c r="B40" s="86"/>
      <c r="C40" s="85"/>
      <c r="D40" s="84"/>
      <c r="E40" s="84"/>
      <c r="F40" s="84"/>
      <c r="G40" s="83"/>
      <c r="H40" s="21"/>
    </row>
    <row r="41" spans="1:8" x14ac:dyDescent="0.25">
      <c r="A41" s="42"/>
      <c r="B41" s="24">
        <v>0</v>
      </c>
      <c r="C41" s="17">
        <v>0</v>
      </c>
      <c r="D41" s="82">
        <v>0</v>
      </c>
      <c r="E41" s="82">
        <v>0</v>
      </c>
      <c r="F41" s="82">
        <v>0</v>
      </c>
      <c r="G41" s="81"/>
      <c r="H41" s="21"/>
    </row>
    <row r="42" spans="1:8" x14ac:dyDescent="0.25">
      <c r="A42" s="39" t="s">
        <v>31</v>
      </c>
      <c r="B42" s="27">
        <f>SUM(B38:B41)</f>
        <v>0</v>
      </c>
      <c r="C42" s="80">
        <f>SUM(C38:C41)</f>
        <v>0</v>
      </c>
      <c r="D42" s="66">
        <f>SUM(D38:D41)</f>
        <v>0</v>
      </c>
      <c r="E42" s="66">
        <f>SUM(E38:E41)</f>
        <v>0</v>
      </c>
      <c r="F42" s="66">
        <f>SUM(F38:F41)</f>
        <v>0</v>
      </c>
      <c r="G42" s="79"/>
      <c r="H42" s="21"/>
    </row>
    <row r="43" spans="1:8" x14ac:dyDescent="0.25">
      <c r="A43" s="20" t="s">
        <v>26</v>
      </c>
      <c r="B43" s="27">
        <f>SUM(B36+B27+B22+B16+B9+B42)</f>
        <v>4871</v>
      </c>
      <c r="C43" s="80">
        <f>SUM(C36+C27+C22+C16+C9)</f>
        <v>4235</v>
      </c>
      <c r="D43" s="66">
        <f>SUM(D36+D27+D22+D16+D9)</f>
        <v>4235</v>
      </c>
      <c r="E43" s="66">
        <f>SUM(E36+E27+E22+E16+E9)</f>
        <v>4235</v>
      </c>
      <c r="F43" s="66">
        <f>SUM(F36,F42, F9,F16,F22,F27)</f>
        <v>4235</v>
      </c>
      <c r="G43" s="79">
        <f>SUM(G22+G27+G9+G16)</f>
        <v>176374</v>
      </c>
      <c r="H43" s="21"/>
    </row>
    <row r="44" spans="1:8" ht="32.25" customHeight="1" x14ac:dyDescent="0.25">
      <c r="A44" s="43" t="s">
        <v>27</v>
      </c>
      <c r="B44" s="78" t="s">
        <v>42</v>
      </c>
      <c r="C44" s="77" t="s">
        <v>41</v>
      </c>
      <c r="D44" s="76" t="s">
        <v>40</v>
      </c>
      <c r="E44" s="76" t="s">
        <v>39</v>
      </c>
      <c r="G44" s="75"/>
      <c r="H44" s="21"/>
    </row>
    <row r="45" spans="1:8" x14ac:dyDescent="0.25">
      <c r="A45" s="39" t="s">
        <v>17</v>
      </c>
      <c r="B45" s="33">
        <v>0</v>
      </c>
      <c r="G45" s="75"/>
      <c r="H45" s="21"/>
    </row>
    <row r="46" spans="1:8" x14ac:dyDescent="0.25">
      <c r="A46" s="20" t="s">
        <v>28</v>
      </c>
      <c r="B46" s="33">
        <v>0</v>
      </c>
      <c r="C46" s="19">
        <v>0</v>
      </c>
      <c r="D46" s="66">
        <v>0</v>
      </c>
      <c r="E46" s="66">
        <v>0</v>
      </c>
      <c r="G46" s="75"/>
      <c r="H46" s="21"/>
    </row>
    <row r="47" spans="1:8" x14ac:dyDescent="0.25">
      <c r="B47" s="14"/>
    </row>
  </sheetData>
  <mergeCells count="2">
    <mergeCell ref="A1:A2"/>
    <mergeCell ref="G1:G2"/>
  </mergeCells>
  <phoneticPr fontId="4"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150" workbookViewId="0">
      <selection activeCell="H11" sqref="H11"/>
    </sheetView>
  </sheetViews>
  <sheetFormatPr defaultRowHeight="12.75" x14ac:dyDescent="0.2"/>
  <cols>
    <col min="7" max="7" width="9.42578125" bestFit="1" customWidth="1"/>
    <col min="8" max="9" width="10.42578125" bestFit="1" customWidth="1"/>
    <col min="10" max="11" width="9.42578125" bestFit="1" customWidth="1"/>
  </cols>
  <sheetData>
    <row r="1" spans="1:11" ht="15" x14ac:dyDescent="0.25">
      <c r="A1" s="67">
        <v>8400</v>
      </c>
      <c r="B1" s="109">
        <v>7200</v>
      </c>
      <c r="C1" s="26">
        <v>7200</v>
      </c>
      <c r="D1" s="30">
        <v>7200</v>
      </c>
      <c r="E1" s="26">
        <v>7200</v>
      </c>
      <c r="G1" s="112">
        <v>173500</v>
      </c>
      <c r="H1" s="112">
        <v>173500</v>
      </c>
      <c r="I1" s="112">
        <v>173500</v>
      </c>
      <c r="J1" s="112">
        <v>173500</v>
      </c>
      <c r="K1" s="112">
        <v>173500</v>
      </c>
    </row>
    <row r="2" spans="1:11" ht="15" x14ac:dyDescent="0.25">
      <c r="A2" s="25">
        <v>25000</v>
      </c>
      <c r="B2" s="29">
        <v>25000</v>
      </c>
      <c r="C2" s="29">
        <v>25000</v>
      </c>
      <c r="D2" s="29">
        <v>25000</v>
      </c>
      <c r="E2" s="29">
        <v>25000</v>
      </c>
      <c r="G2" s="112">
        <v>53785</v>
      </c>
      <c r="H2" s="112">
        <v>53785</v>
      </c>
      <c r="I2" s="112">
        <v>53785</v>
      </c>
      <c r="J2" s="112">
        <v>53785</v>
      </c>
      <c r="K2" s="112">
        <v>53785</v>
      </c>
    </row>
    <row r="3" spans="1:11" ht="15" x14ac:dyDescent="0.25">
      <c r="A3" s="25"/>
      <c r="B3" s="29">
        <v>25000</v>
      </c>
      <c r="C3" s="26">
        <v>25000</v>
      </c>
      <c r="D3" s="30">
        <v>25000</v>
      </c>
      <c r="E3" s="26">
        <v>25000</v>
      </c>
      <c r="G3" s="112">
        <v>25042</v>
      </c>
      <c r="H3" s="112">
        <v>31721</v>
      </c>
      <c r="I3" s="112">
        <v>25252</v>
      </c>
      <c r="J3" s="112">
        <v>26989</v>
      </c>
      <c r="K3" s="112">
        <v>19209</v>
      </c>
    </row>
    <row r="4" spans="1:11" ht="15" x14ac:dyDescent="0.25">
      <c r="A4" s="25"/>
      <c r="B4" s="29">
        <v>25000</v>
      </c>
      <c r="C4" s="26">
        <v>25000</v>
      </c>
      <c r="D4" s="30">
        <v>25000</v>
      </c>
      <c r="E4" s="26">
        <v>25000</v>
      </c>
      <c r="G4" s="112">
        <v>15612</v>
      </c>
      <c r="H4" s="112">
        <v>1800</v>
      </c>
      <c r="I4" s="112">
        <v>1800</v>
      </c>
      <c r="J4" s="112">
        <v>1800</v>
      </c>
      <c r="K4" s="112">
        <v>1800</v>
      </c>
    </row>
    <row r="5" spans="1:11" ht="15" x14ac:dyDescent="0.25">
      <c r="A5" s="25">
        <v>25000</v>
      </c>
      <c r="B5" s="29">
        <v>25000</v>
      </c>
      <c r="C5" s="29">
        <v>25000</v>
      </c>
      <c r="D5" s="29">
        <v>25000</v>
      </c>
      <c r="E5" s="29">
        <v>25000</v>
      </c>
      <c r="G5" s="112">
        <v>150700</v>
      </c>
      <c r="H5" s="112">
        <v>232950</v>
      </c>
      <c r="I5" s="112">
        <v>237350</v>
      </c>
      <c r="J5" s="112">
        <v>232950</v>
      </c>
      <c r="K5" s="112">
        <v>214700</v>
      </c>
    </row>
    <row r="6" spans="1:11" ht="15" x14ac:dyDescent="0.25">
      <c r="A6" s="25">
        <v>20000</v>
      </c>
      <c r="B6" s="29">
        <v>20000</v>
      </c>
      <c r="C6" s="29">
        <v>20000</v>
      </c>
      <c r="D6" s="29">
        <v>20000</v>
      </c>
      <c r="E6" s="29">
        <v>20000</v>
      </c>
      <c r="G6" s="4">
        <f>SUM(G1:G5)</f>
        <v>418639</v>
      </c>
      <c r="H6" s="4">
        <f>SUM(H1:H5)</f>
        <v>493756</v>
      </c>
      <c r="I6" s="4">
        <f>SUM(I1:I5)</f>
        <v>491687</v>
      </c>
      <c r="J6" s="4">
        <f>SUM(J1:J5)</f>
        <v>489024</v>
      </c>
      <c r="K6" s="4">
        <f>SUM(K1:K5)</f>
        <v>462994</v>
      </c>
    </row>
    <row r="7" spans="1:11" ht="15" x14ac:dyDescent="0.25">
      <c r="A7" s="25">
        <v>25000</v>
      </c>
      <c r="B7" s="29">
        <v>25000</v>
      </c>
      <c r="C7" s="29">
        <v>25000</v>
      </c>
      <c r="D7" s="29">
        <v>25000</v>
      </c>
      <c r="E7" s="29">
        <v>25000</v>
      </c>
    </row>
    <row r="8" spans="1:11" ht="15" x14ac:dyDescent="0.25">
      <c r="A8" s="25"/>
      <c r="B8" s="29">
        <v>5750</v>
      </c>
      <c r="C8" s="26">
        <v>2500</v>
      </c>
      <c r="D8" s="30">
        <v>5750</v>
      </c>
      <c r="E8" s="26">
        <v>2500</v>
      </c>
      <c r="G8" s="113">
        <f>SUM(G6*0.02)</f>
        <v>8372.7800000000007</v>
      </c>
      <c r="H8" s="113">
        <f>SUM(H6*0.02)</f>
        <v>9875.1200000000008</v>
      </c>
      <c r="I8" s="113">
        <f>SUM(I6*0.02)</f>
        <v>9833.74</v>
      </c>
      <c r="J8" s="113">
        <f>SUM(J6*0.02)</f>
        <v>9780.48</v>
      </c>
      <c r="K8" s="113">
        <f>SUM(K6*0.02)</f>
        <v>9259.880000000001</v>
      </c>
    </row>
    <row r="9" spans="1:11" ht="15" x14ac:dyDescent="0.25">
      <c r="A9" s="25">
        <v>3000</v>
      </c>
      <c r="B9" s="29">
        <v>6000</v>
      </c>
      <c r="C9" s="26">
        <v>6000</v>
      </c>
      <c r="D9" s="30">
        <v>6000</v>
      </c>
      <c r="E9" s="26">
        <v>6000</v>
      </c>
    </row>
    <row r="10" spans="1:11" ht="15" x14ac:dyDescent="0.25">
      <c r="A10" s="25">
        <v>15300</v>
      </c>
      <c r="B10" s="29"/>
      <c r="C10" s="26">
        <v>7650</v>
      </c>
      <c r="D10" s="30"/>
      <c r="E10" s="26"/>
    </row>
    <row r="11" spans="1:11" ht="15" x14ac:dyDescent="0.25">
      <c r="A11" s="26">
        <v>4000</v>
      </c>
      <c r="B11" s="26">
        <v>4000</v>
      </c>
      <c r="C11" s="26">
        <v>4000</v>
      </c>
      <c r="D11" s="26">
        <v>4000</v>
      </c>
      <c r="E11" s="26">
        <v>4000</v>
      </c>
    </row>
    <row r="12" spans="1:11" ht="15" x14ac:dyDescent="0.25">
      <c r="A12" s="26"/>
      <c r="B12" s="30">
        <v>25000</v>
      </c>
      <c r="C12" s="29">
        <v>25000</v>
      </c>
      <c r="D12" s="29">
        <v>25000</v>
      </c>
      <c r="E12" s="29">
        <v>25000</v>
      </c>
    </row>
    <row r="13" spans="1:11" ht="15" x14ac:dyDescent="0.25">
      <c r="A13" s="26">
        <v>25000</v>
      </c>
      <c r="B13" s="30">
        <v>25000</v>
      </c>
      <c r="C13" s="29">
        <v>25000</v>
      </c>
      <c r="D13" s="29">
        <v>25000</v>
      </c>
      <c r="E13" s="29">
        <v>25000</v>
      </c>
    </row>
    <row r="14" spans="1:11" ht="15" x14ac:dyDescent="0.25">
      <c r="A14" s="26"/>
      <c r="B14" s="30">
        <v>15000</v>
      </c>
      <c r="C14" s="30">
        <v>15000</v>
      </c>
      <c r="D14" s="30">
        <v>15000</v>
      </c>
      <c r="E14" s="30"/>
    </row>
    <row r="15" spans="1:11" ht="14.25" x14ac:dyDescent="0.2">
      <c r="A15" s="27">
        <f>SUM(A1:A14)</f>
        <v>150700</v>
      </c>
      <c r="B15" s="27">
        <f>SUM(B1:B14)</f>
        <v>232950</v>
      </c>
      <c r="C15" s="27">
        <f>SUM(C1:C14)</f>
        <v>237350</v>
      </c>
      <c r="D15" s="27">
        <f>SUM(D1:D14)</f>
        <v>232950</v>
      </c>
      <c r="E15" s="27">
        <f>SUM(E1:E14)</f>
        <v>214700</v>
      </c>
    </row>
  </sheetData>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abSelected="1" topLeftCell="A37" zoomScaleNormal="100" zoomScaleSheetLayoutView="100" workbookViewId="0">
      <selection activeCell="A18" sqref="A18"/>
    </sheetView>
  </sheetViews>
  <sheetFormatPr defaultColWidth="9.140625" defaultRowHeight="15" x14ac:dyDescent="0.25"/>
  <cols>
    <col min="1" max="1" width="51.42578125" style="15" customWidth="1"/>
    <col min="2" max="2" width="10.28515625" style="15" customWidth="1"/>
    <col min="3" max="3" width="0.140625" style="15" hidden="1" customWidth="1"/>
    <col min="4" max="4" width="11.42578125" style="15" customWidth="1"/>
    <col min="5" max="5" width="0.140625" style="15" hidden="1" customWidth="1"/>
    <col min="6" max="6" width="11" style="15" customWidth="1"/>
    <col min="7" max="7" width="9.140625" style="15" hidden="1" customWidth="1"/>
    <col min="8" max="8" width="10.5703125" style="15" customWidth="1"/>
    <col min="9" max="9" width="0.140625" style="15" hidden="1" customWidth="1"/>
    <col min="10" max="10" width="10.42578125" style="15" customWidth="1"/>
    <col min="11" max="11" width="11.28515625" style="15" hidden="1" customWidth="1"/>
    <col min="12" max="12" width="11.140625" style="108" customWidth="1"/>
    <col min="13" max="13" width="9.140625" style="15" hidden="1" customWidth="1"/>
    <col min="14" max="16384" width="9.140625" style="15"/>
  </cols>
  <sheetData>
    <row r="1" spans="1:13" x14ac:dyDescent="0.25">
      <c r="A1" s="123" t="s">
        <v>0</v>
      </c>
      <c r="B1" s="127" t="s">
        <v>29</v>
      </c>
      <c r="C1" s="128"/>
      <c r="D1" s="131" t="s">
        <v>33</v>
      </c>
      <c r="E1" s="131"/>
      <c r="F1" s="127" t="s">
        <v>34</v>
      </c>
      <c r="G1" s="128"/>
      <c r="H1" s="131" t="s">
        <v>35</v>
      </c>
      <c r="I1" s="131"/>
      <c r="J1" s="127" t="s">
        <v>36</v>
      </c>
      <c r="K1" s="128"/>
      <c r="L1" s="129" t="s">
        <v>1</v>
      </c>
      <c r="M1" s="21"/>
    </row>
    <row r="2" spans="1:13" ht="15.75" thickBot="1" x14ac:dyDescent="0.3">
      <c r="A2" s="124"/>
      <c r="B2" s="62" t="s">
        <v>18</v>
      </c>
      <c r="C2" s="63" t="s">
        <v>19</v>
      </c>
      <c r="D2" s="64" t="s">
        <v>18</v>
      </c>
      <c r="E2" s="65" t="s">
        <v>19</v>
      </c>
      <c r="F2" s="62" t="s">
        <v>18</v>
      </c>
      <c r="G2" s="63" t="s">
        <v>19</v>
      </c>
      <c r="H2" s="64" t="s">
        <v>18</v>
      </c>
      <c r="I2" s="65" t="s">
        <v>19</v>
      </c>
      <c r="J2" s="62" t="s">
        <v>18</v>
      </c>
      <c r="K2" s="63" t="s">
        <v>19</v>
      </c>
      <c r="L2" s="130"/>
      <c r="M2" s="21"/>
    </row>
    <row r="3" spans="1:13" x14ac:dyDescent="0.25">
      <c r="A3" s="53" t="s">
        <v>21</v>
      </c>
      <c r="B3" s="54"/>
      <c r="C3" s="55"/>
      <c r="D3" s="56"/>
      <c r="E3" s="57"/>
      <c r="F3" s="58"/>
      <c r="G3" s="59"/>
      <c r="H3" s="60"/>
      <c r="I3" s="57"/>
      <c r="J3" s="58"/>
      <c r="K3" s="59"/>
      <c r="L3" s="107"/>
      <c r="M3" s="21"/>
    </row>
    <row r="4" spans="1:13" ht="45" x14ac:dyDescent="0.25">
      <c r="A4" s="35" t="s">
        <v>54</v>
      </c>
      <c r="B4" s="99">
        <v>63500</v>
      </c>
      <c r="C4" s="24">
        <v>0</v>
      </c>
      <c r="D4" s="25">
        <v>63500</v>
      </c>
      <c r="E4" s="17">
        <v>0</v>
      </c>
      <c r="F4" s="25">
        <v>63500</v>
      </c>
      <c r="G4" s="24">
        <v>0</v>
      </c>
      <c r="H4" s="25">
        <v>63500</v>
      </c>
      <c r="I4" s="17">
        <v>0</v>
      </c>
      <c r="J4" s="25">
        <v>63500</v>
      </c>
      <c r="K4" s="24">
        <v>0</v>
      </c>
      <c r="L4" s="98">
        <f>SUM(B4:K4)</f>
        <v>317500</v>
      </c>
      <c r="M4" s="21"/>
    </row>
    <row r="5" spans="1:13" ht="30" x14ac:dyDescent="0.25">
      <c r="A5" s="35" t="s">
        <v>58</v>
      </c>
      <c r="B5" s="25">
        <v>55000</v>
      </c>
      <c r="C5" s="24"/>
      <c r="D5" s="25">
        <v>55000</v>
      </c>
      <c r="E5" s="17"/>
      <c r="F5" s="25">
        <v>55000</v>
      </c>
      <c r="G5" s="24"/>
      <c r="H5" s="25">
        <v>55000</v>
      </c>
      <c r="I5" s="17"/>
      <c r="J5" s="25">
        <v>55000</v>
      </c>
      <c r="K5" s="24"/>
      <c r="L5" s="98">
        <f>SUM(B5:J5)</f>
        <v>275000</v>
      </c>
      <c r="M5" s="21"/>
    </row>
    <row r="6" spans="1:13" ht="45" x14ac:dyDescent="0.25">
      <c r="A6" s="35" t="s">
        <v>55</v>
      </c>
      <c r="B6" s="25">
        <v>55000</v>
      </c>
      <c r="C6" s="24"/>
      <c r="D6" s="25">
        <v>55000</v>
      </c>
      <c r="E6" s="17"/>
      <c r="F6" s="25">
        <v>55000</v>
      </c>
      <c r="G6" s="24"/>
      <c r="H6" s="25">
        <v>55000</v>
      </c>
      <c r="I6" s="17"/>
      <c r="J6" s="25">
        <v>55000</v>
      </c>
      <c r="K6" s="24"/>
      <c r="L6" s="98">
        <f>SUM(B6:J6)</f>
        <v>275000</v>
      </c>
      <c r="M6" s="21"/>
    </row>
    <row r="7" spans="1:13" x14ac:dyDescent="0.25">
      <c r="A7" s="36" t="s">
        <v>14</v>
      </c>
      <c r="B7" s="49">
        <f>SUM(B4:B6)</f>
        <v>173500</v>
      </c>
      <c r="C7" s="50">
        <v>0</v>
      </c>
      <c r="D7" s="45">
        <f>SUM(B7:C7)</f>
        <v>173500</v>
      </c>
      <c r="E7" s="92"/>
      <c r="F7" s="49">
        <f>SUM(F4:F6)</f>
        <v>173500</v>
      </c>
      <c r="G7" s="103"/>
      <c r="H7" s="45">
        <f>SUM(H4:H6)</f>
        <v>173500</v>
      </c>
      <c r="I7" s="104"/>
      <c r="J7" s="49">
        <f>SUM(J4:J6)</f>
        <v>173500</v>
      </c>
      <c r="K7" s="23"/>
      <c r="L7" s="66">
        <f>SUM(B7:J7)</f>
        <v>867500</v>
      </c>
      <c r="M7" s="21"/>
    </row>
    <row r="8" spans="1:13" x14ac:dyDescent="0.25">
      <c r="A8" s="37" t="s">
        <v>56</v>
      </c>
      <c r="B8" s="51"/>
      <c r="C8" s="52"/>
      <c r="D8" s="51"/>
      <c r="E8" s="92"/>
      <c r="F8" s="51"/>
      <c r="G8" s="100"/>
      <c r="H8" s="51"/>
      <c r="I8" s="92"/>
      <c r="J8" s="101"/>
      <c r="K8" s="23"/>
      <c r="L8" s="98"/>
      <c r="M8" s="21"/>
    </row>
    <row r="9" spans="1:13" x14ac:dyDescent="0.25">
      <c r="A9" s="35" t="s">
        <v>57</v>
      </c>
      <c r="B9" s="102">
        <v>19685</v>
      </c>
      <c r="C9" s="52"/>
      <c r="D9" s="102">
        <v>19685</v>
      </c>
      <c r="E9" s="92"/>
      <c r="F9" s="102">
        <v>19685</v>
      </c>
      <c r="G9" s="100"/>
      <c r="H9" s="102">
        <v>19685</v>
      </c>
      <c r="I9" s="92"/>
      <c r="J9" s="102">
        <v>19685</v>
      </c>
      <c r="K9" s="23"/>
      <c r="L9" s="98">
        <f>SUM(B9:J9)</f>
        <v>98425</v>
      </c>
      <c r="M9" s="21"/>
    </row>
    <row r="10" spans="1:13" x14ac:dyDescent="0.25">
      <c r="A10" s="35" t="s">
        <v>37</v>
      </c>
      <c r="B10" s="111">
        <v>17050</v>
      </c>
      <c r="C10" s="52"/>
      <c r="D10" s="102">
        <v>17050</v>
      </c>
      <c r="E10" s="92"/>
      <c r="F10" s="102">
        <v>17050</v>
      </c>
      <c r="G10" s="100"/>
      <c r="H10" s="102">
        <v>17050</v>
      </c>
      <c r="I10" s="92"/>
      <c r="J10" s="102">
        <v>17050</v>
      </c>
      <c r="K10" s="23"/>
      <c r="L10" s="98">
        <f>SUM(B10:J10)</f>
        <v>85250</v>
      </c>
      <c r="M10" s="21"/>
    </row>
    <row r="11" spans="1:13" x14ac:dyDescent="0.25">
      <c r="A11" s="35" t="s">
        <v>38</v>
      </c>
      <c r="B11" s="111">
        <v>17050</v>
      </c>
      <c r="C11" s="24"/>
      <c r="D11" s="102">
        <v>17050</v>
      </c>
      <c r="E11" s="92"/>
      <c r="F11" s="102">
        <v>17050</v>
      </c>
      <c r="G11" s="100"/>
      <c r="H11" s="102">
        <v>17050</v>
      </c>
      <c r="I11" s="92"/>
      <c r="J11" s="102">
        <v>17050</v>
      </c>
      <c r="K11" s="23"/>
      <c r="L11" s="98">
        <f>SUM(B11:K11)</f>
        <v>85250</v>
      </c>
      <c r="M11" s="21"/>
    </row>
    <row r="12" spans="1:13" x14ac:dyDescent="0.25">
      <c r="A12" s="36" t="s">
        <v>20</v>
      </c>
      <c r="B12" s="49">
        <f>SUM(B9:B11)</f>
        <v>53785</v>
      </c>
      <c r="C12" s="50">
        <v>0</v>
      </c>
      <c r="D12" s="45">
        <f>SUM(D9:D11)</f>
        <v>53785</v>
      </c>
      <c r="E12" s="16"/>
      <c r="F12" s="105">
        <f>SUM(F9:F11)</f>
        <v>53785</v>
      </c>
      <c r="G12" s="106"/>
      <c r="H12" s="31">
        <f>SUM(H9:H11)</f>
        <v>53785</v>
      </c>
      <c r="I12" s="20"/>
      <c r="J12" s="27">
        <f>SUM(J9:J11)</f>
        <v>53785</v>
      </c>
      <c r="K12" s="106"/>
      <c r="L12" s="66">
        <f>SUM(B12:J12)</f>
        <v>268925</v>
      </c>
      <c r="M12" s="21"/>
    </row>
    <row r="13" spans="1:13" x14ac:dyDescent="0.25">
      <c r="A13" s="37" t="s">
        <v>23</v>
      </c>
      <c r="B13" s="67"/>
      <c r="C13" s="48"/>
      <c r="D13" s="44"/>
      <c r="E13" s="16"/>
      <c r="F13" s="22"/>
      <c r="G13" s="23"/>
      <c r="H13" s="21"/>
      <c r="I13" s="16"/>
      <c r="J13" s="22"/>
      <c r="K13" s="23"/>
      <c r="L13" s="98"/>
      <c r="M13" s="21"/>
    </row>
    <row r="14" spans="1:13" ht="60" x14ac:dyDescent="0.25">
      <c r="A14" s="35" t="s">
        <v>75</v>
      </c>
      <c r="B14" s="67">
        <v>3960</v>
      </c>
      <c r="C14" s="68"/>
      <c r="D14" s="30">
        <v>3960</v>
      </c>
      <c r="E14" s="18"/>
      <c r="F14" s="26">
        <v>3960</v>
      </c>
      <c r="G14" s="32"/>
      <c r="H14" s="30">
        <v>3960</v>
      </c>
      <c r="I14" s="18"/>
      <c r="J14" s="26">
        <v>3960</v>
      </c>
      <c r="K14" s="32"/>
      <c r="L14" s="98">
        <f t="shared" ref="L14:L20" si="0">SUM(B14:J14)</f>
        <v>19800</v>
      </c>
      <c r="M14" s="21"/>
    </row>
    <row r="15" spans="1:13" ht="90" x14ac:dyDescent="0.25">
      <c r="A15" s="38" t="s">
        <v>89</v>
      </c>
      <c r="B15" s="25">
        <v>2572</v>
      </c>
      <c r="C15" s="24">
        <v>0</v>
      </c>
      <c r="D15" s="29">
        <v>2675</v>
      </c>
      <c r="E15" s="24">
        <v>0</v>
      </c>
      <c r="F15" s="26">
        <v>2782</v>
      </c>
      <c r="G15" s="24">
        <v>0</v>
      </c>
      <c r="H15" s="30">
        <v>2893</v>
      </c>
      <c r="I15" s="24">
        <v>0</v>
      </c>
      <c r="J15" s="26">
        <v>3009</v>
      </c>
      <c r="K15" s="24">
        <v>0</v>
      </c>
      <c r="L15" s="98">
        <f t="shared" si="0"/>
        <v>13931</v>
      </c>
      <c r="M15" s="21"/>
    </row>
    <row r="16" spans="1:13" ht="60" x14ac:dyDescent="0.25">
      <c r="A16" s="70" t="s">
        <v>76</v>
      </c>
      <c r="B16" s="26">
        <v>4320</v>
      </c>
      <c r="C16" s="32"/>
      <c r="D16" s="30">
        <v>4320</v>
      </c>
      <c r="E16" s="18">
        <v>0</v>
      </c>
      <c r="F16" s="26">
        <v>4320</v>
      </c>
      <c r="G16" s="32"/>
      <c r="H16" s="30">
        <v>4320</v>
      </c>
      <c r="I16" s="18"/>
      <c r="J16" s="26">
        <v>4320</v>
      </c>
      <c r="K16" s="32"/>
      <c r="L16" s="98">
        <f t="shared" si="0"/>
        <v>21600</v>
      </c>
      <c r="M16" s="21"/>
    </row>
    <row r="17" spans="1:13" ht="60" x14ac:dyDescent="0.25">
      <c r="A17" s="70" t="s">
        <v>70</v>
      </c>
      <c r="B17" s="26">
        <v>7920</v>
      </c>
      <c r="C17" s="32"/>
      <c r="D17" s="30">
        <v>7920</v>
      </c>
      <c r="E17" s="18"/>
      <c r="F17" s="26">
        <v>7920</v>
      </c>
      <c r="G17" s="32"/>
      <c r="H17" s="30">
        <v>7920</v>
      </c>
      <c r="I17" s="18"/>
      <c r="J17" s="26">
        <v>7920</v>
      </c>
      <c r="K17" s="32"/>
      <c r="L17" s="98">
        <f t="shared" si="0"/>
        <v>39600</v>
      </c>
      <c r="M17" s="21"/>
    </row>
    <row r="18" spans="1:13" ht="120" x14ac:dyDescent="0.25">
      <c r="A18" s="35" t="s">
        <v>93</v>
      </c>
      <c r="B18" s="26">
        <v>6270</v>
      </c>
      <c r="C18" s="32"/>
      <c r="D18" s="26">
        <v>6270</v>
      </c>
      <c r="E18" s="18"/>
      <c r="F18" s="26">
        <v>6270</v>
      </c>
      <c r="G18" s="32"/>
      <c r="H18" s="30">
        <v>0</v>
      </c>
      <c r="I18" s="18"/>
      <c r="J18" s="26">
        <v>0</v>
      </c>
      <c r="K18" s="32"/>
      <c r="L18" s="98">
        <f t="shared" si="0"/>
        <v>18810</v>
      </c>
      <c r="M18" s="21"/>
    </row>
    <row r="19" spans="1:13" ht="105" x14ac:dyDescent="0.25">
      <c r="A19" s="35" t="s">
        <v>71</v>
      </c>
      <c r="B19" s="26"/>
      <c r="C19" s="110"/>
      <c r="D19" s="26">
        <v>6576</v>
      </c>
      <c r="E19" s="110"/>
      <c r="F19" s="26"/>
      <c r="G19" s="110"/>
      <c r="H19" s="30">
        <v>7896</v>
      </c>
      <c r="I19" s="110"/>
      <c r="J19" s="26"/>
      <c r="K19" s="110"/>
      <c r="L19" s="98">
        <f t="shared" si="0"/>
        <v>14472</v>
      </c>
      <c r="M19" s="21"/>
    </row>
    <row r="20" spans="1:13" x14ac:dyDescent="0.25">
      <c r="A20" s="39" t="s">
        <v>15</v>
      </c>
      <c r="B20" s="27">
        <f>SUM(B14:B19)</f>
        <v>25042</v>
      </c>
      <c r="C20" s="27">
        <f t="shared" ref="C20:K20" si="1">SUM(C14:C18)</f>
        <v>0</v>
      </c>
      <c r="D20" s="27">
        <f>SUM(D14:D19)</f>
        <v>31721</v>
      </c>
      <c r="E20" s="27">
        <f t="shared" si="1"/>
        <v>0</v>
      </c>
      <c r="F20" s="27">
        <f>SUM(F14:F19)</f>
        <v>25252</v>
      </c>
      <c r="G20" s="27">
        <f t="shared" si="1"/>
        <v>0</v>
      </c>
      <c r="H20" s="27">
        <f>SUM(H14:H19)</f>
        <v>26989</v>
      </c>
      <c r="I20" s="27">
        <f t="shared" si="1"/>
        <v>0</v>
      </c>
      <c r="J20" s="27">
        <f>SUM(J14:J19)</f>
        <v>19209</v>
      </c>
      <c r="K20" s="27">
        <f t="shared" si="1"/>
        <v>0</v>
      </c>
      <c r="L20" s="66">
        <f t="shared" si="0"/>
        <v>128213</v>
      </c>
      <c r="M20" s="21"/>
    </row>
    <row r="21" spans="1:13" x14ac:dyDescent="0.25">
      <c r="A21" s="34" t="s">
        <v>24</v>
      </c>
      <c r="B21" s="47"/>
      <c r="C21" s="48"/>
      <c r="D21" s="44"/>
      <c r="E21" s="16"/>
      <c r="F21" s="26"/>
      <c r="G21" s="23"/>
      <c r="H21" s="21"/>
      <c r="I21" s="16"/>
      <c r="J21" s="22"/>
      <c r="K21" s="23"/>
      <c r="L21" s="98"/>
      <c r="M21" s="21"/>
    </row>
    <row r="22" spans="1:13" ht="45" x14ac:dyDescent="0.25">
      <c r="A22" s="69" t="s">
        <v>81</v>
      </c>
      <c r="B22" s="67">
        <v>1800</v>
      </c>
      <c r="C22" s="68"/>
      <c r="D22" s="67">
        <v>1800</v>
      </c>
      <c r="E22" s="18"/>
      <c r="F22" s="67">
        <v>1800</v>
      </c>
      <c r="G22" s="32"/>
      <c r="H22" s="67">
        <v>1800</v>
      </c>
      <c r="I22" s="18"/>
      <c r="J22" s="67">
        <v>1800</v>
      </c>
      <c r="K22" s="32"/>
      <c r="L22" s="98">
        <f>SUM(B22:J22)</f>
        <v>9000</v>
      </c>
      <c r="M22" s="21"/>
    </row>
    <row r="23" spans="1:13" ht="120" x14ac:dyDescent="0.25">
      <c r="A23" s="40" t="s">
        <v>77</v>
      </c>
      <c r="B23" s="25">
        <v>1700</v>
      </c>
      <c r="C23" s="24">
        <v>0</v>
      </c>
      <c r="D23" s="29"/>
      <c r="E23" s="18"/>
      <c r="F23" s="26"/>
      <c r="G23" s="32"/>
      <c r="H23" s="30"/>
      <c r="I23" s="18"/>
      <c r="J23" s="26"/>
      <c r="K23" s="32"/>
      <c r="L23" s="98">
        <v>1700</v>
      </c>
      <c r="M23" s="21"/>
    </row>
    <row r="24" spans="1:13" ht="45" x14ac:dyDescent="0.25">
      <c r="A24" s="40" t="s">
        <v>59</v>
      </c>
      <c r="B24" s="25">
        <v>7288</v>
      </c>
      <c r="C24" s="71"/>
      <c r="D24" s="29"/>
      <c r="E24" s="110"/>
      <c r="F24" s="26"/>
      <c r="G24" s="110"/>
      <c r="H24" s="30"/>
      <c r="I24" s="110"/>
      <c r="J24" s="26"/>
      <c r="K24" s="110"/>
      <c r="L24" s="98">
        <v>7288</v>
      </c>
      <c r="M24" s="21"/>
    </row>
    <row r="25" spans="1:13" ht="45" x14ac:dyDescent="0.25">
      <c r="A25" s="40" t="s">
        <v>72</v>
      </c>
      <c r="B25" s="25">
        <v>4524</v>
      </c>
      <c r="C25" s="71"/>
      <c r="D25" s="29"/>
      <c r="E25" s="110"/>
      <c r="F25" s="26"/>
      <c r="G25" s="110"/>
      <c r="H25" s="30"/>
      <c r="I25" s="110"/>
      <c r="J25" s="26"/>
      <c r="K25" s="110"/>
      <c r="L25" s="98">
        <v>4524</v>
      </c>
      <c r="M25" s="21"/>
    </row>
    <row r="26" spans="1:13" ht="30" customHeight="1" x14ac:dyDescent="0.25">
      <c r="A26" s="40" t="s">
        <v>60</v>
      </c>
      <c r="B26" s="25">
        <v>300</v>
      </c>
      <c r="C26" s="71"/>
      <c r="D26" s="29"/>
      <c r="E26" s="110"/>
      <c r="F26" s="26"/>
      <c r="G26" s="110"/>
      <c r="H26" s="30"/>
      <c r="I26" s="110"/>
      <c r="J26" s="26"/>
      <c r="K26" s="110"/>
      <c r="L26" s="98">
        <v>300</v>
      </c>
      <c r="M26" s="21"/>
    </row>
    <row r="27" spans="1:13" x14ac:dyDescent="0.25">
      <c r="A27" s="36"/>
      <c r="B27" s="49">
        <f>SUM(B22:B26)</f>
        <v>15612</v>
      </c>
      <c r="C27" s="49">
        <f>SUM(C22:C26)</f>
        <v>0</v>
      </c>
      <c r="D27" s="49">
        <f>SUM(D22:D26)</f>
        <v>1800</v>
      </c>
      <c r="E27" s="49">
        <f>SUM(E22+E29+E23)</f>
        <v>0</v>
      </c>
      <c r="F27" s="49">
        <f>SUM(F22:F26)</f>
        <v>1800</v>
      </c>
      <c r="G27" s="49">
        <f>SUM(G22+G29+G23)</f>
        <v>0</v>
      </c>
      <c r="H27" s="49">
        <f>SUM(H22:H26)</f>
        <v>1800</v>
      </c>
      <c r="I27" s="49">
        <f>SUM(I22+I29+I23)</f>
        <v>0</v>
      </c>
      <c r="J27" s="49">
        <f>SUM(J22:J26)</f>
        <v>1800</v>
      </c>
      <c r="K27" s="49">
        <f>SUM(K23:K23)</f>
        <v>0</v>
      </c>
      <c r="L27" s="66">
        <f>SUM(B27:J27)</f>
        <v>22812</v>
      </c>
      <c r="M27" s="21"/>
    </row>
    <row r="28" spans="1:13" x14ac:dyDescent="0.25">
      <c r="A28" s="37" t="s">
        <v>25</v>
      </c>
      <c r="B28" s="51"/>
      <c r="C28" s="52"/>
      <c r="D28" s="46"/>
      <c r="E28" s="16"/>
      <c r="F28" s="22"/>
      <c r="G28" s="23"/>
      <c r="H28" s="21"/>
      <c r="I28" s="16"/>
      <c r="J28" s="22"/>
      <c r="K28" s="23"/>
      <c r="L28" s="98"/>
      <c r="M28" s="21"/>
    </row>
    <row r="29" spans="1:13" ht="45" x14ac:dyDescent="0.25">
      <c r="A29" s="35" t="s">
        <v>80</v>
      </c>
      <c r="B29" s="67">
        <v>8400</v>
      </c>
      <c r="C29" s="68"/>
      <c r="D29" s="109">
        <v>7200</v>
      </c>
      <c r="E29" s="18"/>
      <c r="F29" s="109">
        <v>7200</v>
      </c>
      <c r="G29" s="32"/>
      <c r="H29" s="109">
        <v>7200</v>
      </c>
      <c r="I29" s="18"/>
      <c r="J29" s="109">
        <v>7200</v>
      </c>
      <c r="K29" s="32"/>
      <c r="L29" s="98">
        <f t="shared" ref="L29:L36" si="2">SUM(B29:J29)</f>
        <v>37200</v>
      </c>
      <c r="M29" s="21"/>
    </row>
    <row r="30" spans="1:13" ht="60" x14ac:dyDescent="0.25">
      <c r="A30" s="40" t="s">
        <v>73</v>
      </c>
      <c r="B30" s="25">
        <v>30000</v>
      </c>
      <c r="C30" s="24">
        <v>0</v>
      </c>
      <c r="D30" s="29">
        <v>30000</v>
      </c>
      <c r="E30" s="16"/>
      <c r="F30" s="26">
        <v>30000</v>
      </c>
      <c r="G30" s="23"/>
      <c r="H30" s="30">
        <v>30000</v>
      </c>
      <c r="I30" s="16"/>
      <c r="J30" s="26">
        <v>30000</v>
      </c>
      <c r="K30" s="23"/>
      <c r="L30" s="98">
        <f t="shared" si="2"/>
        <v>150000</v>
      </c>
      <c r="M30" s="21"/>
    </row>
    <row r="31" spans="1:13" ht="45" x14ac:dyDescent="0.25">
      <c r="A31" s="40" t="s">
        <v>61</v>
      </c>
      <c r="B31" s="25"/>
      <c r="C31" s="24">
        <v>0</v>
      </c>
      <c r="D31" s="29">
        <v>25000</v>
      </c>
      <c r="E31" s="16"/>
      <c r="F31" s="26">
        <v>25000</v>
      </c>
      <c r="G31" s="23"/>
      <c r="H31" s="30">
        <v>25000</v>
      </c>
      <c r="I31" s="16"/>
      <c r="J31" s="26">
        <v>25000</v>
      </c>
      <c r="K31" s="23"/>
      <c r="L31" s="98">
        <f t="shared" si="2"/>
        <v>100000</v>
      </c>
      <c r="M31" s="21"/>
    </row>
    <row r="32" spans="1:13" ht="45" x14ac:dyDescent="0.25">
      <c r="A32" s="35" t="s">
        <v>32</v>
      </c>
      <c r="B32" s="25"/>
      <c r="C32" s="24">
        <v>0</v>
      </c>
      <c r="D32" s="29">
        <v>25000</v>
      </c>
      <c r="E32" s="16"/>
      <c r="F32" s="26">
        <v>25000</v>
      </c>
      <c r="G32" s="23"/>
      <c r="H32" s="30">
        <v>25000</v>
      </c>
      <c r="I32" s="16"/>
      <c r="J32" s="26">
        <v>25000</v>
      </c>
      <c r="K32" s="23"/>
      <c r="L32" s="98">
        <f t="shared" si="2"/>
        <v>100000</v>
      </c>
      <c r="M32" s="21"/>
    </row>
    <row r="33" spans="1:13" ht="92.25" customHeight="1" x14ac:dyDescent="0.25">
      <c r="A33" s="35" t="s">
        <v>92</v>
      </c>
      <c r="B33" s="25">
        <v>80000</v>
      </c>
      <c r="C33" s="24"/>
      <c r="D33" s="29">
        <v>80000</v>
      </c>
      <c r="E33" s="16"/>
      <c r="F33" s="29">
        <v>80000</v>
      </c>
      <c r="G33" s="23"/>
      <c r="H33" s="29">
        <v>80000</v>
      </c>
      <c r="I33" s="16"/>
      <c r="J33" s="29">
        <v>80000</v>
      </c>
      <c r="K33" s="23"/>
      <c r="L33" s="98">
        <f t="shared" si="2"/>
        <v>400000</v>
      </c>
      <c r="M33" s="21"/>
    </row>
    <row r="34" spans="1:13" ht="30" x14ac:dyDescent="0.25">
      <c r="A34" s="35" t="s">
        <v>74</v>
      </c>
      <c r="B34" s="25">
        <v>20000</v>
      </c>
      <c r="C34" s="24">
        <v>0</v>
      </c>
      <c r="D34" s="29">
        <v>20000</v>
      </c>
      <c r="E34" s="16"/>
      <c r="F34" s="29">
        <v>20000</v>
      </c>
      <c r="G34" s="23"/>
      <c r="H34" s="29">
        <v>20000</v>
      </c>
      <c r="I34" s="16"/>
      <c r="J34" s="29">
        <v>20000</v>
      </c>
      <c r="K34" s="23"/>
      <c r="L34" s="98">
        <f t="shared" si="2"/>
        <v>100000</v>
      </c>
      <c r="M34" s="21"/>
    </row>
    <row r="35" spans="1:13" ht="75" x14ac:dyDescent="0.25">
      <c r="A35" s="35" t="s">
        <v>62</v>
      </c>
      <c r="B35" s="25">
        <v>216150</v>
      </c>
      <c r="C35" s="24">
        <v>0</v>
      </c>
      <c r="D35" s="29">
        <v>216150</v>
      </c>
      <c r="E35" s="16"/>
      <c r="F35" s="26">
        <v>216150</v>
      </c>
      <c r="G35" s="23"/>
      <c r="H35" s="30">
        <v>216150</v>
      </c>
      <c r="I35" s="16"/>
      <c r="J35" s="26">
        <v>216150</v>
      </c>
      <c r="K35" s="23"/>
      <c r="L35" s="98">
        <f t="shared" si="2"/>
        <v>1080750</v>
      </c>
      <c r="M35" s="21"/>
    </row>
    <row r="36" spans="1:13" ht="90" x14ac:dyDescent="0.25">
      <c r="A36" s="70" t="s">
        <v>63</v>
      </c>
      <c r="B36" s="25"/>
      <c r="C36" s="24"/>
      <c r="D36" s="29">
        <v>5750</v>
      </c>
      <c r="E36" s="16"/>
      <c r="F36" s="26">
        <v>2500</v>
      </c>
      <c r="G36" s="23"/>
      <c r="H36" s="30">
        <v>5750</v>
      </c>
      <c r="I36" s="16"/>
      <c r="J36" s="26">
        <v>2500</v>
      </c>
      <c r="K36" s="23"/>
      <c r="L36" s="98">
        <f t="shared" si="2"/>
        <v>16500</v>
      </c>
      <c r="M36" s="21"/>
    </row>
    <row r="37" spans="1:13" ht="66" x14ac:dyDescent="0.25">
      <c r="A37" s="35" t="s">
        <v>78</v>
      </c>
      <c r="B37" s="25">
        <v>3000</v>
      </c>
      <c r="C37" s="24">
        <v>0</v>
      </c>
      <c r="D37" s="29">
        <v>6000</v>
      </c>
      <c r="E37" s="16"/>
      <c r="F37" s="26">
        <v>6000</v>
      </c>
      <c r="G37" s="23"/>
      <c r="H37" s="30">
        <v>6000</v>
      </c>
      <c r="I37" s="16"/>
      <c r="J37" s="26">
        <v>6000</v>
      </c>
      <c r="K37" s="23"/>
      <c r="L37" s="98">
        <f>SUM(B37:K37)</f>
        <v>27000</v>
      </c>
      <c r="M37" s="21"/>
    </row>
    <row r="38" spans="1:13" ht="60" x14ac:dyDescent="0.25">
      <c r="A38" s="35" t="s">
        <v>64</v>
      </c>
      <c r="B38" s="25">
        <v>15300</v>
      </c>
      <c r="C38" s="71"/>
      <c r="D38" s="29"/>
      <c r="E38" s="72"/>
      <c r="F38" s="26">
        <v>7650</v>
      </c>
      <c r="G38" s="72"/>
      <c r="H38" s="30"/>
      <c r="I38" s="72"/>
      <c r="J38" s="26"/>
      <c r="K38" s="72"/>
      <c r="L38" s="98">
        <f t="shared" ref="L38:L43" si="3">SUM(B38:J38)</f>
        <v>22950</v>
      </c>
      <c r="M38" s="21"/>
    </row>
    <row r="39" spans="1:13" ht="30" x14ac:dyDescent="0.25">
      <c r="A39" s="42" t="s">
        <v>65</v>
      </c>
      <c r="B39" s="26">
        <v>4000</v>
      </c>
      <c r="C39" s="33"/>
      <c r="D39" s="26">
        <v>4000</v>
      </c>
      <c r="E39" s="16"/>
      <c r="F39" s="26">
        <v>4000</v>
      </c>
      <c r="G39" s="23"/>
      <c r="H39" s="26">
        <v>4000</v>
      </c>
      <c r="I39" s="16"/>
      <c r="J39" s="26">
        <v>4000</v>
      </c>
      <c r="K39" s="23"/>
      <c r="L39" s="98">
        <f t="shared" si="3"/>
        <v>20000</v>
      </c>
      <c r="M39" s="21"/>
    </row>
    <row r="40" spans="1:13" ht="60" x14ac:dyDescent="0.25">
      <c r="A40" s="42" t="s">
        <v>90</v>
      </c>
      <c r="B40" s="26"/>
      <c r="C40" s="33"/>
      <c r="D40" s="30">
        <v>80000</v>
      </c>
      <c r="E40" s="16"/>
      <c r="F40" s="30">
        <v>80000</v>
      </c>
      <c r="G40" s="23"/>
      <c r="H40" s="30">
        <v>80000</v>
      </c>
      <c r="I40" s="16"/>
      <c r="J40" s="30">
        <v>80000</v>
      </c>
      <c r="K40" s="23"/>
      <c r="L40" s="98">
        <f t="shared" si="3"/>
        <v>320000</v>
      </c>
      <c r="M40" s="21"/>
    </row>
    <row r="41" spans="1:13" ht="75" x14ac:dyDescent="0.25">
      <c r="A41" s="42" t="s">
        <v>79</v>
      </c>
      <c r="B41" s="26">
        <v>48000</v>
      </c>
      <c r="C41" s="33"/>
      <c r="D41" s="30">
        <v>48000</v>
      </c>
      <c r="E41" s="16"/>
      <c r="F41" s="30">
        <v>48000</v>
      </c>
      <c r="G41" s="23"/>
      <c r="H41" s="30">
        <v>48000</v>
      </c>
      <c r="I41" s="16"/>
      <c r="J41" s="30">
        <v>48000</v>
      </c>
      <c r="K41" s="23"/>
      <c r="L41" s="98">
        <f t="shared" si="3"/>
        <v>240000</v>
      </c>
      <c r="M41" s="21"/>
    </row>
    <row r="42" spans="1:13" ht="90" x14ac:dyDescent="0.25">
      <c r="A42" s="42" t="s">
        <v>91</v>
      </c>
      <c r="B42" s="26"/>
      <c r="C42" s="33"/>
      <c r="D42" s="30">
        <v>15000</v>
      </c>
      <c r="E42" s="23"/>
      <c r="F42" s="30">
        <v>15000</v>
      </c>
      <c r="G42" s="23"/>
      <c r="H42" s="30">
        <v>15000</v>
      </c>
      <c r="I42" s="23"/>
      <c r="J42" s="30"/>
      <c r="K42" s="23"/>
      <c r="L42" s="98">
        <f t="shared" si="3"/>
        <v>45000</v>
      </c>
      <c r="M42" s="21"/>
    </row>
    <row r="43" spans="1:13" x14ac:dyDescent="0.25">
      <c r="A43" s="39" t="s">
        <v>16</v>
      </c>
      <c r="B43" s="27">
        <f>SUM(B29:B42)</f>
        <v>424850</v>
      </c>
      <c r="C43" s="27">
        <f t="shared" ref="C43:K43" si="4">SUM(C30:C37)</f>
        <v>0</v>
      </c>
      <c r="D43" s="27">
        <f>SUM(D29:D42)</f>
        <v>562100</v>
      </c>
      <c r="E43" s="27">
        <f t="shared" si="4"/>
        <v>0</v>
      </c>
      <c r="F43" s="27">
        <f>SUM(F29:F42)</f>
        <v>566500</v>
      </c>
      <c r="G43" s="27">
        <f t="shared" si="4"/>
        <v>0</v>
      </c>
      <c r="H43" s="27">
        <f>SUM(H29:H42)</f>
        <v>562100</v>
      </c>
      <c r="I43" s="27">
        <f t="shared" si="4"/>
        <v>0</v>
      </c>
      <c r="J43" s="27">
        <f>SUM(J29:J42)</f>
        <v>543850</v>
      </c>
      <c r="K43" s="27">
        <f t="shared" si="4"/>
        <v>0</v>
      </c>
      <c r="L43" s="66">
        <f t="shared" si="3"/>
        <v>2659400</v>
      </c>
      <c r="M43" s="21"/>
    </row>
    <row r="44" spans="1:13" x14ac:dyDescent="0.25">
      <c r="A44" s="41" t="s">
        <v>30</v>
      </c>
      <c r="B44" s="27"/>
      <c r="C44" s="33"/>
      <c r="D44" s="31"/>
      <c r="E44" s="16"/>
      <c r="F44" s="26"/>
      <c r="G44" s="23"/>
      <c r="H44" s="21"/>
      <c r="I44" s="16"/>
      <c r="J44" s="22"/>
      <c r="K44" s="23"/>
      <c r="L44" s="98"/>
      <c r="M44" s="21"/>
    </row>
    <row r="45" spans="1:13" x14ac:dyDescent="0.25">
      <c r="A45" s="39" t="s">
        <v>31</v>
      </c>
      <c r="B45" s="27">
        <v>0</v>
      </c>
      <c r="C45" s="27"/>
      <c r="D45" s="27">
        <v>0</v>
      </c>
      <c r="E45" s="27"/>
      <c r="F45" s="27">
        <v>0</v>
      </c>
      <c r="G45" s="27"/>
      <c r="H45" s="27">
        <v>0</v>
      </c>
      <c r="I45" s="27"/>
      <c r="J45" s="27">
        <v>0</v>
      </c>
      <c r="K45" s="27"/>
      <c r="L45" s="66">
        <v>0</v>
      </c>
      <c r="M45" s="21"/>
    </row>
    <row r="46" spans="1:13" x14ac:dyDescent="0.25">
      <c r="A46" s="20" t="s">
        <v>26</v>
      </c>
      <c r="B46" s="27">
        <f>SUM(B43+B27+B20+B12+B7)</f>
        <v>692789</v>
      </c>
      <c r="C46" s="27">
        <f>SUM(C43+C27+C20+C12+C7+C45)</f>
        <v>0</v>
      </c>
      <c r="D46" s="27">
        <f t="shared" ref="D46:J46" si="5">SUM(D43+D27+D20+D12+D7)</f>
        <v>822906</v>
      </c>
      <c r="E46" s="27">
        <f t="shared" si="5"/>
        <v>0</v>
      </c>
      <c r="F46" s="27">
        <f t="shared" si="5"/>
        <v>820837</v>
      </c>
      <c r="G46" s="27">
        <f t="shared" si="5"/>
        <v>0</v>
      </c>
      <c r="H46" s="27">
        <f t="shared" si="5"/>
        <v>818174</v>
      </c>
      <c r="I46" s="27">
        <f t="shared" si="5"/>
        <v>0</v>
      </c>
      <c r="J46" s="27">
        <f t="shared" si="5"/>
        <v>792144</v>
      </c>
      <c r="K46" s="27">
        <f>SUM(K43,K45, K7,K12,K20,K27)</f>
        <v>0</v>
      </c>
      <c r="L46" s="66">
        <f>SUM(J46+H46+F46+D46+B46)</f>
        <v>3946850</v>
      </c>
      <c r="M46" s="21"/>
    </row>
    <row r="47" spans="1:13" ht="30" x14ac:dyDescent="0.25">
      <c r="A47" s="43" t="s">
        <v>27</v>
      </c>
      <c r="K47" s="116"/>
      <c r="L47" s="118"/>
      <c r="M47" s="21"/>
    </row>
    <row r="48" spans="1:13" x14ac:dyDescent="0.25">
      <c r="A48" s="39" t="s">
        <v>17</v>
      </c>
      <c r="B48" s="119">
        <v>8373</v>
      </c>
      <c r="C48" s="120"/>
      <c r="D48" s="121">
        <v>9875</v>
      </c>
      <c r="E48" s="114"/>
      <c r="F48" s="115">
        <v>9834</v>
      </c>
      <c r="G48" s="116"/>
      <c r="H48" s="117">
        <v>9780</v>
      </c>
      <c r="I48" s="114"/>
      <c r="J48" s="115">
        <v>9260</v>
      </c>
      <c r="K48" s="23"/>
      <c r="L48" s="66">
        <f>SUM(B48:J48)</f>
        <v>47122</v>
      </c>
      <c r="M48" s="21"/>
    </row>
    <row r="49" spans="1:13" x14ac:dyDescent="0.25">
      <c r="A49" s="20" t="s">
        <v>28</v>
      </c>
      <c r="B49" s="27">
        <f>SUM(B46:B48)</f>
        <v>701162</v>
      </c>
      <c r="C49" s="33">
        <v>0</v>
      </c>
      <c r="D49" s="31">
        <f>SUM(D46:D48)</f>
        <v>832781</v>
      </c>
      <c r="E49" s="19">
        <v>0</v>
      </c>
      <c r="F49" s="27">
        <f>SUM(F46:F48)</f>
        <v>830671</v>
      </c>
      <c r="G49" s="33">
        <v>0</v>
      </c>
      <c r="H49" s="31">
        <f>SUM(H46:H48)</f>
        <v>827954</v>
      </c>
      <c r="I49" s="19">
        <v>0</v>
      </c>
      <c r="J49" s="27">
        <f>SUM(J46:J48)</f>
        <v>801404</v>
      </c>
      <c r="K49" s="23"/>
      <c r="L49" s="66">
        <f>SUM(L46:L48)</f>
        <v>3993972</v>
      </c>
      <c r="M49" s="21"/>
    </row>
    <row r="50" spans="1:13" x14ac:dyDescent="0.25">
      <c r="B50" s="14"/>
      <c r="C50" s="14"/>
      <c r="D50" s="14"/>
    </row>
  </sheetData>
  <mergeCells count="7">
    <mergeCell ref="J1:K1"/>
    <mergeCell ref="L1:L2"/>
    <mergeCell ref="A1:A2"/>
    <mergeCell ref="B1:C1"/>
    <mergeCell ref="D1:E1"/>
    <mergeCell ref="F1:G1"/>
    <mergeCell ref="H1:I1"/>
  </mergeCells>
  <phoneticPr fontId="4" type="noConversion"/>
  <printOptions gridLines="1"/>
  <pageMargins left="1" right="1" top="1" bottom="1" header="0.5" footer="0.5"/>
  <pageSetup orientation="landscape" r:id="rId1"/>
  <headerFooter alignWithMargins="0">
    <oddHeader>&amp;C&amp;"Times New Roman,Regular"&amp;11South Carolina Department of Education
Building South Carolina's Capacity Budget Narrative</oddHead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Summary</vt:lpstr>
      <vt:lpstr>Budget in-kind (2)</vt:lpstr>
      <vt:lpstr>Budget in-kind - old</vt:lpstr>
      <vt:lpstr>Indirect cost</vt:lpstr>
      <vt:lpstr>Budget Justification</vt:lpstr>
      <vt:lpstr>'Budget Justification'!Print_Titles</vt:lpstr>
    </vt:vector>
  </TitlesOfParts>
  <Company>sde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dc:creator>
  <cp:lastModifiedBy>OMES</cp:lastModifiedBy>
  <cp:lastPrinted>2010-07-09T14:22:16Z</cp:lastPrinted>
  <dcterms:created xsi:type="dcterms:W3CDTF">2010-06-02T18:48:35Z</dcterms:created>
  <dcterms:modified xsi:type="dcterms:W3CDTF">2017-03-15T19:10:32Z</dcterms:modified>
</cp:coreProperties>
</file>