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activeTab="0"/>
  </bookViews>
  <sheets>
    <sheet name="O-1 LT Oblig Page 1" sheetId="1" r:id="rId1"/>
    <sheet name="O-1 LT Oblig Page 2" sheetId="2" r:id="rId2"/>
    <sheet name="O-1 LT Oblig Page 3" sheetId="3" r:id="rId3"/>
    <sheet name="Journal (OMES use only)" sheetId="4" r:id="rId4"/>
  </sheets>
  <definedNames>
    <definedName name="_xlnm.Print_Area" localSheetId="0">'O-1 LT Oblig Page 1'!$A$1:$R$51</definedName>
  </definedNames>
  <calcPr fullCalcOnLoad="1"/>
</workbook>
</file>

<file path=xl/comments1.xml><?xml version="1.0" encoding="utf-8"?>
<comments xmlns="http://schemas.openxmlformats.org/spreadsheetml/2006/main">
  <authors>
    <author>Grover Roberts</author>
  </authors>
  <commentList>
    <comment ref="D10" authorId="0">
      <text>
        <r>
          <rPr>
            <b/>
            <sz val="11"/>
            <rFont val="Tahoma"/>
            <family val="2"/>
          </rPr>
          <t>OMES:
Enter 5-digit agency number in this cell prefixed by the letter "A".
(example: A26500 = Education Department)</t>
        </r>
        <r>
          <rPr>
            <sz val="11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11"/>
            <rFont val="Tahoma"/>
            <family val="2"/>
          </rPr>
          <t>OMES:
Enter 4-digit fund type in this cell prefixed by the letter "F".
(example: F1000 =  general fund type)</t>
        </r>
        <r>
          <rPr>
            <sz val="1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OSF</author>
  </authors>
  <commentList>
    <comment ref="I18" authorId="0">
      <text>
        <r>
          <rPr>
            <b/>
            <sz val="8"/>
            <rFont val="Tahoma"/>
            <family val="2"/>
          </rPr>
          <t>OSF:</t>
        </r>
        <r>
          <rPr>
            <sz val="8"/>
            <rFont val="Tahoma"/>
            <family val="2"/>
          </rPr>
          <t xml:space="preserve">
ENTER AS A POSITIVE AMOUNT.</t>
        </r>
      </text>
    </comment>
    <comment ref="I20" authorId="0">
      <text>
        <r>
          <rPr>
            <b/>
            <sz val="8"/>
            <rFont val="Tahoma"/>
            <family val="2"/>
          </rPr>
          <t>OSF:</t>
        </r>
        <r>
          <rPr>
            <sz val="8"/>
            <rFont val="Tahoma"/>
            <family val="2"/>
          </rPr>
          <t xml:space="preserve">
ENTER AS A POSITIVE AMOUNT.</t>
        </r>
      </text>
    </comment>
    <comment ref="I16" authorId="0">
      <text>
        <r>
          <rPr>
            <b/>
            <sz val="8"/>
            <rFont val="Tahoma"/>
            <family val="2"/>
          </rPr>
          <t>OSF:</t>
        </r>
        <r>
          <rPr>
            <sz val="8"/>
            <rFont val="Tahoma"/>
            <family val="2"/>
          </rPr>
          <t xml:space="preserve">
ENTER AS A POSITIVE AMOUNT.</t>
        </r>
      </text>
    </comment>
    <comment ref="I35" authorId="0">
      <text>
        <r>
          <rPr>
            <b/>
            <sz val="8"/>
            <rFont val="Tahoma"/>
            <family val="2"/>
          </rPr>
          <t>OSF:</t>
        </r>
        <r>
          <rPr>
            <sz val="8"/>
            <rFont val="Tahoma"/>
            <family val="2"/>
          </rPr>
          <t xml:space="preserve">
ENTER AS A POSITIVE AMOUNT.</t>
        </r>
      </text>
    </comment>
    <comment ref="I37" authorId="0">
      <text>
        <r>
          <rPr>
            <b/>
            <sz val="8"/>
            <rFont val="Tahoma"/>
            <family val="2"/>
          </rPr>
          <t>OSF:</t>
        </r>
        <r>
          <rPr>
            <sz val="8"/>
            <rFont val="Tahoma"/>
            <family val="2"/>
          </rPr>
          <t xml:space="preserve">
ENTER AS A POSITIVE AMOUNT.</t>
        </r>
      </text>
    </comment>
    <comment ref="I39" authorId="0">
      <text>
        <r>
          <rPr>
            <b/>
            <sz val="8"/>
            <rFont val="Tahoma"/>
            <family val="2"/>
          </rPr>
          <t>OSF:</t>
        </r>
        <r>
          <rPr>
            <sz val="8"/>
            <rFont val="Tahoma"/>
            <family val="2"/>
          </rPr>
          <t xml:space="preserve">
ENTER AS A POSITIVE AMOUNT.</t>
        </r>
      </text>
    </comment>
    <comment ref="I41" authorId="0">
      <text>
        <r>
          <rPr>
            <b/>
            <sz val="8"/>
            <rFont val="Tahoma"/>
            <family val="2"/>
          </rPr>
          <t>OSF:</t>
        </r>
        <r>
          <rPr>
            <sz val="8"/>
            <rFont val="Tahoma"/>
            <family val="2"/>
          </rPr>
          <t xml:space="preserve">
ENTER AS A POSITIVE AMOUNT.</t>
        </r>
      </text>
    </comment>
    <comment ref="I43" authorId="0">
      <text>
        <r>
          <rPr>
            <b/>
            <sz val="8"/>
            <rFont val="Tahoma"/>
            <family val="2"/>
          </rPr>
          <t>OSF:</t>
        </r>
        <r>
          <rPr>
            <sz val="8"/>
            <rFont val="Tahoma"/>
            <family val="2"/>
          </rPr>
          <t xml:space="preserve">
ENTER AS A POSITIVE AMOUNT.</t>
        </r>
      </text>
    </comment>
    <comment ref="I22" authorId="0">
      <text>
        <r>
          <rPr>
            <b/>
            <sz val="8"/>
            <rFont val="Tahoma"/>
            <family val="2"/>
          </rPr>
          <t>OSF:</t>
        </r>
        <r>
          <rPr>
            <sz val="8"/>
            <rFont val="Tahoma"/>
            <family val="2"/>
          </rPr>
          <t xml:space="preserve">
ENTER AS A POSITIVE AMOUNT.</t>
        </r>
      </text>
    </comment>
    <comment ref="I24" authorId="0">
      <text>
        <r>
          <rPr>
            <b/>
            <sz val="8"/>
            <rFont val="Tahoma"/>
            <family val="2"/>
          </rPr>
          <t>OSF:</t>
        </r>
        <r>
          <rPr>
            <sz val="8"/>
            <rFont val="Tahoma"/>
            <family val="2"/>
          </rPr>
          <t xml:space="preserve">
ENTER AS A POSITIVE AMOUNT.</t>
        </r>
      </text>
    </comment>
    <comment ref="I26" authorId="0">
      <text>
        <r>
          <rPr>
            <b/>
            <sz val="8"/>
            <rFont val="Tahoma"/>
            <family val="2"/>
          </rPr>
          <t>OSF:</t>
        </r>
        <r>
          <rPr>
            <sz val="8"/>
            <rFont val="Tahoma"/>
            <family val="2"/>
          </rPr>
          <t xml:space="preserve">
ENTER AS A POSITIVE AMOUNT.</t>
        </r>
      </text>
    </comment>
    <comment ref="M16" authorId="0">
      <text>
        <r>
          <rPr>
            <b/>
            <sz val="8"/>
            <rFont val="Tahoma"/>
            <family val="2"/>
          </rPr>
          <t>OSF:</t>
        </r>
        <r>
          <rPr>
            <sz val="8"/>
            <rFont val="Tahoma"/>
            <family val="2"/>
          </rPr>
          <t xml:space="preserve">
ENTER AS A POSITIVE AMOUNT.</t>
        </r>
      </text>
    </comment>
    <comment ref="M18" authorId="0">
      <text>
        <r>
          <rPr>
            <b/>
            <sz val="8"/>
            <rFont val="Tahoma"/>
            <family val="2"/>
          </rPr>
          <t>OSF:</t>
        </r>
        <r>
          <rPr>
            <sz val="8"/>
            <rFont val="Tahoma"/>
            <family val="2"/>
          </rPr>
          <t xml:space="preserve">
ENTER AS A POSITIVE AMOUNT.</t>
        </r>
      </text>
    </comment>
    <comment ref="M20" authorId="0">
      <text>
        <r>
          <rPr>
            <b/>
            <sz val="8"/>
            <rFont val="Tahoma"/>
            <family val="2"/>
          </rPr>
          <t>OSF:</t>
        </r>
        <r>
          <rPr>
            <sz val="8"/>
            <rFont val="Tahoma"/>
            <family val="2"/>
          </rPr>
          <t xml:space="preserve">
ENTER AS A POSITIVE AMOUNT.</t>
        </r>
      </text>
    </comment>
    <comment ref="M22" authorId="0">
      <text>
        <r>
          <rPr>
            <b/>
            <sz val="8"/>
            <rFont val="Tahoma"/>
            <family val="2"/>
          </rPr>
          <t>OSF:</t>
        </r>
        <r>
          <rPr>
            <sz val="8"/>
            <rFont val="Tahoma"/>
            <family val="2"/>
          </rPr>
          <t xml:space="preserve">
ENTER AS A POSITIVE AMOUNT.</t>
        </r>
      </text>
    </comment>
    <comment ref="M24" authorId="0">
      <text>
        <r>
          <rPr>
            <b/>
            <sz val="8"/>
            <rFont val="Tahoma"/>
            <family val="2"/>
          </rPr>
          <t>OSF:</t>
        </r>
        <r>
          <rPr>
            <sz val="8"/>
            <rFont val="Tahoma"/>
            <family val="2"/>
          </rPr>
          <t xml:space="preserve">
ENTER AS A POSITIVE AMOUNT.</t>
        </r>
      </text>
    </comment>
    <comment ref="M26" authorId="0">
      <text>
        <r>
          <rPr>
            <b/>
            <sz val="8"/>
            <rFont val="Tahoma"/>
            <family val="2"/>
          </rPr>
          <t>OSF:</t>
        </r>
        <r>
          <rPr>
            <sz val="8"/>
            <rFont val="Tahoma"/>
            <family val="2"/>
          </rPr>
          <t xml:space="preserve">
ENTER AS A POSITIVE AMOUNT.</t>
        </r>
      </text>
    </comment>
    <comment ref="M35" authorId="0">
      <text>
        <r>
          <rPr>
            <b/>
            <sz val="8"/>
            <rFont val="Tahoma"/>
            <family val="2"/>
          </rPr>
          <t>OSF:</t>
        </r>
        <r>
          <rPr>
            <sz val="8"/>
            <rFont val="Tahoma"/>
            <family val="2"/>
          </rPr>
          <t xml:space="preserve">
ENTER AS A POSITIVE AMOUNT.</t>
        </r>
      </text>
    </comment>
    <comment ref="M37" authorId="0">
      <text>
        <r>
          <rPr>
            <b/>
            <sz val="8"/>
            <rFont val="Tahoma"/>
            <family val="2"/>
          </rPr>
          <t>OSF:</t>
        </r>
        <r>
          <rPr>
            <sz val="8"/>
            <rFont val="Tahoma"/>
            <family val="2"/>
          </rPr>
          <t xml:space="preserve">
ENTER AS A POSITIVE AMOUNT.</t>
        </r>
      </text>
    </comment>
    <comment ref="M39" authorId="0">
      <text>
        <r>
          <rPr>
            <b/>
            <sz val="8"/>
            <rFont val="Tahoma"/>
            <family val="2"/>
          </rPr>
          <t>OSF:</t>
        </r>
        <r>
          <rPr>
            <sz val="8"/>
            <rFont val="Tahoma"/>
            <family val="2"/>
          </rPr>
          <t xml:space="preserve">
ENTER AS A POSITIVE AMOUNT.</t>
        </r>
      </text>
    </comment>
    <comment ref="M41" authorId="0">
      <text>
        <r>
          <rPr>
            <b/>
            <sz val="8"/>
            <rFont val="Tahoma"/>
            <family val="2"/>
          </rPr>
          <t>OSF:</t>
        </r>
        <r>
          <rPr>
            <sz val="8"/>
            <rFont val="Tahoma"/>
            <family val="2"/>
          </rPr>
          <t xml:space="preserve">
ENTER AS A POSITIVE AMOUNT.</t>
        </r>
      </text>
    </comment>
    <comment ref="M43" authorId="0">
      <text>
        <r>
          <rPr>
            <b/>
            <sz val="8"/>
            <rFont val="Tahoma"/>
            <family val="2"/>
          </rPr>
          <t>OSF:</t>
        </r>
        <r>
          <rPr>
            <sz val="8"/>
            <rFont val="Tahoma"/>
            <family val="2"/>
          </rPr>
          <t xml:space="preserve">
ENTER AS A POSITIVE AMOUNT.</t>
        </r>
      </text>
    </comment>
    <comment ref="I12" authorId="0">
      <text>
        <r>
          <rPr>
            <b/>
            <sz val="8"/>
            <rFont val="Tahoma"/>
            <family val="2"/>
          </rPr>
          <t>OSF:</t>
        </r>
        <r>
          <rPr>
            <sz val="8"/>
            <rFont val="Tahoma"/>
            <family val="2"/>
          </rPr>
          <t xml:space="preserve">
ENTER AS A POSITIVE AMOUNT.</t>
        </r>
      </text>
    </comment>
    <comment ref="M9" authorId="0">
      <text>
        <r>
          <rPr>
            <b/>
            <sz val="8"/>
            <rFont val="Tahoma"/>
            <family val="2"/>
          </rPr>
          <t>OSF:</t>
        </r>
        <r>
          <rPr>
            <sz val="8"/>
            <rFont val="Tahoma"/>
            <family val="2"/>
          </rPr>
          <t xml:space="preserve">
ENTER AS A POSITIVE AMOUNT.</t>
        </r>
      </text>
    </comment>
  </commentList>
</comments>
</file>

<file path=xl/comments3.xml><?xml version="1.0" encoding="utf-8"?>
<comments xmlns="http://schemas.openxmlformats.org/spreadsheetml/2006/main">
  <authors>
    <author>OSF</author>
  </authors>
  <commentList>
    <comment ref="C47" authorId="0">
      <text>
        <r>
          <rPr>
            <b/>
            <sz val="8"/>
            <rFont val="Tahoma"/>
            <family val="2"/>
          </rPr>
          <t>OSF:</t>
        </r>
        <r>
          <rPr>
            <sz val="8"/>
            <rFont val="Tahoma"/>
            <family val="2"/>
          </rPr>
          <t xml:space="preserve">
ENTER AS A POSITIVE NUMBER</t>
        </r>
      </text>
    </comment>
    <comment ref="F47" authorId="0">
      <text>
        <r>
          <rPr>
            <b/>
            <sz val="8"/>
            <rFont val="Tahoma"/>
            <family val="2"/>
          </rPr>
          <t>OSF:</t>
        </r>
        <r>
          <rPr>
            <sz val="8"/>
            <rFont val="Tahoma"/>
            <family val="2"/>
          </rPr>
          <t xml:space="preserve">
ENTER AS A POSITIVE NUMBER</t>
        </r>
      </text>
    </comment>
    <comment ref="H47" authorId="0">
      <text>
        <r>
          <rPr>
            <b/>
            <sz val="8"/>
            <rFont val="Tahoma"/>
            <family val="2"/>
          </rPr>
          <t>OSF:</t>
        </r>
        <r>
          <rPr>
            <sz val="8"/>
            <rFont val="Tahoma"/>
            <family val="2"/>
          </rPr>
          <t xml:space="preserve">
ENTER AS A POSITIVE NUMBER</t>
        </r>
      </text>
    </comment>
    <comment ref="J47" authorId="0">
      <text>
        <r>
          <rPr>
            <b/>
            <sz val="8"/>
            <rFont val="Tahoma"/>
            <family val="2"/>
          </rPr>
          <t>OSF:</t>
        </r>
        <r>
          <rPr>
            <sz val="8"/>
            <rFont val="Tahoma"/>
            <family val="2"/>
          </rPr>
          <t xml:space="preserve">
ENTER AS A POSITIVE NUMBER</t>
        </r>
      </text>
    </comment>
    <comment ref="L47" authorId="0">
      <text>
        <r>
          <rPr>
            <b/>
            <sz val="8"/>
            <rFont val="Tahoma"/>
            <family val="2"/>
          </rPr>
          <t>OSF:</t>
        </r>
        <r>
          <rPr>
            <sz val="8"/>
            <rFont val="Tahoma"/>
            <family val="2"/>
          </rPr>
          <t xml:space="preserve">
ENTER AS A POSITIVE NUMBER</t>
        </r>
      </text>
    </comment>
    <comment ref="N47" authorId="0">
      <text>
        <r>
          <rPr>
            <b/>
            <sz val="8"/>
            <rFont val="Tahoma"/>
            <family val="2"/>
          </rPr>
          <t>OSF:</t>
        </r>
        <r>
          <rPr>
            <sz val="8"/>
            <rFont val="Tahoma"/>
            <family val="2"/>
          </rPr>
          <t xml:space="preserve">
ENTER AS A POSITIVE NUMBER</t>
        </r>
      </text>
    </comment>
    <comment ref="P47" authorId="0">
      <text>
        <r>
          <rPr>
            <b/>
            <sz val="8"/>
            <rFont val="Tahoma"/>
            <family val="2"/>
          </rPr>
          <t>OSF:</t>
        </r>
        <r>
          <rPr>
            <sz val="8"/>
            <rFont val="Tahoma"/>
            <family val="2"/>
          </rPr>
          <t xml:space="preserve">
ENTER AS A POSITIVE NUMBER</t>
        </r>
      </text>
    </comment>
    <comment ref="R47" authorId="0">
      <text>
        <r>
          <rPr>
            <b/>
            <sz val="8"/>
            <rFont val="Tahoma"/>
            <family val="2"/>
          </rPr>
          <t>OSF:</t>
        </r>
        <r>
          <rPr>
            <sz val="8"/>
            <rFont val="Tahoma"/>
            <family val="2"/>
          </rPr>
          <t xml:space="preserve">
ENTER AS A POSITIVE NUMBER</t>
        </r>
      </text>
    </comment>
    <comment ref="T47" authorId="0">
      <text>
        <r>
          <rPr>
            <b/>
            <sz val="8"/>
            <rFont val="Tahoma"/>
            <family val="2"/>
          </rPr>
          <t>OSF:</t>
        </r>
        <r>
          <rPr>
            <sz val="8"/>
            <rFont val="Tahoma"/>
            <family val="2"/>
          </rPr>
          <t xml:space="preserve">
ENTER AS A POSITIVE NUMBER</t>
        </r>
      </text>
    </comment>
    <comment ref="V47" authorId="0">
      <text>
        <r>
          <rPr>
            <b/>
            <sz val="8"/>
            <rFont val="Tahoma"/>
            <family val="2"/>
          </rPr>
          <t>OSF:</t>
        </r>
        <r>
          <rPr>
            <sz val="8"/>
            <rFont val="Tahoma"/>
            <family val="2"/>
          </rPr>
          <t xml:space="preserve">
ENTER AS A POSITIVE NUMBER</t>
        </r>
      </text>
    </comment>
    <comment ref="X47" authorId="0">
      <text>
        <r>
          <rPr>
            <b/>
            <sz val="8"/>
            <rFont val="Tahoma"/>
            <family val="2"/>
          </rPr>
          <t>OSF:</t>
        </r>
        <r>
          <rPr>
            <sz val="8"/>
            <rFont val="Tahoma"/>
            <family val="2"/>
          </rPr>
          <t xml:space="preserve">
ENTER AS A POSITIVE NUMBER</t>
        </r>
      </text>
    </comment>
    <comment ref="C30" authorId="0">
      <text>
        <r>
          <rPr>
            <b/>
            <sz val="8"/>
            <rFont val="Tahoma"/>
            <family val="2"/>
          </rPr>
          <t>OSF:</t>
        </r>
        <r>
          <rPr>
            <sz val="8"/>
            <rFont val="Tahoma"/>
            <family val="2"/>
          </rPr>
          <t xml:space="preserve">
ENTER AS A POSITIVE NUMBER</t>
        </r>
      </text>
    </comment>
    <comment ref="F30" authorId="0">
      <text>
        <r>
          <rPr>
            <b/>
            <sz val="8"/>
            <rFont val="Tahoma"/>
            <family val="2"/>
          </rPr>
          <t>OSF:</t>
        </r>
        <r>
          <rPr>
            <sz val="8"/>
            <rFont val="Tahoma"/>
            <family val="2"/>
          </rPr>
          <t xml:space="preserve">
ENTER AS A POSITIVE NUMBER</t>
        </r>
      </text>
    </comment>
    <comment ref="H30" authorId="0">
      <text>
        <r>
          <rPr>
            <b/>
            <sz val="8"/>
            <rFont val="Tahoma"/>
            <family val="2"/>
          </rPr>
          <t>OSF:</t>
        </r>
        <r>
          <rPr>
            <sz val="8"/>
            <rFont val="Tahoma"/>
            <family val="2"/>
          </rPr>
          <t xml:space="preserve">
ENTER AS A POSITIVE NUMBER</t>
        </r>
      </text>
    </comment>
    <comment ref="J30" authorId="0">
      <text>
        <r>
          <rPr>
            <b/>
            <sz val="8"/>
            <rFont val="Tahoma"/>
            <family val="2"/>
          </rPr>
          <t>OSF:</t>
        </r>
        <r>
          <rPr>
            <sz val="8"/>
            <rFont val="Tahoma"/>
            <family val="2"/>
          </rPr>
          <t xml:space="preserve">
ENTER AS A POSITIVE NUMBER</t>
        </r>
      </text>
    </comment>
    <comment ref="L30" authorId="0">
      <text>
        <r>
          <rPr>
            <b/>
            <sz val="8"/>
            <rFont val="Tahoma"/>
            <family val="2"/>
          </rPr>
          <t>OSF:</t>
        </r>
        <r>
          <rPr>
            <sz val="8"/>
            <rFont val="Tahoma"/>
            <family val="2"/>
          </rPr>
          <t xml:space="preserve">
ENTER AS A POSITIVE NUMBER</t>
        </r>
      </text>
    </comment>
    <comment ref="N30" authorId="0">
      <text>
        <r>
          <rPr>
            <b/>
            <sz val="8"/>
            <rFont val="Tahoma"/>
            <family val="2"/>
          </rPr>
          <t>OSF:</t>
        </r>
        <r>
          <rPr>
            <sz val="8"/>
            <rFont val="Tahoma"/>
            <family val="2"/>
          </rPr>
          <t xml:space="preserve">
ENTER AS A POSITIVE NUMBER</t>
        </r>
      </text>
    </comment>
    <comment ref="P30" authorId="0">
      <text>
        <r>
          <rPr>
            <b/>
            <sz val="8"/>
            <rFont val="Tahoma"/>
            <family val="2"/>
          </rPr>
          <t>OSF:</t>
        </r>
        <r>
          <rPr>
            <sz val="8"/>
            <rFont val="Tahoma"/>
            <family val="2"/>
          </rPr>
          <t xml:space="preserve">
ENTER AS A POSITIVE NUMBER</t>
        </r>
      </text>
    </comment>
    <comment ref="R30" authorId="0">
      <text>
        <r>
          <rPr>
            <b/>
            <sz val="8"/>
            <rFont val="Tahoma"/>
            <family val="2"/>
          </rPr>
          <t>OSF:</t>
        </r>
        <r>
          <rPr>
            <sz val="8"/>
            <rFont val="Tahoma"/>
            <family val="2"/>
          </rPr>
          <t xml:space="preserve">
ENTER AS A POSITIVE NUMBER</t>
        </r>
      </text>
    </comment>
    <comment ref="T30" authorId="0">
      <text>
        <r>
          <rPr>
            <b/>
            <sz val="8"/>
            <rFont val="Tahoma"/>
            <family val="2"/>
          </rPr>
          <t>OSF:</t>
        </r>
        <r>
          <rPr>
            <sz val="8"/>
            <rFont val="Tahoma"/>
            <family val="2"/>
          </rPr>
          <t xml:space="preserve">
ENTER AS A POSITIVE NUMBER</t>
        </r>
      </text>
    </comment>
    <comment ref="V30" authorId="0">
      <text>
        <r>
          <rPr>
            <b/>
            <sz val="8"/>
            <rFont val="Tahoma"/>
            <family val="2"/>
          </rPr>
          <t>OSF:</t>
        </r>
        <r>
          <rPr>
            <sz val="8"/>
            <rFont val="Tahoma"/>
            <family val="2"/>
          </rPr>
          <t xml:space="preserve">
ENTER AS A POSITIVE NUMBER</t>
        </r>
      </text>
    </comment>
    <comment ref="X30" authorId="0">
      <text>
        <r>
          <rPr>
            <b/>
            <sz val="8"/>
            <rFont val="Tahoma"/>
            <family val="2"/>
          </rPr>
          <t>OSF:</t>
        </r>
        <r>
          <rPr>
            <sz val="8"/>
            <rFont val="Tahoma"/>
            <family val="2"/>
          </rPr>
          <t xml:space="preserve">
ENTER AS A POSITIVE NUMBER</t>
        </r>
      </text>
    </comment>
  </commentList>
</comments>
</file>

<file path=xl/sharedStrings.xml><?xml version="1.0" encoding="utf-8"?>
<sst xmlns="http://schemas.openxmlformats.org/spreadsheetml/2006/main" count="151" uniqueCount="128">
  <si>
    <t>GAAP CONVERSION MANUAL</t>
  </si>
  <si>
    <t>LONG-TERM OBLIGATIONS SUMMARY</t>
  </si>
  <si>
    <t>Review</t>
  </si>
  <si>
    <t>Page 2</t>
  </si>
  <si>
    <t>Page 3</t>
  </si>
  <si>
    <t>2nd Review</t>
  </si>
  <si>
    <t>DEBT SERVICE ON LONG-TERM OBLIGATIONS</t>
  </si>
  <si>
    <t>(15)</t>
  </si>
  <si>
    <t>(18)</t>
  </si>
  <si>
    <t>Principal</t>
  </si>
  <si>
    <t>(16)</t>
  </si>
  <si>
    <t>Matured</t>
  </si>
  <si>
    <t>(20)</t>
  </si>
  <si>
    <t>(10)</t>
  </si>
  <si>
    <t>(11)</t>
  </si>
  <si>
    <t>(12)</t>
  </si>
  <si>
    <t>(13)</t>
  </si>
  <si>
    <t>(14)</t>
  </si>
  <si>
    <t>Matured but</t>
  </si>
  <si>
    <t xml:space="preserve">Adjusted </t>
  </si>
  <si>
    <t>(17)</t>
  </si>
  <si>
    <t>Bond</t>
  </si>
  <si>
    <t>(19)</t>
  </si>
  <si>
    <t>Balance</t>
  </si>
  <si>
    <t>Not Presented</t>
  </si>
  <si>
    <t>Interest</t>
  </si>
  <si>
    <t xml:space="preserve">Interest </t>
  </si>
  <si>
    <t>Accrued</t>
  </si>
  <si>
    <t>Due Within</t>
  </si>
  <si>
    <t>Issue</t>
  </si>
  <si>
    <t>Additions</t>
  </si>
  <si>
    <t>Reductions</t>
  </si>
  <si>
    <t>for Payment</t>
  </si>
  <si>
    <t>Paid</t>
  </si>
  <si>
    <t>Payable</t>
  </si>
  <si>
    <t>One Year</t>
  </si>
  <si>
    <t>Total</t>
  </si>
  <si>
    <t>(1)</t>
  </si>
  <si>
    <t>Agency:</t>
  </si>
  <si>
    <t>Name</t>
  </si>
  <si>
    <t>Fund/Accounts</t>
  </si>
  <si>
    <t>(2)</t>
  </si>
  <si>
    <t>Prepared By:</t>
  </si>
  <si>
    <t>Employee Name</t>
  </si>
  <si>
    <t>Title</t>
  </si>
  <si>
    <t>Phone</t>
  </si>
  <si>
    <t>Date</t>
  </si>
  <si>
    <t>Approved By:</t>
  </si>
  <si>
    <t>Finance Officer/Executive Director Name</t>
  </si>
  <si>
    <t>Signature</t>
  </si>
  <si>
    <t>(3)</t>
  </si>
  <si>
    <t>Comments:</t>
  </si>
  <si>
    <t>(8)</t>
  </si>
  <si>
    <t>(9)</t>
  </si>
  <si>
    <t>(21)  TOTAL</t>
  </si>
  <si>
    <t>(7)</t>
  </si>
  <si>
    <t xml:space="preserve">Bonds </t>
  </si>
  <si>
    <t>Cause For</t>
  </si>
  <si>
    <t>(4)</t>
  </si>
  <si>
    <t>(5)</t>
  </si>
  <si>
    <t>(6)</t>
  </si>
  <si>
    <t>Maturity Dates</t>
  </si>
  <si>
    <t>Authorized But</t>
  </si>
  <si>
    <t>Interest Rate</t>
  </si>
  <si>
    <t>Issue Dates</t>
  </si>
  <si>
    <t>Interest Rates</t>
  </si>
  <si>
    <t>Through</t>
  </si>
  <si>
    <t>Unissued</t>
  </si>
  <si>
    <t>Adjustment</t>
  </si>
  <si>
    <t xml:space="preserve">FORM CONTINUED </t>
  </si>
  <si>
    <t>--Complete (1) and (2) and Check Here (X) if Summary Form Does Not Apply</t>
  </si>
  <si>
    <t>Column1</t>
  </si>
  <si>
    <t>Column2</t>
  </si>
  <si>
    <t>24 O.3</t>
  </si>
  <si>
    <t>24 O.2</t>
  </si>
  <si>
    <t>24 O.1</t>
  </si>
  <si>
    <t>Notes Payable</t>
  </si>
  <si>
    <t>Revenue Bonds</t>
  </si>
  <si>
    <t>(22)  TOTAL</t>
  </si>
  <si>
    <t>(23)</t>
  </si>
  <si>
    <t>(24)  Principal and Interest</t>
  </si>
  <si>
    <t>(25)</t>
  </si>
  <si>
    <t>(26) Total Principal and Interest</t>
  </si>
  <si>
    <t>(27) Less: Interest Pmts</t>
  </si>
  <si>
    <t>(28) TOTAL PRINCIPAL</t>
  </si>
  <si>
    <t>(29) Total Principal and Interest</t>
  </si>
  <si>
    <t>(30) Less: Interest Pmts</t>
  </si>
  <si>
    <t>(31) TOTAL PRINCIPAL</t>
  </si>
  <si>
    <t>!FILE_FORMAT=1.0</t>
  </si>
  <si>
    <t>!VERSION=1.0.0</t>
  </si>
  <si>
    <t>Scenario</t>
  </si>
  <si>
    <t>ModAccrual</t>
  </si>
  <si>
    <t>Year</t>
  </si>
  <si>
    <t>Period</t>
  </si>
  <si>
    <t>Jun</t>
  </si>
  <si>
    <t>Journal Name</t>
  </si>
  <si>
    <t>Account</t>
  </si>
  <si>
    <t>Fund Type</t>
  </si>
  <si>
    <t>Data Type</t>
  </si>
  <si>
    <t>DR</t>
  </si>
  <si>
    <t>CR</t>
  </si>
  <si>
    <t>Line Description</t>
  </si>
  <si>
    <t>Description</t>
  </si>
  <si>
    <t>Journal Category/Group</t>
  </si>
  <si>
    <t>Regular or Auto-Reversal</t>
  </si>
  <si>
    <t>Entity</t>
  </si>
  <si>
    <t>Entry Status (W or P)</t>
  </si>
  <si>
    <t>GAAP</t>
  </si>
  <si>
    <t>A</t>
  </si>
  <si>
    <t>OMES USE ONLY</t>
  </si>
  <si>
    <t>OMES Form O-1 (2001)</t>
  </si>
  <si>
    <t>W</t>
  </si>
  <si>
    <t>OMES Form O-1 (2015)</t>
  </si>
  <si>
    <t>Agency #</t>
  </si>
  <si>
    <t>Fund</t>
  </si>
  <si>
    <t>N1</t>
  </si>
  <si>
    <t>N2</t>
  </si>
  <si>
    <t>N3</t>
  </si>
  <si>
    <t>N4</t>
  </si>
  <si>
    <t>N5</t>
  </si>
  <si>
    <t>B1</t>
  </si>
  <si>
    <t>B2</t>
  </si>
  <si>
    <t>B3</t>
  </si>
  <si>
    <t>B4</t>
  </si>
  <si>
    <t>B5</t>
  </si>
  <si>
    <t>B6</t>
  </si>
  <si>
    <t>--Return to OMES Financial Reporting Unit by July 29--</t>
  </si>
  <si>
    <t>-- Return to OMES Financial Reporting Unit by July 29 --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</si>
</sst>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00%"/>
    <numFmt numFmtId="166" formatCode="[&lt;=9999999]###\-####;\(###\)\ ###\-####"/>
    <numFmt numFmtId="167" formatCode="mm/dd/yy;@"/>
    <numFmt numFmtId="168" formatCode="m/d/yy;@"/>
    <numFmt numFmtId="169" formatCode="[$-409]dddd\,\ mmmm\ dd\,\ yy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4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8"/>
      <color indexed="10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8"/>
      <color indexed="17"/>
      <name val="Arial"/>
      <family val="2"/>
    </font>
    <font>
      <b/>
      <sz val="8.5"/>
      <color indexed="17"/>
      <name val="Arial"/>
      <family val="2"/>
    </font>
    <font>
      <b/>
      <sz val="7.5"/>
      <color indexed="10"/>
      <name val="Arial"/>
      <family val="2"/>
    </font>
    <font>
      <b/>
      <sz val="8.5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8"/>
      <color rgb="FFFF0000"/>
      <name val="Arial"/>
      <family val="2"/>
    </font>
    <font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8"/>
      <color rgb="FF00B050"/>
      <name val="Arial"/>
      <family val="2"/>
    </font>
    <font>
      <b/>
      <sz val="7.5"/>
      <color rgb="FFFF0000"/>
      <name val="Arial"/>
      <family val="2"/>
    </font>
    <font>
      <b/>
      <sz val="8.5"/>
      <color rgb="FFFF0000"/>
      <name val="Arial"/>
      <family val="2"/>
    </font>
    <font>
      <b/>
      <sz val="8.5"/>
      <color rgb="FF00B05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>
        <color indexed="8"/>
      </top>
      <bottom/>
    </border>
    <border>
      <left style="thin"/>
      <right/>
      <top/>
      <bottom style="thin"/>
    </border>
    <border>
      <left/>
      <right style="thin"/>
      <top style="thin">
        <color indexed="8"/>
      </top>
      <bottom/>
    </border>
    <border>
      <left/>
      <right/>
      <top style="thin"/>
      <bottom/>
    </border>
    <border>
      <left style="thin"/>
      <right/>
      <top style="thin"/>
      <bottom/>
    </border>
    <border>
      <left style="thin">
        <color indexed="8"/>
      </left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>
        <color indexed="8"/>
      </left>
      <right/>
      <top/>
      <bottom style="thin"/>
    </border>
    <border>
      <left/>
      <right style="thin"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/>
      <bottom style="medium"/>
    </border>
    <border>
      <left/>
      <right/>
      <top/>
      <bottom style="double"/>
    </border>
    <border>
      <left style="thin"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04">
    <xf numFmtId="0" fontId="0" fillId="0" borderId="0" xfId="0" applyFont="1" applyAlignment="1">
      <alignment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41" fontId="2" fillId="33" borderId="0" xfId="0" applyNumberFormat="1" applyFont="1" applyFill="1" applyAlignment="1" applyProtection="1">
      <alignment horizontal="right"/>
      <protection locked="0"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centerContinuous"/>
      <protection/>
    </xf>
    <xf numFmtId="0" fontId="2" fillId="33" borderId="10" xfId="0" applyNumberFormat="1" applyFont="1" applyFill="1" applyBorder="1" applyAlignment="1" applyProtection="1">
      <alignment horizontal="centerContinuous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41" fontId="3" fillId="33" borderId="0" xfId="0" applyNumberFormat="1" applyFont="1" applyFill="1" applyAlignment="1" applyProtection="1">
      <alignment/>
      <protection/>
    </xf>
    <xf numFmtId="41" fontId="2" fillId="33" borderId="0" xfId="0" applyNumberFormat="1" applyFont="1" applyFill="1" applyAlignment="1" applyProtection="1">
      <alignment/>
      <protection/>
    </xf>
    <xf numFmtId="41" fontId="3" fillId="33" borderId="10" xfId="0" applyNumberFormat="1" applyFont="1" applyFill="1" applyBorder="1" applyAlignment="1" applyProtection="1">
      <alignment horizontal="right"/>
      <protection/>
    </xf>
    <xf numFmtId="41" fontId="3" fillId="33" borderId="10" xfId="0" applyNumberFormat="1" applyFont="1" applyFill="1" applyBorder="1" applyAlignment="1" applyProtection="1">
      <alignment/>
      <protection/>
    </xf>
    <xf numFmtId="41" fontId="3" fillId="33" borderId="0" xfId="0" applyNumberFormat="1" applyFont="1" applyFill="1" applyBorder="1" applyAlignment="1" applyProtection="1">
      <alignment horizontal="right"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3" fillId="33" borderId="12" xfId="0" applyNumberFormat="1" applyFont="1" applyFill="1" applyBorder="1" applyAlignment="1" applyProtection="1">
      <alignment/>
      <protection/>
    </xf>
    <xf numFmtId="0" fontId="2" fillId="33" borderId="12" xfId="0" applyNumberFormat="1" applyFont="1" applyFill="1" applyBorder="1" applyAlignment="1" applyProtection="1">
      <alignment horizontal="centerContinuous"/>
      <protection/>
    </xf>
    <xf numFmtId="49" fontId="3" fillId="33" borderId="10" xfId="0" applyNumberFormat="1" applyFont="1" applyFill="1" applyBorder="1" applyAlignment="1" applyProtection="1">
      <alignment horizontal="left"/>
      <protection/>
    </xf>
    <xf numFmtId="0" fontId="2" fillId="33" borderId="0" xfId="0" applyNumberFormat="1" applyFont="1" applyFill="1" applyBorder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3" fillId="33" borderId="14" xfId="0" applyNumberFormat="1" applyFont="1" applyFill="1" applyBorder="1" applyAlignment="1" applyProtection="1">
      <alignment/>
      <protection/>
    </xf>
    <xf numFmtId="0" fontId="3" fillId="33" borderId="15" xfId="0" applyNumberFormat="1" applyFont="1" applyFill="1" applyBorder="1" applyAlignment="1" applyProtection="1">
      <alignment/>
      <protection/>
    </xf>
    <xf numFmtId="0" fontId="3" fillId="33" borderId="16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3" fillId="33" borderId="17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41" fontId="2" fillId="33" borderId="0" xfId="0" applyNumberFormat="1" applyFont="1" applyFill="1" applyBorder="1" applyAlignment="1" applyProtection="1">
      <alignment horizontal="right"/>
      <protection locked="0"/>
    </xf>
    <xf numFmtId="41" fontId="3" fillId="33" borderId="0" xfId="0" applyNumberFormat="1" applyFont="1" applyFill="1" applyBorder="1" applyAlignment="1" applyProtection="1">
      <alignment/>
      <protection/>
    </xf>
    <xf numFmtId="41" fontId="2" fillId="33" borderId="13" xfId="0" applyNumberFormat="1" applyFont="1" applyFill="1" applyBorder="1" applyAlignment="1" applyProtection="1">
      <alignment/>
      <protection/>
    </xf>
    <xf numFmtId="49" fontId="3" fillId="33" borderId="16" xfId="0" applyNumberFormat="1" applyFont="1" applyFill="1" applyBorder="1" applyAlignment="1" applyProtection="1">
      <alignment horizontal="left"/>
      <protection/>
    </xf>
    <xf numFmtId="41" fontId="3" fillId="33" borderId="0" xfId="0" applyNumberFormat="1" applyFont="1" applyFill="1" applyBorder="1" applyAlignment="1" applyProtection="1">
      <alignment/>
      <protection/>
    </xf>
    <xf numFmtId="41" fontId="3" fillId="33" borderId="18" xfId="0" applyNumberFormat="1" applyFont="1" applyFill="1" applyBorder="1" applyAlignment="1" applyProtection="1">
      <alignment/>
      <protection/>
    </xf>
    <xf numFmtId="41" fontId="3" fillId="33" borderId="0" xfId="0" applyNumberFormat="1" applyFont="1" applyFill="1" applyBorder="1" applyAlignment="1" applyProtection="1">
      <alignment horizontal="right"/>
      <protection locked="0"/>
    </xf>
    <xf numFmtId="41" fontId="3" fillId="33" borderId="13" xfId="0" applyNumberFormat="1" applyFont="1" applyFill="1" applyBorder="1" applyAlignment="1" applyProtection="1">
      <alignment/>
      <protection/>
    </xf>
    <xf numFmtId="41" fontId="3" fillId="33" borderId="18" xfId="0" applyNumberFormat="1" applyFont="1" applyFill="1" applyBorder="1" applyAlignment="1" applyProtection="1">
      <alignment horizontal="right"/>
      <protection/>
    </xf>
    <xf numFmtId="41" fontId="2" fillId="33" borderId="0" xfId="0" applyNumberFormat="1" applyFont="1" applyFill="1" applyBorder="1" applyAlignment="1" applyProtection="1">
      <alignment horizontal="right"/>
      <protection/>
    </xf>
    <xf numFmtId="41" fontId="2" fillId="33" borderId="13" xfId="0" applyNumberFormat="1" applyFont="1" applyFill="1" applyBorder="1" applyAlignment="1" applyProtection="1">
      <alignment horizontal="right"/>
      <protection/>
    </xf>
    <xf numFmtId="0" fontId="2" fillId="33" borderId="12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/>
      <protection/>
    </xf>
    <xf numFmtId="41" fontId="3" fillId="33" borderId="15" xfId="0" applyNumberFormat="1" applyFont="1" applyFill="1" applyBorder="1" applyAlignment="1" applyProtection="1">
      <alignment horizontal="right"/>
      <protection/>
    </xf>
    <xf numFmtId="41" fontId="2" fillId="33" borderId="0" xfId="0" applyNumberFormat="1" applyFont="1" applyFill="1" applyAlignment="1" applyProtection="1">
      <alignment/>
      <protection locked="0"/>
    </xf>
    <xf numFmtId="41" fontId="2" fillId="33" borderId="13" xfId="0" applyNumberFormat="1" applyFont="1" applyFill="1" applyBorder="1" applyAlignment="1" applyProtection="1">
      <alignment horizontal="right"/>
      <protection locked="0"/>
    </xf>
    <xf numFmtId="41" fontId="3" fillId="33" borderId="13" xfId="0" applyNumberFormat="1" applyFont="1" applyFill="1" applyBorder="1" applyAlignment="1" applyProtection="1">
      <alignment/>
      <protection/>
    </xf>
    <xf numFmtId="41" fontId="2" fillId="33" borderId="12" xfId="0" applyNumberFormat="1" applyFont="1" applyFill="1" applyBorder="1" applyAlignment="1" applyProtection="1">
      <alignment horizontal="left"/>
      <protection/>
    </xf>
    <xf numFmtId="41" fontId="2" fillId="33" borderId="0" xfId="0" applyNumberFormat="1" applyFont="1" applyFill="1" applyBorder="1" applyAlignment="1" applyProtection="1">
      <alignment horizontal="left"/>
      <protection/>
    </xf>
    <xf numFmtId="41" fontId="2" fillId="33" borderId="14" xfId="0" applyNumberFormat="1" applyFont="1" applyFill="1" applyBorder="1" applyAlignment="1" applyProtection="1">
      <alignment/>
      <protection locked="0"/>
    </xf>
    <xf numFmtId="41" fontId="2" fillId="33" borderId="14" xfId="0" applyNumberFormat="1" applyFont="1" applyFill="1" applyBorder="1" applyAlignment="1" applyProtection="1">
      <alignment/>
      <protection/>
    </xf>
    <xf numFmtId="41" fontId="2" fillId="33" borderId="19" xfId="0" applyNumberFormat="1" applyFont="1" applyFill="1" applyBorder="1" applyAlignment="1" applyProtection="1">
      <alignment/>
      <protection/>
    </xf>
    <xf numFmtId="0" fontId="2" fillId="33" borderId="20" xfId="0" applyNumberFormat="1" applyFont="1" applyFill="1" applyBorder="1" applyAlignment="1" applyProtection="1">
      <alignment/>
      <protection/>
    </xf>
    <xf numFmtId="0" fontId="2" fillId="33" borderId="19" xfId="0" applyNumberFormat="1" applyFont="1" applyFill="1" applyBorder="1" applyAlignment="1" applyProtection="1">
      <alignment/>
      <protection/>
    </xf>
    <xf numFmtId="0" fontId="2" fillId="33" borderId="19" xfId="0" applyNumberFormat="1" applyFont="1" applyFill="1" applyBorder="1" applyAlignment="1" applyProtection="1">
      <alignment horizontal="centerContinuous"/>
      <protection/>
    </xf>
    <xf numFmtId="0" fontId="2" fillId="33" borderId="19" xfId="0" applyNumberFormat="1" applyFont="1" applyFill="1" applyBorder="1" applyAlignment="1" applyProtection="1">
      <alignment horizontal="center"/>
      <protection/>
    </xf>
    <xf numFmtId="0" fontId="2" fillId="33" borderId="21" xfId="0" applyNumberFormat="1" applyFont="1" applyFill="1" applyBorder="1" applyAlignment="1" applyProtection="1">
      <alignment/>
      <protection/>
    </xf>
    <xf numFmtId="0" fontId="2" fillId="33" borderId="21" xfId="0" applyNumberFormat="1" applyFont="1" applyFill="1" applyBorder="1" applyAlignment="1" applyProtection="1">
      <alignment/>
      <protection/>
    </xf>
    <xf numFmtId="0" fontId="2" fillId="33" borderId="22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centerContinuous"/>
      <protection/>
    </xf>
    <xf numFmtId="0" fontId="2" fillId="33" borderId="0" xfId="0" applyNumberFormat="1" applyFont="1" applyFill="1" applyAlignment="1" applyProtection="1">
      <alignment horizontal="center"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2" fillId="33" borderId="14" xfId="0" applyNumberFormat="1" applyFont="1" applyFill="1" applyBorder="1" applyAlignment="1" applyProtection="1">
      <alignment horizontal="center"/>
      <protection/>
    </xf>
    <xf numFmtId="41" fontId="2" fillId="33" borderId="14" xfId="0" applyNumberFormat="1" applyFont="1" applyFill="1" applyBorder="1" applyAlignment="1" applyProtection="1">
      <alignment horizontal="right"/>
      <protection locked="0"/>
    </xf>
    <xf numFmtId="41" fontId="2" fillId="33" borderId="15" xfId="0" applyNumberFormat="1" applyFont="1" applyFill="1" applyBorder="1" applyAlignment="1" applyProtection="1">
      <alignment horizontal="right"/>
      <protection locked="0"/>
    </xf>
    <xf numFmtId="0" fontId="2" fillId="33" borderId="14" xfId="0" applyNumberFormat="1" applyFont="1" applyFill="1" applyBorder="1" applyAlignment="1" applyProtection="1">
      <alignment horizontal="centerContinuous"/>
      <protection/>
    </xf>
    <xf numFmtId="0" fontId="2" fillId="33" borderId="14" xfId="0" applyNumberFormat="1" applyFont="1" applyFill="1" applyBorder="1" applyAlignment="1" applyProtection="1">
      <alignment horizontal="center"/>
      <protection/>
    </xf>
    <xf numFmtId="0" fontId="2" fillId="33" borderId="15" xfId="0" applyNumberFormat="1" applyFont="1" applyFill="1" applyBorder="1" applyAlignment="1" applyProtection="1">
      <alignment horizontal="center"/>
      <protection/>
    </xf>
    <xf numFmtId="49" fontId="6" fillId="33" borderId="0" xfId="0" applyNumberFormat="1" applyFont="1" applyFill="1" applyAlignment="1" applyProtection="1">
      <alignment horizontal="center"/>
      <protection locked="0"/>
    </xf>
    <xf numFmtId="49" fontId="6" fillId="33" borderId="0" xfId="0" applyNumberFormat="1" applyFont="1" applyFill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/>
      <protection/>
    </xf>
    <xf numFmtId="0" fontId="3" fillId="33" borderId="12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41" fontId="2" fillId="33" borderId="0" xfId="0" applyNumberFormat="1" applyFont="1" applyFill="1" applyAlignment="1" applyProtection="1">
      <alignment horizontal="right"/>
      <protection/>
    </xf>
    <xf numFmtId="41" fontId="3" fillId="33" borderId="0" xfId="0" applyNumberFormat="1" applyFont="1" applyFill="1" applyAlignment="1" applyProtection="1">
      <alignment horizontal="right"/>
      <protection/>
    </xf>
    <xf numFmtId="41" fontId="3" fillId="33" borderId="16" xfId="0" applyNumberFormat="1" applyFont="1" applyFill="1" applyBorder="1" applyAlignment="1" applyProtection="1">
      <alignment horizontal="left"/>
      <protection/>
    </xf>
    <xf numFmtId="41" fontId="3" fillId="33" borderId="10" xfId="0" applyNumberFormat="1" applyFont="1" applyFill="1" applyBorder="1" applyAlignment="1" applyProtection="1">
      <alignment horizontal="left"/>
      <protection/>
    </xf>
    <xf numFmtId="49" fontId="4" fillId="33" borderId="23" xfId="0" applyNumberFormat="1" applyFont="1" applyFill="1" applyBorder="1" applyAlignment="1" applyProtection="1">
      <alignment horizontal="center" vertical="center"/>
      <protection locked="0"/>
    </xf>
    <xf numFmtId="167" fontId="4" fillId="33" borderId="0" xfId="0" applyNumberFormat="1" applyFont="1" applyFill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/>
    </xf>
    <xf numFmtId="41" fontId="2" fillId="33" borderId="24" xfId="0" applyNumberFormat="1" applyFont="1" applyFill="1" applyBorder="1" applyAlignment="1" applyProtection="1">
      <alignment horizontal="right"/>
      <protection locked="0"/>
    </xf>
    <xf numFmtId="0" fontId="9" fillId="33" borderId="14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164" fontId="2" fillId="33" borderId="14" xfId="0" applyNumberFormat="1" applyFont="1" applyFill="1" applyBorder="1" applyAlignment="1" applyProtection="1" quotePrefix="1">
      <alignment horizontal="centerContinuous"/>
      <protection/>
    </xf>
    <xf numFmtId="0" fontId="2" fillId="33" borderId="15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Alignment="1" applyProtection="1">
      <alignment horizontal="center"/>
      <protection/>
    </xf>
    <xf numFmtId="41" fontId="3" fillId="33" borderId="0" xfId="0" applyNumberFormat="1" applyFont="1" applyFill="1" applyBorder="1" applyAlignment="1" applyProtection="1">
      <alignment horizontal="left"/>
      <protection/>
    </xf>
    <xf numFmtId="49" fontId="3" fillId="33" borderId="0" xfId="0" applyNumberFormat="1" applyFont="1" applyFill="1" applyBorder="1" applyAlignment="1" applyProtection="1">
      <alignment horizontal="left"/>
      <protection/>
    </xf>
    <xf numFmtId="41" fontId="2" fillId="33" borderId="0" xfId="0" applyNumberFormat="1" applyFont="1" applyFill="1" applyBorder="1" applyAlignment="1" applyProtection="1">
      <alignment horizontal="left"/>
      <protection/>
    </xf>
    <xf numFmtId="41" fontId="3" fillId="33" borderId="12" xfId="0" applyNumberFormat="1" applyFont="1" applyFill="1" applyBorder="1" applyAlignment="1" applyProtection="1">
      <alignment horizontal="left"/>
      <protection/>
    </xf>
    <xf numFmtId="41" fontId="3" fillId="33" borderId="13" xfId="0" applyNumberFormat="1" applyFont="1" applyFill="1" applyBorder="1" applyAlignment="1" applyProtection="1">
      <alignment horizontal="right"/>
      <protection/>
    </xf>
    <xf numFmtId="41" fontId="3" fillId="33" borderId="14" xfId="0" applyNumberFormat="1" applyFont="1" applyFill="1" applyBorder="1" applyAlignment="1" applyProtection="1">
      <alignment/>
      <protection/>
    </xf>
    <xf numFmtId="0" fontId="3" fillId="33" borderId="14" xfId="0" applyNumberFormat="1" applyFont="1" applyFill="1" applyBorder="1" applyAlignment="1" applyProtection="1">
      <alignment/>
      <protection/>
    </xf>
    <xf numFmtId="0" fontId="2" fillId="33" borderId="25" xfId="0" applyNumberFormat="1" applyFont="1" applyFill="1" applyBorder="1" applyAlignment="1" applyProtection="1">
      <alignment/>
      <protection/>
    </xf>
    <xf numFmtId="0" fontId="3" fillId="33" borderId="25" xfId="0" applyNumberFormat="1" applyFont="1" applyFill="1" applyBorder="1" applyAlignment="1" applyProtection="1">
      <alignment/>
      <protection/>
    </xf>
    <xf numFmtId="0" fontId="2" fillId="33" borderId="17" xfId="0" applyNumberFormat="1" applyFont="1" applyFill="1" applyBorder="1" applyAlignment="1" applyProtection="1">
      <alignment horizontal="centerContinuous"/>
      <protection/>
    </xf>
    <xf numFmtId="41" fontId="2" fillId="33" borderId="0" xfId="0" applyNumberFormat="1" applyFont="1" applyFill="1" applyBorder="1" applyAlignment="1" applyProtection="1">
      <alignment/>
      <protection/>
    </xf>
    <xf numFmtId="41" fontId="2" fillId="33" borderId="26" xfId="0" applyNumberFormat="1" applyFont="1" applyFill="1" applyBorder="1" applyAlignment="1" applyProtection="1">
      <alignment horizontal="right"/>
      <protection/>
    </xf>
    <xf numFmtId="49" fontId="2" fillId="33" borderId="1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Alignment="1">
      <alignment vertical="center"/>
    </xf>
    <xf numFmtId="0" fontId="56" fillId="0" borderId="0" xfId="0" applyNumberFormat="1" applyFont="1" applyAlignment="1">
      <alignment horizontal="left" vertical="center"/>
    </xf>
    <xf numFmtId="0" fontId="56" fillId="0" borderId="0" xfId="0" applyNumberFormat="1" applyFont="1" applyAlignment="1">
      <alignment vertical="center"/>
    </xf>
    <xf numFmtId="0" fontId="56" fillId="0" borderId="0" xfId="0" applyNumberFormat="1" applyFont="1" applyAlignment="1">
      <alignment horizontal="center" vertical="center"/>
    </xf>
    <xf numFmtId="0" fontId="54" fillId="0" borderId="0" xfId="0" applyNumberFormat="1" applyFont="1" applyAlignment="1">
      <alignment vertical="center"/>
    </xf>
    <xf numFmtId="0" fontId="0" fillId="0" borderId="0" xfId="0" applyNumberFormat="1" applyFill="1" applyBorder="1" applyAlignment="1">
      <alignment horizontal="left" vertical="center"/>
    </xf>
    <xf numFmtId="0" fontId="56" fillId="0" borderId="0" xfId="0" applyNumberFormat="1" applyFont="1" applyBorder="1" applyAlignment="1">
      <alignment vertical="center"/>
    </xf>
    <xf numFmtId="0" fontId="56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54" fillId="0" borderId="0" xfId="0" applyNumberFormat="1" applyFont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34" borderId="0" xfId="0" applyNumberForma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vertical="center"/>
    </xf>
    <xf numFmtId="49" fontId="0" fillId="34" borderId="0" xfId="0" applyNumberFormat="1" applyFill="1" applyBorder="1" applyAlignment="1">
      <alignment vertical="center"/>
    </xf>
    <xf numFmtId="0" fontId="0" fillId="34" borderId="0" xfId="0" applyNumberFormat="1" applyFont="1" applyFill="1" applyAlignment="1">
      <alignment vertical="center"/>
    </xf>
    <xf numFmtId="0" fontId="32" fillId="0" borderId="0" xfId="42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left" vertical="center"/>
    </xf>
    <xf numFmtId="41" fontId="0" fillId="34" borderId="0" xfId="0" applyNumberFormat="1" applyFont="1" applyFill="1" applyAlignment="1">
      <alignment vertical="center"/>
    </xf>
    <xf numFmtId="0" fontId="0" fillId="34" borderId="0" xfId="0" applyNumberFormat="1" applyFill="1" applyBorder="1" applyAlignment="1">
      <alignment horizontal="left" vertical="center"/>
    </xf>
    <xf numFmtId="41" fontId="2" fillId="0" borderId="14" xfId="0" applyNumberFormat="1" applyFont="1" applyFill="1" applyBorder="1" applyAlignment="1" applyProtection="1">
      <alignment/>
      <protection/>
    </xf>
    <xf numFmtId="0" fontId="2" fillId="33" borderId="12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11" fillId="33" borderId="0" xfId="0" applyNumberFormat="1" applyFont="1" applyFill="1" applyBorder="1" applyAlignment="1" applyProtection="1">
      <alignment/>
      <protection/>
    </xf>
    <xf numFmtId="14" fontId="2" fillId="33" borderId="14" xfId="0" applyNumberFormat="1" applyFont="1" applyFill="1" applyBorder="1" applyAlignment="1" applyProtection="1">
      <alignment horizontal="center" shrinkToFit="1"/>
      <protection locked="0"/>
    </xf>
    <xf numFmtId="14" fontId="2" fillId="33" borderId="24" xfId="0" applyNumberFormat="1" applyFont="1" applyFill="1" applyBorder="1" applyAlignment="1" applyProtection="1">
      <alignment horizontal="center" shrinkToFit="1"/>
      <protection locked="0"/>
    </xf>
    <xf numFmtId="49" fontId="57" fillId="0" borderId="14" xfId="0" applyNumberFormat="1" applyFont="1" applyBorder="1" applyAlignment="1" applyProtection="1">
      <alignment horizontal="center" wrapText="1"/>
      <protection locked="0"/>
    </xf>
    <xf numFmtId="49" fontId="57" fillId="0" borderId="27" xfId="0" applyNumberFormat="1" applyFont="1" applyBorder="1" applyAlignment="1" applyProtection="1">
      <alignment horizontal="center" wrapText="1"/>
      <protection locked="0"/>
    </xf>
    <xf numFmtId="14" fontId="2" fillId="33" borderId="14" xfId="0" applyNumberFormat="1" applyFont="1" applyFill="1" applyBorder="1" applyAlignment="1" applyProtection="1">
      <alignment shrinkToFit="1"/>
      <protection locked="0"/>
    </xf>
    <xf numFmtId="41" fontId="2" fillId="33" borderId="14" xfId="0" applyNumberFormat="1" applyFont="1" applyFill="1" applyBorder="1" applyAlignment="1" applyProtection="1">
      <alignment shrinkToFit="1"/>
      <protection locked="0"/>
    </xf>
    <xf numFmtId="0" fontId="4" fillId="33" borderId="0" xfId="0" applyNumberFormat="1" applyFont="1" applyFill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centerContinuous"/>
      <protection/>
    </xf>
    <xf numFmtId="0" fontId="4" fillId="33" borderId="10" xfId="0" applyNumberFormat="1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33" borderId="0" xfId="0" applyNumberFormat="1" applyFont="1" applyFill="1" applyAlignment="1" applyProtection="1">
      <alignment horizontal="centerContinuous"/>
      <protection/>
    </xf>
    <xf numFmtId="0" fontId="4" fillId="33" borderId="0" xfId="0" applyNumberFormat="1" applyFont="1" applyFill="1" applyAlignment="1" applyProtection="1" quotePrefix="1">
      <alignment/>
      <protection/>
    </xf>
    <xf numFmtId="164" fontId="0" fillId="0" borderId="0" xfId="0" applyNumberFormat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4" fillId="33" borderId="28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/>
      <protection/>
    </xf>
    <xf numFmtId="0" fontId="4" fillId="33" borderId="29" xfId="0" applyNumberFormat="1" applyFont="1" applyFill="1" applyBorder="1" applyAlignment="1" applyProtection="1">
      <alignment/>
      <protection/>
    </xf>
    <xf numFmtId="0" fontId="4" fillId="33" borderId="11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Alignment="1" applyProtection="1">
      <alignment horizontal="right"/>
      <protection/>
    </xf>
    <xf numFmtId="0" fontId="4" fillId="33" borderId="30" xfId="0" applyNumberFormat="1" applyFont="1" applyFill="1" applyBorder="1" applyAlignment="1" applyProtection="1">
      <alignment/>
      <protection/>
    </xf>
    <xf numFmtId="0" fontId="4" fillId="33" borderId="11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horizontal="centerContinuous"/>
      <protection/>
    </xf>
    <xf numFmtId="0" fontId="3" fillId="33" borderId="31" xfId="0" applyNumberFormat="1" applyFont="1" applyFill="1" applyBorder="1" applyAlignment="1" applyProtection="1">
      <alignment/>
      <protection/>
    </xf>
    <xf numFmtId="0" fontId="3" fillId="33" borderId="27" xfId="0" applyNumberFormat="1" applyFont="1" applyFill="1" applyBorder="1" applyAlignment="1" applyProtection="1">
      <alignment/>
      <protection/>
    </xf>
    <xf numFmtId="0" fontId="3" fillId="33" borderId="32" xfId="0" applyNumberFormat="1" applyFont="1" applyFill="1" applyBorder="1" applyAlignment="1" applyProtection="1">
      <alignment/>
      <protection/>
    </xf>
    <xf numFmtId="0" fontId="4" fillId="33" borderId="12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Continuous"/>
      <protection/>
    </xf>
    <xf numFmtId="0" fontId="2" fillId="33" borderId="14" xfId="0" applyNumberFormat="1" applyFont="1" applyFill="1" applyBorder="1" applyAlignment="1" applyProtection="1">
      <alignment horizontal="centerContinuous"/>
      <protection/>
    </xf>
    <xf numFmtId="0" fontId="12" fillId="33" borderId="0" xfId="0" applyNumberFormat="1" applyFont="1" applyFill="1" applyBorder="1" applyAlignment="1" applyProtection="1">
      <alignment horizontal="center"/>
      <protection/>
    </xf>
    <xf numFmtId="0" fontId="5" fillId="33" borderId="12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5" fillId="33" borderId="3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165" fontId="2" fillId="33" borderId="0" xfId="0" applyNumberFormat="1" applyFont="1" applyFill="1" applyBorder="1" applyAlignment="1" applyProtection="1">
      <alignment horizontal="center"/>
      <protection/>
    </xf>
    <xf numFmtId="0" fontId="3" fillId="33" borderId="33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165" fontId="2" fillId="33" borderId="24" xfId="0" applyNumberFormat="1" applyFont="1" applyFill="1" applyBorder="1" applyAlignment="1" applyProtection="1">
      <alignment horizontal="center"/>
      <protection/>
    </xf>
    <xf numFmtId="0" fontId="12" fillId="33" borderId="19" xfId="0" applyNumberFormat="1" applyFont="1" applyFill="1" applyBorder="1" applyAlignment="1" applyProtection="1">
      <alignment horizontal="center"/>
      <protection/>
    </xf>
    <xf numFmtId="0" fontId="5" fillId="33" borderId="12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5" fillId="33" borderId="30" xfId="0" applyNumberFormat="1" applyFont="1" applyFill="1" applyBorder="1" applyAlignment="1" applyProtection="1">
      <alignment/>
      <protection/>
    </xf>
    <xf numFmtId="0" fontId="3" fillId="33" borderId="30" xfId="0" applyNumberFormat="1" applyFont="1" applyFill="1" applyBorder="1" applyAlignment="1" applyProtection="1">
      <alignment/>
      <protection/>
    </xf>
    <xf numFmtId="168" fontId="3" fillId="33" borderId="0" xfId="0" applyNumberFormat="1" applyFont="1" applyFill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/>
      <protection/>
    </xf>
    <xf numFmtId="0" fontId="4" fillId="33" borderId="31" xfId="0" applyNumberFormat="1" applyFont="1" applyFill="1" applyBorder="1" applyAlignment="1" applyProtection="1">
      <alignment/>
      <protection/>
    </xf>
    <xf numFmtId="0" fontId="4" fillId="33" borderId="33" xfId="0" applyNumberFormat="1" applyFont="1" applyFill="1" applyBorder="1" applyAlignment="1" applyProtection="1">
      <alignment/>
      <protection/>
    </xf>
    <xf numFmtId="0" fontId="4" fillId="33" borderId="32" xfId="0" applyNumberFormat="1" applyFont="1" applyFill="1" applyBorder="1" applyAlignment="1" applyProtection="1">
      <alignment/>
      <protection/>
    </xf>
    <xf numFmtId="49" fontId="9" fillId="33" borderId="0" xfId="0" applyNumberFormat="1" applyFont="1" applyFill="1" applyAlignment="1" applyProtection="1">
      <alignment/>
      <protection/>
    </xf>
    <xf numFmtId="41" fontId="3" fillId="33" borderId="16" xfId="0" applyNumberFormat="1" applyFont="1" applyFill="1" applyBorder="1" applyAlignment="1" applyProtection="1">
      <alignment/>
      <protection/>
    </xf>
    <xf numFmtId="41" fontId="3" fillId="33" borderId="10" xfId="0" applyNumberFormat="1" applyFont="1" applyFill="1" applyBorder="1" applyAlignment="1" applyProtection="1">
      <alignment/>
      <protection/>
    </xf>
    <xf numFmtId="41" fontId="2" fillId="33" borderId="12" xfId="0" applyNumberFormat="1" applyFont="1" applyFill="1" applyBorder="1" applyAlignment="1" applyProtection="1">
      <alignment/>
      <protection/>
    </xf>
    <xf numFmtId="0" fontId="2" fillId="33" borderId="34" xfId="0" applyNumberFormat="1" applyFont="1" applyFill="1" applyBorder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3" fillId="33" borderId="0" xfId="0" applyNumberFormat="1" applyFont="1" applyFill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3" fillId="33" borderId="14" xfId="0" applyNumberFormat="1" applyFont="1" applyFill="1" applyBorder="1" applyAlignment="1" applyProtection="1">
      <alignment horizontal="centerContinuous"/>
      <protection/>
    </xf>
    <xf numFmtId="0" fontId="3" fillId="33" borderId="2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 quotePrefix="1">
      <alignment horizontal="right" wrapText="1"/>
      <protection/>
    </xf>
    <xf numFmtId="0" fontId="59" fillId="0" borderId="0" xfId="0" applyFont="1" applyAlignment="1" applyProtection="1">
      <alignment/>
      <protection/>
    </xf>
    <xf numFmtId="0" fontId="3" fillId="33" borderId="0" xfId="0" applyNumberFormat="1" applyFont="1" applyFill="1" applyBorder="1" applyAlignment="1" applyProtection="1" quotePrefix="1">
      <alignment horizontal="right"/>
      <protection/>
    </xf>
    <xf numFmtId="0" fontId="57" fillId="0" borderId="0" xfId="0" applyFont="1" applyBorder="1" applyAlignment="1" applyProtection="1" quotePrefix="1">
      <alignment/>
      <protection/>
    </xf>
    <xf numFmtId="0" fontId="58" fillId="0" borderId="0" xfId="0" applyFont="1" applyBorder="1" applyAlignment="1" applyProtection="1">
      <alignment/>
      <protection/>
    </xf>
    <xf numFmtId="0" fontId="58" fillId="0" borderId="13" xfId="0" applyFont="1" applyBorder="1" applyAlignment="1" applyProtection="1">
      <alignment/>
      <protection/>
    </xf>
    <xf numFmtId="0" fontId="60" fillId="0" borderId="0" xfId="0" applyFont="1" applyBorder="1" applyAlignment="1" applyProtection="1" quotePrefix="1">
      <alignment/>
      <protection/>
    </xf>
    <xf numFmtId="0" fontId="2" fillId="33" borderId="35" xfId="0" applyNumberFormat="1" applyFont="1" applyFill="1" applyBorder="1" applyAlignment="1" applyProtection="1">
      <alignment/>
      <protection/>
    </xf>
    <xf numFmtId="0" fontId="2" fillId="33" borderId="36" xfId="0" applyNumberFormat="1" applyFont="1" applyFill="1" applyBorder="1" applyAlignment="1" applyProtection="1">
      <alignment/>
      <protection/>
    </xf>
    <xf numFmtId="0" fontId="3" fillId="33" borderId="36" xfId="0" applyNumberFormat="1" applyFont="1" applyFill="1" applyBorder="1" applyAlignment="1" applyProtection="1" quotePrefix="1">
      <alignment horizontal="right"/>
      <protection/>
    </xf>
    <xf numFmtId="0" fontId="3" fillId="33" borderId="36" xfId="0" applyNumberFormat="1" applyFont="1" applyFill="1" applyBorder="1" applyAlignment="1" applyProtection="1">
      <alignment/>
      <protection/>
    </xf>
    <xf numFmtId="41" fontId="2" fillId="33" borderId="36" xfId="0" applyNumberFormat="1" applyFont="1" applyFill="1" applyBorder="1" applyAlignment="1" applyProtection="1">
      <alignment horizontal="right"/>
      <protection/>
    </xf>
    <xf numFmtId="41" fontId="3" fillId="33" borderId="36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Alignment="1" applyProtection="1">
      <alignment horizontal="left"/>
      <protection/>
    </xf>
    <xf numFmtId="0" fontId="12" fillId="33" borderId="12" xfId="0" applyNumberFormat="1" applyFont="1" applyFill="1" applyBorder="1" applyAlignment="1" applyProtection="1">
      <alignment horizontal="centerContinuous"/>
      <protection/>
    </xf>
    <xf numFmtId="0" fontId="2" fillId="33" borderId="20" xfId="0" applyNumberFormat="1" applyFont="1" applyFill="1" applyBorder="1" applyAlignment="1" applyProtection="1">
      <alignment horizontal="centerContinuous"/>
      <protection/>
    </xf>
    <xf numFmtId="0" fontId="2" fillId="33" borderId="19" xfId="0" applyNumberFormat="1" applyFont="1" applyFill="1" applyBorder="1" applyAlignment="1" applyProtection="1">
      <alignment horizontal="centerContinuous"/>
      <protection/>
    </xf>
    <xf numFmtId="0" fontId="0" fillId="0" borderId="12" xfId="0" applyBorder="1" applyAlignment="1">
      <alignment/>
    </xf>
    <xf numFmtId="0" fontId="57" fillId="0" borderId="37" xfId="0" applyFont="1" applyBorder="1" applyAlignment="1" applyProtection="1" quotePrefix="1">
      <alignment/>
      <protection/>
    </xf>
    <xf numFmtId="0" fontId="57" fillId="0" borderId="12" xfId="0" applyFont="1" applyBorder="1" applyAlignment="1" applyProtection="1" quotePrefix="1">
      <alignment/>
      <protection/>
    </xf>
    <xf numFmtId="0" fontId="0" fillId="0" borderId="13" xfId="0" applyBorder="1" applyAlignment="1">
      <alignment/>
    </xf>
    <xf numFmtId="41" fontId="2" fillId="33" borderId="32" xfId="0" applyNumberFormat="1" applyFont="1" applyFill="1" applyBorder="1" applyAlignment="1" applyProtection="1">
      <alignment horizontal="right"/>
      <protection/>
    </xf>
    <xf numFmtId="41" fontId="61" fillId="33" borderId="22" xfId="0" applyNumberFormat="1" applyFont="1" applyFill="1" applyBorder="1" applyAlignment="1" applyProtection="1">
      <alignment wrapText="1"/>
      <protection/>
    </xf>
    <xf numFmtId="0" fontId="58" fillId="0" borderId="19" xfId="0" applyFont="1" applyBorder="1" applyAlignment="1" applyProtection="1">
      <alignment/>
      <protection/>
    </xf>
    <xf numFmtId="0" fontId="61" fillId="33" borderId="10" xfId="0" applyNumberFormat="1" applyFont="1" applyFill="1" applyBorder="1" applyAlignment="1" applyProtection="1">
      <alignment vertical="top" wrapText="1" shrinkToFit="1"/>
      <protection/>
    </xf>
    <xf numFmtId="0" fontId="61" fillId="33" borderId="14" xfId="0" applyNumberFormat="1" applyFont="1" applyFill="1" applyBorder="1" applyAlignment="1" applyProtection="1">
      <alignment vertical="top" wrapText="1" shrinkToFit="1"/>
      <protection/>
    </xf>
    <xf numFmtId="41" fontId="2" fillId="33" borderId="0" xfId="0" applyNumberFormat="1" applyFont="1" applyFill="1" applyAlignment="1" applyProtection="1">
      <alignment/>
      <protection locked="0"/>
    </xf>
    <xf numFmtId="41" fontId="2" fillId="33" borderId="0" xfId="0" applyNumberFormat="1" applyFont="1" applyFill="1" applyAlignment="1" applyProtection="1">
      <alignment/>
      <protection/>
    </xf>
    <xf numFmtId="41" fontId="2" fillId="33" borderId="32" xfId="0" applyNumberFormat="1" applyFont="1" applyFill="1" applyBorder="1" applyAlignment="1" applyProtection="1">
      <alignment horizontal="right"/>
      <protection locked="0"/>
    </xf>
    <xf numFmtId="41" fontId="62" fillId="33" borderId="15" xfId="0" applyNumberFormat="1" applyFont="1" applyFill="1" applyBorder="1" applyAlignment="1" applyProtection="1">
      <alignment/>
      <protection/>
    </xf>
    <xf numFmtId="41" fontId="62" fillId="33" borderId="36" xfId="0" applyNumberFormat="1" applyFont="1" applyFill="1" applyBorder="1" applyAlignment="1" applyProtection="1">
      <alignment horizontal="right"/>
      <protection/>
    </xf>
    <xf numFmtId="41" fontId="62" fillId="33" borderId="0" xfId="0" applyNumberFormat="1" applyFont="1" applyFill="1" applyBorder="1" applyAlignment="1" applyProtection="1">
      <alignment horizontal="right"/>
      <protection/>
    </xf>
    <xf numFmtId="41" fontId="63" fillId="33" borderId="13" xfId="0" applyNumberFormat="1" applyFont="1" applyFill="1" applyBorder="1" applyAlignment="1" applyProtection="1">
      <alignment horizontal="right"/>
      <protection/>
    </xf>
    <xf numFmtId="41" fontId="63" fillId="33" borderId="38" xfId="0" applyNumberFormat="1" applyFont="1" applyFill="1" applyBorder="1" applyAlignment="1" applyProtection="1">
      <alignment horizontal="right"/>
      <protection/>
    </xf>
    <xf numFmtId="41" fontId="63" fillId="33" borderId="14" xfId="0" applyNumberFormat="1" applyFont="1" applyFill="1" applyBorder="1" applyAlignment="1" applyProtection="1">
      <alignment/>
      <protection/>
    </xf>
    <xf numFmtId="49" fontId="3" fillId="35" borderId="14" xfId="0" applyNumberFormat="1" applyFont="1" applyFill="1" applyBorder="1" applyAlignment="1" applyProtection="1">
      <alignment horizontal="center"/>
      <protection/>
    </xf>
    <xf numFmtId="0" fontId="3" fillId="35" borderId="0" xfId="0" applyNumberFormat="1" applyFont="1" applyFill="1" applyAlignment="1" applyProtection="1">
      <alignment horizontal="center"/>
      <protection/>
    </xf>
    <xf numFmtId="0" fontId="2" fillId="35" borderId="0" xfId="0" applyNumberFormat="1" applyFont="1" applyFill="1" applyAlignment="1" applyProtection="1">
      <alignment horizontal="centerContinuous"/>
      <protection/>
    </xf>
    <xf numFmtId="0" fontId="3" fillId="35" borderId="0" xfId="0" applyNumberFormat="1" applyFont="1" applyFill="1" applyAlignment="1" applyProtection="1">
      <alignment horizontal="right"/>
      <protection/>
    </xf>
    <xf numFmtId="0" fontId="3" fillId="35" borderId="0" xfId="0" applyNumberFormat="1" applyFont="1" applyFill="1" applyAlignment="1" applyProtection="1">
      <alignment horizontal="left"/>
      <protection/>
    </xf>
    <xf numFmtId="49" fontId="3" fillId="35" borderId="14" xfId="0" applyNumberFormat="1" applyFont="1" applyFill="1" applyBorder="1" applyAlignment="1" applyProtection="1">
      <alignment horizontal="right"/>
      <protection/>
    </xf>
    <xf numFmtId="49" fontId="3" fillId="35" borderId="14" xfId="0" applyNumberFormat="1" applyFont="1" applyFill="1" applyBorder="1" applyAlignment="1" applyProtection="1">
      <alignment horizontal="left"/>
      <protection/>
    </xf>
    <xf numFmtId="164" fontId="2" fillId="33" borderId="14" xfId="0" applyNumberFormat="1" applyFont="1" applyFill="1" applyBorder="1" applyAlignment="1" applyProtection="1" quotePrefix="1">
      <alignment horizontal="centerContinuous"/>
      <protection/>
    </xf>
    <xf numFmtId="0" fontId="4" fillId="33" borderId="19" xfId="0" applyNumberFormat="1" applyFont="1" applyFill="1" applyBorder="1" applyAlignment="1" applyProtection="1">
      <alignment horizontal="center"/>
      <protection/>
    </xf>
    <xf numFmtId="0" fontId="4" fillId="33" borderId="10" xfId="0" applyNumberFormat="1" applyFont="1" applyFill="1" applyBorder="1" applyAlignment="1" applyProtection="1">
      <alignment horizontal="center"/>
      <protection/>
    </xf>
    <xf numFmtId="49" fontId="4" fillId="33" borderId="14" xfId="0" applyNumberFormat="1" applyFont="1" applyFill="1" applyBorder="1" applyAlignment="1" applyProtection="1">
      <alignment horizontal="center"/>
      <protection locked="0"/>
    </xf>
    <xf numFmtId="49" fontId="2" fillId="33" borderId="27" xfId="0" applyNumberFormat="1" applyFont="1" applyFill="1" applyBorder="1" applyAlignment="1" applyProtection="1">
      <alignment horizontal="left"/>
      <protection locked="0"/>
    </xf>
    <xf numFmtId="14" fontId="57" fillId="0" borderId="27" xfId="0" applyNumberFormat="1" applyFont="1" applyBorder="1" applyAlignment="1" applyProtection="1">
      <alignment horizontal="center"/>
      <protection locked="0"/>
    </xf>
    <xf numFmtId="165" fontId="2" fillId="33" borderId="27" xfId="0" applyNumberFormat="1" applyFont="1" applyFill="1" applyBorder="1" applyAlignment="1" applyProtection="1">
      <alignment horizontal="center"/>
      <protection locked="0"/>
    </xf>
    <xf numFmtId="166" fontId="4" fillId="33" borderId="27" xfId="0" applyNumberFormat="1" applyFont="1" applyFill="1" applyBorder="1" applyAlignment="1" applyProtection="1">
      <alignment horizontal="center"/>
      <protection locked="0"/>
    </xf>
    <xf numFmtId="0" fontId="4" fillId="33" borderId="0" xfId="0" applyNumberFormat="1" applyFont="1" applyFill="1" applyAlignment="1" applyProtection="1">
      <alignment horizontal="center"/>
      <protection/>
    </xf>
    <xf numFmtId="164" fontId="4" fillId="33" borderId="0" xfId="0" applyNumberFormat="1" applyFont="1" applyFill="1" applyAlignment="1" applyProtection="1">
      <alignment horizontal="center"/>
      <protection/>
    </xf>
    <xf numFmtId="49" fontId="4" fillId="33" borderId="27" xfId="0" applyNumberFormat="1" applyFont="1" applyFill="1" applyBorder="1" applyAlignment="1" applyProtection="1">
      <alignment horizontal="center"/>
      <protection locked="0"/>
    </xf>
    <xf numFmtId="49" fontId="6" fillId="33" borderId="27" xfId="0" applyNumberFormat="1" applyFont="1" applyFill="1" applyBorder="1" applyAlignment="1" applyProtection="1">
      <alignment horizontal="center"/>
      <protection locked="0"/>
    </xf>
    <xf numFmtId="0" fontId="4" fillId="33" borderId="39" xfId="0" applyNumberFormat="1" applyFont="1" applyFill="1" applyBorder="1" applyAlignment="1" applyProtection="1">
      <alignment horizontal="center"/>
      <protection/>
    </xf>
    <xf numFmtId="49" fontId="4" fillId="33" borderId="10" xfId="0" applyNumberFormat="1" applyFont="1" applyFill="1" applyBorder="1" applyAlignment="1" applyProtection="1">
      <alignment horizontal="center"/>
      <protection/>
    </xf>
    <xf numFmtId="49" fontId="4" fillId="33" borderId="33" xfId="0" applyNumberFormat="1" applyFont="1" applyFill="1" applyBorder="1" applyAlignment="1" applyProtection="1">
      <alignment horizontal="center"/>
      <protection locked="0"/>
    </xf>
    <xf numFmtId="14" fontId="4" fillId="33" borderId="27" xfId="0" applyNumberFormat="1" applyFont="1" applyFill="1" applyBorder="1" applyAlignment="1" applyProtection="1">
      <alignment horizontal="center"/>
      <protection locked="0"/>
    </xf>
    <xf numFmtId="0" fontId="9" fillId="33" borderId="0" xfId="0" applyNumberFormat="1" applyFont="1" applyFill="1" applyAlignment="1" applyProtection="1" quotePrefix="1">
      <alignment horizontal="center"/>
      <protection/>
    </xf>
    <xf numFmtId="14" fontId="2" fillId="33" borderId="14" xfId="0" applyNumberFormat="1" applyFont="1" applyFill="1" applyBorder="1" applyAlignment="1" applyProtection="1">
      <alignment horizontal="center"/>
      <protection locked="0"/>
    </xf>
    <xf numFmtId="165" fontId="2" fillId="33" borderId="14" xfId="0" applyNumberFormat="1" applyFont="1" applyFill="1" applyBorder="1" applyAlignment="1" applyProtection="1">
      <alignment horizontal="center"/>
      <protection locked="0"/>
    </xf>
    <xf numFmtId="0" fontId="2" fillId="33" borderId="27" xfId="0" applyNumberFormat="1" applyFont="1" applyFill="1" applyBorder="1" applyAlignment="1" applyProtection="1">
      <alignment horizontal="center"/>
      <protection/>
    </xf>
    <xf numFmtId="0" fontId="2" fillId="33" borderId="14" xfId="0" applyNumberFormat="1" applyFont="1" applyFill="1" applyBorder="1" applyAlignment="1" applyProtection="1">
      <alignment horizontal="center"/>
      <protection/>
    </xf>
    <xf numFmtId="49" fontId="4" fillId="33" borderId="33" xfId="0" applyNumberFormat="1" applyFont="1" applyFill="1" applyBorder="1" applyAlignment="1" applyProtection="1">
      <alignment horizontal="left"/>
      <protection locked="0"/>
    </xf>
    <xf numFmtId="49" fontId="4" fillId="33" borderId="27" xfId="0" applyNumberFormat="1" applyFont="1" applyFill="1" applyBorder="1" applyAlignment="1" applyProtection="1">
      <alignment horizontal="left"/>
      <protection locked="0"/>
    </xf>
    <xf numFmtId="0" fontId="64" fillId="33" borderId="22" xfId="0" applyNumberFormat="1" applyFont="1" applyFill="1" applyBorder="1" applyAlignment="1" applyProtection="1">
      <alignment horizontal="center" vertical="top" wrapText="1"/>
      <protection/>
    </xf>
    <xf numFmtId="0" fontId="64" fillId="33" borderId="13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NumberFormat="1" applyFont="1" applyFill="1" applyAlignment="1" applyProtection="1">
      <alignment horizontal="center"/>
      <protection/>
    </xf>
    <xf numFmtId="164" fontId="2" fillId="33" borderId="0" xfId="0" applyNumberFormat="1" applyFont="1" applyFill="1" applyAlignment="1" applyProtection="1" quotePrefix="1">
      <alignment horizontal="center"/>
      <protection/>
    </xf>
    <xf numFmtId="41" fontId="2" fillId="33" borderId="40" xfId="0" applyNumberFormat="1" applyFont="1" applyFill="1" applyBorder="1" applyAlignment="1" applyProtection="1">
      <alignment/>
      <protection/>
    </xf>
    <xf numFmtId="41" fontId="2" fillId="33" borderId="27" xfId="0" applyNumberFormat="1" applyFont="1" applyFill="1" applyBorder="1" applyAlignment="1" applyProtection="1">
      <alignment/>
      <protection/>
    </xf>
    <xf numFmtId="0" fontId="2" fillId="33" borderId="12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41" fontId="3" fillId="33" borderId="12" xfId="0" applyNumberFormat="1" applyFont="1" applyFill="1" applyBorder="1" applyAlignment="1" applyProtection="1">
      <alignment horizontal="left"/>
      <protection/>
    </xf>
    <xf numFmtId="41" fontId="3" fillId="33" borderId="0" xfId="0" applyNumberFormat="1" applyFont="1" applyFill="1" applyBorder="1" applyAlignment="1" applyProtection="1">
      <alignment horizontal="left"/>
      <protection/>
    </xf>
    <xf numFmtId="0" fontId="2" fillId="33" borderId="17" xfId="0" applyNumberFormat="1" applyFont="1" applyFill="1" applyBorder="1" applyAlignment="1" applyProtection="1">
      <alignment horizontal="center"/>
      <protection/>
    </xf>
    <xf numFmtId="0" fontId="61" fillId="33" borderId="19" xfId="0" applyNumberFormat="1" applyFont="1" applyFill="1" applyBorder="1" applyAlignment="1" applyProtection="1">
      <alignment horizontal="center" vertical="center" wrapText="1"/>
      <protection/>
    </xf>
    <xf numFmtId="0" fontId="61" fillId="33" borderId="0" xfId="0" applyNumberFormat="1" applyFont="1" applyFill="1" applyBorder="1" applyAlignment="1" applyProtection="1">
      <alignment horizontal="center" vertical="center" wrapText="1"/>
      <protection/>
    </xf>
    <xf numFmtId="41" fontId="3" fillId="33" borderId="16" xfId="0" applyNumberFormat="1" applyFont="1" applyFill="1" applyBorder="1" applyAlignment="1" applyProtection="1">
      <alignment/>
      <protection/>
    </xf>
    <xf numFmtId="41" fontId="3" fillId="33" borderId="10" xfId="0" applyNumberFormat="1" applyFont="1" applyFill="1" applyBorder="1" applyAlignment="1" applyProtection="1">
      <alignment/>
      <protection/>
    </xf>
    <xf numFmtId="0" fontId="9" fillId="33" borderId="19" xfId="0" applyNumberFormat="1" applyFont="1" applyFill="1" applyBorder="1" applyAlignment="1" applyProtection="1" quotePrefix="1">
      <alignment horizontal="center"/>
      <protection/>
    </xf>
    <xf numFmtId="0" fontId="9" fillId="33" borderId="19" xfId="0" applyNumberFormat="1" applyFont="1" applyFill="1" applyBorder="1" applyAlignment="1" applyProtection="1">
      <alignment horizontal="center"/>
      <protection/>
    </xf>
    <xf numFmtId="41" fontId="61" fillId="0" borderId="13" xfId="0" applyNumberFormat="1" applyFont="1" applyFill="1" applyBorder="1" applyAlignment="1" applyProtection="1">
      <alignment horizontal="center" wrapText="1"/>
      <protection/>
    </xf>
    <xf numFmtId="0" fontId="64" fillId="33" borderId="22" xfId="0" applyNumberFormat="1" applyFont="1" applyFill="1" applyBorder="1" applyAlignment="1" applyProtection="1">
      <alignment horizontal="center" vertical="center" wrapText="1"/>
      <protection/>
    </xf>
    <xf numFmtId="0" fontId="64" fillId="33" borderId="13" xfId="0" applyNumberFormat="1" applyFont="1" applyFill="1" applyBorder="1" applyAlignment="1" applyProtection="1">
      <alignment horizontal="center" vertical="center" wrapText="1"/>
      <protection/>
    </xf>
    <xf numFmtId="41" fontId="3" fillId="33" borderId="16" xfId="0" applyNumberFormat="1" applyFont="1" applyFill="1" applyBorder="1" applyAlignment="1" applyProtection="1">
      <alignment horizontal="left"/>
      <protection/>
    </xf>
    <xf numFmtId="41" fontId="3" fillId="33" borderId="10" xfId="0" applyNumberFormat="1" applyFont="1" applyFill="1" applyBorder="1" applyAlignment="1" applyProtection="1">
      <alignment horizontal="left"/>
      <protection/>
    </xf>
    <xf numFmtId="41" fontId="3" fillId="33" borderId="20" xfId="0" applyNumberFormat="1" applyFont="1" applyFill="1" applyBorder="1" applyAlignment="1" applyProtection="1">
      <alignment horizontal="left"/>
      <protection/>
    </xf>
    <xf numFmtId="41" fontId="3" fillId="33" borderId="19" xfId="0" applyNumberFormat="1" applyFont="1" applyFill="1" applyBorder="1" applyAlignment="1" applyProtection="1">
      <alignment horizontal="left"/>
      <protection/>
    </xf>
    <xf numFmtId="41" fontId="2" fillId="33" borderId="40" xfId="0" applyNumberFormat="1" applyFont="1" applyFill="1" applyBorder="1" applyAlignment="1" applyProtection="1">
      <alignment horizontal="left"/>
      <protection/>
    </xf>
    <xf numFmtId="41" fontId="2" fillId="33" borderId="27" xfId="0" applyNumberFormat="1" applyFont="1" applyFill="1" applyBorder="1" applyAlignment="1" applyProtection="1">
      <alignment horizontal="left"/>
      <protection/>
    </xf>
    <xf numFmtId="0" fontId="65" fillId="0" borderId="22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6" fillId="0" borderId="22" xfId="0" applyNumberFormat="1" applyFont="1" applyFill="1" applyBorder="1" applyAlignment="1" applyProtection="1">
      <alignment horizontal="center" vertical="center" wrapText="1"/>
      <protection/>
    </xf>
    <xf numFmtId="0" fontId="66" fillId="0" borderId="13" xfId="0" applyNumberFormat="1" applyFont="1" applyFill="1" applyBorder="1" applyAlignment="1" applyProtection="1">
      <alignment horizontal="center" vertical="center" wrapText="1"/>
      <protection/>
    </xf>
    <xf numFmtId="41" fontId="2" fillId="33" borderId="40" xfId="0" applyNumberFormat="1" applyFont="1" applyFill="1" applyBorder="1" applyAlignment="1" applyProtection="1">
      <alignment horizontal="left"/>
      <protection/>
    </xf>
    <xf numFmtId="164" fontId="2" fillId="0" borderId="0" xfId="0" applyNumberFormat="1" applyFont="1" applyFill="1" applyAlignment="1" applyProtection="1" quotePrefix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41" fontId="2" fillId="33" borderId="16" xfId="0" applyNumberFormat="1" applyFont="1" applyFill="1" applyBorder="1" applyAlignment="1" applyProtection="1">
      <alignment horizontal="left"/>
      <protection/>
    </xf>
    <xf numFmtId="41" fontId="2" fillId="33" borderId="1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 quotePrefix="1">
      <alignment horizontal="right" wrapText="1"/>
      <protection/>
    </xf>
    <xf numFmtId="0" fontId="2" fillId="33" borderId="14" xfId="0" applyNumberFormat="1" applyFont="1" applyFill="1" applyBorder="1" applyAlignment="1" applyProtection="1">
      <alignment horizontal="center"/>
      <protection/>
    </xf>
    <xf numFmtId="41" fontId="2" fillId="33" borderId="27" xfId="0" applyNumberFormat="1" applyFont="1" applyFill="1" applyBorder="1" applyAlignment="1" applyProtection="1">
      <alignment horizontal="left"/>
      <protection/>
    </xf>
    <xf numFmtId="0" fontId="64" fillId="0" borderId="19" xfId="0" applyNumberFormat="1" applyFont="1" applyFill="1" applyBorder="1" applyAlignment="1" applyProtection="1">
      <alignment horizontal="center" vertical="center" wrapText="1"/>
      <protection/>
    </xf>
    <xf numFmtId="0" fontId="64" fillId="0" borderId="0" xfId="0" applyNumberFormat="1" applyFont="1" applyFill="1" applyBorder="1" applyAlignment="1" applyProtection="1">
      <alignment horizontal="center" vertical="center" wrapText="1"/>
      <protection/>
    </xf>
    <xf numFmtId="0" fontId="58" fillId="0" borderId="19" xfId="0" applyFont="1" applyBorder="1" applyAlignment="1" applyProtection="1" quotePrefix="1">
      <alignment horizontal="center"/>
      <protection/>
    </xf>
    <xf numFmtId="0" fontId="67" fillId="0" borderId="19" xfId="0" applyNumberFormat="1" applyFont="1" applyFill="1" applyBorder="1" applyAlignment="1" applyProtection="1">
      <alignment horizontal="center" vertical="top" wrapText="1" shrinkToFit="1"/>
      <protection/>
    </xf>
    <xf numFmtId="0" fontId="67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2" fillId="33" borderId="40" xfId="0" applyNumberFormat="1" applyFont="1" applyFill="1" applyBorder="1" applyAlignment="1" applyProtection="1">
      <alignment horizontal="center"/>
      <protection/>
    </xf>
    <xf numFmtId="0" fontId="3" fillId="33" borderId="12" xfId="0" applyNumberFormat="1" applyFont="1" applyFill="1" applyBorder="1" applyAlignment="1" applyProtection="1" quotePrefix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FYDATE" displayName="FYDATE" ref="W7:X22" comment="" totalsRowShown="0">
  <autoFilter ref="W7:X22"/>
  <tableColumns count="2">
    <tableColumn id="1" name="Column1"/>
    <tableColumn id="2" name="Column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S98"/>
  <sheetViews>
    <sheetView showGridLines="0" tabSelected="1" zoomScale="70" zoomScaleNormal="70" zoomScaleSheetLayoutView="50" zoomScalePageLayoutView="0" workbookViewId="0" topLeftCell="A1">
      <selection activeCell="E10" sqref="E10"/>
    </sheetView>
  </sheetViews>
  <sheetFormatPr defaultColWidth="9.140625" defaultRowHeight="15"/>
  <cols>
    <col min="1" max="1" width="15.7109375" style="5" customWidth="1"/>
    <col min="2" max="2" width="5.7109375" style="5" customWidth="1"/>
    <col min="3" max="17" width="15.7109375" style="5" customWidth="1"/>
    <col min="18" max="18" width="4.7109375" style="5" customWidth="1"/>
    <col min="19" max="22" width="11.7109375" style="5" customWidth="1"/>
    <col min="23" max="23" width="11.421875" style="5" hidden="1" customWidth="1"/>
    <col min="24" max="24" width="13.8515625" style="5" hidden="1" customWidth="1"/>
    <col min="25" max="34" width="11.7109375" style="5" customWidth="1"/>
    <col min="35" max="35" width="1.7109375" style="5" customWidth="1"/>
    <col min="36" max="43" width="11.7109375" style="5" customWidth="1"/>
    <col min="44" max="44" width="5.7109375" style="5" customWidth="1"/>
    <col min="45" max="47" width="11.7109375" style="5" customWidth="1"/>
    <col min="48" max="48" width="8.7109375" style="5" customWidth="1"/>
    <col min="49" max="49" width="13.7109375" style="5" customWidth="1"/>
    <col min="50" max="50" width="8.7109375" style="5" customWidth="1"/>
    <col min="51" max="51" width="12.7109375" style="5" customWidth="1"/>
    <col min="52" max="52" width="8.7109375" style="5" customWidth="1"/>
    <col min="53" max="53" width="13.7109375" style="5" customWidth="1"/>
    <col min="54" max="54" width="8.7109375" style="5" customWidth="1"/>
    <col min="55" max="55" width="13.7109375" style="5" customWidth="1"/>
    <col min="56" max="56" width="8.7109375" style="5" customWidth="1"/>
    <col min="57" max="57" width="13.7109375" style="5" customWidth="1"/>
    <col min="58" max="58" width="8.7109375" style="5" customWidth="1"/>
    <col min="59" max="59" width="13.7109375" style="5" customWidth="1"/>
    <col min="60" max="60" width="8.7109375" style="5" customWidth="1"/>
    <col min="61" max="61" width="13.7109375" style="5" customWidth="1"/>
    <col min="62" max="62" width="8.7109375" style="5" customWidth="1"/>
    <col min="63" max="63" width="13.7109375" style="5" customWidth="1"/>
    <col min="64" max="64" width="8.7109375" style="5" customWidth="1"/>
    <col min="65" max="65" width="13.7109375" style="5" customWidth="1"/>
    <col min="66" max="66" width="8.7109375" style="5" customWidth="1"/>
    <col min="67" max="67" width="13.7109375" style="5" customWidth="1"/>
    <col min="68" max="68" width="8.7109375" style="5" customWidth="1"/>
    <col min="69" max="69" width="13.7109375" style="5" customWidth="1"/>
    <col min="70" max="16384" width="9.140625" style="5" customWidth="1"/>
  </cols>
  <sheetData>
    <row r="1" spans="1:17" ht="19.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8" ht="19.5" customHeight="1">
      <c r="A2" s="80" t="s">
        <v>112</v>
      </c>
      <c r="B2" s="137"/>
      <c r="C2" s="137"/>
      <c r="D2" s="137"/>
      <c r="E2" s="137"/>
      <c r="F2" s="137"/>
      <c r="G2" s="243" t="s">
        <v>0</v>
      </c>
      <c r="H2" s="243"/>
      <c r="I2" s="243"/>
      <c r="J2" s="243"/>
      <c r="K2" s="243"/>
      <c r="L2" s="137"/>
      <c r="M2" s="137"/>
      <c r="N2" s="138" t="s">
        <v>109</v>
      </c>
      <c r="O2" s="138"/>
      <c r="P2" s="138"/>
      <c r="Q2" s="137"/>
      <c r="R2" s="87"/>
    </row>
    <row r="3" spans="1:18" ht="19.5" customHeight="1">
      <c r="A3" s="137"/>
      <c r="B3" s="137"/>
      <c r="C3" s="137"/>
      <c r="D3" s="137"/>
      <c r="E3" s="137"/>
      <c r="F3" s="137"/>
      <c r="G3" s="243" t="s">
        <v>1</v>
      </c>
      <c r="H3" s="243"/>
      <c r="I3" s="243"/>
      <c r="J3" s="243"/>
      <c r="K3" s="243"/>
      <c r="L3" s="137"/>
      <c r="M3" s="137"/>
      <c r="N3" s="139" t="s">
        <v>2</v>
      </c>
      <c r="O3" s="249"/>
      <c r="P3" s="249"/>
      <c r="Q3" s="137"/>
      <c r="R3" s="87"/>
    </row>
    <row r="4" spans="1:24" ht="19.5" customHeight="1">
      <c r="A4" s="137"/>
      <c r="B4" s="137"/>
      <c r="C4" s="137"/>
      <c r="D4" s="137"/>
      <c r="E4" s="137"/>
      <c r="F4" s="137"/>
      <c r="G4" s="244" t="str">
        <f ca="1">CONCATENATE("June 30, ",YEAR(TODAY()))</f>
        <v>June 30, 2021</v>
      </c>
      <c r="H4" s="244"/>
      <c r="I4" s="244"/>
      <c r="J4" s="244"/>
      <c r="K4" s="244"/>
      <c r="L4" s="137"/>
      <c r="M4" s="137"/>
      <c r="N4" s="137" t="s">
        <v>5</v>
      </c>
      <c r="O4" s="249"/>
      <c r="P4" s="249"/>
      <c r="Q4" s="137"/>
      <c r="R4" s="87"/>
      <c r="W4" s="140">
        <f ca="1">TODAY()</f>
        <v>44372</v>
      </c>
      <c r="X4" s="141"/>
    </row>
    <row r="5" spans="1:24" ht="19.5" customHeight="1" thickBot="1">
      <c r="A5" s="137"/>
      <c r="B5" s="137"/>
      <c r="C5" s="137"/>
      <c r="D5" s="137"/>
      <c r="E5" s="137"/>
      <c r="F5" s="137"/>
      <c r="G5" s="243"/>
      <c r="H5" s="243"/>
      <c r="I5" s="243"/>
      <c r="J5" s="243"/>
      <c r="K5" s="243"/>
      <c r="L5" s="137"/>
      <c r="M5" s="137"/>
      <c r="N5" s="247"/>
      <c r="O5" s="247"/>
      <c r="P5" s="247"/>
      <c r="Q5" s="137"/>
      <c r="R5" s="87"/>
      <c r="W5" s="141">
        <f>YEAR(W4)</f>
        <v>2021</v>
      </c>
      <c r="X5" s="141"/>
    </row>
    <row r="6" spans="1:24" ht="19.5" customHeight="1" thickBot="1" thickTop="1">
      <c r="A6" s="137"/>
      <c r="B6" s="137"/>
      <c r="C6" s="137"/>
      <c r="D6" s="137"/>
      <c r="E6" s="137"/>
      <c r="F6" s="137"/>
      <c r="G6" s="137"/>
      <c r="H6" s="142"/>
      <c r="I6" s="142"/>
      <c r="J6" s="142"/>
      <c r="K6" s="142"/>
      <c r="L6" s="137"/>
      <c r="M6" s="137"/>
      <c r="N6" s="137"/>
      <c r="O6" s="137"/>
      <c r="P6" s="137"/>
      <c r="Q6" s="137"/>
      <c r="R6" s="87"/>
      <c r="W6" s="141"/>
      <c r="X6" s="141"/>
    </row>
    <row r="7" spans="1:24" ht="19.5" customHeight="1" thickBot="1">
      <c r="A7" s="85"/>
      <c r="B7" s="143" t="s">
        <v>70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87"/>
      <c r="W7" s="141" t="s">
        <v>71</v>
      </c>
      <c r="X7" s="144" t="s">
        <v>72</v>
      </c>
    </row>
    <row r="8" spans="1:24" ht="19.5" customHeight="1">
      <c r="A8" s="145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87"/>
      <c r="W8" s="141">
        <v>2010</v>
      </c>
      <c r="X8" s="144">
        <v>40359</v>
      </c>
    </row>
    <row r="9" spans="1:24" ht="19.5" customHeight="1">
      <c r="A9" s="146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248"/>
      <c r="M9" s="248"/>
      <c r="N9" s="248"/>
      <c r="O9" s="248"/>
      <c r="P9" s="248"/>
      <c r="Q9" s="148"/>
      <c r="R9" s="78"/>
      <c r="W9" s="141">
        <v>2011</v>
      </c>
      <c r="X9" s="144">
        <v>40724</v>
      </c>
    </row>
    <row r="10" spans="1:24" ht="19.5" customHeight="1">
      <c r="A10" s="149"/>
      <c r="B10" s="206" t="s">
        <v>37</v>
      </c>
      <c r="C10" s="137" t="s">
        <v>38</v>
      </c>
      <c r="D10" s="76"/>
      <c r="E10" s="76"/>
      <c r="F10" s="77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151"/>
      <c r="R10" s="78"/>
      <c r="W10" s="141">
        <v>2012</v>
      </c>
      <c r="X10" s="144">
        <v>41090</v>
      </c>
    </row>
    <row r="11" spans="1:24" ht="19.5" customHeight="1">
      <c r="A11" s="152"/>
      <c r="B11" s="137"/>
      <c r="C11" s="137"/>
      <c r="D11" s="153" t="s">
        <v>113</v>
      </c>
      <c r="E11" s="153" t="s">
        <v>114</v>
      </c>
      <c r="F11" s="138"/>
      <c r="G11" s="237" t="s">
        <v>39</v>
      </c>
      <c r="H11" s="237"/>
      <c r="I11" s="237"/>
      <c r="J11" s="237"/>
      <c r="K11" s="237"/>
      <c r="L11" s="138" t="s">
        <v>40</v>
      </c>
      <c r="M11" s="138"/>
      <c r="N11" s="138"/>
      <c r="O11" s="138"/>
      <c r="P11" s="138"/>
      <c r="Q11" s="151"/>
      <c r="R11" s="78"/>
      <c r="W11" s="141">
        <v>2013</v>
      </c>
      <c r="X11" s="144">
        <v>41455</v>
      </c>
    </row>
    <row r="12" spans="1:24" ht="19.5" customHeight="1">
      <c r="A12" s="152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51"/>
      <c r="R12" s="78"/>
      <c r="W12" s="141">
        <v>2014</v>
      </c>
      <c r="X12" s="144">
        <v>41820</v>
      </c>
    </row>
    <row r="13" spans="1:24" ht="19.5" customHeight="1">
      <c r="A13" s="149"/>
      <c r="B13" s="206" t="s">
        <v>41</v>
      </c>
      <c r="C13" s="137" t="s">
        <v>42</v>
      </c>
      <c r="D13" s="238"/>
      <c r="E13" s="238"/>
      <c r="F13" s="238"/>
      <c r="G13" s="238"/>
      <c r="H13" s="238"/>
      <c r="I13" s="238"/>
      <c r="J13" s="238"/>
      <c r="K13" s="245"/>
      <c r="L13" s="245"/>
      <c r="M13" s="245"/>
      <c r="N13" s="242"/>
      <c r="O13" s="242"/>
      <c r="P13" s="86"/>
      <c r="Q13" s="151"/>
      <c r="R13" s="78"/>
      <c r="W13" s="141">
        <v>2015</v>
      </c>
      <c r="X13" s="144">
        <v>42185</v>
      </c>
    </row>
    <row r="14" spans="1:24" ht="19.5" customHeight="1">
      <c r="A14" s="152"/>
      <c r="B14" s="137"/>
      <c r="C14" s="137"/>
      <c r="D14" s="236" t="s">
        <v>43</v>
      </c>
      <c r="E14" s="236"/>
      <c r="F14" s="236"/>
      <c r="G14" s="236"/>
      <c r="H14" s="236"/>
      <c r="I14" s="236"/>
      <c r="J14" s="236"/>
      <c r="K14" s="237" t="s">
        <v>44</v>
      </c>
      <c r="L14" s="237"/>
      <c r="M14" s="237"/>
      <c r="N14" s="237" t="s">
        <v>45</v>
      </c>
      <c r="O14" s="237"/>
      <c r="P14" s="153" t="s">
        <v>46</v>
      </c>
      <c r="Q14" s="151"/>
      <c r="R14" s="78"/>
      <c r="W14" s="141">
        <v>2016</v>
      </c>
      <c r="X14" s="144">
        <v>42551</v>
      </c>
    </row>
    <row r="15" spans="1:24" ht="19.5" customHeight="1">
      <c r="A15" s="152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51"/>
      <c r="R15" s="78"/>
      <c r="W15" s="141">
        <v>2017</v>
      </c>
      <c r="X15" s="144">
        <v>42916</v>
      </c>
    </row>
    <row r="16" spans="1:24" ht="19.5" customHeight="1">
      <c r="A16" s="152"/>
      <c r="B16" s="137"/>
      <c r="C16" s="150" t="s">
        <v>47</v>
      </c>
      <c r="D16" s="238"/>
      <c r="E16" s="238"/>
      <c r="F16" s="238"/>
      <c r="G16" s="238"/>
      <c r="H16" s="238"/>
      <c r="I16" s="238"/>
      <c r="J16" s="238"/>
      <c r="K16" s="245"/>
      <c r="L16" s="245"/>
      <c r="M16" s="245"/>
      <c r="N16" s="242"/>
      <c r="O16" s="242"/>
      <c r="P16" s="31"/>
      <c r="Q16" s="151"/>
      <c r="R16" s="78"/>
      <c r="W16" s="141">
        <v>2018</v>
      </c>
      <c r="X16" s="144">
        <v>43281</v>
      </c>
    </row>
    <row r="17" spans="1:24" ht="19.5" customHeight="1">
      <c r="A17" s="152"/>
      <c r="B17" s="137"/>
      <c r="C17" s="137"/>
      <c r="D17" s="236" t="s">
        <v>48</v>
      </c>
      <c r="E17" s="236"/>
      <c r="F17" s="236"/>
      <c r="G17" s="236"/>
      <c r="H17" s="236"/>
      <c r="I17" s="236"/>
      <c r="J17" s="236"/>
      <c r="K17" s="237" t="s">
        <v>44</v>
      </c>
      <c r="L17" s="237"/>
      <c r="M17" s="237"/>
      <c r="N17" s="237" t="s">
        <v>45</v>
      </c>
      <c r="O17" s="237"/>
      <c r="P17" s="154"/>
      <c r="Q17" s="151"/>
      <c r="R17" s="78"/>
      <c r="W17" s="141">
        <v>2019</v>
      </c>
      <c r="X17" s="144">
        <v>43646</v>
      </c>
    </row>
    <row r="18" spans="1:44" ht="19.5" customHeight="1">
      <c r="A18" s="152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51"/>
      <c r="R18" s="78"/>
      <c r="W18" s="141">
        <v>2020</v>
      </c>
      <c r="X18" s="144">
        <v>44012</v>
      </c>
      <c r="AR18" s="21"/>
    </row>
    <row r="19" spans="1:44" ht="19.5" customHeight="1">
      <c r="A19" s="152"/>
      <c r="B19" s="137"/>
      <c r="C19" s="137"/>
      <c r="D19" s="137"/>
      <c r="E19" s="137"/>
      <c r="F19" s="137"/>
      <c r="G19" s="245"/>
      <c r="H19" s="245"/>
      <c r="I19" s="245"/>
      <c r="J19" s="245"/>
      <c r="K19" s="245"/>
      <c r="L19" s="245"/>
      <c r="M19" s="250"/>
      <c r="N19" s="250"/>
      <c r="O19" s="31"/>
      <c r="P19" s="137"/>
      <c r="Q19" s="151"/>
      <c r="R19" s="78"/>
      <c r="W19" s="141">
        <v>2021</v>
      </c>
      <c r="X19" s="144">
        <v>44377</v>
      </c>
      <c r="AR19" s="21"/>
    </row>
    <row r="20" spans="1:44" ht="19.5" customHeight="1">
      <c r="A20" s="152"/>
      <c r="B20" s="31"/>
      <c r="C20" s="31"/>
      <c r="D20" s="31"/>
      <c r="E20" s="31"/>
      <c r="F20" s="31"/>
      <c r="G20" s="237" t="s">
        <v>49</v>
      </c>
      <c r="H20" s="237"/>
      <c r="I20" s="237"/>
      <c r="J20" s="237"/>
      <c r="K20" s="237"/>
      <c r="L20" s="237"/>
      <c r="M20" s="237" t="s">
        <v>46</v>
      </c>
      <c r="N20" s="237"/>
      <c r="O20" s="154"/>
      <c r="P20" s="31"/>
      <c r="Q20" s="151"/>
      <c r="R20" s="78"/>
      <c r="W20" s="141">
        <v>2022</v>
      </c>
      <c r="X20" s="144">
        <v>44742</v>
      </c>
      <c r="AR20" s="21"/>
    </row>
    <row r="21" spans="1:44" ht="19.5" customHeight="1">
      <c r="A21" s="155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7"/>
      <c r="W21" s="141">
        <v>2023</v>
      </c>
      <c r="X21" s="144">
        <v>45107</v>
      </c>
      <c r="AR21" s="21"/>
    </row>
    <row r="22" spans="1:44" ht="1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9"/>
      <c r="W22" s="141">
        <v>2024</v>
      </c>
      <c r="X22" s="144">
        <v>45473</v>
      </c>
      <c r="AR22" s="22"/>
    </row>
    <row r="23" spans="1:44" ht="30.75" customHeight="1">
      <c r="A23" s="158"/>
      <c r="B23" s="31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29" t="s">
        <v>52</v>
      </c>
      <c r="O23" s="160"/>
      <c r="P23" s="129" t="s">
        <v>53</v>
      </c>
      <c r="Q23" s="151"/>
      <c r="AR23" s="69"/>
    </row>
    <row r="24" spans="1:44" ht="30.75" customHeight="1">
      <c r="A24" s="158"/>
      <c r="B24" s="137"/>
      <c r="C24" s="68"/>
      <c r="D24" s="63"/>
      <c r="E24" s="68"/>
      <c r="F24" s="63"/>
      <c r="G24" s="63"/>
      <c r="H24" s="68"/>
      <c r="I24" s="68"/>
      <c r="J24" s="63"/>
      <c r="K24" s="68"/>
      <c r="L24" s="64" t="s">
        <v>55</v>
      </c>
      <c r="M24" s="68"/>
      <c r="N24" s="64" t="s">
        <v>56</v>
      </c>
      <c r="O24" s="64"/>
      <c r="P24" s="63" t="s">
        <v>57</v>
      </c>
      <c r="Q24" s="151"/>
      <c r="AR24" s="69"/>
    </row>
    <row r="25" spans="1:44" ht="30.75" customHeight="1">
      <c r="A25" s="158"/>
      <c r="B25" s="137"/>
      <c r="C25" s="63" t="s">
        <v>58</v>
      </c>
      <c r="D25" s="63"/>
      <c r="E25" s="62"/>
      <c r="F25" s="63" t="s">
        <v>59</v>
      </c>
      <c r="G25" s="63"/>
      <c r="H25" s="62"/>
      <c r="I25" s="63" t="s">
        <v>60</v>
      </c>
      <c r="J25" s="63"/>
      <c r="K25" s="62"/>
      <c r="L25" s="64" t="s">
        <v>61</v>
      </c>
      <c r="M25" s="62"/>
      <c r="N25" s="64" t="s">
        <v>62</v>
      </c>
      <c r="O25" s="64"/>
      <c r="P25" s="63" t="s">
        <v>63</v>
      </c>
      <c r="Q25" s="151"/>
      <c r="AR25" s="80"/>
    </row>
    <row r="26" spans="1:44" ht="30.75" customHeight="1">
      <c r="A26" s="158"/>
      <c r="B26" s="137"/>
      <c r="C26" s="254" t="s">
        <v>29</v>
      </c>
      <c r="D26" s="254"/>
      <c r="E26" s="62"/>
      <c r="F26" s="254" t="s">
        <v>64</v>
      </c>
      <c r="G26" s="254"/>
      <c r="H26" s="62"/>
      <c r="I26" s="255" t="s">
        <v>65</v>
      </c>
      <c r="J26" s="255"/>
      <c r="K26" s="62"/>
      <c r="L26" s="70" t="s">
        <v>66</v>
      </c>
      <c r="M26" s="62"/>
      <c r="N26" s="70" t="s">
        <v>67</v>
      </c>
      <c r="O26" s="64"/>
      <c r="P26" s="161" t="s">
        <v>68</v>
      </c>
      <c r="Q26" s="151"/>
      <c r="AR26" s="69"/>
    </row>
    <row r="27" spans="1:44" ht="30.75" customHeight="1">
      <c r="A27" s="158"/>
      <c r="B27" s="137"/>
      <c r="C27" s="129"/>
      <c r="D27" s="129"/>
      <c r="E27" s="62"/>
      <c r="F27" s="129"/>
      <c r="G27" s="129"/>
      <c r="H27" s="62"/>
      <c r="I27" s="129"/>
      <c r="J27" s="129"/>
      <c r="K27" s="62"/>
      <c r="L27" s="129"/>
      <c r="M27" s="62"/>
      <c r="N27" s="129"/>
      <c r="O27" s="64"/>
      <c r="P27" s="160"/>
      <c r="Q27" s="151"/>
      <c r="AR27" s="69"/>
    </row>
    <row r="28" spans="1:44" ht="30.75" customHeight="1">
      <c r="A28" s="158"/>
      <c r="B28" s="137"/>
      <c r="C28" s="162" t="s">
        <v>77</v>
      </c>
      <c r="D28" s="129"/>
      <c r="E28" s="159"/>
      <c r="F28" s="129"/>
      <c r="G28" s="129"/>
      <c r="H28" s="159"/>
      <c r="I28" s="129"/>
      <c r="J28" s="129"/>
      <c r="K28" s="159"/>
      <c r="L28" s="129"/>
      <c r="M28" s="159"/>
      <c r="N28" s="129"/>
      <c r="O28" s="64"/>
      <c r="P28" s="160"/>
      <c r="Q28" s="151"/>
      <c r="AR28" s="69"/>
    </row>
    <row r="29" spans="1:44" ht="30.75" customHeight="1">
      <c r="A29" s="163"/>
      <c r="B29" s="164"/>
      <c r="C29" s="239" t="s">
        <v>120</v>
      </c>
      <c r="D29" s="239"/>
      <c r="E29" s="62"/>
      <c r="F29" s="252"/>
      <c r="G29" s="252"/>
      <c r="H29" s="62"/>
      <c r="I29" s="253"/>
      <c r="J29" s="253"/>
      <c r="K29" s="62"/>
      <c r="L29" s="131"/>
      <c r="M29" s="62"/>
      <c r="N29" s="71"/>
      <c r="O29" s="62"/>
      <c r="P29" s="133"/>
      <c r="Q29" s="165"/>
      <c r="AR29" s="23"/>
    </row>
    <row r="30" spans="1:44" ht="30.75" customHeight="1">
      <c r="A30" s="163"/>
      <c r="B30" s="164"/>
      <c r="C30" s="239" t="s">
        <v>121</v>
      </c>
      <c r="D30" s="239"/>
      <c r="E30" s="166"/>
      <c r="F30" s="240"/>
      <c r="G30" s="240"/>
      <c r="H30" s="166"/>
      <c r="I30" s="241"/>
      <c r="J30" s="241"/>
      <c r="K30" s="166"/>
      <c r="L30" s="131"/>
      <c r="M30" s="166"/>
      <c r="N30" s="71"/>
      <c r="O30" s="20"/>
      <c r="P30" s="134"/>
      <c r="Q30" s="165"/>
      <c r="AR30" s="23"/>
    </row>
    <row r="31" spans="1:44" ht="30.75" customHeight="1">
      <c r="A31" s="163"/>
      <c r="B31" s="164"/>
      <c r="C31" s="239" t="s">
        <v>122</v>
      </c>
      <c r="D31" s="239"/>
      <c r="E31" s="166"/>
      <c r="F31" s="240"/>
      <c r="G31" s="240"/>
      <c r="H31" s="166"/>
      <c r="I31" s="241"/>
      <c r="J31" s="241"/>
      <c r="K31" s="166"/>
      <c r="L31" s="132"/>
      <c r="M31" s="166"/>
      <c r="N31" s="88"/>
      <c r="O31" s="20"/>
      <c r="P31" s="134"/>
      <c r="Q31" s="165"/>
      <c r="AR31" s="23"/>
    </row>
    <row r="32" spans="1:44" ht="30.75" customHeight="1">
      <c r="A32" s="163"/>
      <c r="B32" s="164"/>
      <c r="C32" s="239" t="s">
        <v>123</v>
      </c>
      <c r="D32" s="239"/>
      <c r="E32" s="166"/>
      <c r="F32" s="240"/>
      <c r="G32" s="240"/>
      <c r="H32" s="166"/>
      <c r="I32" s="241"/>
      <c r="J32" s="241"/>
      <c r="K32" s="166"/>
      <c r="L32" s="132"/>
      <c r="M32" s="166"/>
      <c r="N32" s="88"/>
      <c r="O32" s="20"/>
      <c r="P32" s="133"/>
      <c r="Q32" s="165"/>
      <c r="R32" s="78"/>
      <c r="AR32" s="23"/>
    </row>
    <row r="33" spans="1:44" ht="30.75" customHeight="1">
      <c r="A33" s="163"/>
      <c r="B33" s="167"/>
      <c r="C33" s="239" t="s">
        <v>124</v>
      </c>
      <c r="D33" s="239"/>
      <c r="E33" s="166"/>
      <c r="F33" s="240"/>
      <c r="G33" s="240"/>
      <c r="H33" s="166"/>
      <c r="I33" s="241"/>
      <c r="J33" s="241"/>
      <c r="K33" s="166"/>
      <c r="L33" s="132"/>
      <c r="M33" s="166"/>
      <c r="N33" s="88"/>
      <c r="O33" s="20"/>
      <c r="P33" s="134"/>
      <c r="Q33" s="165"/>
      <c r="R33" s="78"/>
      <c r="AR33" s="23"/>
    </row>
    <row r="34" spans="1:44" ht="30.75" customHeight="1">
      <c r="A34" s="163"/>
      <c r="B34" s="167"/>
      <c r="C34" s="239" t="s">
        <v>125</v>
      </c>
      <c r="D34" s="239"/>
      <c r="E34" s="166"/>
      <c r="F34" s="240"/>
      <c r="G34" s="240"/>
      <c r="H34" s="166"/>
      <c r="I34" s="241"/>
      <c r="J34" s="241"/>
      <c r="K34" s="166"/>
      <c r="L34" s="131"/>
      <c r="M34" s="166"/>
      <c r="N34" s="88"/>
      <c r="O34" s="20"/>
      <c r="P34" s="133"/>
      <c r="Q34" s="165"/>
      <c r="R34" s="78"/>
      <c r="AR34" s="23"/>
    </row>
    <row r="35" spans="1:44" ht="30.75" customHeight="1">
      <c r="A35" s="163"/>
      <c r="B35" s="167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5"/>
      <c r="R35" s="78"/>
      <c r="AR35" s="23"/>
    </row>
    <row r="36" spans="1:44" ht="15" customHeight="1">
      <c r="A36" s="169"/>
      <c r="B36" s="169"/>
      <c r="C36" s="170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71"/>
      <c r="Q36" s="169"/>
      <c r="R36" s="78"/>
      <c r="AR36" s="22"/>
    </row>
    <row r="37" spans="1:44" ht="30.75" customHeight="1">
      <c r="A37" s="158"/>
      <c r="B37" s="137"/>
      <c r="C37" s="172" t="s">
        <v>76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51"/>
      <c r="AR37" s="69"/>
    </row>
    <row r="38" spans="1:44" ht="30.75" customHeight="1">
      <c r="A38" s="173"/>
      <c r="B38" s="174"/>
      <c r="C38" s="239" t="s">
        <v>115</v>
      </c>
      <c r="D38" s="239"/>
      <c r="E38" s="166"/>
      <c r="F38" s="240"/>
      <c r="G38" s="240"/>
      <c r="H38" s="166"/>
      <c r="I38" s="253"/>
      <c r="J38" s="253"/>
      <c r="K38" s="166"/>
      <c r="L38" s="135"/>
      <c r="M38" s="166"/>
      <c r="N38" s="136"/>
      <c r="O38" s="166"/>
      <c r="P38" s="134"/>
      <c r="Q38" s="175"/>
      <c r="R38" s="78"/>
      <c r="AR38" s="22"/>
    </row>
    <row r="39" spans="1:44" ht="30.75" customHeight="1">
      <c r="A39" s="79"/>
      <c r="C39" s="239" t="s">
        <v>116</v>
      </c>
      <c r="D39" s="239"/>
      <c r="E39" s="2"/>
      <c r="F39" s="240"/>
      <c r="G39" s="240"/>
      <c r="H39" s="2"/>
      <c r="I39" s="253"/>
      <c r="J39" s="253"/>
      <c r="K39" s="2"/>
      <c r="L39" s="135"/>
      <c r="M39" s="2"/>
      <c r="N39" s="52"/>
      <c r="O39" s="2"/>
      <c r="P39" s="134"/>
      <c r="Q39" s="176"/>
      <c r="AR39" s="23"/>
    </row>
    <row r="40" spans="1:44" ht="30.75" customHeight="1">
      <c r="A40" s="79"/>
      <c r="C40" s="239" t="s">
        <v>117</v>
      </c>
      <c r="D40" s="239"/>
      <c r="E40" s="2"/>
      <c r="F40" s="240"/>
      <c r="G40" s="240"/>
      <c r="H40" s="2"/>
      <c r="I40" s="253"/>
      <c r="J40" s="253"/>
      <c r="K40" s="2"/>
      <c r="L40" s="135"/>
      <c r="M40" s="2"/>
      <c r="N40" s="52"/>
      <c r="O40" s="2"/>
      <c r="P40" s="134"/>
      <c r="Q40" s="176"/>
      <c r="AR40" s="23"/>
    </row>
    <row r="41" spans="1:44" ht="30.75" customHeight="1">
      <c r="A41" s="79"/>
      <c r="C41" s="239" t="s">
        <v>118</v>
      </c>
      <c r="D41" s="239"/>
      <c r="E41" s="2"/>
      <c r="F41" s="240"/>
      <c r="G41" s="240"/>
      <c r="H41" s="2"/>
      <c r="I41" s="253"/>
      <c r="J41" s="253"/>
      <c r="K41" s="2"/>
      <c r="L41" s="135"/>
      <c r="M41" s="2"/>
      <c r="N41" s="52"/>
      <c r="O41" s="2"/>
      <c r="P41" s="134"/>
      <c r="Q41" s="176"/>
      <c r="AR41" s="23"/>
    </row>
    <row r="42" spans="1:44" ht="30.75" customHeight="1">
      <c r="A42" s="79"/>
      <c r="C42" s="239" t="s">
        <v>119</v>
      </c>
      <c r="D42" s="239"/>
      <c r="E42" s="2"/>
      <c r="F42" s="240"/>
      <c r="G42" s="240"/>
      <c r="H42" s="2"/>
      <c r="I42" s="253"/>
      <c r="J42" s="253"/>
      <c r="K42" s="2"/>
      <c r="L42" s="135"/>
      <c r="M42" s="2"/>
      <c r="N42" s="52"/>
      <c r="O42" s="2"/>
      <c r="P42" s="134"/>
      <c r="Q42" s="176"/>
      <c r="AR42" s="23"/>
    </row>
    <row r="43" spans="1:44" ht="30.75" customHeight="1">
      <c r="A43" s="79"/>
      <c r="F43" s="177"/>
      <c r="G43" s="177"/>
      <c r="P43" s="178"/>
      <c r="Q43" s="157"/>
      <c r="AR43" s="22"/>
    </row>
    <row r="44" spans="1:44" ht="15" customHeight="1">
      <c r="A44" s="169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78"/>
      <c r="Q44" s="169"/>
      <c r="R44" s="78"/>
      <c r="AR44" s="22"/>
    </row>
    <row r="45" spans="1:44" ht="30.75" customHeight="1">
      <c r="A45" s="146"/>
      <c r="B45" s="147" t="s">
        <v>50</v>
      </c>
      <c r="C45" s="147" t="s">
        <v>51</v>
      </c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148"/>
      <c r="R45" s="78"/>
      <c r="AR45" s="22"/>
    </row>
    <row r="46" spans="1:44" ht="30.75" customHeight="1">
      <c r="A46" s="152"/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151"/>
      <c r="R46" s="78"/>
      <c r="AR46" s="23"/>
    </row>
    <row r="47" spans="1:44" ht="30.75" customHeight="1">
      <c r="A47" s="152"/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151"/>
      <c r="R47" s="78"/>
      <c r="AR47" s="22"/>
    </row>
    <row r="48" spans="1:44" ht="30.75" customHeight="1">
      <c r="A48" s="152"/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151"/>
      <c r="R48" s="78"/>
      <c r="AR48" s="21"/>
    </row>
    <row r="49" spans="1:44" ht="30.75" customHeight="1">
      <c r="A49" s="179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1"/>
      <c r="R49" s="78"/>
      <c r="AR49" s="2"/>
    </row>
    <row r="50" spans="1:44" ht="30.75" customHeight="1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78"/>
      <c r="AR50" s="24"/>
    </row>
    <row r="51" spans="1:45" ht="30.75" customHeight="1">
      <c r="A51" s="182" t="s">
        <v>75</v>
      </c>
      <c r="B51" s="251" t="s">
        <v>126</v>
      </c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182"/>
      <c r="AR51" s="24"/>
      <c r="AS51" s="1"/>
    </row>
    <row r="52" spans="1:45" ht="18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S52" s="16"/>
      <c r="AR52" s="24"/>
      <c r="AS52" s="1"/>
    </row>
    <row r="53" spans="19:45" ht="12.75">
      <c r="S53" s="16"/>
      <c r="AR53" s="24"/>
      <c r="AS53" s="1"/>
    </row>
    <row r="54" spans="19:45" ht="12.75">
      <c r="S54" s="16"/>
      <c r="AR54" s="24"/>
      <c r="AS54" s="1"/>
    </row>
    <row r="55" spans="19:45" ht="12.75">
      <c r="S55" s="16"/>
      <c r="AR55" s="24"/>
      <c r="AS55" s="1"/>
    </row>
    <row r="56" spans="19:45" ht="12.75">
      <c r="S56" s="16"/>
      <c r="AR56" s="24"/>
      <c r="AS56" s="1"/>
    </row>
    <row r="57" spans="19:45" ht="12.75">
      <c r="S57" s="16"/>
      <c r="AR57" s="24"/>
      <c r="AS57" s="1"/>
    </row>
    <row r="58" spans="19:45" ht="12.75">
      <c r="S58" s="16"/>
      <c r="AR58" s="24"/>
      <c r="AS58" s="1"/>
    </row>
    <row r="59" spans="19:45" ht="12.75">
      <c r="S59" s="16"/>
      <c r="AR59" s="24"/>
      <c r="AS59" s="1"/>
    </row>
    <row r="60" spans="19:45" ht="12.75">
      <c r="S60" s="16"/>
      <c r="AR60" s="24"/>
      <c r="AS60" s="1"/>
    </row>
    <row r="61" spans="19:45" ht="12.75">
      <c r="S61" s="16"/>
      <c r="AR61" s="24"/>
      <c r="AS61" s="1"/>
    </row>
    <row r="62" spans="19:45" ht="12.75">
      <c r="S62" s="16"/>
      <c r="AR62" s="24"/>
      <c r="AS62" s="1"/>
    </row>
    <row r="63" spans="19:45" ht="12.75">
      <c r="S63" s="16"/>
      <c r="AR63" s="24"/>
      <c r="AS63" s="1"/>
    </row>
    <row r="64" spans="19:45" ht="12.75">
      <c r="S64" s="1"/>
      <c r="AR64" s="24"/>
      <c r="AS64" s="1"/>
    </row>
    <row r="65" spans="19:45" ht="12.75">
      <c r="S65" s="1"/>
      <c r="AR65" s="24"/>
      <c r="AS65" s="1"/>
    </row>
    <row r="66" spans="19:45" ht="12.75">
      <c r="S66" s="1"/>
      <c r="AS66" s="1"/>
    </row>
    <row r="67" spans="19:45" ht="12.75">
      <c r="S67" s="1"/>
      <c r="AS67" s="1"/>
    </row>
    <row r="68" spans="19:45" ht="12.75">
      <c r="S68" s="1"/>
      <c r="AS68" s="1"/>
    </row>
    <row r="69" spans="19:45" ht="12.75">
      <c r="S69" s="1"/>
      <c r="AS69" s="1"/>
    </row>
    <row r="70" spans="19:45" ht="12.75">
      <c r="S70" s="1"/>
      <c r="AS70" s="1"/>
    </row>
    <row r="71" spans="19:45" ht="12.75">
      <c r="S71" s="1"/>
      <c r="AS71" s="1"/>
    </row>
    <row r="72" spans="19:45" ht="12.75">
      <c r="S72" s="1"/>
      <c r="AS72" s="1"/>
    </row>
    <row r="73" spans="19:45" ht="12.75">
      <c r="S73" s="1"/>
      <c r="AS73" s="1"/>
    </row>
    <row r="74" spans="19:45" ht="12.75">
      <c r="S74" s="1"/>
      <c r="AS74" s="1"/>
    </row>
    <row r="75" spans="19:45" ht="12.75">
      <c r="S75" s="1"/>
      <c r="AS75" s="1"/>
    </row>
    <row r="76" spans="19:45" ht="12.75">
      <c r="S76" s="1"/>
      <c r="AS76" s="1"/>
    </row>
    <row r="77" spans="19:45" ht="12.75">
      <c r="S77" s="1"/>
      <c r="AS77" s="1"/>
    </row>
    <row r="78" spans="19:45" ht="12.75">
      <c r="S78" s="1"/>
      <c r="AS78" s="1"/>
    </row>
    <row r="79" spans="19:45" ht="12.75">
      <c r="S79" s="1"/>
      <c r="AS79" s="1"/>
    </row>
    <row r="80" spans="19:45" ht="12.75">
      <c r="S80" s="1"/>
      <c r="AS80" s="1"/>
    </row>
    <row r="81" spans="19:45" ht="12.75">
      <c r="S81" s="1"/>
      <c r="AS81" s="1"/>
    </row>
    <row r="82" spans="19:45" ht="12.75">
      <c r="S82" s="1"/>
      <c r="AS82" s="1"/>
    </row>
    <row r="83" spans="19:45" ht="12.75">
      <c r="S83" s="1"/>
      <c r="AS83" s="1"/>
    </row>
    <row r="84" spans="19:45" ht="12.75">
      <c r="S84" s="1"/>
      <c r="AS84" s="1"/>
    </row>
    <row r="85" spans="19:45" ht="12.75">
      <c r="S85" s="1"/>
      <c r="AS85" s="1"/>
    </row>
    <row r="86" spans="19:45" ht="12.75">
      <c r="S86" s="1"/>
      <c r="AS86" s="1"/>
    </row>
    <row r="87" spans="19:45" ht="12.75">
      <c r="S87" s="1"/>
      <c r="AS87" s="1"/>
    </row>
    <row r="88" spans="19:45" ht="12.75">
      <c r="S88" s="1"/>
      <c r="AS88" s="1"/>
    </row>
    <row r="89" spans="19:45" ht="12.75">
      <c r="S89" s="1"/>
      <c r="AS89" s="1"/>
    </row>
    <row r="90" spans="19:45" ht="12.75">
      <c r="S90" s="1"/>
      <c r="AS90" s="1"/>
    </row>
    <row r="91" spans="19:45" ht="12.75">
      <c r="S91" s="1"/>
      <c r="AS91" s="1"/>
    </row>
    <row r="92" spans="19:45" ht="12.75">
      <c r="S92" s="1"/>
      <c r="AS92" s="1"/>
    </row>
    <row r="93" spans="19:45" ht="12.75">
      <c r="S93" s="1"/>
      <c r="AS93" s="1"/>
    </row>
    <row r="94" spans="19:45" ht="12.75">
      <c r="S94" s="1"/>
      <c r="AS94" s="1"/>
    </row>
    <row r="95" spans="19:45" ht="12.75">
      <c r="S95" s="1"/>
      <c r="AS95" s="1"/>
    </row>
    <row r="96" spans="19:45" ht="12.75">
      <c r="S96" s="1"/>
      <c r="AS96" s="1"/>
    </row>
    <row r="97" spans="19:45" ht="12.75">
      <c r="S97" s="1"/>
      <c r="AS97" s="1"/>
    </row>
    <row r="98" ht="12.75">
      <c r="S98" s="1"/>
    </row>
  </sheetData>
  <sheetProtection password="C8DD" sheet="1"/>
  <mergeCells count="68">
    <mergeCell ref="I33:J33"/>
    <mergeCell ref="F32:G32"/>
    <mergeCell ref="D45:P45"/>
    <mergeCell ref="B46:P46"/>
    <mergeCell ref="B47:P47"/>
    <mergeCell ref="B48:P48"/>
    <mergeCell ref="I41:J41"/>
    <mergeCell ref="C40:D40"/>
    <mergeCell ref="C41:D41"/>
    <mergeCell ref="C42:D42"/>
    <mergeCell ref="C26:D26"/>
    <mergeCell ref="F26:G26"/>
    <mergeCell ref="I26:J26"/>
    <mergeCell ref="C38:D38"/>
    <mergeCell ref="C39:D39"/>
    <mergeCell ref="C30:D30"/>
    <mergeCell ref="C31:D31"/>
    <mergeCell ref="C32:D32"/>
    <mergeCell ref="C33:D33"/>
    <mergeCell ref="I32:J32"/>
    <mergeCell ref="I34:J34"/>
    <mergeCell ref="I42:J42"/>
    <mergeCell ref="I38:J38"/>
    <mergeCell ref="I39:J39"/>
    <mergeCell ref="I40:J40"/>
    <mergeCell ref="F40:G40"/>
    <mergeCell ref="F41:G41"/>
    <mergeCell ref="F42:G42"/>
    <mergeCell ref="D14:J14"/>
    <mergeCell ref="B51:P51"/>
    <mergeCell ref="C29:D29"/>
    <mergeCell ref="F29:G29"/>
    <mergeCell ref="F30:G30"/>
    <mergeCell ref="F31:G31"/>
    <mergeCell ref="F39:G39"/>
    <mergeCell ref="F38:G38"/>
    <mergeCell ref="I29:J29"/>
    <mergeCell ref="I31:J31"/>
    <mergeCell ref="G10:K10"/>
    <mergeCell ref="N13:O13"/>
    <mergeCell ref="G11:K11"/>
    <mergeCell ref="G19:L19"/>
    <mergeCell ref="M19:N19"/>
    <mergeCell ref="K14:M14"/>
    <mergeCell ref="N14:O14"/>
    <mergeCell ref="N17:O17"/>
    <mergeCell ref="K16:M16"/>
    <mergeCell ref="K17:M17"/>
    <mergeCell ref="G2:K2"/>
    <mergeCell ref="G3:K3"/>
    <mergeCell ref="G4:K4"/>
    <mergeCell ref="K13:M13"/>
    <mergeCell ref="L10:P10"/>
    <mergeCell ref="G5:K5"/>
    <mergeCell ref="N5:P5"/>
    <mergeCell ref="L9:P9"/>
    <mergeCell ref="O3:P3"/>
    <mergeCell ref="O4:P4"/>
    <mergeCell ref="D17:J17"/>
    <mergeCell ref="G20:L20"/>
    <mergeCell ref="M20:N20"/>
    <mergeCell ref="D13:J13"/>
    <mergeCell ref="C34:D34"/>
    <mergeCell ref="F34:G34"/>
    <mergeCell ref="F33:G33"/>
    <mergeCell ref="I30:J30"/>
    <mergeCell ref="N16:O16"/>
    <mergeCell ref="D16:J16"/>
  </mergeCells>
  <printOptions verticalCentered="1"/>
  <pageMargins left="1" right="0.45" top="0.25" bottom="0.25" header="0.3" footer="0.3"/>
  <pageSetup fitToWidth="3" horizontalDpi="600" verticalDpi="600" orientation="landscape" scale="41" r:id="rId4"/>
  <colBreaks count="1" manualBreakCount="1">
    <brk id="18" max="55" man="1"/>
  </colBreaks>
  <ignoredErrors>
    <ignoredError sqref="B10:B13 C25:J25 L24 N23 P23 B45" numberStoredAsText="1"/>
  </ignoredErrors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3:Y54"/>
  <sheetViews>
    <sheetView showGridLines="0" zoomScale="70" zoomScaleNormal="70" zoomScalePageLayoutView="0" workbookViewId="0" topLeftCell="A1">
      <selection activeCell="C4" sqref="C4"/>
    </sheetView>
  </sheetViews>
  <sheetFormatPr defaultColWidth="8.8515625" defaultRowHeight="15"/>
  <cols>
    <col min="1" max="1" width="28.7109375" style="141" bestFit="1" customWidth="1"/>
    <col min="2" max="4" width="8.8515625" style="141" customWidth="1"/>
    <col min="5" max="5" width="16.57421875" style="141" bestFit="1" customWidth="1"/>
    <col min="6" max="6" width="3.7109375" style="141" customWidth="1"/>
    <col min="7" max="7" width="15.421875" style="141" bestFit="1" customWidth="1"/>
    <col min="8" max="8" width="3.7109375" style="141" customWidth="1"/>
    <col min="9" max="9" width="15.421875" style="141" bestFit="1" customWidth="1"/>
    <col min="10" max="10" width="3.7109375" style="141" customWidth="1"/>
    <col min="11" max="11" width="17.57421875" style="141" bestFit="1" customWidth="1"/>
    <col min="12" max="12" width="3.7109375" style="141" customWidth="1"/>
    <col min="13" max="13" width="14.8515625" style="141" bestFit="1" customWidth="1"/>
    <col min="14" max="14" width="3.7109375" style="141" customWidth="1"/>
    <col min="15" max="15" width="17.57421875" style="141" bestFit="1" customWidth="1"/>
    <col min="16" max="16" width="3.00390625" style="141" customWidth="1"/>
    <col min="17" max="17" width="1.57421875" style="141" customWidth="1"/>
    <col min="18" max="18" width="3.7109375" style="141" customWidth="1"/>
    <col min="19" max="19" width="15.421875" style="141" bestFit="1" customWidth="1"/>
    <col min="20" max="20" width="3.7109375" style="141" customWidth="1"/>
    <col min="21" max="21" width="10.8515625" style="141" bestFit="1" customWidth="1"/>
    <col min="22" max="22" width="3.7109375" style="141" customWidth="1"/>
    <col min="23" max="23" width="14.00390625" style="141" bestFit="1" customWidth="1"/>
    <col min="24" max="24" width="3.7109375" style="141" customWidth="1"/>
    <col min="25" max="25" width="15.421875" style="141" bestFit="1" customWidth="1"/>
    <col min="26" max="16384" width="8.8515625" style="141" customWidth="1"/>
  </cols>
  <sheetData>
    <row r="1" ht="15"/>
    <row r="2" ht="15"/>
    <row r="3" spans="1:25" ht="18">
      <c r="A3" s="31" t="s">
        <v>110</v>
      </c>
      <c r="B3" s="1"/>
      <c r="C3" s="1"/>
      <c r="D3" s="2"/>
      <c r="E3" s="1"/>
      <c r="F3" s="260" t="s">
        <v>0</v>
      </c>
      <c r="G3" s="260"/>
      <c r="H3" s="260"/>
      <c r="I3" s="260"/>
      <c r="J3" s="260"/>
      <c r="K3" s="26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6"/>
    </row>
    <row r="4" spans="1:25" ht="15.75">
      <c r="A4" s="16" t="s">
        <v>3</v>
      </c>
      <c r="B4" s="1"/>
      <c r="C4" s="228">
        <f>'O-1 LT Oblig Page 1'!D10</f>
        <v>0</v>
      </c>
      <c r="D4" s="228">
        <f>'O-1 LT Oblig Page 1'!E10</f>
        <v>0</v>
      </c>
      <c r="E4" s="1"/>
      <c r="F4" s="260" t="s">
        <v>1</v>
      </c>
      <c r="G4" s="260"/>
      <c r="H4" s="260"/>
      <c r="I4" s="260"/>
      <c r="J4" s="260"/>
      <c r="K4" s="26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6"/>
    </row>
    <row r="5" spans="1:25" ht="15.75">
      <c r="A5" s="16"/>
      <c r="B5" s="1"/>
      <c r="C5" s="229" t="s">
        <v>113</v>
      </c>
      <c r="D5" s="229" t="s">
        <v>114</v>
      </c>
      <c r="E5" s="1"/>
      <c r="F5" s="261" t="str">
        <f>'O-1 LT Oblig Page 1'!G4</f>
        <v>June 30, 2021</v>
      </c>
      <c r="G5" s="260"/>
      <c r="H5" s="260"/>
      <c r="I5" s="260"/>
      <c r="J5" s="260"/>
      <c r="K5" s="26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6"/>
    </row>
    <row r="6" spans="1:25" ht="15.75">
      <c r="A6" s="16"/>
      <c r="B6" s="1"/>
      <c r="C6" s="1"/>
      <c r="D6" s="1"/>
      <c r="E6" s="1"/>
      <c r="F6" s="5"/>
      <c r="G6" s="6"/>
      <c r="H6" s="6"/>
      <c r="I6" s="6"/>
      <c r="J6" s="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6"/>
    </row>
    <row r="7" spans="1:25" ht="15">
      <c r="A7" s="2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26"/>
    </row>
    <row r="8" spans="1:25" ht="15.75">
      <c r="A8" s="55"/>
      <c r="B8" s="56"/>
      <c r="C8" s="56"/>
      <c r="D8" s="56"/>
      <c r="E8" s="56"/>
      <c r="F8" s="57"/>
      <c r="G8" s="57"/>
      <c r="H8" s="57"/>
      <c r="I8" s="57"/>
      <c r="J8" s="57"/>
      <c r="K8" s="56"/>
      <c r="L8" s="56"/>
      <c r="M8" s="58" t="s">
        <v>7</v>
      </c>
      <c r="N8" s="56"/>
      <c r="O8" s="56"/>
      <c r="P8" s="56"/>
      <c r="Q8" s="59"/>
      <c r="R8" s="60"/>
      <c r="S8" s="56"/>
      <c r="T8" s="56"/>
      <c r="U8" s="58" t="s">
        <v>8</v>
      </c>
      <c r="V8" s="56"/>
      <c r="W8" s="56"/>
      <c r="X8" s="56"/>
      <c r="Y8" s="61"/>
    </row>
    <row r="9" spans="1:25" ht="15.75">
      <c r="A9" s="79"/>
      <c r="B9" s="5"/>
      <c r="C9" s="5"/>
      <c r="D9" s="62"/>
      <c r="E9" s="62"/>
      <c r="F9" s="63"/>
      <c r="G9" s="63"/>
      <c r="H9" s="63"/>
      <c r="I9" s="63"/>
      <c r="J9" s="63"/>
      <c r="K9" s="62"/>
      <c r="L9" s="62"/>
      <c r="M9" s="64" t="s">
        <v>9</v>
      </c>
      <c r="N9" s="64"/>
      <c r="O9" s="64" t="s">
        <v>10</v>
      </c>
      <c r="P9" s="62"/>
      <c r="Q9" s="65"/>
      <c r="R9" s="66"/>
      <c r="S9" s="62"/>
      <c r="T9" s="62"/>
      <c r="U9" s="64" t="s">
        <v>11</v>
      </c>
      <c r="V9" s="62"/>
      <c r="W9" s="62"/>
      <c r="X9" s="62"/>
      <c r="Y9" s="67" t="s">
        <v>12</v>
      </c>
    </row>
    <row r="10" spans="1:25" ht="15.75">
      <c r="A10" s="79"/>
      <c r="B10" s="5"/>
      <c r="C10" s="5"/>
      <c r="D10" s="62"/>
      <c r="E10" s="64" t="s">
        <v>14</v>
      </c>
      <c r="F10" s="62"/>
      <c r="G10" s="64" t="s">
        <v>15</v>
      </c>
      <c r="H10" s="62"/>
      <c r="I10" s="64" t="s">
        <v>16</v>
      </c>
      <c r="J10" s="62"/>
      <c r="K10" s="64" t="s">
        <v>17</v>
      </c>
      <c r="L10" s="62"/>
      <c r="M10" s="64" t="s">
        <v>18</v>
      </c>
      <c r="N10" s="64"/>
      <c r="O10" s="64" t="s">
        <v>19</v>
      </c>
      <c r="P10" s="62"/>
      <c r="Q10" s="65"/>
      <c r="R10" s="66"/>
      <c r="S10" s="64" t="s">
        <v>20</v>
      </c>
      <c r="T10" s="64"/>
      <c r="U10" s="64" t="s">
        <v>21</v>
      </c>
      <c r="V10" s="64"/>
      <c r="W10" s="64" t="s">
        <v>22</v>
      </c>
      <c r="X10" s="64"/>
      <c r="Y10" s="67" t="s">
        <v>9</v>
      </c>
    </row>
    <row r="11" spans="1:25" ht="15.75">
      <c r="A11" s="264" t="s">
        <v>13</v>
      </c>
      <c r="B11" s="265"/>
      <c r="C11" s="265"/>
      <c r="D11" s="62"/>
      <c r="E11" s="64" t="s">
        <v>23</v>
      </c>
      <c r="F11" s="62"/>
      <c r="G11" s="62"/>
      <c r="H11" s="62"/>
      <c r="I11" s="62"/>
      <c r="J11" s="62"/>
      <c r="K11" s="64" t="s">
        <v>23</v>
      </c>
      <c r="L11" s="62"/>
      <c r="M11" s="64" t="s">
        <v>24</v>
      </c>
      <c r="N11" s="64"/>
      <c r="O11" s="64" t="s">
        <v>23</v>
      </c>
      <c r="P11" s="62"/>
      <c r="Q11" s="65"/>
      <c r="R11" s="66"/>
      <c r="S11" s="64" t="s">
        <v>25</v>
      </c>
      <c r="T11" s="64"/>
      <c r="U11" s="64" t="s">
        <v>26</v>
      </c>
      <c r="V11" s="64"/>
      <c r="W11" s="64" t="s">
        <v>27</v>
      </c>
      <c r="X11" s="64"/>
      <c r="Y11" s="67" t="s">
        <v>28</v>
      </c>
    </row>
    <row r="12" spans="1:25" ht="15.75">
      <c r="A12" s="268" t="s">
        <v>29</v>
      </c>
      <c r="B12" s="255"/>
      <c r="C12" s="255"/>
      <c r="D12" s="68"/>
      <c r="E12" s="91" t="str">
        <f>CONCATENATE("July 1, ",YEAR(F5)-1)</f>
        <v>July 1, 2020</v>
      </c>
      <c r="F12" s="68"/>
      <c r="G12" s="70" t="s">
        <v>30</v>
      </c>
      <c r="H12" s="68"/>
      <c r="I12" s="70" t="s">
        <v>31</v>
      </c>
      <c r="J12" s="68"/>
      <c r="K12" s="235" t="str">
        <f>F5</f>
        <v>June 30, 2021</v>
      </c>
      <c r="L12" s="68"/>
      <c r="M12" s="74" t="s">
        <v>32</v>
      </c>
      <c r="N12" s="64"/>
      <c r="O12" s="235" t="str">
        <f>F5</f>
        <v>June 30, 2021</v>
      </c>
      <c r="P12" s="68"/>
      <c r="Q12" s="65"/>
      <c r="R12" s="65"/>
      <c r="S12" s="70" t="s">
        <v>33</v>
      </c>
      <c r="T12" s="64"/>
      <c r="U12" s="70" t="s">
        <v>34</v>
      </c>
      <c r="V12" s="64"/>
      <c r="W12" s="70" t="s">
        <v>25</v>
      </c>
      <c r="X12" s="93"/>
      <c r="Y12" s="92" t="s">
        <v>35</v>
      </c>
    </row>
    <row r="13" spans="1:25" ht="15.75">
      <c r="A13" s="280"/>
      <c r="B13" s="281"/>
      <c r="C13" s="28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69" t="str">
        <f>IF(O29='O-1 LT Oblig Page 3'!Z32," ","ERROR-Column (16) Line (21)-See page 3 Column (25) Line (28).")</f>
        <v> </v>
      </c>
      <c r="P13" s="1"/>
      <c r="Q13" s="14"/>
      <c r="R13" s="15"/>
      <c r="S13" s="1"/>
      <c r="T13" s="1"/>
      <c r="U13" s="1"/>
      <c r="V13" s="1"/>
      <c r="W13" s="1"/>
      <c r="X13" s="1"/>
      <c r="Y13" s="276" t="str">
        <f>IF(Y29='O-1 LT Oblig Page 3'!F32," ","ERROR-Column (20) Line (21)-See page 3 Column (24) Line (28).")</f>
        <v> </v>
      </c>
    </row>
    <row r="14" spans="1:25" ht="15.75">
      <c r="A14" s="207" t="s">
        <v>77</v>
      </c>
      <c r="B14" s="94"/>
      <c r="C14" s="9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70"/>
      <c r="P14" s="1"/>
      <c r="Q14" s="14"/>
      <c r="R14" s="15"/>
      <c r="S14" s="1"/>
      <c r="T14" s="1"/>
      <c r="U14" s="1"/>
      <c r="V14" s="1"/>
      <c r="W14" s="1"/>
      <c r="X14" s="1"/>
      <c r="Y14" s="277"/>
    </row>
    <row r="15" spans="1:25" ht="15.75">
      <c r="A15" s="97"/>
      <c r="B15" s="94"/>
      <c r="C15" s="9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70"/>
      <c r="P15" s="1"/>
      <c r="Q15" s="14"/>
      <c r="R15" s="15"/>
      <c r="S15" s="1"/>
      <c r="T15" s="1"/>
      <c r="U15" s="1"/>
      <c r="V15" s="1"/>
      <c r="W15" s="1"/>
      <c r="X15" s="1"/>
      <c r="Y15" s="277"/>
    </row>
    <row r="16" spans="1:25" ht="15.75">
      <c r="A16" s="262" t="str">
        <f>'O-1 LT Oblig Page 1'!C29</f>
        <v>B1</v>
      </c>
      <c r="B16" s="263"/>
      <c r="C16" s="263"/>
      <c r="D16" s="1"/>
      <c r="E16" s="47"/>
      <c r="F16" s="9"/>
      <c r="G16" s="47"/>
      <c r="H16" s="9"/>
      <c r="I16" s="47"/>
      <c r="J16" s="9"/>
      <c r="K16" s="10">
        <f>E16+G16-I16</f>
        <v>0</v>
      </c>
      <c r="L16" s="9"/>
      <c r="M16" s="47"/>
      <c r="N16" s="9"/>
      <c r="O16" s="10">
        <f>K16-M16</f>
        <v>0</v>
      </c>
      <c r="P16" s="1"/>
      <c r="Q16" s="14"/>
      <c r="R16" s="15"/>
      <c r="S16" s="4"/>
      <c r="T16" s="82"/>
      <c r="U16" s="4"/>
      <c r="V16" s="82"/>
      <c r="W16" s="4"/>
      <c r="X16" s="81"/>
      <c r="Y16" s="48"/>
    </row>
    <row r="17" spans="1:25" ht="15.75">
      <c r="A17" s="271"/>
      <c r="B17" s="272"/>
      <c r="C17" s="272"/>
      <c r="D17" s="1"/>
      <c r="E17" s="12"/>
      <c r="F17" s="9"/>
      <c r="G17" s="12"/>
      <c r="H17" s="9"/>
      <c r="I17" s="12"/>
      <c r="J17" s="9"/>
      <c r="K17" s="12"/>
      <c r="L17" s="9"/>
      <c r="M17" s="12"/>
      <c r="N17" s="9"/>
      <c r="O17" s="12"/>
      <c r="P17" s="1"/>
      <c r="Q17" s="14"/>
      <c r="R17" s="15"/>
      <c r="S17" s="11"/>
      <c r="T17" s="82"/>
      <c r="U17" s="11"/>
      <c r="V17" s="82"/>
      <c r="W17" s="11"/>
      <c r="X17" s="82"/>
      <c r="Y17" s="41"/>
    </row>
    <row r="18" spans="1:25" ht="15.75">
      <c r="A18" s="262" t="str">
        <f>'O-1 LT Oblig Page 1'!C30</f>
        <v>B2</v>
      </c>
      <c r="B18" s="263"/>
      <c r="C18" s="263"/>
      <c r="D18" s="1"/>
      <c r="E18" s="47"/>
      <c r="F18" s="9"/>
      <c r="G18" s="47"/>
      <c r="H18" s="9"/>
      <c r="I18" s="47"/>
      <c r="J18" s="9"/>
      <c r="K18" s="10">
        <f>E18+G18-I18</f>
        <v>0</v>
      </c>
      <c r="L18" s="9"/>
      <c r="M18" s="47"/>
      <c r="N18" s="9"/>
      <c r="O18" s="10">
        <f>K18-M18</f>
        <v>0</v>
      </c>
      <c r="P18" s="1"/>
      <c r="Q18" s="14"/>
      <c r="R18" s="15"/>
      <c r="S18" s="4"/>
      <c r="T18" s="82"/>
      <c r="U18" s="4"/>
      <c r="V18" s="82"/>
      <c r="W18" s="4"/>
      <c r="X18" s="81"/>
      <c r="Y18" s="48"/>
    </row>
    <row r="19" spans="1:25" ht="15.75">
      <c r="A19" s="271"/>
      <c r="B19" s="272"/>
      <c r="C19" s="272"/>
      <c r="D19" s="1"/>
      <c r="E19" s="12"/>
      <c r="F19" s="9"/>
      <c r="G19" s="12"/>
      <c r="H19" s="9"/>
      <c r="I19" s="12"/>
      <c r="J19" s="9"/>
      <c r="K19" s="12"/>
      <c r="L19" s="9"/>
      <c r="M19" s="12"/>
      <c r="N19" s="9"/>
      <c r="O19" s="12"/>
      <c r="P19" s="1"/>
      <c r="Q19" s="14"/>
      <c r="R19" s="15"/>
      <c r="S19" s="11"/>
      <c r="T19" s="82"/>
      <c r="U19" s="11"/>
      <c r="V19" s="82"/>
      <c r="W19" s="11"/>
      <c r="X19" s="82"/>
      <c r="Y19" s="41"/>
    </row>
    <row r="20" spans="1:25" ht="15.75">
      <c r="A20" s="262" t="str">
        <f>'O-1 LT Oblig Page 1'!C31</f>
        <v>B3</v>
      </c>
      <c r="B20" s="263"/>
      <c r="C20" s="263"/>
      <c r="D20" s="1"/>
      <c r="E20" s="47"/>
      <c r="F20" s="9"/>
      <c r="G20" s="47"/>
      <c r="H20" s="9"/>
      <c r="I20" s="47"/>
      <c r="J20" s="9"/>
      <c r="K20" s="10">
        <f>E20+G20-I20</f>
        <v>0</v>
      </c>
      <c r="L20" s="9"/>
      <c r="M20" s="47"/>
      <c r="N20" s="9"/>
      <c r="O20" s="10">
        <f>K20-M20</f>
        <v>0</v>
      </c>
      <c r="P20" s="1"/>
      <c r="Q20" s="14"/>
      <c r="R20" s="15"/>
      <c r="S20" s="4"/>
      <c r="T20" s="82"/>
      <c r="U20" s="4"/>
      <c r="V20" s="82"/>
      <c r="W20" s="4"/>
      <c r="X20" s="81"/>
      <c r="Y20" s="48"/>
    </row>
    <row r="21" spans="1:25" ht="15.75">
      <c r="A21" s="271"/>
      <c r="B21" s="272"/>
      <c r="C21" s="272"/>
      <c r="D21" s="1"/>
      <c r="E21" s="12"/>
      <c r="F21" s="9"/>
      <c r="G21" s="12"/>
      <c r="H21" s="9"/>
      <c r="I21" s="12"/>
      <c r="J21" s="9"/>
      <c r="K21" s="12"/>
      <c r="L21" s="9"/>
      <c r="M21" s="12"/>
      <c r="N21" s="9"/>
      <c r="O21" s="12"/>
      <c r="P21" s="1"/>
      <c r="Q21" s="14"/>
      <c r="R21" s="15"/>
      <c r="S21" s="11"/>
      <c r="T21" s="82"/>
      <c r="U21" s="11"/>
      <c r="V21" s="82"/>
      <c r="W21" s="11"/>
      <c r="X21" s="82"/>
      <c r="Y21" s="41"/>
    </row>
    <row r="22" spans="1:25" ht="15.75">
      <c r="A22" s="262" t="str">
        <f>'O-1 LT Oblig Page 1'!C32</f>
        <v>B4</v>
      </c>
      <c r="B22" s="263"/>
      <c r="C22" s="263"/>
      <c r="D22" s="1"/>
      <c r="E22" s="47"/>
      <c r="F22" s="9"/>
      <c r="G22" s="47"/>
      <c r="H22" s="9"/>
      <c r="I22" s="47"/>
      <c r="J22" s="9"/>
      <c r="K22" s="10">
        <f>E22+G22-I22</f>
        <v>0</v>
      </c>
      <c r="L22" s="9"/>
      <c r="M22" s="47"/>
      <c r="N22" s="9"/>
      <c r="O22" s="10">
        <f>K22-M22</f>
        <v>0</v>
      </c>
      <c r="P22" s="1"/>
      <c r="Q22" s="14"/>
      <c r="R22" s="15"/>
      <c r="S22" s="4"/>
      <c r="T22" s="82"/>
      <c r="U22" s="4"/>
      <c r="V22" s="82"/>
      <c r="W22" s="4"/>
      <c r="X22" s="81"/>
      <c r="Y22" s="48"/>
    </row>
    <row r="23" spans="1:25" ht="15.75">
      <c r="A23" s="271"/>
      <c r="B23" s="272"/>
      <c r="C23" s="272"/>
      <c r="D23" s="1"/>
      <c r="E23" s="12"/>
      <c r="F23" s="9"/>
      <c r="G23" s="12"/>
      <c r="H23" s="9"/>
      <c r="I23" s="12"/>
      <c r="J23" s="9"/>
      <c r="K23" s="12"/>
      <c r="L23" s="9"/>
      <c r="M23" s="12"/>
      <c r="N23" s="9"/>
      <c r="O23" s="12"/>
      <c r="P23" s="1"/>
      <c r="Q23" s="14"/>
      <c r="R23" s="15"/>
      <c r="S23" s="11"/>
      <c r="T23" s="82"/>
      <c r="U23" s="11"/>
      <c r="V23" s="82"/>
      <c r="W23" s="11"/>
      <c r="X23" s="82"/>
      <c r="Y23" s="41"/>
    </row>
    <row r="24" spans="1:25" ht="15.75">
      <c r="A24" s="262" t="str">
        <f>'O-1 LT Oblig Page 1'!C33</f>
        <v>B5</v>
      </c>
      <c r="B24" s="263"/>
      <c r="C24" s="263"/>
      <c r="D24" s="1"/>
      <c r="E24" s="47"/>
      <c r="F24" s="9"/>
      <c r="G24" s="47"/>
      <c r="H24" s="9"/>
      <c r="I24" s="47"/>
      <c r="J24" s="9"/>
      <c r="K24" s="10">
        <f>E24+G24-I24</f>
        <v>0</v>
      </c>
      <c r="L24" s="9"/>
      <c r="M24" s="47"/>
      <c r="N24" s="9"/>
      <c r="O24" s="10">
        <f>K24-M24</f>
        <v>0</v>
      </c>
      <c r="P24" s="1"/>
      <c r="Q24" s="14"/>
      <c r="R24" s="15"/>
      <c r="S24" s="4"/>
      <c r="T24" s="82"/>
      <c r="U24" s="4"/>
      <c r="V24" s="82"/>
      <c r="W24" s="4"/>
      <c r="X24" s="81"/>
      <c r="Y24" s="48"/>
    </row>
    <row r="25" spans="1:25" ht="15.75">
      <c r="A25" s="271"/>
      <c r="B25" s="272"/>
      <c r="C25" s="272"/>
      <c r="D25" s="1"/>
      <c r="E25" s="12"/>
      <c r="F25" s="9"/>
      <c r="G25" s="12"/>
      <c r="H25" s="9"/>
      <c r="I25" s="12"/>
      <c r="J25" s="9"/>
      <c r="K25" s="12"/>
      <c r="L25" s="9"/>
      <c r="M25" s="12"/>
      <c r="N25" s="9"/>
      <c r="O25" s="12"/>
      <c r="P25" s="1"/>
      <c r="Q25" s="14"/>
      <c r="R25" s="15"/>
      <c r="S25" s="11"/>
      <c r="T25" s="82"/>
      <c r="U25" s="11"/>
      <c r="V25" s="82"/>
      <c r="W25" s="11"/>
      <c r="X25" s="82"/>
      <c r="Y25" s="41"/>
    </row>
    <row r="26" spans="1:25" ht="15.75">
      <c r="A26" s="262" t="str">
        <f>'O-1 LT Oblig Page 1'!C34</f>
        <v>B6</v>
      </c>
      <c r="B26" s="263"/>
      <c r="C26" s="263"/>
      <c r="D26" s="1"/>
      <c r="E26" s="219"/>
      <c r="F26" s="9"/>
      <c r="G26" s="219"/>
      <c r="H26" s="9"/>
      <c r="I26" s="219"/>
      <c r="J26" s="9"/>
      <c r="K26" s="220">
        <f>E26+G26-I26</f>
        <v>0</v>
      </c>
      <c r="L26" s="9"/>
      <c r="M26" s="219"/>
      <c r="N26" s="9"/>
      <c r="O26" s="10">
        <f>K26-M26</f>
        <v>0</v>
      </c>
      <c r="P26" s="1"/>
      <c r="Q26" s="14"/>
      <c r="R26" s="15"/>
      <c r="S26" s="4"/>
      <c r="T26" s="82"/>
      <c r="U26" s="4"/>
      <c r="V26" s="82"/>
      <c r="W26" s="4"/>
      <c r="X26" s="82"/>
      <c r="Y26" s="221"/>
    </row>
    <row r="27" spans="1:25" ht="15.75">
      <c r="A27" s="278"/>
      <c r="B27" s="279"/>
      <c r="C27" s="279"/>
      <c r="D27" s="1"/>
      <c r="E27" s="12"/>
      <c r="F27" s="9"/>
      <c r="G27" s="12"/>
      <c r="H27" s="9"/>
      <c r="I27" s="12"/>
      <c r="J27" s="9"/>
      <c r="K27" s="12"/>
      <c r="L27" s="9"/>
      <c r="M27" s="12"/>
      <c r="N27" s="9"/>
      <c r="O27" s="12"/>
      <c r="P27" s="1"/>
      <c r="Q27" s="14"/>
      <c r="R27" s="15"/>
      <c r="S27" s="11"/>
      <c r="T27" s="82"/>
      <c r="U27" s="11"/>
      <c r="V27" s="82"/>
      <c r="W27" s="11"/>
      <c r="X27" s="82"/>
      <c r="Y27" s="41"/>
    </row>
    <row r="28" spans="1:25" ht="15.75">
      <c r="A28" s="97"/>
      <c r="B28" s="94"/>
      <c r="C28" s="94"/>
      <c r="D28" s="1"/>
      <c r="E28" s="34"/>
      <c r="F28" s="9"/>
      <c r="G28" s="34"/>
      <c r="H28" s="9"/>
      <c r="I28" s="34"/>
      <c r="J28" s="9"/>
      <c r="K28" s="34"/>
      <c r="L28" s="9"/>
      <c r="M28" s="34"/>
      <c r="N28" s="9"/>
      <c r="O28" s="34"/>
      <c r="P28" s="1"/>
      <c r="Q28" s="14"/>
      <c r="R28" s="15"/>
      <c r="S28" s="13"/>
      <c r="T28" s="82"/>
      <c r="U28" s="13"/>
      <c r="V28" s="82"/>
      <c r="W28" s="13"/>
      <c r="X28" s="82"/>
      <c r="Y28" s="98"/>
    </row>
    <row r="29" spans="1:25" ht="15.75">
      <c r="A29" s="73" t="s">
        <v>54</v>
      </c>
      <c r="B29" s="73"/>
      <c r="C29" s="73"/>
      <c r="D29" s="100"/>
      <c r="E29" s="53">
        <f>SUM(E16:E26)</f>
        <v>0</v>
      </c>
      <c r="F29" s="99"/>
      <c r="G29" s="53">
        <f>SUM(G16:G26)</f>
        <v>0</v>
      </c>
      <c r="H29" s="99"/>
      <c r="I29" s="53">
        <f>SUM(I16:I26)</f>
        <v>0</v>
      </c>
      <c r="J29" s="99"/>
      <c r="K29" s="53">
        <f>SUM(K16:K26)</f>
        <v>0</v>
      </c>
      <c r="L29" s="99"/>
      <c r="M29" s="53">
        <f>SUM(M16:M26)</f>
        <v>0</v>
      </c>
      <c r="N29" s="99"/>
      <c r="O29" s="227">
        <f>SUM(O16:O26)</f>
        <v>0</v>
      </c>
      <c r="P29" s="100"/>
      <c r="Q29" s="101"/>
      <c r="R29" s="102"/>
      <c r="S29" s="53">
        <f>SUM(S16:S26)</f>
        <v>0</v>
      </c>
      <c r="T29" s="99"/>
      <c r="U29" s="53">
        <f>SUM(U16:U26)</f>
        <v>0</v>
      </c>
      <c r="V29" s="99"/>
      <c r="W29" s="53">
        <f>SUM(W16:W26)</f>
        <v>0</v>
      </c>
      <c r="X29" s="53"/>
      <c r="Y29" s="222">
        <f>SUM(Y16:Y26)</f>
        <v>0</v>
      </c>
    </row>
    <row r="30" spans="1:25" ht="15" customHeight="1">
      <c r="A30" s="208"/>
      <c r="B30" s="209"/>
      <c r="C30" s="209"/>
      <c r="D30" s="1"/>
      <c r="E30" s="10"/>
      <c r="F30" s="9"/>
      <c r="G30" s="10"/>
      <c r="H30" s="9"/>
      <c r="I30" s="10"/>
      <c r="J30" s="9"/>
      <c r="K30" s="10"/>
      <c r="L30" s="9"/>
      <c r="M30" s="10"/>
      <c r="N30" s="9"/>
      <c r="O30" s="10"/>
      <c r="P30" s="1"/>
      <c r="Q30" s="14"/>
      <c r="R30" s="15"/>
      <c r="S30" s="10"/>
      <c r="T30" s="9"/>
      <c r="U30" s="10"/>
      <c r="V30" s="9"/>
      <c r="W30" s="10"/>
      <c r="X30" s="10"/>
      <c r="Y30" s="215"/>
    </row>
    <row r="31" spans="1:25" ht="15.75">
      <c r="A31" s="18"/>
      <c r="B31" s="20"/>
      <c r="C31" s="20"/>
      <c r="D31" s="1"/>
      <c r="E31" s="10"/>
      <c r="F31" s="9"/>
      <c r="G31" s="10"/>
      <c r="H31" s="9"/>
      <c r="I31" s="10"/>
      <c r="J31" s="9"/>
      <c r="K31" s="10"/>
      <c r="L31" s="9"/>
      <c r="M31" s="10"/>
      <c r="N31" s="9"/>
      <c r="O31" s="10"/>
      <c r="P31" s="1"/>
      <c r="Q31" s="186"/>
      <c r="R31" s="16"/>
      <c r="S31" s="10"/>
      <c r="T31" s="9"/>
      <c r="U31" s="10"/>
      <c r="V31" s="9"/>
      <c r="W31" s="10"/>
      <c r="X31" s="10"/>
      <c r="Y31" s="275"/>
    </row>
    <row r="32" spans="1:25" ht="15.75">
      <c r="A32" s="18"/>
      <c r="B32" s="20"/>
      <c r="C32" s="20"/>
      <c r="D32" s="1"/>
      <c r="E32" s="10"/>
      <c r="F32" s="9"/>
      <c r="G32" s="10"/>
      <c r="H32" s="9"/>
      <c r="I32" s="10"/>
      <c r="J32" s="9"/>
      <c r="K32" s="10"/>
      <c r="L32" s="9"/>
      <c r="M32" s="10"/>
      <c r="N32" s="9"/>
      <c r="O32" s="10"/>
      <c r="P32" s="1"/>
      <c r="Q32" s="186"/>
      <c r="R32" s="16"/>
      <c r="S32" s="10"/>
      <c r="T32" s="9"/>
      <c r="U32" s="10"/>
      <c r="V32" s="9"/>
      <c r="W32" s="10"/>
      <c r="X32" s="10"/>
      <c r="Y32" s="275"/>
    </row>
    <row r="33" spans="1:25" ht="15.75">
      <c r="A33" s="207" t="s">
        <v>76</v>
      </c>
      <c r="B33" s="104"/>
      <c r="C33" s="104"/>
      <c r="D33" s="1"/>
      <c r="E33" s="104"/>
      <c r="F33" s="34"/>
      <c r="G33" s="104"/>
      <c r="H33" s="34"/>
      <c r="I33" s="104"/>
      <c r="J33" s="34"/>
      <c r="K33" s="104"/>
      <c r="L33" s="34"/>
      <c r="M33" s="104"/>
      <c r="N33" s="34"/>
      <c r="O33" s="104"/>
      <c r="P33" s="16"/>
      <c r="Q33" s="186"/>
      <c r="R33" s="16"/>
      <c r="S33" s="42"/>
      <c r="T33" s="13"/>
      <c r="U33" s="42"/>
      <c r="V33" s="13"/>
      <c r="W33" s="42"/>
      <c r="X33" s="42"/>
      <c r="Y33" s="275"/>
    </row>
    <row r="34" spans="1:25" ht="15.75">
      <c r="A34" s="266"/>
      <c r="B34" s="267"/>
      <c r="C34" s="267"/>
      <c r="D34" s="1"/>
      <c r="E34" s="34"/>
      <c r="F34" s="9"/>
      <c r="G34" s="34"/>
      <c r="H34" s="9"/>
      <c r="I34" s="34"/>
      <c r="J34" s="9"/>
      <c r="K34" s="34"/>
      <c r="L34" s="9"/>
      <c r="M34" s="34"/>
      <c r="N34" s="9"/>
      <c r="O34" s="34"/>
      <c r="P34" s="1"/>
      <c r="Q34" s="14"/>
      <c r="R34" s="15"/>
      <c r="S34" s="13"/>
      <c r="T34" s="82"/>
      <c r="U34" s="13"/>
      <c r="V34" s="82"/>
      <c r="W34" s="13"/>
      <c r="X34" s="82"/>
      <c r="Y34" s="98"/>
    </row>
    <row r="35" spans="1:25" ht="15.75">
      <c r="A35" s="262" t="str">
        <f>'O-1 LT Oblig Page 1'!C38</f>
        <v>N1</v>
      </c>
      <c r="B35" s="263"/>
      <c r="C35" s="263"/>
      <c r="D35" s="1"/>
      <c r="E35" s="47"/>
      <c r="F35" s="9"/>
      <c r="G35" s="47"/>
      <c r="H35" s="9"/>
      <c r="I35" s="47"/>
      <c r="J35" s="9"/>
      <c r="K35" s="10">
        <f>E35+G35-I35</f>
        <v>0</v>
      </c>
      <c r="L35" s="9"/>
      <c r="M35" s="47"/>
      <c r="N35" s="9"/>
      <c r="O35" s="10">
        <f>K35-M35</f>
        <v>0</v>
      </c>
      <c r="P35" s="1"/>
      <c r="Q35" s="14"/>
      <c r="R35" s="15"/>
      <c r="S35" s="4"/>
      <c r="T35" s="82"/>
      <c r="U35" s="4"/>
      <c r="V35" s="82"/>
      <c r="W35" s="4"/>
      <c r="X35" s="81"/>
      <c r="Y35" s="48"/>
    </row>
    <row r="36" spans="1:25" ht="15.75">
      <c r="A36" s="271"/>
      <c r="B36" s="272"/>
      <c r="C36" s="272"/>
      <c r="D36" s="1"/>
      <c r="E36" s="12"/>
      <c r="F36" s="9"/>
      <c r="G36" s="12"/>
      <c r="H36" s="9"/>
      <c r="I36" s="12"/>
      <c r="J36" s="9"/>
      <c r="K36" s="12"/>
      <c r="L36" s="9"/>
      <c r="M36" s="12"/>
      <c r="N36" s="9"/>
      <c r="O36" s="12"/>
      <c r="P36" s="1"/>
      <c r="Q36" s="14"/>
      <c r="R36" s="15"/>
      <c r="S36" s="11"/>
      <c r="T36" s="82"/>
      <c r="U36" s="11"/>
      <c r="V36" s="82"/>
      <c r="W36" s="11"/>
      <c r="X36" s="82"/>
      <c r="Y36" s="41"/>
    </row>
    <row r="37" spans="1:25" ht="15.75">
      <c r="A37" s="262" t="str">
        <f>'O-1 LT Oblig Page 1'!C39</f>
        <v>N2</v>
      </c>
      <c r="B37" s="263"/>
      <c r="C37" s="263"/>
      <c r="D37" s="1"/>
      <c r="E37" s="52"/>
      <c r="F37" s="9"/>
      <c r="G37" s="52"/>
      <c r="H37" s="9"/>
      <c r="I37" s="52"/>
      <c r="J37" s="9"/>
      <c r="K37" s="53">
        <f>E37+G37-I37</f>
        <v>0</v>
      </c>
      <c r="L37" s="9"/>
      <c r="M37" s="52"/>
      <c r="N37" s="9"/>
      <c r="O37" s="53">
        <f>K37-M37</f>
        <v>0</v>
      </c>
      <c r="P37" s="1"/>
      <c r="Q37" s="14"/>
      <c r="R37" s="15"/>
      <c r="S37" s="71"/>
      <c r="T37" s="82"/>
      <c r="U37" s="71"/>
      <c r="V37" s="82"/>
      <c r="W37" s="71"/>
      <c r="X37" s="81"/>
      <c r="Y37" s="72"/>
    </row>
    <row r="38" spans="1:25" ht="15.75">
      <c r="A38" s="185"/>
      <c r="B38" s="104"/>
      <c r="C38" s="104"/>
      <c r="D38" s="1"/>
      <c r="E38" s="10"/>
      <c r="F38" s="9"/>
      <c r="G38" s="10"/>
      <c r="H38" s="9"/>
      <c r="I38" s="10"/>
      <c r="J38" s="9"/>
      <c r="K38" s="10"/>
      <c r="L38" s="9"/>
      <c r="M38" s="10"/>
      <c r="N38" s="9"/>
      <c r="O38" s="10"/>
      <c r="P38" s="1"/>
      <c r="Q38" s="14"/>
      <c r="R38" s="15"/>
      <c r="S38" s="81"/>
      <c r="T38" s="82"/>
      <c r="U38" s="81"/>
      <c r="V38" s="82"/>
      <c r="W38" s="81"/>
      <c r="X38" s="81"/>
      <c r="Y38" s="43"/>
    </row>
    <row r="39" spans="1:25" ht="15.75">
      <c r="A39" s="262" t="str">
        <f>'O-1 LT Oblig Page 1'!C40</f>
        <v>N3</v>
      </c>
      <c r="B39" s="263"/>
      <c r="C39" s="263"/>
      <c r="D39" s="1"/>
      <c r="E39" s="52"/>
      <c r="F39" s="9"/>
      <c r="G39" s="52"/>
      <c r="H39" s="9"/>
      <c r="I39" s="52"/>
      <c r="J39" s="9"/>
      <c r="K39" s="53">
        <f>E39+G39-I39</f>
        <v>0</v>
      </c>
      <c r="L39" s="9"/>
      <c r="M39" s="52"/>
      <c r="N39" s="9"/>
      <c r="O39" s="53">
        <f>K39-M39</f>
        <v>0</v>
      </c>
      <c r="P39" s="1"/>
      <c r="Q39" s="14"/>
      <c r="R39" s="15"/>
      <c r="S39" s="71"/>
      <c r="T39" s="82"/>
      <c r="U39" s="71"/>
      <c r="V39" s="82"/>
      <c r="W39" s="71"/>
      <c r="X39" s="81"/>
      <c r="Y39" s="72"/>
    </row>
    <row r="40" spans="1:25" ht="15.75">
      <c r="A40" s="185"/>
      <c r="B40" s="104"/>
      <c r="C40" s="104"/>
      <c r="D40" s="1"/>
      <c r="E40" s="10"/>
      <c r="F40" s="9"/>
      <c r="G40" s="10"/>
      <c r="H40" s="9"/>
      <c r="I40" s="10"/>
      <c r="J40" s="9"/>
      <c r="K40" s="10"/>
      <c r="L40" s="9"/>
      <c r="M40" s="10"/>
      <c r="N40" s="9"/>
      <c r="O40" s="54"/>
      <c r="P40" s="1"/>
      <c r="Q40" s="14"/>
      <c r="R40" s="15"/>
      <c r="S40" s="81"/>
      <c r="T40" s="82"/>
      <c r="U40" s="81"/>
      <c r="V40" s="82"/>
      <c r="W40" s="81"/>
      <c r="X40" s="81"/>
      <c r="Y40" s="43"/>
    </row>
    <row r="41" spans="1:25" ht="15.75">
      <c r="A41" s="262" t="str">
        <f>'O-1 LT Oblig Page 1'!C41</f>
        <v>N4</v>
      </c>
      <c r="B41" s="263"/>
      <c r="C41" s="263"/>
      <c r="D41" s="1"/>
      <c r="E41" s="47"/>
      <c r="F41" s="9"/>
      <c r="G41" s="47"/>
      <c r="H41" s="9"/>
      <c r="I41" s="47"/>
      <c r="J41" s="9"/>
      <c r="K41" s="10">
        <f>E41+G41-I41</f>
        <v>0</v>
      </c>
      <c r="L41" s="9"/>
      <c r="M41" s="47"/>
      <c r="N41" s="9"/>
      <c r="O41" s="53">
        <f>K41-M41</f>
        <v>0</v>
      </c>
      <c r="P41" s="1"/>
      <c r="Q41" s="14"/>
      <c r="R41" s="15"/>
      <c r="S41" s="4"/>
      <c r="T41" s="82"/>
      <c r="U41" s="4"/>
      <c r="V41" s="82"/>
      <c r="W41" s="4"/>
      <c r="X41" s="81"/>
      <c r="Y41" s="48"/>
    </row>
    <row r="42" spans="1:25" ht="15.75">
      <c r="A42" s="183"/>
      <c r="B42" s="184"/>
      <c r="C42" s="184"/>
      <c r="D42" s="1"/>
      <c r="E42" s="12"/>
      <c r="F42" s="9"/>
      <c r="G42" s="12"/>
      <c r="H42" s="9"/>
      <c r="I42" s="12"/>
      <c r="J42" s="9"/>
      <c r="K42" s="12"/>
      <c r="L42" s="9"/>
      <c r="M42" s="12"/>
      <c r="N42" s="9"/>
      <c r="O42" s="12"/>
      <c r="P42" s="1"/>
      <c r="Q42" s="14"/>
      <c r="R42" s="15"/>
      <c r="S42" s="12"/>
      <c r="T42" s="9"/>
      <c r="U42" s="12"/>
      <c r="V42" s="9"/>
      <c r="W42" s="12"/>
      <c r="X42" s="9"/>
      <c r="Y42" s="38"/>
    </row>
    <row r="43" spans="1:25" ht="15.75">
      <c r="A43" s="262" t="str">
        <f>'O-1 LT Oblig Page 1'!C42</f>
        <v>N5</v>
      </c>
      <c r="B43" s="263"/>
      <c r="C43" s="263"/>
      <c r="D43" s="1"/>
      <c r="E43" s="47"/>
      <c r="F43" s="9"/>
      <c r="G43" s="47"/>
      <c r="H43" s="9"/>
      <c r="I43" s="47"/>
      <c r="J43" s="9"/>
      <c r="K43" s="10">
        <f>E43+G43-I43</f>
        <v>0</v>
      </c>
      <c r="L43" s="9"/>
      <c r="M43" s="47"/>
      <c r="N43" s="9"/>
      <c r="O43" s="53">
        <f>K43-M43</f>
        <v>0</v>
      </c>
      <c r="P43" s="1"/>
      <c r="Q43" s="14"/>
      <c r="R43" s="15"/>
      <c r="S43" s="4"/>
      <c r="T43" s="82"/>
      <c r="U43" s="4"/>
      <c r="V43" s="82"/>
      <c r="W43" s="4"/>
      <c r="X43" s="81"/>
      <c r="Y43" s="48"/>
    </row>
    <row r="44" spans="1:25" ht="15.75">
      <c r="A44" s="28"/>
      <c r="B44" s="3"/>
      <c r="C44" s="3"/>
      <c r="D44" s="1"/>
      <c r="E44" s="12"/>
      <c r="F44" s="9"/>
      <c r="G44" s="12"/>
      <c r="H44" s="9"/>
      <c r="I44" s="12"/>
      <c r="J44" s="9"/>
      <c r="K44" s="12"/>
      <c r="L44" s="9"/>
      <c r="M44" s="12"/>
      <c r="N44" s="9"/>
      <c r="O44" s="12"/>
      <c r="P44" s="1"/>
      <c r="Q44" s="14"/>
      <c r="R44" s="15"/>
      <c r="S44" s="12"/>
      <c r="T44" s="9"/>
      <c r="U44" s="12"/>
      <c r="V44" s="9"/>
      <c r="W44" s="12"/>
      <c r="X44" s="9"/>
      <c r="Y44" s="38"/>
    </row>
    <row r="45" spans="1:25" ht="15.75">
      <c r="A45" s="17"/>
      <c r="B45" s="16"/>
      <c r="C45" s="16"/>
      <c r="D45" s="1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1"/>
      <c r="Q45" s="14"/>
      <c r="R45" s="15"/>
      <c r="S45" s="9"/>
      <c r="T45" s="9"/>
      <c r="U45" s="9"/>
      <c r="V45" s="9"/>
      <c r="W45" s="9"/>
      <c r="X45" s="9"/>
      <c r="Y45" s="49"/>
    </row>
    <row r="46" spans="1:25" ht="15.75">
      <c r="A46" s="17"/>
      <c r="B46" s="16"/>
      <c r="C46" s="16"/>
      <c r="D46" s="1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1"/>
      <c r="Q46" s="14"/>
      <c r="R46" s="15"/>
      <c r="S46" s="9"/>
      <c r="T46" s="9"/>
      <c r="U46" s="9"/>
      <c r="V46" s="9"/>
      <c r="W46" s="9"/>
      <c r="X46" s="9"/>
      <c r="Y46" s="49"/>
    </row>
    <row r="47" spans="1:25" ht="15.75">
      <c r="A47" s="103" t="s">
        <v>78</v>
      </c>
      <c r="B47" s="73"/>
      <c r="C47" s="73"/>
      <c r="D47" s="100"/>
      <c r="E47" s="127">
        <f>SUM(E35:E43)</f>
        <v>0</v>
      </c>
      <c r="F47" s="99"/>
      <c r="G47" s="53">
        <f>SUM(G35:G43)</f>
        <v>0</v>
      </c>
      <c r="H47" s="99"/>
      <c r="I47" s="53">
        <f>SUM(I35:I43)</f>
        <v>0</v>
      </c>
      <c r="J47" s="99"/>
      <c r="K47" s="53">
        <f>SUM(K35:K43)</f>
        <v>0</v>
      </c>
      <c r="L47" s="99"/>
      <c r="M47" s="53">
        <f>SUM(M35:M43)</f>
        <v>0</v>
      </c>
      <c r="N47" s="99"/>
      <c r="O47" s="227">
        <f>SUM(O35:O43)</f>
        <v>0</v>
      </c>
      <c r="P47" s="100"/>
      <c r="Q47" s="101"/>
      <c r="R47" s="102"/>
      <c r="S47" s="53">
        <f>SUM(S35:S43)</f>
        <v>0</v>
      </c>
      <c r="T47" s="99"/>
      <c r="U47" s="53">
        <f>SUM(U35:U43)</f>
        <v>0</v>
      </c>
      <c r="V47" s="99"/>
      <c r="W47" s="53">
        <f>SUM(W35:W43)</f>
        <v>0</v>
      </c>
      <c r="X47" s="53"/>
      <c r="Y47" s="222">
        <f>SUM(Y35:Y43)</f>
        <v>0</v>
      </c>
    </row>
    <row r="48" spans="1:25" ht="15">
      <c r="A48" s="17"/>
      <c r="B48" s="16"/>
      <c r="C48" s="16"/>
      <c r="D48" s="1"/>
      <c r="E48" s="16"/>
      <c r="F48" s="1"/>
      <c r="G48" s="16"/>
      <c r="H48" s="1"/>
      <c r="I48" s="16"/>
      <c r="J48" s="1"/>
      <c r="K48" s="16"/>
      <c r="L48" s="1"/>
      <c r="M48" s="16"/>
      <c r="N48" s="1"/>
      <c r="O48" s="269" t="str">
        <f>IF(O47='O-1 LT Oblig Page 3'!Z49," ","ERROR-Column (16) Line (22)-See page 3 Column (25) Line (31).")</f>
        <v> </v>
      </c>
      <c r="P48" s="1"/>
      <c r="Q48" s="1"/>
      <c r="R48" s="1"/>
      <c r="S48" s="16"/>
      <c r="T48" s="1"/>
      <c r="U48" s="16"/>
      <c r="V48" s="1"/>
      <c r="W48" s="16"/>
      <c r="X48" s="1"/>
      <c r="Y48" s="258" t="str">
        <f>IF(Y47='O-1 LT Oblig Page 3'!F49," ","ERROR-Column (20) Line (22)-See page 3 Column (24) Line (31).")</f>
        <v> </v>
      </c>
    </row>
    <row r="49" spans="1:25" ht="15">
      <c r="A49" s="17"/>
      <c r="B49" s="16"/>
      <c r="C49" s="16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70"/>
      <c r="P49" s="1"/>
      <c r="Q49" s="1"/>
      <c r="R49" s="1"/>
      <c r="S49" s="1"/>
      <c r="T49" s="1"/>
      <c r="U49" s="1"/>
      <c r="V49" s="1"/>
      <c r="W49" s="1"/>
      <c r="X49" s="1"/>
      <c r="Y49" s="259"/>
    </row>
    <row r="50" spans="1:25" ht="15.75">
      <c r="A50" s="18" t="s">
        <v>69</v>
      </c>
      <c r="B50" s="20"/>
      <c r="C50" s="20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0"/>
      <c r="P50" s="6"/>
      <c r="Q50" s="6"/>
      <c r="R50" s="6"/>
      <c r="S50" s="6"/>
      <c r="T50" s="6"/>
      <c r="U50" s="6"/>
      <c r="V50" s="2"/>
      <c r="W50" s="2"/>
      <c r="X50" s="2"/>
      <c r="Y50" s="259"/>
    </row>
    <row r="51" spans="1:25" ht="15">
      <c r="A51" s="17"/>
      <c r="B51" s="29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25"/>
    </row>
    <row r="52" spans="1:25" ht="15.75">
      <c r="A52" s="30"/>
      <c r="B52" s="26"/>
      <c r="C52" s="26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26"/>
      <c r="R52" s="26"/>
      <c r="S52" s="26"/>
      <c r="T52" s="26"/>
      <c r="U52" s="26"/>
      <c r="V52" s="26"/>
      <c r="W52" s="26"/>
      <c r="X52" s="26"/>
      <c r="Y52" s="27"/>
    </row>
    <row r="53" spans="1:16" ht="15.75">
      <c r="A53" s="187" t="s">
        <v>74</v>
      </c>
      <c r="D53" s="273" t="s">
        <v>127</v>
      </c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</row>
    <row r="54" ht="15.75">
      <c r="A54" s="187"/>
    </row>
  </sheetData>
  <sheetProtection password="C8DD" sheet="1"/>
  <mergeCells count="31">
    <mergeCell ref="A13:C13"/>
    <mergeCell ref="A43:C43"/>
    <mergeCell ref="A22:C22"/>
    <mergeCell ref="Y31:Y33"/>
    <mergeCell ref="Y13:Y15"/>
    <mergeCell ref="A24:C24"/>
    <mergeCell ref="A26:C26"/>
    <mergeCell ref="A23:C23"/>
    <mergeCell ref="A25:C25"/>
    <mergeCell ref="A27:C27"/>
    <mergeCell ref="A20:C20"/>
    <mergeCell ref="A21:C21"/>
    <mergeCell ref="A37:C37"/>
    <mergeCell ref="O13:O15"/>
    <mergeCell ref="A19:C19"/>
    <mergeCell ref="D53:P53"/>
    <mergeCell ref="A39:C39"/>
    <mergeCell ref="A41:C41"/>
    <mergeCell ref="A36:C36"/>
    <mergeCell ref="A35:C35"/>
    <mergeCell ref="A17:C17"/>
    <mergeCell ref="Y48:Y50"/>
    <mergeCell ref="F3:K3"/>
    <mergeCell ref="F5:K5"/>
    <mergeCell ref="A18:C18"/>
    <mergeCell ref="F4:K4"/>
    <mergeCell ref="A11:C11"/>
    <mergeCell ref="A16:C16"/>
    <mergeCell ref="A34:C34"/>
    <mergeCell ref="A12:C12"/>
    <mergeCell ref="O48:O50"/>
  </mergeCells>
  <printOptions verticalCentered="1"/>
  <pageMargins left="0.95" right="0.45" top="0.25" bottom="0.25" header="0.3" footer="0.3"/>
  <pageSetup fitToHeight="1" fitToWidth="1" horizontalDpi="600" verticalDpi="600" orientation="landscape" scale="49" r:id="rId3"/>
  <ignoredErrors>
    <ignoredError sqref="I10 G10 E10 K10 M8 O9 S10 U8 W10 Y9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3:Z54"/>
  <sheetViews>
    <sheetView showGridLines="0" zoomScale="70" zoomScaleNormal="70" zoomScalePageLayoutView="0" workbookViewId="0" topLeftCell="A1">
      <selection activeCell="F49" sqref="F49"/>
    </sheetView>
  </sheetViews>
  <sheetFormatPr defaultColWidth="8.8515625" defaultRowHeight="15"/>
  <cols>
    <col min="1" max="4" width="8.8515625" style="141" customWidth="1"/>
    <col min="5" max="5" width="3.7109375" style="141" customWidth="1"/>
    <col min="6" max="6" width="19.140625" style="141" bestFit="1" customWidth="1"/>
    <col min="7" max="7" width="3.7109375" style="141" customWidth="1"/>
    <col min="8" max="8" width="16.140625" style="141" bestFit="1" customWidth="1"/>
    <col min="9" max="9" width="3.7109375" style="141" customWidth="1"/>
    <col min="10" max="10" width="16.140625" style="141" bestFit="1" customWidth="1"/>
    <col min="11" max="11" width="3.7109375" style="141" customWidth="1"/>
    <col min="12" max="12" width="16.140625" style="141" bestFit="1" customWidth="1"/>
    <col min="13" max="13" width="3.7109375" style="141" customWidth="1"/>
    <col min="14" max="14" width="16.140625" style="141" bestFit="1" customWidth="1"/>
    <col min="15" max="15" width="3.7109375" style="141" customWidth="1"/>
    <col min="16" max="16" width="17.00390625" style="141" bestFit="1" customWidth="1"/>
    <col min="17" max="17" width="3.7109375" style="141" customWidth="1"/>
    <col min="18" max="18" width="16.140625" style="141" bestFit="1" customWidth="1"/>
    <col min="19" max="19" width="3.7109375" style="141" customWidth="1"/>
    <col min="20" max="20" width="16.140625" style="141" customWidth="1"/>
    <col min="21" max="21" width="3.7109375" style="141" customWidth="1"/>
    <col min="22" max="22" width="16.140625" style="141" customWidth="1"/>
    <col min="23" max="23" width="3.7109375" style="141" customWidth="1"/>
    <col min="24" max="24" width="16.140625" style="141" customWidth="1"/>
    <col min="25" max="25" width="3.7109375" style="141" customWidth="1"/>
    <col min="26" max="26" width="17.00390625" style="141" bestFit="1" customWidth="1"/>
    <col min="27" max="16384" width="8.8515625" style="141" customWidth="1"/>
  </cols>
  <sheetData>
    <row r="1" ht="15"/>
    <row r="2" ht="15"/>
    <row r="3" spans="1:26" ht="18">
      <c r="A3" s="80" t="s">
        <v>110</v>
      </c>
      <c r="B3" s="1"/>
      <c r="C3" s="1"/>
      <c r="D3" s="1"/>
      <c r="E3" s="1"/>
      <c r="F3" s="1"/>
      <c r="G3" s="6"/>
      <c r="H3" s="6"/>
      <c r="I3" s="6"/>
      <c r="J3" s="6"/>
      <c r="K3" s="6"/>
      <c r="L3" s="260" t="s">
        <v>0</v>
      </c>
      <c r="M3" s="260"/>
      <c r="N3" s="260"/>
      <c r="O3" s="260"/>
      <c r="P3" s="260"/>
      <c r="Q3" s="260"/>
      <c r="R3" s="260"/>
      <c r="S3" s="6"/>
      <c r="T3" s="6"/>
      <c r="U3" s="6"/>
      <c r="V3" s="6"/>
      <c r="W3" s="5"/>
      <c r="X3" s="5"/>
      <c r="Y3" s="5"/>
      <c r="Z3" s="5"/>
    </row>
    <row r="4" spans="1:26" ht="15.75">
      <c r="A4" s="1" t="s">
        <v>4</v>
      </c>
      <c r="B4" s="1"/>
      <c r="C4" s="1"/>
      <c r="D4" s="1"/>
      <c r="E4" s="1"/>
      <c r="F4" s="233">
        <f>'O-1 LT Oblig Page 1'!D10</f>
        <v>0</v>
      </c>
      <c r="G4" s="233"/>
      <c r="H4" s="234">
        <f>'O-1 LT Oblig Page 1'!E10</f>
        <v>0</v>
      </c>
      <c r="I4" s="6"/>
      <c r="J4" s="6"/>
      <c r="K4" s="6"/>
      <c r="L4" s="260" t="s">
        <v>1</v>
      </c>
      <c r="M4" s="260"/>
      <c r="N4" s="260"/>
      <c r="O4" s="260"/>
      <c r="P4" s="260"/>
      <c r="Q4" s="260"/>
      <c r="R4" s="260"/>
      <c r="S4" s="188"/>
      <c r="T4" s="188"/>
      <c r="U4" s="188"/>
      <c r="V4" s="188"/>
      <c r="W4" s="5"/>
      <c r="X4" s="5"/>
      <c r="Y4" s="5"/>
      <c r="Z4" s="5"/>
    </row>
    <row r="5" spans="1:26" ht="15.75">
      <c r="A5" s="1"/>
      <c r="B5" s="1"/>
      <c r="C5" s="1"/>
      <c r="D5" s="1"/>
      <c r="E5" s="1"/>
      <c r="F5" s="231" t="s">
        <v>113</v>
      </c>
      <c r="G5" s="230"/>
      <c r="H5" s="232" t="s">
        <v>114</v>
      </c>
      <c r="I5" s="6"/>
      <c r="J5" s="6"/>
      <c r="K5" s="6"/>
      <c r="L5" s="260" t="s">
        <v>6</v>
      </c>
      <c r="M5" s="260"/>
      <c r="N5" s="260"/>
      <c r="O5" s="260"/>
      <c r="P5" s="260"/>
      <c r="Q5" s="260"/>
      <c r="R5" s="260"/>
      <c r="S5" s="188"/>
      <c r="T5" s="188"/>
      <c r="U5" s="188"/>
      <c r="V5" s="188"/>
      <c r="W5" s="5"/>
      <c r="X5" s="5"/>
      <c r="Y5" s="5"/>
      <c r="Z5" s="5"/>
    </row>
    <row r="6" spans="1:26" ht="15.75">
      <c r="A6" s="1"/>
      <c r="B6" s="1"/>
      <c r="C6" s="1"/>
      <c r="D6" s="1"/>
      <c r="E6" s="1"/>
      <c r="F6" s="1"/>
      <c r="G6" s="189"/>
      <c r="H6" s="189"/>
      <c r="I6" s="189"/>
      <c r="J6" s="189"/>
      <c r="K6" s="189"/>
      <c r="L6" s="289" t="str">
        <f>'O-1 LT Oblig Page 1'!G4</f>
        <v>June 30, 2021</v>
      </c>
      <c r="M6" s="290"/>
      <c r="N6" s="290"/>
      <c r="O6" s="290"/>
      <c r="P6" s="290"/>
      <c r="Q6" s="290"/>
      <c r="R6" s="290"/>
      <c r="S6" s="188"/>
      <c r="T6" s="188"/>
      <c r="U6" s="188"/>
      <c r="V6" s="188"/>
      <c r="W6" s="5"/>
      <c r="X6" s="5"/>
      <c r="Y6" s="5"/>
      <c r="Z6" s="5"/>
    </row>
    <row r="7" spans="1:26" ht="15.75">
      <c r="A7" s="100"/>
      <c r="B7" s="100"/>
      <c r="C7" s="100"/>
      <c r="D7" s="100"/>
      <c r="E7" s="100"/>
      <c r="F7" s="100"/>
      <c r="G7" s="73"/>
      <c r="H7" s="73"/>
      <c r="I7" s="73"/>
      <c r="J7" s="73"/>
      <c r="K7" s="73"/>
      <c r="L7" s="294"/>
      <c r="M7" s="294"/>
      <c r="N7" s="294"/>
      <c r="O7" s="294"/>
      <c r="P7" s="294"/>
      <c r="Q7" s="294"/>
      <c r="R7" s="294"/>
      <c r="S7" s="190"/>
      <c r="T7" s="190"/>
      <c r="U7" s="190"/>
      <c r="V7" s="190"/>
      <c r="W7" s="26"/>
      <c r="X7" s="26"/>
      <c r="Y7" s="26"/>
      <c r="Z7" s="26"/>
    </row>
    <row r="8" spans="1:26" ht="15">
      <c r="A8" s="191"/>
      <c r="B8" s="5"/>
      <c r="C8" s="5"/>
      <c r="D8" s="5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5"/>
    </row>
    <row r="9" spans="1:26" ht="15">
      <c r="A9" s="79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25"/>
    </row>
    <row r="10" spans="1:26" ht="15.75">
      <c r="A10" s="302" t="s">
        <v>79</v>
      </c>
      <c r="B10" s="303"/>
      <c r="C10" s="303"/>
      <c r="D10" s="192"/>
      <c r="E10" s="16"/>
      <c r="F10" s="20" t="s">
        <v>80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106" t="s">
        <v>81</v>
      </c>
    </row>
    <row r="11" spans="1:26" ht="15.75">
      <c r="A11" s="17"/>
      <c r="B11" s="16"/>
      <c r="C11" s="16"/>
      <c r="D11" s="16"/>
      <c r="E11" s="16"/>
      <c r="F11" s="3"/>
      <c r="G11" s="3"/>
      <c r="H11" s="3"/>
      <c r="I11" s="3"/>
      <c r="J11" s="3"/>
      <c r="K11" s="3"/>
      <c r="L11" s="3"/>
      <c r="M11" s="3"/>
      <c r="N11" s="3"/>
      <c r="O11" s="3"/>
      <c r="P11" s="7" t="str">
        <f>CONCATENATE($N12+1," to")</f>
        <v>2027 to</v>
      </c>
      <c r="Q11" s="3"/>
      <c r="R11" s="8" t="str">
        <f>CONCATENATE($N12+6," to")</f>
        <v>2032 to</v>
      </c>
      <c r="S11" s="7"/>
      <c r="T11" s="8" t="str">
        <f>CONCATENATE($N12+11," to")</f>
        <v>2037 to</v>
      </c>
      <c r="U11" s="7"/>
      <c r="V11" s="8" t="str">
        <f>CONCATENATE($N12+16," to")</f>
        <v>2042 to</v>
      </c>
      <c r="W11" s="7"/>
      <c r="X11" s="8" t="str">
        <f>CONCATENATE($N12+21," to")</f>
        <v>2047 to</v>
      </c>
      <c r="Y11" s="16"/>
      <c r="Z11" s="25"/>
    </row>
    <row r="12" spans="1:26" ht="15.75">
      <c r="A12" s="301" t="s">
        <v>29</v>
      </c>
      <c r="B12" s="254"/>
      <c r="C12" s="254"/>
      <c r="D12" s="129"/>
      <c r="E12" s="16"/>
      <c r="F12" s="90">
        <f>YEAR(L6)+1</f>
        <v>2022</v>
      </c>
      <c r="G12" s="32"/>
      <c r="H12" s="74">
        <f>F12+1</f>
        <v>2023</v>
      </c>
      <c r="I12" s="32"/>
      <c r="J12" s="74">
        <f>H12+1</f>
        <v>2024</v>
      </c>
      <c r="K12" s="32"/>
      <c r="L12" s="74">
        <f>J12+1</f>
        <v>2025</v>
      </c>
      <c r="M12" s="32"/>
      <c r="N12" s="74">
        <f>L12+1</f>
        <v>2026</v>
      </c>
      <c r="O12" s="32"/>
      <c r="P12" s="73">
        <f>N12+5</f>
        <v>2031</v>
      </c>
      <c r="Q12" s="32"/>
      <c r="R12" s="73">
        <f>N12+10</f>
        <v>2036</v>
      </c>
      <c r="S12" s="32"/>
      <c r="T12" s="73">
        <f>N12+15</f>
        <v>2041</v>
      </c>
      <c r="U12" s="16"/>
      <c r="V12" s="73">
        <f>N12+20</f>
        <v>2046</v>
      </c>
      <c r="W12" s="16"/>
      <c r="X12" s="73">
        <f>N12+25</f>
        <v>2051</v>
      </c>
      <c r="Y12" s="32"/>
      <c r="Z12" s="75" t="s">
        <v>36</v>
      </c>
    </row>
    <row r="13" spans="1:26" ht="31.5" customHeight="1">
      <c r="A13" s="128"/>
      <c r="B13" s="129"/>
      <c r="C13" s="129"/>
      <c r="D13" s="129"/>
      <c r="E13" s="16"/>
      <c r="F13" s="296" t="str">
        <f>IF(F32='O-1 LT Oblig Page 2'!Y29," ","ERROR-Line (28) Total Principal below must equal Page 2 Column (20) Line (21).")</f>
        <v> </v>
      </c>
      <c r="G13" s="32"/>
      <c r="H13" s="32"/>
      <c r="I13" s="32"/>
      <c r="J13" s="32"/>
      <c r="K13" s="32"/>
      <c r="L13" s="32"/>
      <c r="M13" s="32"/>
      <c r="N13" s="32"/>
      <c r="O13" s="32"/>
      <c r="P13" s="20"/>
      <c r="Q13" s="32"/>
      <c r="R13" s="20"/>
      <c r="S13" s="32"/>
      <c r="T13" s="20"/>
      <c r="U13" s="16"/>
      <c r="V13" s="20"/>
      <c r="W13" s="16"/>
      <c r="X13" s="20"/>
      <c r="Y13" s="32"/>
      <c r="Z13" s="284" t="str">
        <f>IF(Z32='O-1 LT Oblig Page 2'!O29," ","ERROR-Line (28) Total Principal below must equal Page 2 Column (16) Line (21).")</f>
        <v> </v>
      </c>
    </row>
    <row r="14" spans="1:26" ht="15" customHeight="1">
      <c r="A14" s="17"/>
      <c r="B14" s="130" t="s">
        <v>77</v>
      </c>
      <c r="C14" s="29"/>
      <c r="D14" s="29"/>
      <c r="E14" s="29"/>
      <c r="F14" s="29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285"/>
    </row>
    <row r="15" spans="1:26" ht="15" customHeight="1">
      <c r="A15" s="210"/>
      <c r="Z15" s="213"/>
    </row>
    <row r="16" spans="1:26" ht="15" customHeight="1">
      <c r="A16" s="288" t="str">
        <f>'O-1 LT Oblig Page 2'!A16</f>
        <v>B1</v>
      </c>
      <c r="B16" s="283"/>
      <c r="C16" s="283"/>
      <c r="D16" s="51"/>
      <c r="E16" s="16"/>
      <c r="F16" s="33"/>
      <c r="G16" s="13"/>
      <c r="H16" s="33"/>
      <c r="I16" s="13"/>
      <c r="J16" s="33"/>
      <c r="K16" s="13"/>
      <c r="L16" s="33"/>
      <c r="M16" s="13"/>
      <c r="N16" s="33"/>
      <c r="O16" s="13"/>
      <c r="P16" s="33"/>
      <c r="Q16" s="13"/>
      <c r="R16" s="33"/>
      <c r="S16" s="13"/>
      <c r="T16" s="33"/>
      <c r="U16" s="13"/>
      <c r="V16" s="33"/>
      <c r="W16" s="13"/>
      <c r="X16" s="33"/>
      <c r="Y16" s="34"/>
      <c r="Z16" s="35">
        <f>F16+H16+J16+L16+N16+P16+R16+T16+V16+X16</f>
        <v>0</v>
      </c>
    </row>
    <row r="17" spans="1:26" ht="15" customHeight="1">
      <c r="A17" s="83"/>
      <c r="B17" s="84"/>
      <c r="C17" s="84"/>
      <c r="D17" s="94"/>
      <c r="E17" s="29"/>
      <c r="F17" s="11"/>
      <c r="G17" s="13"/>
      <c r="H17" s="11"/>
      <c r="I17" s="13"/>
      <c r="J17" s="11"/>
      <c r="K17" s="13"/>
      <c r="L17" s="11"/>
      <c r="M17" s="13"/>
      <c r="N17" s="11"/>
      <c r="O17" s="13"/>
      <c r="P17" s="11"/>
      <c r="Q17" s="13"/>
      <c r="R17" s="11"/>
      <c r="S17" s="13"/>
      <c r="T17" s="11"/>
      <c r="U17" s="13"/>
      <c r="V17" s="11"/>
      <c r="W17" s="13"/>
      <c r="X17" s="11"/>
      <c r="Y17" s="37"/>
      <c r="Z17" s="38"/>
    </row>
    <row r="18" spans="1:26" ht="15" customHeight="1">
      <c r="A18" s="282" t="str">
        <f>'O-1 LT Oblig Page 2'!A18</f>
        <v>B2</v>
      </c>
      <c r="B18" s="283"/>
      <c r="C18" s="283"/>
      <c r="D18" s="51"/>
      <c r="E18" s="16"/>
      <c r="F18" s="33"/>
      <c r="G18" s="13"/>
      <c r="H18" s="33"/>
      <c r="I18" s="13"/>
      <c r="J18" s="33"/>
      <c r="K18" s="13"/>
      <c r="L18" s="33"/>
      <c r="M18" s="13"/>
      <c r="N18" s="33"/>
      <c r="O18" s="13"/>
      <c r="P18" s="33"/>
      <c r="Q18" s="13"/>
      <c r="R18" s="33"/>
      <c r="S18" s="13"/>
      <c r="T18" s="33"/>
      <c r="U18" s="13"/>
      <c r="V18" s="33"/>
      <c r="W18" s="13"/>
      <c r="X18" s="33"/>
      <c r="Y18" s="34"/>
      <c r="Z18" s="35">
        <f>F18+H18+J18+L18+N18+P18+R18+T18+V18+X18</f>
        <v>0</v>
      </c>
    </row>
    <row r="19" spans="1:26" ht="15" customHeight="1">
      <c r="A19" s="83"/>
      <c r="B19" s="84"/>
      <c r="C19" s="84"/>
      <c r="D19" s="95"/>
      <c r="E19" s="29"/>
      <c r="F19" s="11"/>
      <c r="G19" s="13"/>
      <c r="H19" s="11"/>
      <c r="I19" s="13"/>
      <c r="J19" s="11"/>
      <c r="K19" s="13"/>
      <c r="L19" s="11"/>
      <c r="M19" s="13"/>
      <c r="N19" s="11"/>
      <c r="O19" s="13"/>
      <c r="P19" s="11"/>
      <c r="Q19" s="13"/>
      <c r="R19" s="11"/>
      <c r="S19" s="13"/>
      <c r="T19" s="11"/>
      <c r="U19" s="13"/>
      <c r="V19" s="11"/>
      <c r="W19" s="13"/>
      <c r="X19" s="11"/>
      <c r="Y19" s="37"/>
      <c r="Z19" s="38"/>
    </row>
    <row r="20" spans="1:26" ht="15" customHeight="1">
      <c r="A20" s="282" t="str">
        <f>'O-1 LT Oblig Page 2'!A20</f>
        <v>B3</v>
      </c>
      <c r="B20" s="283"/>
      <c r="C20" s="283"/>
      <c r="D20" s="51"/>
      <c r="E20" s="16"/>
      <c r="F20" s="33"/>
      <c r="G20" s="13"/>
      <c r="H20" s="33"/>
      <c r="I20" s="13"/>
      <c r="J20" s="33"/>
      <c r="K20" s="13"/>
      <c r="L20" s="33"/>
      <c r="M20" s="13"/>
      <c r="N20" s="33"/>
      <c r="O20" s="13"/>
      <c r="P20" s="33"/>
      <c r="Q20" s="13"/>
      <c r="R20" s="33"/>
      <c r="S20" s="13"/>
      <c r="T20" s="33"/>
      <c r="U20" s="13"/>
      <c r="V20" s="33"/>
      <c r="W20" s="13"/>
      <c r="X20" s="33"/>
      <c r="Y20" s="34"/>
      <c r="Z20" s="35">
        <f>F20+H20+J20+L20+N20+P20+R20+T20+V20+X20</f>
        <v>0</v>
      </c>
    </row>
    <row r="21" spans="1:26" ht="15" customHeight="1">
      <c r="A21" s="83"/>
      <c r="B21" s="84"/>
      <c r="C21" s="84"/>
      <c r="D21" s="95"/>
      <c r="E21" s="29"/>
      <c r="F21" s="11"/>
      <c r="G21" s="13"/>
      <c r="H21" s="11"/>
      <c r="I21" s="13"/>
      <c r="J21" s="11"/>
      <c r="K21" s="13"/>
      <c r="L21" s="11"/>
      <c r="M21" s="13"/>
      <c r="N21" s="11"/>
      <c r="O21" s="13"/>
      <c r="P21" s="11"/>
      <c r="Q21" s="13"/>
      <c r="R21" s="11"/>
      <c r="S21" s="13"/>
      <c r="T21" s="11"/>
      <c r="U21" s="13"/>
      <c r="V21" s="11"/>
      <c r="W21" s="13"/>
      <c r="X21" s="11"/>
      <c r="Y21" s="37"/>
      <c r="Z21" s="38"/>
    </row>
    <row r="22" spans="1:26" ht="15" customHeight="1">
      <c r="A22" s="282" t="str">
        <f>'O-1 LT Oblig Page 2'!A22</f>
        <v>B4</v>
      </c>
      <c r="B22" s="283"/>
      <c r="C22" s="283"/>
      <c r="D22" s="51"/>
      <c r="E22" s="16"/>
      <c r="F22" s="33"/>
      <c r="G22" s="13"/>
      <c r="H22" s="33"/>
      <c r="I22" s="13"/>
      <c r="J22" s="33"/>
      <c r="K22" s="13"/>
      <c r="L22" s="33"/>
      <c r="M22" s="13"/>
      <c r="N22" s="33"/>
      <c r="O22" s="13"/>
      <c r="P22" s="33"/>
      <c r="Q22" s="13"/>
      <c r="R22" s="33"/>
      <c r="S22" s="13"/>
      <c r="T22" s="33"/>
      <c r="U22" s="13"/>
      <c r="V22" s="33"/>
      <c r="W22" s="13"/>
      <c r="X22" s="33"/>
      <c r="Y22" s="34"/>
      <c r="Z22" s="35">
        <f>F22+H22+J22+L22+N22+P22+R22+T22+V22+X22</f>
        <v>0</v>
      </c>
    </row>
    <row r="23" spans="1:26" ht="15" customHeight="1">
      <c r="A23" s="83"/>
      <c r="B23" s="84"/>
      <c r="C23" s="84"/>
      <c r="D23" s="95"/>
      <c r="E23" s="29"/>
      <c r="F23" s="11"/>
      <c r="G23" s="13"/>
      <c r="H23" s="11"/>
      <c r="I23" s="13"/>
      <c r="J23" s="11"/>
      <c r="K23" s="13"/>
      <c r="L23" s="11"/>
      <c r="M23" s="13"/>
      <c r="N23" s="11"/>
      <c r="O23" s="13"/>
      <c r="P23" s="11"/>
      <c r="Q23" s="13"/>
      <c r="R23" s="11"/>
      <c r="S23" s="13"/>
      <c r="T23" s="11"/>
      <c r="U23" s="13"/>
      <c r="V23" s="11"/>
      <c r="W23" s="13"/>
      <c r="X23" s="11"/>
      <c r="Y23" s="37"/>
      <c r="Z23" s="38"/>
    </row>
    <row r="24" spans="1:26" ht="15" customHeight="1">
      <c r="A24" s="282" t="str">
        <f>'O-1 LT Oblig Page 2'!A24</f>
        <v>B5</v>
      </c>
      <c r="B24" s="283"/>
      <c r="C24" s="283"/>
      <c r="D24" s="51"/>
      <c r="E24" s="16"/>
      <c r="F24" s="33"/>
      <c r="G24" s="13"/>
      <c r="H24" s="33"/>
      <c r="I24" s="13"/>
      <c r="J24" s="33"/>
      <c r="K24" s="13"/>
      <c r="L24" s="33"/>
      <c r="M24" s="13"/>
      <c r="N24" s="33"/>
      <c r="O24" s="13"/>
      <c r="P24" s="33"/>
      <c r="Q24" s="13"/>
      <c r="R24" s="33"/>
      <c r="S24" s="13"/>
      <c r="T24" s="33"/>
      <c r="U24" s="13"/>
      <c r="V24" s="33"/>
      <c r="W24" s="13"/>
      <c r="X24" s="33"/>
      <c r="Y24" s="34"/>
      <c r="Z24" s="35">
        <f>F24+H24+J24+L24+N24+P24+R24+T24+V24+X24</f>
        <v>0</v>
      </c>
    </row>
    <row r="25" spans="1:26" ht="15" customHeight="1">
      <c r="A25" s="83"/>
      <c r="B25" s="84"/>
      <c r="C25" s="84"/>
      <c r="D25" s="95"/>
      <c r="E25" s="29"/>
      <c r="F25" s="11"/>
      <c r="G25" s="13"/>
      <c r="H25" s="11"/>
      <c r="I25" s="13"/>
      <c r="J25" s="11"/>
      <c r="K25" s="13"/>
      <c r="L25" s="11"/>
      <c r="M25" s="13"/>
      <c r="N25" s="11"/>
      <c r="O25" s="13"/>
      <c r="P25" s="11"/>
      <c r="Q25" s="13"/>
      <c r="R25" s="11"/>
      <c r="S25" s="13"/>
      <c r="T25" s="11"/>
      <c r="U25" s="13"/>
      <c r="V25" s="11"/>
      <c r="W25" s="13"/>
      <c r="X25" s="11"/>
      <c r="Y25" s="37"/>
      <c r="Z25" s="38"/>
    </row>
    <row r="26" spans="1:26" ht="15" customHeight="1">
      <c r="A26" s="288" t="str">
        <f>'O-1 LT Oblig Page 2'!A26</f>
        <v>B6</v>
      </c>
      <c r="B26" s="295"/>
      <c r="C26" s="295"/>
      <c r="D26" s="96"/>
      <c r="E26" s="29"/>
      <c r="F26" s="33"/>
      <c r="G26" s="13"/>
      <c r="H26" s="39"/>
      <c r="I26" s="13"/>
      <c r="J26" s="39"/>
      <c r="K26" s="13"/>
      <c r="L26" s="39"/>
      <c r="M26" s="13"/>
      <c r="N26" s="39"/>
      <c r="O26" s="13"/>
      <c r="P26" s="39"/>
      <c r="Q26" s="13"/>
      <c r="R26" s="39"/>
      <c r="S26" s="13"/>
      <c r="T26" s="39"/>
      <c r="U26" s="13"/>
      <c r="V26" s="39"/>
      <c r="W26" s="13"/>
      <c r="X26" s="39"/>
      <c r="Y26" s="37"/>
      <c r="Z26" s="40">
        <f>F26+H26+J26+L26+N26+P26+R26+T26+V26+X26</f>
        <v>0</v>
      </c>
    </row>
    <row r="27" spans="1:26" ht="15" customHeight="1">
      <c r="A27" s="36"/>
      <c r="B27" s="19"/>
      <c r="C27" s="19"/>
      <c r="D27" s="95"/>
      <c r="E27" s="29"/>
      <c r="F27" s="11"/>
      <c r="G27" s="13"/>
      <c r="H27" s="11"/>
      <c r="I27" s="13"/>
      <c r="J27" s="11"/>
      <c r="K27" s="13"/>
      <c r="L27" s="11"/>
      <c r="M27" s="13"/>
      <c r="N27" s="11"/>
      <c r="O27" s="13"/>
      <c r="P27" s="11"/>
      <c r="Q27" s="13"/>
      <c r="R27" s="11"/>
      <c r="S27" s="13"/>
      <c r="T27" s="11"/>
      <c r="U27" s="13"/>
      <c r="V27" s="11"/>
      <c r="W27" s="13"/>
      <c r="X27" s="11"/>
      <c r="Y27" s="37"/>
      <c r="Z27" s="38"/>
    </row>
    <row r="28" spans="1:26" ht="15" customHeight="1">
      <c r="A28" s="44"/>
      <c r="B28" s="293" t="s">
        <v>82</v>
      </c>
      <c r="C28" s="293"/>
      <c r="D28" s="193"/>
      <c r="E28" s="29"/>
      <c r="F28" s="42">
        <f>SUM(F16:F26)</f>
        <v>0</v>
      </c>
      <c r="G28" s="13"/>
      <c r="H28" s="42">
        <f>SUM(H16:H26)</f>
        <v>0</v>
      </c>
      <c r="I28" s="13"/>
      <c r="J28" s="42">
        <f>SUM(J16:J26)</f>
        <v>0</v>
      </c>
      <c r="K28" s="13"/>
      <c r="L28" s="42">
        <f>SUM(L16:L26)</f>
        <v>0</v>
      </c>
      <c r="M28" s="13"/>
      <c r="N28" s="42">
        <f>SUM(N16:N26)</f>
        <v>0</v>
      </c>
      <c r="O28" s="13"/>
      <c r="P28" s="42">
        <f>SUM(P16:P26)</f>
        <v>0</v>
      </c>
      <c r="Q28" s="13"/>
      <c r="R28" s="42">
        <f>SUM(R16:R26)</f>
        <v>0</v>
      </c>
      <c r="S28" s="13"/>
      <c r="T28" s="42">
        <f>SUM(T16:T26)</f>
        <v>0</v>
      </c>
      <c r="U28" s="13"/>
      <c r="V28" s="42">
        <f>SUM(V16:V26)</f>
        <v>0</v>
      </c>
      <c r="W28" s="13"/>
      <c r="X28" s="42">
        <f>SUM(X16:X26)</f>
        <v>0</v>
      </c>
      <c r="Y28" s="13"/>
      <c r="Z28" s="105">
        <f>SUM(Z16:Z26)</f>
        <v>0</v>
      </c>
    </row>
    <row r="29" spans="1:26" ht="15" customHeight="1">
      <c r="A29" s="17"/>
      <c r="B29" s="29"/>
      <c r="C29" s="29"/>
      <c r="D29" s="29"/>
      <c r="E29" s="29"/>
      <c r="F29" s="11"/>
      <c r="G29" s="13"/>
      <c r="H29" s="11"/>
      <c r="I29" s="13"/>
      <c r="J29" s="11"/>
      <c r="K29" s="13"/>
      <c r="L29" s="11"/>
      <c r="M29" s="13"/>
      <c r="N29" s="11"/>
      <c r="O29" s="13"/>
      <c r="P29" s="11"/>
      <c r="Q29" s="13"/>
      <c r="R29" s="11"/>
      <c r="S29" s="13"/>
      <c r="T29" s="11"/>
      <c r="U29" s="13"/>
      <c r="V29" s="11"/>
      <c r="W29" s="13"/>
      <c r="X29" s="11"/>
      <c r="Y29" s="13"/>
      <c r="Z29" s="41" t="str">
        <f>IF(F28+H28+J28+L28+N28+P28+R28+T28+V28+X28&lt;&gt;Z28,"Error: Totals down and across do not agree"," ")</f>
        <v> </v>
      </c>
    </row>
    <row r="30" spans="1:26" ht="15" customHeight="1">
      <c r="A30" s="44"/>
      <c r="B30" s="194"/>
      <c r="C30" s="195" t="s">
        <v>83</v>
      </c>
      <c r="D30" s="195"/>
      <c r="E30" s="16"/>
      <c r="F30" s="33"/>
      <c r="G30" s="13"/>
      <c r="H30" s="33"/>
      <c r="I30" s="13"/>
      <c r="J30" s="33"/>
      <c r="K30" s="13"/>
      <c r="L30" s="33"/>
      <c r="M30" s="13"/>
      <c r="N30" s="33"/>
      <c r="O30" s="13"/>
      <c r="P30" s="33"/>
      <c r="Q30" s="13"/>
      <c r="R30" s="33"/>
      <c r="S30" s="13"/>
      <c r="T30" s="33"/>
      <c r="U30" s="13"/>
      <c r="V30" s="33"/>
      <c r="W30" s="13"/>
      <c r="X30" s="33"/>
      <c r="Y30" s="13"/>
      <c r="Z30" s="35">
        <f>F30+H30+J30+L30+N30+P30+R30+T30+V30+X30</f>
        <v>0</v>
      </c>
    </row>
    <row r="31" spans="1:26" ht="15">
      <c r="A31" s="17"/>
      <c r="B31" s="29"/>
      <c r="C31" s="29"/>
      <c r="D31" s="29"/>
      <c r="E31" s="29"/>
      <c r="F31" s="11"/>
      <c r="G31" s="13"/>
      <c r="H31" s="11"/>
      <c r="I31" s="13"/>
      <c r="J31" s="11"/>
      <c r="K31" s="13"/>
      <c r="L31" s="11"/>
      <c r="M31" s="13"/>
      <c r="N31" s="11"/>
      <c r="O31" s="13"/>
      <c r="P31" s="11"/>
      <c r="Q31" s="13"/>
      <c r="R31" s="11"/>
      <c r="S31" s="13"/>
      <c r="T31" s="11"/>
      <c r="U31" s="13"/>
      <c r="V31" s="11"/>
      <c r="W31" s="13"/>
      <c r="X31" s="11"/>
      <c r="Y31" s="13"/>
      <c r="Z31" s="41"/>
    </row>
    <row r="32" spans="1:26" ht="15" customHeight="1" thickBot="1">
      <c r="A32" s="200"/>
      <c r="B32" s="201"/>
      <c r="C32" s="202" t="s">
        <v>84</v>
      </c>
      <c r="D32" s="202"/>
      <c r="E32" s="203"/>
      <c r="F32" s="223">
        <f>F28-F30</f>
        <v>0</v>
      </c>
      <c r="G32" s="205"/>
      <c r="H32" s="204">
        <f>H28-H30</f>
        <v>0</v>
      </c>
      <c r="I32" s="205"/>
      <c r="J32" s="204">
        <f>J28-J30</f>
        <v>0</v>
      </c>
      <c r="K32" s="205"/>
      <c r="L32" s="204">
        <f>L28-L30</f>
        <v>0</v>
      </c>
      <c r="M32" s="205"/>
      <c r="N32" s="204">
        <f>N28-N30</f>
        <v>0</v>
      </c>
      <c r="O32" s="205"/>
      <c r="P32" s="204">
        <f>P28-P30</f>
        <v>0</v>
      </c>
      <c r="Q32" s="205"/>
      <c r="R32" s="204">
        <f>R28-R30</f>
        <v>0</v>
      </c>
      <c r="S32" s="205"/>
      <c r="T32" s="204">
        <f>T28-T30</f>
        <v>0</v>
      </c>
      <c r="U32" s="205"/>
      <c r="V32" s="204">
        <f>V28-V30</f>
        <v>0</v>
      </c>
      <c r="W32" s="205"/>
      <c r="X32" s="204">
        <f>X28-X30</f>
        <v>0</v>
      </c>
      <c r="Y32" s="205"/>
      <c r="Z32" s="226">
        <f>Z28-Z30</f>
        <v>0</v>
      </c>
    </row>
    <row r="33" spans="1:26" ht="15" customHeight="1">
      <c r="A33" s="211"/>
      <c r="B33" s="199" t="s">
        <v>76</v>
      </c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8"/>
    </row>
    <row r="34" spans="1:26" ht="15" customHeight="1">
      <c r="A34" s="212"/>
      <c r="B34" s="196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8"/>
    </row>
    <row r="35" spans="1:26" ht="15" customHeight="1">
      <c r="A35" s="282" t="str">
        <f>'O-1 LT Oblig Page 2'!A35</f>
        <v>N1</v>
      </c>
      <c r="B35" s="283"/>
      <c r="C35" s="283"/>
      <c r="D35" s="51"/>
      <c r="E35" s="16"/>
      <c r="F35" s="33"/>
      <c r="G35" s="13"/>
      <c r="H35" s="33"/>
      <c r="I35" s="13"/>
      <c r="J35" s="33"/>
      <c r="K35" s="13"/>
      <c r="L35" s="33"/>
      <c r="M35" s="13"/>
      <c r="N35" s="33"/>
      <c r="O35" s="13"/>
      <c r="P35" s="33"/>
      <c r="Q35" s="13"/>
      <c r="R35" s="33"/>
      <c r="S35" s="13"/>
      <c r="T35" s="33"/>
      <c r="U35" s="13"/>
      <c r="V35" s="33"/>
      <c r="W35" s="13"/>
      <c r="X35" s="33"/>
      <c r="Y35" s="34"/>
      <c r="Z35" s="35">
        <f>F35+H35+J35+L35+N35+P35+R35+T35+V35+X35</f>
        <v>0</v>
      </c>
    </row>
    <row r="36" spans="1:26" ht="15" customHeight="1">
      <c r="A36" s="83"/>
      <c r="B36" s="84"/>
      <c r="C36" s="84"/>
      <c r="D36" s="95"/>
      <c r="E36" s="29"/>
      <c r="F36" s="11"/>
      <c r="G36" s="13"/>
      <c r="H36" s="11"/>
      <c r="I36" s="13"/>
      <c r="J36" s="11"/>
      <c r="K36" s="13"/>
      <c r="L36" s="11"/>
      <c r="M36" s="13"/>
      <c r="N36" s="11"/>
      <c r="O36" s="13"/>
      <c r="P36" s="11"/>
      <c r="Q36" s="13"/>
      <c r="R36" s="11"/>
      <c r="S36" s="13"/>
      <c r="T36" s="11"/>
      <c r="U36" s="13"/>
      <c r="V36" s="11"/>
      <c r="W36" s="13"/>
      <c r="X36" s="11"/>
      <c r="Y36" s="37"/>
      <c r="Z36" s="38"/>
    </row>
    <row r="37" spans="1:26" ht="15" customHeight="1">
      <c r="A37" s="282" t="str">
        <f>'O-1 LT Oblig Page 2'!A37</f>
        <v>N2</v>
      </c>
      <c r="B37" s="283"/>
      <c r="C37" s="283"/>
      <c r="D37" s="51"/>
      <c r="E37" s="16"/>
      <c r="F37" s="71"/>
      <c r="G37" s="13"/>
      <c r="H37" s="71"/>
      <c r="I37" s="13"/>
      <c r="J37" s="71"/>
      <c r="K37" s="13"/>
      <c r="L37" s="71"/>
      <c r="M37" s="13"/>
      <c r="N37" s="71"/>
      <c r="O37" s="13"/>
      <c r="P37" s="71"/>
      <c r="Q37" s="13"/>
      <c r="R37" s="33"/>
      <c r="S37" s="13"/>
      <c r="T37" s="33"/>
      <c r="U37" s="13"/>
      <c r="V37" s="33"/>
      <c r="W37" s="13"/>
      <c r="X37" s="33"/>
      <c r="Y37" s="34"/>
      <c r="Z37" s="35">
        <f>F37+H37+J37+L37+N37+P37+R37+T37+V37+X37</f>
        <v>0</v>
      </c>
    </row>
    <row r="38" spans="1:26" ht="15" customHeight="1">
      <c r="A38" s="291"/>
      <c r="B38" s="292"/>
      <c r="C38" s="292"/>
      <c r="D38" s="51"/>
      <c r="E38" s="16"/>
      <c r="F38" s="42"/>
      <c r="G38" s="13"/>
      <c r="H38" s="42"/>
      <c r="I38" s="13"/>
      <c r="J38" s="42"/>
      <c r="K38" s="13"/>
      <c r="L38" s="42"/>
      <c r="M38" s="13"/>
      <c r="N38" s="42"/>
      <c r="O38" s="13"/>
      <c r="P38" s="42"/>
      <c r="Q38" s="13"/>
      <c r="R38" s="11"/>
      <c r="S38" s="13"/>
      <c r="T38" s="11"/>
      <c r="U38" s="13"/>
      <c r="V38" s="11"/>
      <c r="W38" s="13"/>
      <c r="X38" s="11"/>
      <c r="Y38" s="34"/>
      <c r="Z38" s="38"/>
    </row>
    <row r="39" spans="1:26" ht="15" customHeight="1">
      <c r="A39" s="282" t="str">
        <f>'O-1 LT Oblig Page 2'!A39</f>
        <v>N3</v>
      </c>
      <c r="B39" s="283"/>
      <c r="C39" s="283"/>
      <c r="D39" s="51"/>
      <c r="E39" s="16"/>
      <c r="F39" s="71"/>
      <c r="G39" s="13"/>
      <c r="H39" s="71"/>
      <c r="I39" s="13"/>
      <c r="J39" s="71"/>
      <c r="K39" s="13"/>
      <c r="L39" s="71"/>
      <c r="M39" s="13"/>
      <c r="N39" s="71"/>
      <c r="O39" s="13"/>
      <c r="P39" s="71"/>
      <c r="Q39" s="13"/>
      <c r="R39" s="33"/>
      <c r="S39" s="13"/>
      <c r="T39" s="33"/>
      <c r="U39" s="13"/>
      <c r="V39" s="33"/>
      <c r="W39" s="13"/>
      <c r="X39" s="33"/>
      <c r="Y39" s="34"/>
      <c r="Z39" s="35">
        <f>F39+H39+J39+L39+N39+P39+R39+T39+V39+X39</f>
        <v>0</v>
      </c>
    </row>
    <row r="40" spans="1:26" ht="15" customHeight="1">
      <c r="A40" s="50"/>
      <c r="B40" s="51"/>
      <c r="C40" s="51"/>
      <c r="D40" s="51"/>
      <c r="E40" s="16"/>
      <c r="F40" s="42"/>
      <c r="G40" s="13"/>
      <c r="H40" s="42"/>
      <c r="I40" s="13"/>
      <c r="J40" s="42"/>
      <c r="K40" s="13"/>
      <c r="L40" s="42"/>
      <c r="M40" s="13"/>
      <c r="N40" s="42"/>
      <c r="O40" s="13"/>
      <c r="P40" s="42"/>
      <c r="Q40" s="13"/>
      <c r="R40" s="11"/>
      <c r="S40" s="13"/>
      <c r="T40" s="11"/>
      <c r="U40" s="13"/>
      <c r="V40" s="11"/>
      <c r="W40" s="13"/>
      <c r="X40" s="11"/>
      <c r="Y40" s="34"/>
      <c r="Z40" s="38"/>
    </row>
    <row r="41" spans="1:26" ht="15" customHeight="1">
      <c r="A41" s="282" t="str">
        <f>'O-1 LT Oblig Page 2'!A41</f>
        <v>N4</v>
      </c>
      <c r="B41" s="283"/>
      <c r="C41" s="283"/>
      <c r="D41" s="51"/>
      <c r="E41" s="16"/>
      <c r="F41" s="71"/>
      <c r="G41" s="13"/>
      <c r="H41" s="71"/>
      <c r="I41" s="13"/>
      <c r="J41" s="71"/>
      <c r="K41" s="13"/>
      <c r="L41" s="71"/>
      <c r="M41" s="13"/>
      <c r="N41" s="71"/>
      <c r="O41" s="13"/>
      <c r="P41" s="71"/>
      <c r="Q41" s="13"/>
      <c r="R41" s="39"/>
      <c r="S41" s="13"/>
      <c r="T41" s="39"/>
      <c r="U41" s="13"/>
      <c r="V41" s="39"/>
      <c r="W41" s="13"/>
      <c r="X41" s="39"/>
      <c r="Y41" s="34"/>
      <c r="Z41" s="35">
        <f>F41+H41+J41+L41+N41+P41+R41+T41+V41+X41</f>
        <v>0</v>
      </c>
    </row>
    <row r="42" spans="1:26" ht="15" customHeight="1">
      <c r="A42" s="50"/>
      <c r="B42" s="51"/>
      <c r="C42" s="51"/>
      <c r="D42" s="51"/>
      <c r="E42" s="16"/>
      <c r="F42" s="42"/>
      <c r="G42" s="13"/>
      <c r="H42" s="42"/>
      <c r="I42" s="13"/>
      <c r="J42" s="42"/>
      <c r="K42" s="13"/>
      <c r="L42" s="42"/>
      <c r="M42" s="13"/>
      <c r="N42" s="42"/>
      <c r="O42" s="13"/>
      <c r="P42" s="42"/>
      <c r="Q42" s="13"/>
      <c r="R42" s="11"/>
      <c r="S42" s="13"/>
      <c r="T42" s="11"/>
      <c r="U42" s="13"/>
      <c r="V42" s="11"/>
      <c r="W42" s="13"/>
      <c r="X42" s="11"/>
      <c r="Y42" s="34"/>
      <c r="Z42" s="38"/>
    </row>
    <row r="43" spans="1:26" ht="15" customHeight="1">
      <c r="A43" s="282" t="str">
        <f>'O-1 LT Oblig Page 2'!A43</f>
        <v>N5</v>
      </c>
      <c r="B43" s="283"/>
      <c r="C43" s="283"/>
      <c r="D43" s="51"/>
      <c r="E43" s="16"/>
      <c r="F43" s="33"/>
      <c r="G43" s="13"/>
      <c r="H43" s="33"/>
      <c r="I43" s="13"/>
      <c r="J43" s="33"/>
      <c r="K43" s="13"/>
      <c r="L43" s="33"/>
      <c r="M43" s="13"/>
      <c r="N43" s="33"/>
      <c r="O43" s="13"/>
      <c r="P43" s="33"/>
      <c r="Q43" s="13"/>
      <c r="R43" s="33"/>
      <c r="S43" s="13"/>
      <c r="T43" s="33"/>
      <c r="U43" s="13"/>
      <c r="V43" s="33"/>
      <c r="W43" s="13"/>
      <c r="X43" s="33"/>
      <c r="Y43" s="34"/>
      <c r="Z43" s="35">
        <f>F43+H43+J43+L43+N43+P43+R43+T43+V43+X43</f>
        <v>0</v>
      </c>
    </row>
    <row r="44" spans="1:26" ht="15" customHeight="1">
      <c r="A44" s="28"/>
      <c r="B44" s="3"/>
      <c r="C44" s="3"/>
      <c r="D44" s="16"/>
      <c r="E44" s="29"/>
      <c r="F44" s="11"/>
      <c r="G44" s="13"/>
      <c r="H44" s="11"/>
      <c r="I44" s="13"/>
      <c r="J44" s="11"/>
      <c r="K44" s="13"/>
      <c r="L44" s="11"/>
      <c r="M44" s="13"/>
      <c r="N44" s="11"/>
      <c r="O44" s="13"/>
      <c r="P44" s="11"/>
      <c r="Q44" s="13"/>
      <c r="R44" s="11"/>
      <c r="S44" s="13"/>
      <c r="T44" s="11"/>
      <c r="U44" s="13"/>
      <c r="V44" s="11"/>
      <c r="W44" s="13"/>
      <c r="X44" s="11"/>
      <c r="Y44" s="13"/>
      <c r="Z44" s="41"/>
    </row>
    <row r="45" spans="1:26" ht="15" customHeight="1">
      <c r="A45" s="44"/>
      <c r="B45" s="293" t="s">
        <v>85</v>
      </c>
      <c r="C45" s="293"/>
      <c r="D45" s="193"/>
      <c r="E45" s="29"/>
      <c r="F45" s="42">
        <f>SUM(F35:F43)</f>
        <v>0</v>
      </c>
      <c r="G45" s="13"/>
      <c r="H45" s="42">
        <f>SUM(H35:H43)</f>
        <v>0</v>
      </c>
      <c r="I45" s="13"/>
      <c r="J45" s="42">
        <f>SUM(J35:J43)</f>
        <v>0</v>
      </c>
      <c r="K45" s="13"/>
      <c r="L45" s="42">
        <f>SUM(L35:L43)</f>
        <v>0</v>
      </c>
      <c r="M45" s="13"/>
      <c r="N45" s="42">
        <f>SUM(N35:N43)</f>
        <v>0</v>
      </c>
      <c r="O45" s="13"/>
      <c r="P45" s="42">
        <f>SUM(P35:P43)</f>
        <v>0</v>
      </c>
      <c r="Q45" s="13"/>
      <c r="R45" s="42">
        <f>SUM(R35:R43)</f>
        <v>0</v>
      </c>
      <c r="S45" s="13"/>
      <c r="T45" s="42">
        <f>SUM(T35:T43)</f>
        <v>0</v>
      </c>
      <c r="U45" s="13"/>
      <c r="V45" s="42">
        <f>SUM(V35:V43)</f>
        <v>0</v>
      </c>
      <c r="W45" s="13"/>
      <c r="X45" s="42">
        <f>SUM(X35:X43)</f>
        <v>0</v>
      </c>
      <c r="Y45" s="13"/>
      <c r="Z45" s="214">
        <f>SUM(Z35:Z43)</f>
        <v>0</v>
      </c>
    </row>
    <row r="46" spans="1:26" ht="15" customHeight="1">
      <c r="A46" s="17"/>
      <c r="B46" s="29"/>
      <c r="C46" s="29"/>
      <c r="D46" s="29"/>
      <c r="E46" s="29"/>
      <c r="F46" s="11"/>
      <c r="G46" s="13"/>
      <c r="H46" s="11"/>
      <c r="I46" s="13"/>
      <c r="J46" s="11"/>
      <c r="K46" s="13"/>
      <c r="L46" s="11"/>
      <c r="M46" s="13"/>
      <c r="N46" s="11"/>
      <c r="O46" s="13"/>
      <c r="P46" s="11"/>
      <c r="Q46" s="13"/>
      <c r="R46" s="11"/>
      <c r="S46" s="13"/>
      <c r="T46" s="11"/>
      <c r="U46" s="13"/>
      <c r="V46" s="11"/>
      <c r="W46" s="13"/>
      <c r="X46" s="11"/>
      <c r="Y46" s="13"/>
      <c r="Z46" s="41" t="str">
        <f>IF(F45+H45+J45+L45+N45+P45+R45+T45+V45+X45&lt;&gt;Z45,"Error: Totals down and across do not agree"," ")</f>
        <v> </v>
      </c>
    </row>
    <row r="47" spans="1:26" ht="15" customHeight="1">
      <c r="A47" s="44"/>
      <c r="B47" s="194"/>
      <c r="C47" s="195" t="s">
        <v>86</v>
      </c>
      <c r="D47" s="195"/>
      <c r="E47" s="16"/>
      <c r="F47" s="33"/>
      <c r="G47" s="13"/>
      <c r="H47" s="33"/>
      <c r="I47" s="13"/>
      <c r="J47" s="33"/>
      <c r="K47" s="13"/>
      <c r="L47" s="33"/>
      <c r="M47" s="13"/>
      <c r="N47" s="33"/>
      <c r="O47" s="13"/>
      <c r="P47" s="33"/>
      <c r="Q47" s="13"/>
      <c r="R47" s="33"/>
      <c r="S47" s="13"/>
      <c r="T47" s="33"/>
      <c r="U47" s="13"/>
      <c r="V47" s="33"/>
      <c r="W47" s="13"/>
      <c r="X47" s="33"/>
      <c r="Y47" s="13"/>
      <c r="Z47" s="35">
        <f>F47+H47+J47+L47+N47+P47+R47+T47+V47+X47</f>
        <v>0</v>
      </c>
    </row>
    <row r="48" spans="1:26" ht="15" customHeight="1">
      <c r="A48" s="17"/>
      <c r="B48" s="29"/>
      <c r="C48" s="29"/>
      <c r="D48" s="29"/>
      <c r="E48" s="29"/>
      <c r="F48" s="11"/>
      <c r="G48" s="13"/>
      <c r="H48" s="11"/>
      <c r="I48" s="13"/>
      <c r="J48" s="11"/>
      <c r="K48" s="13"/>
      <c r="L48" s="11"/>
      <c r="M48" s="13"/>
      <c r="N48" s="11"/>
      <c r="O48" s="13"/>
      <c r="P48" s="11"/>
      <c r="Q48" s="13"/>
      <c r="R48" s="11"/>
      <c r="S48" s="13"/>
      <c r="T48" s="11"/>
      <c r="U48" s="13"/>
      <c r="V48" s="11"/>
      <c r="W48" s="13"/>
      <c r="X48" s="11"/>
      <c r="Y48" s="13"/>
      <c r="Z48" s="41"/>
    </row>
    <row r="49" spans="1:26" ht="15" customHeight="1">
      <c r="A49" s="44"/>
      <c r="B49" s="45"/>
      <c r="C49" s="195" t="s">
        <v>87</v>
      </c>
      <c r="D49" s="195"/>
      <c r="E49" s="16"/>
      <c r="F49" s="224">
        <f>F45-F47</f>
        <v>0</v>
      </c>
      <c r="G49" s="13"/>
      <c r="H49" s="42">
        <f>H45-H47</f>
        <v>0</v>
      </c>
      <c r="I49" s="13"/>
      <c r="J49" s="42">
        <f>J45-J47</f>
        <v>0</v>
      </c>
      <c r="K49" s="13"/>
      <c r="L49" s="42">
        <f>L45-L47</f>
        <v>0</v>
      </c>
      <c r="M49" s="13"/>
      <c r="N49" s="42">
        <f>N45-N47</f>
        <v>0</v>
      </c>
      <c r="O49" s="13"/>
      <c r="P49" s="42">
        <f>P45-P47</f>
        <v>0</v>
      </c>
      <c r="Q49" s="13"/>
      <c r="R49" s="42">
        <f>R45-R47</f>
        <v>0</v>
      </c>
      <c r="S49" s="13"/>
      <c r="T49" s="42">
        <f>T45-T47</f>
        <v>0</v>
      </c>
      <c r="U49" s="13"/>
      <c r="V49" s="42">
        <f>V45-V47</f>
        <v>0</v>
      </c>
      <c r="W49" s="13"/>
      <c r="X49" s="42">
        <f>X45-X47</f>
        <v>0</v>
      </c>
      <c r="Y49" s="13"/>
      <c r="Z49" s="225">
        <f>Z45-Z47</f>
        <v>0</v>
      </c>
    </row>
    <row r="50" spans="1:26" ht="15" customHeight="1">
      <c r="A50" s="17"/>
      <c r="B50" s="29"/>
      <c r="C50" s="29"/>
      <c r="D50" s="29"/>
      <c r="E50" s="29"/>
      <c r="F50" s="217"/>
      <c r="G50" s="29"/>
      <c r="H50" s="3"/>
      <c r="I50" s="29"/>
      <c r="J50" s="3"/>
      <c r="K50" s="29"/>
      <c r="L50" s="3"/>
      <c r="M50" s="29"/>
      <c r="N50" s="3"/>
      <c r="O50" s="29"/>
      <c r="P50" s="3"/>
      <c r="Q50" s="29"/>
      <c r="R50" s="3"/>
      <c r="S50" s="29"/>
      <c r="T50" s="3"/>
      <c r="U50" s="29"/>
      <c r="V50" s="3"/>
      <c r="W50" s="29"/>
      <c r="X50" s="3"/>
      <c r="Y50" s="29"/>
      <c r="Z50" s="41" t="str">
        <f>IF(F49+H49+J49+L49+N49+P49+R49+T49+V49+X49&lt;&gt;Z49,"Error: Totals down and across do not agree"," ")</f>
        <v> </v>
      </c>
    </row>
    <row r="51" spans="1:26" ht="15" customHeight="1">
      <c r="A51" s="30"/>
      <c r="B51" s="26"/>
      <c r="C51" s="26"/>
      <c r="D51" s="26"/>
      <c r="E51" s="26"/>
      <c r="F51" s="218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46"/>
    </row>
    <row r="52" spans="2:26" ht="40.5" customHeight="1">
      <c r="B52" s="216"/>
      <c r="C52" s="216"/>
      <c r="D52" s="216"/>
      <c r="E52" s="216"/>
      <c r="F52" s="299" t="str">
        <f>IF(F49='O-1 LT Oblig Page 2'!Y47," ","ERROR-Line (31) Total Principal above must equal Page 2 Column (20) Line (22).")</f>
        <v> </v>
      </c>
      <c r="G52" s="216"/>
      <c r="H52" s="216"/>
      <c r="I52" s="216"/>
      <c r="J52" s="298" t="s">
        <v>127</v>
      </c>
      <c r="K52" s="298"/>
      <c r="L52" s="298"/>
      <c r="M52" s="298"/>
      <c r="N52" s="298"/>
      <c r="O52" s="298"/>
      <c r="P52" s="298"/>
      <c r="Q52" s="298"/>
      <c r="R52" s="216"/>
      <c r="S52" s="216"/>
      <c r="T52" s="216"/>
      <c r="U52" s="216"/>
      <c r="V52" s="216"/>
      <c r="W52" s="216"/>
      <c r="X52" s="216"/>
      <c r="Y52" s="216"/>
      <c r="Z52" s="286" t="str">
        <f>IF(Z49='O-1 LT Oblig Page 2'!O47," ","ERROR-Line (31) Total Principal above must equal Page 2 Column (16) Line (22).")</f>
        <v> </v>
      </c>
    </row>
    <row r="53" spans="1:26" ht="15.75">
      <c r="A53" s="187" t="s">
        <v>73</v>
      </c>
      <c r="F53" s="300"/>
      <c r="Z53" s="287"/>
    </row>
    <row r="54" ht="15">
      <c r="F54" s="300"/>
    </row>
    <row r="55" ht="15"/>
    <row r="56" ht="15"/>
    <row r="57" ht="15"/>
    <row r="58" ht="15"/>
  </sheetData>
  <sheetProtection password="C8DD" sheet="1"/>
  <mergeCells count="26">
    <mergeCell ref="L5:R5"/>
    <mergeCell ref="F13:F14"/>
    <mergeCell ref="A22:C22"/>
    <mergeCell ref="A24:C24"/>
    <mergeCell ref="J52:Q52"/>
    <mergeCell ref="F52:F54"/>
    <mergeCell ref="A12:C12"/>
    <mergeCell ref="B45:C45"/>
    <mergeCell ref="A35:C35"/>
    <mergeCell ref="A10:C10"/>
    <mergeCell ref="L4:R4"/>
    <mergeCell ref="L3:R3"/>
    <mergeCell ref="A16:C16"/>
    <mergeCell ref="A20:C20"/>
    <mergeCell ref="L6:R6"/>
    <mergeCell ref="A38:C38"/>
    <mergeCell ref="B28:C28"/>
    <mergeCell ref="L7:R7"/>
    <mergeCell ref="A37:C37"/>
    <mergeCell ref="A26:C26"/>
    <mergeCell ref="A18:C18"/>
    <mergeCell ref="A43:C43"/>
    <mergeCell ref="A41:C41"/>
    <mergeCell ref="A39:C39"/>
    <mergeCell ref="Z13:Z14"/>
    <mergeCell ref="Z52:Z53"/>
  </mergeCells>
  <printOptions verticalCentered="1"/>
  <pageMargins left="0.95" right="0.45" top="0.25" bottom="0.25" header="0.3" footer="0.3"/>
  <pageSetup fitToHeight="1" fitToWidth="1" horizontalDpi="600" verticalDpi="600" orientation="landscape" scale="4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0000"/>
  </sheetPr>
  <dimension ref="A1:K2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3.8515625" style="107" bestFit="1" customWidth="1"/>
    <col min="2" max="2" width="51.7109375" style="108" bestFit="1" customWidth="1"/>
    <col min="3" max="3" width="8.421875" style="109" bestFit="1" customWidth="1"/>
    <col min="4" max="4" width="11.8515625" style="109" bestFit="1" customWidth="1"/>
    <col min="5" max="5" width="18.7109375" style="108" bestFit="1" customWidth="1"/>
    <col min="6" max="7" width="15.7109375" style="109" customWidth="1"/>
    <col min="8" max="8" width="4.00390625" style="110" bestFit="1" customWidth="1"/>
    <col min="9" max="9" width="10.00390625" style="109" bestFit="1" customWidth="1"/>
    <col min="10" max="10" width="17.28125" style="109" bestFit="1" customWidth="1"/>
    <col min="11" max="11" width="76.00390625" style="107" customWidth="1"/>
    <col min="12" max="12" width="12.28125" style="107" bestFit="1" customWidth="1"/>
    <col min="13" max="16384" width="9.140625" style="107" customWidth="1"/>
  </cols>
  <sheetData>
    <row r="1" ht="15">
      <c r="K1" s="109" t="s">
        <v>88</v>
      </c>
    </row>
    <row r="2" ht="15">
      <c r="K2" s="109" t="s">
        <v>89</v>
      </c>
    </row>
    <row r="3" ht="15">
      <c r="K3" s="109"/>
    </row>
    <row r="4" spans="1:11" ht="15">
      <c r="A4" s="111" t="s">
        <v>90</v>
      </c>
      <c r="B4" s="112" t="s">
        <v>91</v>
      </c>
      <c r="C4" s="113"/>
      <c r="D4" s="113"/>
      <c r="E4" s="114"/>
      <c r="F4" s="113"/>
      <c r="G4" s="113"/>
      <c r="K4" s="109" t="str">
        <f>CONCATENATE("!Scenario=",B4)</f>
        <v>!Scenario=ModAccrual</v>
      </c>
    </row>
    <row r="5" spans="1:11" ht="15">
      <c r="A5" s="111" t="s">
        <v>92</v>
      </c>
      <c r="B5" s="112"/>
      <c r="C5" s="113"/>
      <c r="D5" s="113"/>
      <c r="E5" s="114"/>
      <c r="F5" s="113"/>
      <c r="G5" s="113"/>
      <c r="K5" s="109" t="str">
        <f>CONCATENATE("!Year=",B5)</f>
        <v>!Year=</v>
      </c>
    </row>
    <row r="6" spans="1:11" ht="15">
      <c r="A6" s="111" t="s">
        <v>93</v>
      </c>
      <c r="B6" s="112" t="s">
        <v>94</v>
      </c>
      <c r="C6" s="113"/>
      <c r="D6" s="113"/>
      <c r="E6" s="114"/>
      <c r="F6" s="113"/>
      <c r="G6" s="113"/>
      <c r="K6" s="109" t="str">
        <f>CONCATENATE("!Period=",B6)</f>
        <v>!Period=Jun</v>
      </c>
    </row>
    <row r="7" spans="1:11" s="116" customFormat="1" ht="15">
      <c r="A7" s="111"/>
      <c r="B7" s="115"/>
      <c r="C7" s="113"/>
      <c r="D7" s="113"/>
      <c r="E7" s="114"/>
      <c r="F7" s="113"/>
      <c r="G7" s="113"/>
      <c r="H7" s="110"/>
      <c r="I7" s="109"/>
      <c r="J7" s="109"/>
      <c r="K7" s="107"/>
    </row>
    <row r="8" spans="1:11" s="116" customFormat="1" ht="15">
      <c r="A8" s="111"/>
      <c r="B8" s="115"/>
      <c r="C8" s="113"/>
      <c r="D8" s="113"/>
      <c r="E8" s="114"/>
      <c r="F8" s="113"/>
      <c r="G8" s="113"/>
      <c r="H8" s="110"/>
      <c r="I8" s="109"/>
      <c r="J8" s="109"/>
      <c r="K8" s="109" t="str">
        <f>CONCATENATE("!JOURNAL=",B9,";B;",B12,";",B14,";&lt;Entity Curr Adjs&gt;;",B11,";",,";",B13,";")</f>
        <v>!JOURNAL=__O_1;B;A;W;&lt;Entity Curr Adjs&gt;;GAAP;;0;</v>
      </c>
    </row>
    <row r="9" spans="1:11" s="116" customFormat="1" ht="15">
      <c r="A9" s="111" t="s">
        <v>95</v>
      </c>
      <c r="B9" s="112" t="str">
        <f>CONCATENATE('O-1 LT Oblig Page 1'!$D$10,"_",'O-1 LT Oblig Page 1'!$E$10,"_O_1")</f>
        <v>__O_1</v>
      </c>
      <c r="C9" s="117" t="s">
        <v>96</v>
      </c>
      <c r="D9" s="117" t="s">
        <v>97</v>
      </c>
      <c r="E9" s="117" t="s">
        <v>98</v>
      </c>
      <c r="F9" s="117" t="s">
        <v>99</v>
      </c>
      <c r="G9" s="117" t="s">
        <v>100</v>
      </c>
      <c r="H9" s="118"/>
      <c r="J9" s="111" t="s">
        <v>101</v>
      </c>
      <c r="K9" s="109" t="str">
        <f>CONCATENATE("!DESC=",B10)</f>
        <v>!DESC=GAAP CONVERSION MANUAL LONG-TERM OBLIGATIONS SUMMARY</v>
      </c>
    </row>
    <row r="10" spans="1:11" s="116" customFormat="1" ht="30">
      <c r="A10" s="111" t="s">
        <v>102</v>
      </c>
      <c r="B10" s="119" t="str">
        <f>CONCATENATE('O-1 LT Oblig Page 1'!G2," ",'O-1 LT Oblig Page 1'!G3)</f>
        <v>GAAP CONVERSION MANUAL LONG-TERM OBLIGATIONS SUMMARY</v>
      </c>
      <c r="C10" s="120">
        <v>204000</v>
      </c>
      <c r="D10" s="121">
        <f>'O-1 LT Oblig Page 1'!$E$10</f>
        <v>0</v>
      </c>
      <c r="E10" s="120" t="str">
        <f>IF($B$4="ModAccrual","Modaccrual_Adj","Accrual_Adj")</f>
        <v>Modaccrual_Adj</v>
      </c>
      <c r="F10" s="125">
        <f>'O-1 LT Oblig Page 3'!F49</f>
        <v>0</v>
      </c>
      <c r="G10" s="122"/>
      <c r="H10" s="107" t="str">
        <f>IF(ISNUMBER(F10),"D","C")</f>
        <v>D</v>
      </c>
      <c r="I10" s="123">
        <f>IF(ISNUMBER(F10),F10,G10)</f>
        <v>0</v>
      </c>
      <c r="J10" s="120"/>
      <c r="K10" s="109" t="str">
        <f>CONCATENATE(C10,";[ICP None];",D10,";",E10,";",H10,";",ABS(I10),";",J10)</f>
        <v>204000;[ICP None];0;Modaccrual_Adj;D;0;</v>
      </c>
    </row>
    <row r="11" spans="1:11" s="116" customFormat="1" ht="15">
      <c r="A11" s="111" t="s">
        <v>103</v>
      </c>
      <c r="B11" s="112" t="s">
        <v>107</v>
      </c>
      <c r="C11" s="120">
        <v>285100</v>
      </c>
      <c r="D11" s="121">
        <f>'O-1 LT Oblig Page 1'!$E$10</f>
        <v>0</v>
      </c>
      <c r="E11" s="120" t="str">
        <f>IF($B$4="ModAccrual","Modaccrual_Adj","Accrual_Adj")</f>
        <v>Modaccrual_Adj</v>
      </c>
      <c r="F11" s="125">
        <f>'O-1 LT Oblig Page 3'!Z49-'O-1 LT Oblig Page 3'!F49</f>
        <v>0</v>
      </c>
      <c r="G11" s="122"/>
      <c r="H11" s="107" t="str">
        <f>IF(ISNUMBER(F11),"D","C")</f>
        <v>D</v>
      </c>
      <c r="I11" s="123">
        <f>IF(ISNUMBER(F11),F11,G11)</f>
        <v>0</v>
      </c>
      <c r="J11" s="120"/>
      <c r="K11" s="109" t="str">
        <f>CONCATENATE(C11,";[ICP None];",D11,";",E11,";",H11,";",ABS(I11),";",J11)</f>
        <v>285100;[ICP None];0;Modaccrual_Adj;D;0;</v>
      </c>
    </row>
    <row r="12" spans="1:11" s="116" customFormat="1" ht="15">
      <c r="A12" s="111" t="s">
        <v>104</v>
      </c>
      <c r="B12" s="112" t="s">
        <v>108</v>
      </c>
      <c r="C12" s="120">
        <v>258000</v>
      </c>
      <c r="D12" s="121">
        <f>'O-1 LT Oblig Page 1'!$E$10</f>
        <v>0</v>
      </c>
      <c r="E12" s="120" t="str">
        <f>IF($B$4="ModAccrual","Modaccrual_Adj","Accrual_Adj")</f>
        <v>Modaccrual_Adj</v>
      </c>
      <c r="F12" s="125">
        <f>'O-1 LT Oblig Page 3'!F32</f>
        <v>0</v>
      </c>
      <c r="G12" s="122"/>
      <c r="H12" s="107" t="str">
        <f>IF(ISNUMBER(F12),"D","C")</f>
        <v>D</v>
      </c>
      <c r="I12" s="123">
        <f>IF(ISNUMBER(F12),F12,G12)</f>
        <v>0</v>
      </c>
      <c r="J12" s="120"/>
      <c r="K12" s="109" t="str">
        <f>CONCATENATE(C12,";[ICP None];",D12,";",E12,";",H12,";",ABS(I12),";",J12)</f>
        <v>258000;[ICP None];0;Modaccrual_Adj;D;0;</v>
      </c>
    </row>
    <row r="13" spans="1:11" s="116" customFormat="1" ht="15">
      <c r="A13" s="111" t="s">
        <v>105</v>
      </c>
      <c r="B13" s="126">
        <f>IF(LEN('O-1 LT Oblig Page 1'!$D$10)=4,CONCATENATE("0",'O-1 LT Oblig Page 1'!$D$10),'O-1 LT Oblig Page 1'!$D$10)</f>
        <v>0</v>
      </c>
      <c r="C13" s="120">
        <v>285400</v>
      </c>
      <c r="D13" s="121">
        <f>'O-1 LT Oblig Page 1'!$E$10</f>
        <v>0</v>
      </c>
      <c r="E13" s="120" t="str">
        <f>IF($B$4="ModAccrual","Modaccrual_Adj","Accrual_Adj")</f>
        <v>Modaccrual_Adj</v>
      </c>
      <c r="F13" s="125">
        <f>'O-1 LT Oblig Page 3'!Z32-'O-1 LT Oblig Page 3'!F32</f>
        <v>0</v>
      </c>
      <c r="G13" s="122"/>
      <c r="H13" s="107" t="str">
        <f>IF(ISNUMBER(F13),"D","C")</f>
        <v>D</v>
      </c>
      <c r="I13" s="123">
        <f>IF(ISNUMBER(F13),F13,G13)</f>
        <v>0</v>
      </c>
      <c r="J13" s="120"/>
      <c r="K13" s="109" t="str">
        <f>CONCATENATE(C13,";[ICP None];",D13,";",E13,";",H13,";",ABS(I13),";",J13)</f>
        <v>285400;[ICP None];0;Modaccrual_Adj;D;0;</v>
      </c>
    </row>
    <row r="14" spans="1:11" s="116" customFormat="1" ht="15">
      <c r="A14" s="111" t="s">
        <v>106</v>
      </c>
      <c r="B14" s="112" t="s">
        <v>111</v>
      </c>
      <c r="C14" s="120">
        <v>548110</v>
      </c>
      <c r="D14" s="121">
        <f>'O-1 LT Oblig Page 1'!$E$10</f>
        <v>0</v>
      </c>
      <c r="E14" s="120" t="str">
        <f>IF($B$4="ModAccrual","Modaccrual_Adj","Accrual_Adj")</f>
        <v>Modaccrual_Adj</v>
      </c>
      <c r="F14" s="122"/>
      <c r="G14" s="125">
        <f>SUM('O-1 LT Oblig Page 3'!Z32,'O-1 LT Oblig Page 3'!Z49)</f>
        <v>0</v>
      </c>
      <c r="H14" s="107" t="str">
        <f>IF(ISNUMBER(F14),"D","C")</f>
        <v>C</v>
      </c>
      <c r="I14" s="123">
        <f>IF(ISNUMBER(F14),F14,G14)</f>
        <v>0</v>
      </c>
      <c r="J14" s="120"/>
      <c r="K14" s="109" t="str">
        <f>CONCATENATE(C14,";[ICP None];",D14,";",E14,";",H14,";",ABS(I14),";",J14)</f>
        <v>548110;[ICP None];0;Modaccrual_Adj;C;0;</v>
      </c>
    </row>
    <row r="15" spans="2:10" ht="15">
      <c r="B15" s="124"/>
      <c r="C15" s="107"/>
      <c r="D15" s="107"/>
      <c r="E15" s="107"/>
      <c r="F15" s="107"/>
      <c r="G15" s="107"/>
      <c r="H15" s="107"/>
      <c r="I15" s="107"/>
      <c r="J15" s="107"/>
    </row>
    <row r="16" spans="3:10" ht="15">
      <c r="C16" s="107"/>
      <c r="D16" s="107"/>
      <c r="E16" s="107"/>
      <c r="F16" s="107"/>
      <c r="G16" s="107"/>
      <c r="H16" s="107"/>
      <c r="I16" s="107"/>
      <c r="J16" s="107"/>
    </row>
    <row r="20" spans="2:11" ht="15">
      <c r="B20" s="124"/>
      <c r="H20" s="107"/>
      <c r="I20" s="123"/>
      <c r="J20" s="107"/>
      <c r="K20" s="109"/>
    </row>
    <row r="21" spans="8:11" ht="15">
      <c r="H21" s="107"/>
      <c r="I21" s="123"/>
      <c r="K21" s="109"/>
    </row>
    <row r="22" ht="15">
      <c r="K22" s="109"/>
    </row>
  </sheetData>
  <sheetProtection password="C8DD" sheet="1" objects="1" scenarios="1"/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State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OSF Form O-1: Long-Term Obligations</dc:title>
  <dc:subject>Generally Accepted Accounting Principles (GAAP) Form O-1 used by State of Oklahoma agencies for financial reporting of long-term obligations data.</dc:subject>
  <dc:creator>Office of Management and Enterprise Services</dc:creator>
  <cp:keywords>Generally Accepted Accounting Principles, gaap, forms, form, financial reporting, state of oklahoma, Oklahoma, O, OSF FormS O-1, O-1, long-term, longterm, obligations</cp:keywords>
  <dc:description>OMES Form O-1: Long-Term Obligations</dc:description>
  <cp:lastModifiedBy>OMES</cp:lastModifiedBy>
  <cp:lastPrinted>2015-08-03T16:17:15Z</cp:lastPrinted>
  <dcterms:created xsi:type="dcterms:W3CDTF">2010-03-29T20:05:27Z</dcterms:created>
  <dcterms:modified xsi:type="dcterms:W3CDTF">2021-06-25T15:39:27Z</dcterms:modified>
  <cp:category>Form, Forms, GAAP Forms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