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2555" activeTab="0"/>
  </bookViews>
  <sheets>
    <sheet name="C-1 Accounts Recv" sheetId="1" r:id="rId1"/>
    <sheet name="Journal (OMES use only)" sheetId="2" r:id="rId2"/>
  </sheets>
  <definedNames>
    <definedName name="_xlnm.Print_Area" localSheetId="0">'C-1 Accounts Recv'!$A$1:$T$84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D10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5-digit agency number in this cell prefixed by "A".
(example: A26500 = Education Department)</t>
        </r>
      </text>
    </comment>
    <comment ref="E10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4-digit fund type number in this cell prefixed by "F".
(example: F1000 = general fund type)</t>
        </r>
      </text>
    </comment>
  </commentList>
</comments>
</file>

<file path=xl/comments2.xml><?xml version="1.0" encoding="utf-8"?>
<comments xmlns="http://schemas.openxmlformats.org/spreadsheetml/2006/main">
  <authors>
    <author>Kompella, Subrahmanyam</author>
  </authors>
  <commentList>
    <comment ref="B5" authorId="0">
      <text>
        <r>
          <rPr>
            <b/>
            <sz val="9"/>
            <rFont val="Tahoma"/>
            <family val="2"/>
          </rPr>
          <t xml:space="preserve">OMES: </t>
        </r>
        <r>
          <rPr>
            <sz val="9"/>
            <rFont val="Tahoma"/>
            <family val="2"/>
          </rPr>
          <t>Enter the current year</t>
        </r>
      </text>
    </comment>
    <comment ref="B6" authorId="0">
      <text>
        <r>
          <rPr>
            <b/>
            <sz val="9"/>
            <rFont val="Tahoma"/>
            <family val="2"/>
          </rPr>
          <t>OMES:</t>
        </r>
        <r>
          <rPr>
            <sz val="9"/>
            <rFont val="Tahoma"/>
            <family val="2"/>
          </rPr>
          <t xml:space="preserve"> Enter the period to which the journal is to be posted</t>
        </r>
      </text>
    </comment>
  </commentList>
</comments>
</file>

<file path=xl/sharedStrings.xml><?xml version="1.0" encoding="utf-8"?>
<sst xmlns="http://schemas.openxmlformats.org/spreadsheetml/2006/main" count="112" uniqueCount="91">
  <si>
    <t>GAAP CONVERSION MANUAL</t>
  </si>
  <si>
    <t>Review</t>
  </si>
  <si>
    <t>2nd Review</t>
  </si>
  <si>
    <t>(1)</t>
  </si>
  <si>
    <t>Agency:</t>
  </si>
  <si>
    <t>Name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</si>
  <si>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</si>
  <si>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</si>
  <si>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</si>
  <si>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</si>
  <si>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</si>
  <si>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</si>
  <si>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</si>
  <si>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</si>
  <si>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</si>
  <si>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ACCOUNTS RECEIVABLE</t>
  </si>
  <si>
    <t>(3)</t>
  </si>
  <si>
    <t>(4)</t>
  </si>
  <si>
    <t>(5)</t>
  </si>
  <si>
    <t>(6)</t>
  </si>
  <si>
    <t>(7)</t>
  </si>
  <si>
    <t>Receivable</t>
  </si>
  <si>
    <t>Collected</t>
  </si>
  <si>
    <t>Collectible</t>
  </si>
  <si>
    <t>Balance</t>
  </si>
  <si>
    <t>Uncollectible</t>
  </si>
  <si>
    <t>Net</t>
  </si>
  <si>
    <t>Within</t>
  </si>
  <si>
    <t>Thereafter</t>
  </si>
  <si>
    <t>Amount</t>
  </si>
  <si>
    <t>60 Days</t>
  </si>
  <si>
    <t>(5) - (6)</t>
  </si>
  <si>
    <t>Licenses, permits and fees</t>
  </si>
  <si>
    <t>Fines, forfeits and penalties</t>
  </si>
  <si>
    <t>Charges for sales and services</t>
  </si>
  <si>
    <t>Other revenues (see instructions)</t>
  </si>
  <si>
    <t>TOTAL</t>
  </si>
  <si>
    <t>Revenue</t>
  </si>
  <si>
    <t>Code</t>
  </si>
  <si>
    <t>(8)</t>
  </si>
  <si>
    <t>Account Number</t>
  </si>
  <si>
    <t>Dr.</t>
  </si>
  <si>
    <t>Cr.</t>
  </si>
  <si>
    <t>JE Posted:</t>
  </si>
  <si>
    <t>G</t>
  </si>
  <si>
    <t>Accounts Receivable</t>
  </si>
  <si>
    <t>111000</t>
  </si>
  <si>
    <t>4__0005</t>
  </si>
  <si>
    <t>--Complete (1) and (2) and Check Here If Summary Form Does Not Apply</t>
  </si>
  <si>
    <t>Revenue Code 420000</t>
  </si>
  <si>
    <t>Revenue Code 430000</t>
  </si>
  <si>
    <t>Revenue Code 470000</t>
  </si>
  <si>
    <t>(9) Comments:</t>
  </si>
  <si>
    <t xml:space="preserve">           Revenue Code</t>
  </si>
  <si>
    <t>Column1</t>
  </si>
  <si>
    <t>Column2</t>
  </si>
  <si>
    <t>24 C.1</t>
  </si>
  <si>
    <t>!FILE_FORMAT=1.0</t>
  </si>
  <si>
    <t>!VERSION=1.0.0</t>
  </si>
  <si>
    <t>Scenario</t>
  </si>
  <si>
    <t>ModAccrual</t>
  </si>
  <si>
    <t>Year</t>
  </si>
  <si>
    <t>Period</t>
  </si>
  <si>
    <t>Jun</t>
  </si>
  <si>
    <t>Journal Name</t>
  </si>
  <si>
    <t>Account</t>
  </si>
  <si>
    <t>Fund Type</t>
  </si>
  <si>
    <t>Data Type</t>
  </si>
  <si>
    <t>DR</t>
  </si>
  <si>
    <t>CR</t>
  </si>
  <si>
    <t>Line Description</t>
  </si>
  <si>
    <t>Description</t>
  </si>
  <si>
    <t>Journal Category/Group</t>
  </si>
  <si>
    <t>GAAP</t>
  </si>
  <si>
    <t>Regular or Auto-Reversal</t>
  </si>
  <si>
    <t>Entity</t>
  </si>
  <si>
    <t>Entry Status (W or P)</t>
  </si>
  <si>
    <t>OMES USE ONLY</t>
  </si>
  <si>
    <t>DO NOT WRITE BELOW THIS LINE - FOR OMES USE ONLY</t>
  </si>
  <si>
    <t>Agency #</t>
  </si>
  <si>
    <t>Fund</t>
  </si>
  <si>
    <t>A</t>
  </si>
  <si>
    <t>W</t>
  </si>
  <si>
    <t>--Return to OMES Financial Reporting Unit by September 9--</t>
  </si>
  <si>
    <t>Unavailable Revenue</t>
  </si>
  <si>
    <t>UNEARNED REVENUE</t>
  </si>
  <si>
    <t>OMES Form C-1 (2022)</t>
  </si>
  <si>
    <t>Unearned Revenue</t>
  </si>
  <si>
    <t>To Record Accounts Receivable, Unavailable and Unearned Revenue</t>
  </si>
  <si>
    <t>UNEARNED REVENUE SUMMARY</t>
  </si>
  <si>
    <t xml:space="preserve">                                 ACCOUNTS RECEIVABLE / UNAVAILABLE 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</si>
</sst>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&lt;=9999999]###\-####;\(###\)\ ###\-#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33" borderId="0" xfId="0" applyNumberFormat="1" applyFont="1" applyFill="1" applyAlignment="1" applyProtection="1">
      <alignment/>
      <protection locked="0"/>
    </xf>
    <xf numFmtId="0" fontId="2" fillId="33" borderId="10" xfId="0" applyNumberFormat="1" applyFont="1" applyFill="1" applyBorder="1" applyAlignment="1" applyProtection="1">
      <alignment/>
      <protection locked="0"/>
    </xf>
    <xf numFmtId="0" fontId="3" fillId="34" borderId="10" xfId="0" applyNumberFormat="1" applyFont="1" applyFill="1" applyBorder="1" applyAlignment="1" applyProtection="1">
      <alignment/>
      <protection/>
    </xf>
    <xf numFmtId="41" fontId="2" fillId="34" borderId="0" xfId="0" applyNumberFormat="1" applyFont="1" applyFill="1" applyAlignment="1" applyProtection="1">
      <alignment horizontal="right"/>
      <protection locked="0"/>
    </xf>
    <xf numFmtId="41" fontId="2" fillId="34" borderId="0" xfId="0" applyNumberFormat="1" applyFont="1" applyFill="1" applyAlignment="1" applyProtection="1">
      <alignment horizontal="right"/>
      <protection/>
    </xf>
    <xf numFmtId="41" fontId="3" fillId="34" borderId="10" xfId="0" applyNumberFormat="1" applyFont="1" applyFill="1" applyBorder="1" applyAlignment="1" applyProtection="1">
      <alignment horizontal="right"/>
      <protection/>
    </xf>
    <xf numFmtId="41" fontId="3" fillId="34" borderId="0" xfId="0" applyNumberFormat="1" applyFont="1" applyFill="1" applyAlignment="1" applyProtection="1">
      <alignment horizontal="right"/>
      <protection/>
    </xf>
    <xf numFmtId="41" fontId="2" fillId="34" borderId="11" xfId="0" applyNumberFormat="1" applyFont="1" applyFill="1" applyBorder="1" applyAlignment="1" applyProtection="1">
      <alignment horizontal="right"/>
      <protection locked="0"/>
    </xf>
    <xf numFmtId="41" fontId="2" fillId="34" borderId="11" xfId="0" applyNumberFormat="1" applyFont="1" applyFill="1" applyBorder="1" applyAlignment="1" applyProtection="1">
      <alignment horizontal="right"/>
      <protection/>
    </xf>
    <xf numFmtId="41" fontId="2" fillId="34" borderId="0" xfId="0" applyNumberFormat="1" applyFont="1" applyFill="1" applyBorder="1" applyAlignment="1" applyProtection="1">
      <alignment horizontal="right"/>
      <protection/>
    </xf>
    <xf numFmtId="0" fontId="2" fillId="33" borderId="12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Continuous"/>
      <protection/>
    </xf>
    <xf numFmtId="0" fontId="2" fillId="33" borderId="10" xfId="0" applyNumberFormat="1" applyFont="1" applyFill="1" applyBorder="1" applyAlignment="1" applyProtection="1">
      <alignment horizontal="centerContinuous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Continuous"/>
      <protection/>
    </xf>
    <xf numFmtId="0" fontId="49" fillId="0" borderId="0" xfId="0" applyNumberFormat="1" applyFont="1" applyFill="1" applyAlignment="1" applyProtection="1">
      <alignment horizontal="centerContinuous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 quotePrefix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 horizontal="right"/>
      <protection/>
    </xf>
    <xf numFmtId="0" fontId="2" fillId="33" borderId="15" xfId="0" applyNumberFormat="1" applyFont="1" applyFill="1" applyBorder="1" applyAlignment="1" applyProtection="1">
      <alignment horizontal="centerContinuous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3" borderId="15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3" fillId="34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/>
      <protection/>
    </xf>
    <xf numFmtId="0" fontId="2" fillId="34" borderId="13" xfId="0" applyNumberFormat="1" applyFont="1" applyFill="1" applyBorder="1" applyAlignment="1" applyProtection="1">
      <alignment horizontal="center"/>
      <protection/>
    </xf>
    <xf numFmtId="0" fontId="2" fillId="34" borderId="13" xfId="0" applyNumberFormat="1" applyFont="1" applyFill="1" applyBorder="1" applyAlignment="1" applyProtection="1">
      <alignment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Continuous"/>
      <protection/>
    </xf>
    <xf numFmtId="0" fontId="3" fillId="33" borderId="17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Alignment="1" applyProtection="1">
      <alignment/>
      <protection/>
    </xf>
    <xf numFmtId="49" fontId="2" fillId="33" borderId="14" xfId="0" applyNumberFormat="1" applyFont="1" applyFill="1" applyBorder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/>
      <protection/>
    </xf>
    <xf numFmtId="49" fontId="2" fillId="33" borderId="14" xfId="0" applyNumberFormat="1" applyFont="1" applyFill="1" applyBorder="1" applyAlignment="1" applyProtection="1">
      <alignment horizontal="centerContinuous"/>
      <protection/>
    </xf>
    <xf numFmtId="49" fontId="2" fillId="33" borderId="10" xfId="0" applyNumberFormat="1" applyFont="1" applyFill="1" applyBorder="1" applyAlignment="1" applyProtection="1">
      <alignment horizontal="centerContinuous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" fillId="33" borderId="14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 horizontal="left"/>
      <protection locked="0"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41" fontId="2" fillId="33" borderId="10" xfId="0" applyNumberFormat="1" applyFont="1" applyFill="1" applyBorder="1" applyAlignment="1" applyProtection="1">
      <alignment/>
      <protection/>
    </xf>
    <xf numFmtId="41" fontId="2" fillId="34" borderId="10" xfId="0" applyNumberFormat="1" applyFont="1" applyFill="1" applyBorder="1" applyAlignment="1" applyProtection="1">
      <alignment/>
      <protection/>
    </xf>
    <xf numFmtId="41" fontId="2" fillId="34" borderId="10" xfId="0" applyNumberFormat="1" applyFont="1" applyFill="1" applyBorder="1" applyAlignment="1" applyProtection="1">
      <alignment horizontal="right"/>
      <protection/>
    </xf>
    <xf numFmtId="41" fontId="2" fillId="34" borderId="10" xfId="0" applyNumberFormat="1" applyFont="1" applyFill="1" applyBorder="1" applyAlignment="1" applyProtection="1">
      <alignment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49" fontId="2" fillId="33" borderId="14" xfId="0" applyNumberFormat="1" applyFont="1" applyFill="1" applyBorder="1" applyAlignment="1" applyProtection="1">
      <alignment horizontal="right"/>
      <protection/>
    </xf>
    <xf numFmtId="49" fontId="2" fillId="33" borderId="15" xfId="0" applyNumberFormat="1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 applyProtection="1">
      <alignment horizontal="center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14" fontId="3" fillId="33" borderId="0" xfId="0" applyNumberFormat="1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/>
      <protection/>
    </xf>
    <xf numFmtId="0" fontId="7" fillId="33" borderId="0" xfId="0" applyNumberFormat="1" applyFont="1" applyFill="1" applyAlignment="1" applyProtection="1">
      <alignment/>
      <protection/>
    </xf>
    <xf numFmtId="0" fontId="0" fillId="0" borderId="0" xfId="0" applyNumberFormat="1" applyFont="1" applyAlignment="1">
      <alignment vertical="center"/>
    </xf>
    <xf numFmtId="0" fontId="50" fillId="0" borderId="0" xfId="0" applyNumberFormat="1" applyFont="1" applyAlignment="1">
      <alignment horizontal="left" vertical="center"/>
    </xf>
    <xf numFmtId="0" fontId="50" fillId="0" borderId="0" xfId="0" applyNumberFormat="1" applyFont="1" applyAlignment="1">
      <alignment vertical="center"/>
    </xf>
    <xf numFmtId="0" fontId="50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50" fillId="0" borderId="0" xfId="0" applyNumberFormat="1" applyFont="1" applyBorder="1" applyAlignment="1">
      <alignment vertical="center"/>
    </xf>
    <xf numFmtId="0" fontId="50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7" fillId="0" borderId="0" xfId="0" applyNumberFormat="1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5" borderId="0" xfId="0" applyNumberFormat="1" applyFill="1" applyBorder="1" applyAlignment="1">
      <alignment horizontal="left" vertical="center" wrapText="1"/>
    </xf>
    <xf numFmtId="49" fontId="0" fillId="35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2" fillId="0" borderId="0" xfId="42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35" borderId="0" xfId="0" applyNumberFormat="1" applyFill="1" applyBorder="1" applyAlignment="1">
      <alignment vertical="center"/>
    </xf>
    <xf numFmtId="0" fontId="0" fillId="35" borderId="0" xfId="0" applyNumberFormat="1" applyFill="1" applyBorder="1" applyAlignment="1">
      <alignment horizontal="left" vertical="center"/>
    </xf>
    <xf numFmtId="0" fontId="3" fillId="34" borderId="0" xfId="0" applyNumberFormat="1" applyFont="1" applyFill="1" applyBorder="1" applyAlignment="1" applyProtection="1">
      <alignment/>
      <protection/>
    </xf>
    <xf numFmtId="43" fontId="0" fillId="35" borderId="0" xfId="42" applyFont="1" applyFill="1" applyAlignment="1">
      <alignment vertical="center"/>
    </xf>
    <xf numFmtId="0" fontId="2" fillId="34" borderId="0" xfId="0" applyNumberFormat="1" applyFont="1" applyFill="1" applyAlignment="1" applyProtection="1">
      <alignment horizontal="center"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Continuous"/>
      <protection/>
    </xf>
    <xf numFmtId="0" fontId="2" fillId="33" borderId="0" xfId="0" applyNumberFormat="1" applyFont="1" applyFill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right"/>
      <protection/>
    </xf>
    <xf numFmtId="41" fontId="2" fillId="34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Alignment="1" applyProtection="1">
      <alignment horizontal="left"/>
      <protection locked="0"/>
    </xf>
    <xf numFmtId="0" fontId="13" fillId="33" borderId="1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Alignment="1" applyProtection="1" quotePrefix="1">
      <alignment horizontal="center"/>
      <protection/>
    </xf>
    <xf numFmtId="0" fontId="6" fillId="33" borderId="0" xfId="0" applyNumberFormat="1" applyFont="1" applyFill="1" applyAlignment="1" applyProtection="1">
      <alignment horizontal="center"/>
      <protection/>
    </xf>
    <xf numFmtId="43" fontId="2" fillId="33" borderId="18" xfId="42" applyFont="1" applyFill="1" applyBorder="1" applyAlignment="1" applyProtection="1">
      <alignment horizontal="right"/>
      <protection locked="0"/>
    </xf>
    <xf numFmtId="49" fontId="2" fillId="33" borderId="19" xfId="0" applyNumberFormat="1" applyFont="1" applyFill="1" applyBorder="1" applyAlignment="1" applyProtection="1">
      <alignment horizontal="center"/>
      <protection/>
    </xf>
    <xf numFmtId="49" fontId="2" fillId="33" borderId="16" xfId="0" applyNumberFormat="1" applyFont="1" applyFill="1" applyBorder="1" applyAlignment="1" applyProtection="1">
      <alignment horizontal="center"/>
      <protection/>
    </xf>
    <xf numFmtId="49" fontId="2" fillId="33" borderId="20" xfId="0" applyNumberFormat="1" applyFont="1" applyFill="1" applyBorder="1" applyAlignment="1" applyProtection="1">
      <alignment horizontal="center"/>
      <protection/>
    </xf>
    <xf numFmtId="41" fontId="2" fillId="34" borderId="21" xfId="0" applyNumberFormat="1" applyFont="1" applyFill="1" applyBorder="1" applyAlignment="1" applyProtection="1">
      <alignment horizontal="right"/>
      <protection/>
    </xf>
    <xf numFmtId="0" fontId="2" fillId="33" borderId="18" xfId="0" applyNumberFormat="1" applyFont="1" applyFill="1" applyBorder="1" applyAlignment="1" applyProtection="1">
      <alignment horizontal="right"/>
      <protection locked="0"/>
    </xf>
    <xf numFmtId="0" fontId="2" fillId="33" borderId="11" xfId="0" applyNumberFormat="1" applyFont="1" applyFill="1" applyBorder="1" applyAlignment="1" applyProtection="1">
      <alignment horizontal="center"/>
      <protection locked="0"/>
    </xf>
    <xf numFmtId="41" fontId="2" fillId="34" borderId="22" xfId="0" applyNumberFormat="1" applyFont="1" applyFill="1" applyBorder="1" applyAlignment="1" applyProtection="1">
      <alignment horizontal="right"/>
      <protection locked="0"/>
    </xf>
    <xf numFmtId="41" fontId="2" fillId="34" borderId="22" xfId="0" applyNumberFormat="1" applyFont="1" applyFill="1" applyBorder="1" applyAlignment="1" applyProtection="1">
      <alignment horizontal="center"/>
      <protection locked="0"/>
    </xf>
    <xf numFmtId="0" fontId="2" fillId="33" borderId="22" xfId="0" applyNumberFormat="1" applyFont="1" applyFill="1" applyBorder="1" applyAlignment="1" applyProtection="1">
      <alignment horizontal="center"/>
      <protection locked="0"/>
    </xf>
    <xf numFmtId="0" fontId="2" fillId="33" borderId="23" xfId="0" applyNumberFormat="1" applyFont="1" applyFill="1" applyBorder="1" applyAlignment="1" applyProtection="1">
      <alignment horizontal="center"/>
      <protection locked="0"/>
    </xf>
    <xf numFmtId="41" fontId="2" fillId="34" borderId="22" xfId="0" applyNumberFormat="1" applyFont="1" applyFill="1" applyBorder="1" applyAlignment="1" applyProtection="1">
      <alignment horizontal="right"/>
      <protection/>
    </xf>
    <xf numFmtId="41" fontId="2" fillId="34" borderId="22" xfId="0" applyNumberFormat="1" applyFont="1" applyFill="1" applyBorder="1" applyAlignment="1" applyProtection="1">
      <alignment horizontal="center"/>
      <protection locked="0"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9" fontId="4" fillId="33" borderId="22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center"/>
      <protection/>
    </xf>
    <xf numFmtId="165" fontId="2" fillId="33" borderId="22" xfId="0" applyNumberFormat="1" applyFont="1" applyFill="1" applyBorder="1" applyAlignment="1" applyProtection="1">
      <alignment horizontal="center"/>
      <protection locked="0"/>
    </xf>
    <xf numFmtId="164" fontId="2" fillId="33" borderId="22" xfId="0" applyNumberFormat="1" applyFont="1" applyFill="1" applyBorder="1" applyAlignment="1" applyProtection="1">
      <alignment horizontal="center"/>
      <protection locked="0"/>
    </xf>
    <xf numFmtId="0" fontId="2" fillId="34" borderId="0" xfId="0" applyNumberFormat="1" applyFont="1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FYDATE" displayName="FYDATE" ref="AI5:AJ21" comment="" totalsRowShown="0">
  <autoFilter ref="AI5:AJ21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83"/>
  <sheetViews>
    <sheetView tabSelected="1" zoomScale="60" zoomScaleNormal="60" zoomScalePageLayoutView="0" workbookViewId="0" topLeftCell="A1">
      <selection activeCell="G2" sqref="G2:L2"/>
    </sheetView>
  </sheetViews>
  <sheetFormatPr defaultColWidth="10.7109375" defaultRowHeight="21.75" customHeight="1"/>
  <cols>
    <col min="1" max="2" width="10.7109375" style="16" customWidth="1"/>
    <col min="3" max="3" width="11.8515625" style="16" customWidth="1"/>
    <col min="4" max="6" width="10.7109375" style="16" customWidth="1"/>
    <col min="7" max="7" width="18.8515625" style="16" customWidth="1"/>
    <col min="8" max="8" width="5.7109375" style="16" customWidth="1"/>
    <col min="9" max="9" width="18.8515625" style="16" customWidth="1"/>
    <col min="10" max="10" width="2.57421875" style="16" customWidth="1"/>
    <col min="11" max="11" width="18.8515625" style="16" customWidth="1"/>
    <col min="12" max="12" width="2.57421875" style="16" customWidth="1"/>
    <col min="13" max="19" width="10.7109375" style="16" customWidth="1"/>
    <col min="20" max="20" width="5.7109375" style="16" customWidth="1"/>
    <col min="21" max="32" width="10.7109375" style="16" customWidth="1"/>
    <col min="33" max="35" width="0" style="16" hidden="1" customWidth="1"/>
    <col min="36" max="36" width="14.00390625" style="16" hidden="1" customWidth="1"/>
    <col min="37" max="16384" width="10.7109375" style="16" customWidth="1"/>
  </cols>
  <sheetData>
    <row r="1" spans="1:20" ht="21.75" customHeight="1">
      <c r="A1" s="12" t="s">
        <v>86</v>
      </c>
      <c r="B1" s="13"/>
      <c r="C1" s="13"/>
      <c r="D1" s="13"/>
      <c r="E1" s="13"/>
      <c r="F1" s="13"/>
      <c r="G1" s="14"/>
      <c r="H1" s="121" t="s">
        <v>0</v>
      </c>
      <c r="I1" s="121"/>
      <c r="J1" s="121"/>
      <c r="K1" s="121"/>
      <c r="L1" s="14"/>
      <c r="M1" s="14"/>
      <c r="N1" s="13"/>
      <c r="O1" s="13"/>
      <c r="P1" s="15" t="s">
        <v>77</v>
      </c>
      <c r="Q1" s="15"/>
      <c r="R1" s="15"/>
      <c r="S1" s="13"/>
      <c r="T1" s="14"/>
    </row>
    <row r="2" spans="1:18" ht="21.75" customHeight="1">
      <c r="A2" s="13"/>
      <c r="B2" s="13"/>
      <c r="C2" s="13"/>
      <c r="D2" s="13"/>
      <c r="E2" s="13"/>
      <c r="F2" s="13"/>
      <c r="G2" s="121" t="s">
        <v>90</v>
      </c>
      <c r="H2" s="121"/>
      <c r="I2" s="121"/>
      <c r="J2" s="121"/>
      <c r="K2" s="121"/>
      <c r="L2" s="121"/>
      <c r="M2" s="14"/>
      <c r="N2" s="13"/>
      <c r="O2" s="13"/>
      <c r="P2" s="95" t="s">
        <v>1</v>
      </c>
      <c r="Q2" s="112"/>
      <c r="R2" s="112"/>
    </row>
    <row r="3" spans="1:18" ht="21.75" customHeight="1">
      <c r="A3" s="13"/>
      <c r="B3" s="13"/>
      <c r="C3" s="13"/>
      <c r="D3" s="13"/>
      <c r="E3" s="13"/>
      <c r="F3" s="13"/>
      <c r="G3" s="14"/>
      <c r="H3" s="121" t="s">
        <v>89</v>
      </c>
      <c r="I3" s="121"/>
      <c r="J3" s="121"/>
      <c r="K3" s="121"/>
      <c r="L3" s="14"/>
      <c r="M3" s="14"/>
      <c r="N3" s="13"/>
      <c r="O3" s="13"/>
      <c r="P3" s="13" t="s">
        <v>2</v>
      </c>
      <c r="Q3" s="112"/>
      <c r="R3" s="112"/>
    </row>
    <row r="4" spans="1:33" ht="21.75" customHeight="1" thickBot="1">
      <c r="A4" s="13"/>
      <c r="B4" s="13"/>
      <c r="C4" s="13"/>
      <c r="D4" s="13"/>
      <c r="E4" s="13"/>
      <c r="F4" s="13"/>
      <c r="G4" s="18"/>
      <c r="H4" s="118" t="str">
        <f ca="1">CONCATENATE("June 30, ",YEAR(TODAY()))</f>
        <v>June 30, 2022</v>
      </c>
      <c r="I4" s="118"/>
      <c r="J4" s="118"/>
      <c r="K4" s="118"/>
      <c r="L4" s="19"/>
      <c r="M4" s="14"/>
      <c r="N4" s="13"/>
      <c r="O4" s="13"/>
      <c r="P4" s="12"/>
      <c r="Q4" s="17"/>
      <c r="R4" s="17"/>
      <c r="AG4" s="67">
        <f ca="1">TODAY()</f>
        <v>44727</v>
      </c>
    </row>
    <row r="5" spans="1:36" ht="21.75" customHeight="1" thickBot="1" thickTop="1">
      <c r="A5" s="13"/>
      <c r="B5" s="13"/>
      <c r="C5" s="13"/>
      <c r="D5" s="13"/>
      <c r="E5" s="13"/>
      <c r="F5" s="13"/>
      <c r="G5" s="14"/>
      <c r="H5" s="14"/>
      <c r="I5" s="14"/>
      <c r="J5" s="14"/>
      <c r="K5" s="14"/>
      <c r="L5" s="14"/>
      <c r="M5" s="14"/>
      <c r="P5" s="20"/>
      <c r="Q5" s="20"/>
      <c r="R5" s="20"/>
      <c r="AG5" s="16">
        <f>YEAR(AG4)</f>
        <v>2022</v>
      </c>
      <c r="AI5" s="16" t="s">
        <v>54</v>
      </c>
      <c r="AJ5" s="68" t="s">
        <v>55</v>
      </c>
    </row>
    <row r="6" spans="1:36" ht="21.75" customHeight="1" thickBot="1">
      <c r="A6" s="11"/>
      <c r="B6" s="21" t="s">
        <v>48</v>
      </c>
      <c r="AI6" s="16">
        <v>2010</v>
      </c>
      <c r="AJ6" s="68">
        <v>40359</v>
      </c>
    </row>
    <row r="7" spans="1:36" ht="21.75" customHeight="1">
      <c r="A7" s="22"/>
      <c r="AI7" s="16">
        <v>2011</v>
      </c>
      <c r="AJ7" s="68">
        <v>40724</v>
      </c>
    </row>
    <row r="8" spans="1:36" ht="21.75" customHeight="1">
      <c r="A8" s="2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24"/>
      <c r="AI8" s="16">
        <v>2012</v>
      </c>
      <c r="AJ8" s="68">
        <v>41090</v>
      </c>
    </row>
    <row r="9" spans="1:36" ht="21.75" customHeight="1">
      <c r="A9" s="25"/>
      <c r="B9" s="13"/>
      <c r="C9" s="13"/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  <c r="O9" s="93"/>
      <c r="P9" s="93"/>
      <c r="Q9" s="93"/>
      <c r="R9" s="93"/>
      <c r="S9" s="12"/>
      <c r="T9" s="24"/>
      <c r="AI9" s="16">
        <v>2013</v>
      </c>
      <c r="AJ9" s="68">
        <v>41455</v>
      </c>
    </row>
    <row r="10" spans="1:36" ht="21.75" customHeight="1">
      <c r="A10" s="26"/>
      <c r="B10" s="27" t="s">
        <v>3</v>
      </c>
      <c r="C10" s="13" t="s">
        <v>4</v>
      </c>
      <c r="D10" s="53"/>
      <c r="E10" s="53"/>
      <c r="F10" s="54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2"/>
      <c r="T10" s="24"/>
      <c r="AI10" s="16">
        <v>2014</v>
      </c>
      <c r="AJ10" s="68">
        <v>41820</v>
      </c>
    </row>
    <row r="11" spans="1:36" ht="21.75" customHeight="1">
      <c r="A11" s="25"/>
      <c r="B11" s="13"/>
      <c r="C11" s="13"/>
      <c r="D11" s="29" t="s">
        <v>79</v>
      </c>
      <c r="E11" s="29" t="s">
        <v>80</v>
      </c>
      <c r="F11" s="15"/>
      <c r="G11" s="15" t="s">
        <v>5</v>
      </c>
      <c r="H11" s="15"/>
      <c r="I11" s="15"/>
      <c r="J11" s="15"/>
      <c r="K11" s="15"/>
      <c r="L11" s="15"/>
      <c r="M11" s="15"/>
      <c r="N11" s="15" t="s">
        <v>6</v>
      </c>
      <c r="O11" s="15"/>
      <c r="P11" s="15"/>
      <c r="Q11" s="15"/>
      <c r="R11" s="15"/>
      <c r="S11" s="12"/>
      <c r="T11" s="28"/>
      <c r="AI11" s="16">
        <v>2015</v>
      </c>
      <c r="AJ11" s="68">
        <v>42185</v>
      </c>
    </row>
    <row r="12" spans="1:36" ht="21.75" customHeight="1">
      <c r="A12" s="2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2"/>
      <c r="T12" s="24"/>
      <c r="AI12" s="16">
        <v>2016</v>
      </c>
      <c r="AJ12" s="68">
        <v>42551</v>
      </c>
    </row>
    <row r="13" spans="1:36" ht="21.75" customHeight="1">
      <c r="A13" s="26"/>
      <c r="B13" s="27" t="s">
        <v>7</v>
      </c>
      <c r="C13" s="13" t="s">
        <v>8</v>
      </c>
      <c r="D13" s="13"/>
      <c r="E13" s="115"/>
      <c r="F13" s="116"/>
      <c r="G13" s="116"/>
      <c r="H13" s="116"/>
      <c r="I13" s="116"/>
      <c r="J13" s="116"/>
      <c r="K13" s="111"/>
      <c r="L13" s="111"/>
      <c r="M13" s="111"/>
      <c r="N13" s="111"/>
      <c r="O13" s="119"/>
      <c r="P13" s="119"/>
      <c r="Q13" s="120"/>
      <c r="R13" s="120"/>
      <c r="S13" s="12"/>
      <c r="T13" s="24"/>
      <c r="AI13" s="16">
        <v>2017</v>
      </c>
      <c r="AJ13" s="68">
        <v>42916</v>
      </c>
    </row>
    <row r="14" spans="1:36" ht="21.75" customHeight="1">
      <c r="A14" s="25"/>
      <c r="B14" s="13"/>
      <c r="C14" s="13"/>
      <c r="D14" s="13"/>
      <c r="E14" s="13"/>
      <c r="F14" s="39" t="s">
        <v>9</v>
      </c>
      <c r="G14" s="39"/>
      <c r="H14" s="39"/>
      <c r="I14" s="39"/>
      <c r="J14" s="39"/>
      <c r="K14" s="15" t="s">
        <v>10</v>
      </c>
      <c r="L14" s="15"/>
      <c r="M14" s="15"/>
      <c r="N14" s="15"/>
      <c r="O14" s="15"/>
      <c r="P14" s="29" t="s">
        <v>11</v>
      </c>
      <c r="Q14" s="29"/>
      <c r="R14" s="29" t="s">
        <v>12</v>
      </c>
      <c r="S14" s="12"/>
      <c r="T14" s="30"/>
      <c r="AI14" s="16">
        <v>2018</v>
      </c>
      <c r="AJ14" s="68">
        <v>43281</v>
      </c>
    </row>
    <row r="15" spans="1:36" ht="21.75" customHeight="1">
      <c r="A15" s="2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24"/>
      <c r="AI15" s="16">
        <v>2019</v>
      </c>
      <c r="AJ15" s="68">
        <v>43646</v>
      </c>
    </row>
    <row r="16" spans="1:36" ht="21.75" customHeight="1">
      <c r="A16" s="25"/>
      <c r="B16" s="13"/>
      <c r="C16" s="13" t="s">
        <v>13</v>
      </c>
      <c r="D16" s="13"/>
      <c r="E16" s="115"/>
      <c r="F16" s="116"/>
      <c r="G16" s="116"/>
      <c r="H16" s="116"/>
      <c r="I16" s="116"/>
      <c r="J16" s="116"/>
      <c r="K16" s="111"/>
      <c r="L16" s="111"/>
      <c r="M16" s="111"/>
      <c r="N16" s="111"/>
      <c r="O16" s="111"/>
      <c r="P16" s="119"/>
      <c r="Q16" s="119"/>
      <c r="R16" s="119"/>
      <c r="S16" s="12"/>
      <c r="T16" s="24"/>
      <c r="AI16" s="16">
        <v>2020</v>
      </c>
      <c r="AJ16" s="68">
        <v>44012</v>
      </c>
    </row>
    <row r="17" spans="1:36" ht="21.75" customHeight="1">
      <c r="A17" s="25"/>
      <c r="B17" s="13"/>
      <c r="C17" s="13"/>
      <c r="D17" s="13"/>
      <c r="E17" s="13"/>
      <c r="F17" s="15" t="s">
        <v>14</v>
      </c>
      <c r="G17" s="15"/>
      <c r="H17" s="15"/>
      <c r="I17" s="15"/>
      <c r="J17" s="15"/>
      <c r="K17" s="15" t="s">
        <v>10</v>
      </c>
      <c r="L17" s="15"/>
      <c r="M17" s="15"/>
      <c r="N17" s="15"/>
      <c r="O17" s="15"/>
      <c r="P17" s="15" t="s">
        <v>11</v>
      </c>
      <c r="Q17" s="15"/>
      <c r="R17" s="15"/>
      <c r="S17" s="12"/>
      <c r="T17" s="28"/>
      <c r="AI17" s="16">
        <v>2021</v>
      </c>
      <c r="AJ17" s="68">
        <v>44377</v>
      </c>
    </row>
    <row r="18" spans="1:36" ht="21.75" customHeight="1">
      <c r="A18" s="2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24"/>
      <c r="AI18" s="16">
        <v>2022</v>
      </c>
      <c r="AJ18" s="68">
        <v>44742</v>
      </c>
    </row>
    <row r="19" spans="1:36" ht="21.75" customHeight="1">
      <c r="A19" s="2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2"/>
      <c r="T19" s="24"/>
      <c r="AI19" s="16">
        <v>2023</v>
      </c>
      <c r="AJ19" s="68">
        <v>45107</v>
      </c>
    </row>
    <row r="20" spans="1:36" ht="21.75" customHeight="1">
      <c r="A20" s="2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4"/>
      <c r="AI20" s="16">
        <v>2024</v>
      </c>
      <c r="AJ20" s="68">
        <v>45473</v>
      </c>
    </row>
    <row r="21" spans="1:36" ht="21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AI21" s="16">
        <v>2025</v>
      </c>
      <c r="AJ21" s="68">
        <v>45838</v>
      </c>
    </row>
    <row r="22" spans="1:20" ht="21.75" customHeight="1">
      <c r="A22" s="23"/>
      <c r="B22" s="31" t="s">
        <v>15</v>
      </c>
      <c r="C22" s="17"/>
      <c r="D22" s="17"/>
      <c r="E22" s="17"/>
      <c r="F22" s="17"/>
      <c r="G22" s="29" t="s">
        <v>16</v>
      </c>
      <c r="H22" s="17"/>
      <c r="I22" s="29" t="s">
        <v>17</v>
      </c>
      <c r="J22" s="17"/>
      <c r="K22" s="29" t="s">
        <v>18</v>
      </c>
      <c r="L22" s="17"/>
      <c r="M22" s="15" t="s">
        <v>19</v>
      </c>
      <c r="N22" s="15"/>
      <c r="O22" s="17"/>
      <c r="P22" s="15" t="s">
        <v>20</v>
      </c>
      <c r="Q22" s="15"/>
      <c r="R22" s="15"/>
      <c r="S22" s="17"/>
      <c r="T22" s="24"/>
    </row>
    <row r="23" spans="1:20" ht="21.75" customHeight="1">
      <c r="A23" s="25"/>
      <c r="B23" s="13"/>
      <c r="C23" s="13"/>
      <c r="D23" s="13"/>
      <c r="E23" s="13"/>
      <c r="F23" s="13"/>
      <c r="G23" s="32" t="s">
        <v>21</v>
      </c>
      <c r="H23" s="32"/>
      <c r="I23" s="32"/>
      <c r="J23" s="32"/>
      <c r="K23" s="32"/>
      <c r="L23" s="32"/>
      <c r="M23" s="14" t="s">
        <v>22</v>
      </c>
      <c r="N23" s="14"/>
      <c r="O23" s="32"/>
      <c r="P23" s="14" t="s">
        <v>23</v>
      </c>
      <c r="Q23" s="14"/>
      <c r="R23" s="14"/>
      <c r="S23" s="12"/>
      <c r="T23" s="24"/>
    </row>
    <row r="24" spans="1:20" ht="21.75" customHeight="1">
      <c r="A24" s="25"/>
      <c r="B24" s="13"/>
      <c r="C24" s="13"/>
      <c r="D24" s="13"/>
      <c r="E24" s="13"/>
      <c r="F24" s="13"/>
      <c r="G24" s="32" t="s">
        <v>24</v>
      </c>
      <c r="H24" s="32"/>
      <c r="I24" s="32" t="s">
        <v>25</v>
      </c>
      <c r="J24" s="32"/>
      <c r="K24" s="32" t="s">
        <v>26</v>
      </c>
      <c r="L24" s="32"/>
      <c r="M24" s="14" t="s">
        <v>27</v>
      </c>
      <c r="N24" s="14"/>
      <c r="O24" s="32"/>
      <c r="P24" s="14" t="s">
        <v>28</v>
      </c>
      <c r="Q24" s="14"/>
      <c r="R24" s="14"/>
      <c r="S24" s="12"/>
      <c r="T24" s="24"/>
    </row>
    <row r="25" spans="1:20" ht="21.75" customHeight="1">
      <c r="A25" s="25"/>
      <c r="B25" s="13"/>
      <c r="C25" s="13"/>
      <c r="D25" s="13"/>
      <c r="E25" s="13"/>
      <c r="F25" s="13"/>
      <c r="G25" s="55" t="str">
        <f>H4</f>
        <v>June 30, 2022</v>
      </c>
      <c r="H25" s="32"/>
      <c r="I25" s="32" t="s">
        <v>29</v>
      </c>
      <c r="J25" s="32"/>
      <c r="K25" s="32" t="s">
        <v>21</v>
      </c>
      <c r="L25" s="32"/>
      <c r="M25" s="14" t="s">
        <v>30</v>
      </c>
      <c r="N25" s="14"/>
      <c r="O25" s="32"/>
      <c r="P25" s="14" t="s">
        <v>31</v>
      </c>
      <c r="Q25" s="14"/>
      <c r="R25" s="14"/>
      <c r="S25" s="12"/>
      <c r="T25" s="24"/>
    </row>
    <row r="26" spans="1:20" ht="21.75" customHeight="1">
      <c r="A26" s="25"/>
      <c r="B26" s="33" t="s">
        <v>32</v>
      </c>
      <c r="C26" s="33"/>
      <c r="D26" s="33"/>
      <c r="E26" s="13"/>
      <c r="F26" s="13"/>
      <c r="G26" s="3"/>
      <c r="H26" s="34"/>
      <c r="I26" s="3"/>
      <c r="J26" s="34"/>
      <c r="K26" s="3"/>
      <c r="L26" s="34"/>
      <c r="M26" s="3"/>
      <c r="N26" s="3"/>
      <c r="O26" s="34"/>
      <c r="P26" s="3"/>
      <c r="Q26" s="3"/>
      <c r="R26" s="3"/>
      <c r="S26" s="35"/>
      <c r="T26" s="24"/>
    </row>
    <row r="27" spans="1:20" ht="21.75" customHeight="1">
      <c r="A27" s="25"/>
      <c r="B27" s="33"/>
      <c r="C27" s="12" t="s">
        <v>49</v>
      </c>
      <c r="D27" s="33"/>
      <c r="E27" s="13"/>
      <c r="F27" s="13"/>
      <c r="G27" s="4"/>
      <c r="H27" s="7"/>
      <c r="I27" s="4"/>
      <c r="J27" s="7"/>
      <c r="K27" s="5">
        <f>G27-I27</f>
        <v>0</v>
      </c>
      <c r="L27" s="7"/>
      <c r="M27" s="109"/>
      <c r="N27" s="109"/>
      <c r="O27" s="7"/>
      <c r="P27" s="113">
        <f>K27-M27</f>
        <v>0</v>
      </c>
      <c r="Q27" s="113"/>
      <c r="R27" s="113"/>
      <c r="S27" s="35"/>
      <c r="T27" s="24"/>
    </row>
    <row r="28" spans="1:20" ht="21.75" customHeight="1">
      <c r="A28" s="25"/>
      <c r="B28" s="33"/>
      <c r="C28" s="33"/>
      <c r="D28" s="33"/>
      <c r="E28" s="13"/>
      <c r="F28" s="13"/>
      <c r="G28" s="6"/>
      <c r="H28" s="7"/>
      <c r="I28" s="6"/>
      <c r="J28" s="7"/>
      <c r="K28" s="6"/>
      <c r="L28" s="7"/>
      <c r="M28" s="6"/>
      <c r="N28" s="6"/>
      <c r="O28" s="7"/>
      <c r="P28" s="6"/>
      <c r="Q28" s="6"/>
      <c r="R28" s="6"/>
      <c r="S28" s="35"/>
      <c r="T28" s="24"/>
    </row>
    <row r="29" spans="1:20" ht="21.75" customHeight="1">
      <c r="A29" s="25"/>
      <c r="B29" s="33" t="s">
        <v>33</v>
      </c>
      <c r="C29" s="33"/>
      <c r="D29" s="33"/>
      <c r="E29" s="13"/>
      <c r="F29" s="1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35"/>
      <c r="T29" s="24"/>
    </row>
    <row r="30" spans="1:20" ht="21.75" customHeight="1">
      <c r="A30" s="25"/>
      <c r="B30" s="33"/>
      <c r="C30" s="12" t="s">
        <v>50</v>
      </c>
      <c r="D30" s="33"/>
      <c r="E30" s="13"/>
      <c r="F30" s="13"/>
      <c r="G30" s="4"/>
      <c r="H30" s="7"/>
      <c r="I30" s="4"/>
      <c r="J30" s="7"/>
      <c r="K30" s="5">
        <f>G30-I30</f>
        <v>0</v>
      </c>
      <c r="L30" s="7"/>
      <c r="M30" s="109"/>
      <c r="N30" s="109"/>
      <c r="O30" s="7"/>
      <c r="P30" s="113">
        <f>K30-M30</f>
        <v>0</v>
      </c>
      <c r="Q30" s="113"/>
      <c r="R30" s="113"/>
      <c r="S30" s="35"/>
      <c r="T30" s="24"/>
    </row>
    <row r="31" spans="1:20" ht="21.75" customHeight="1">
      <c r="A31" s="25"/>
      <c r="B31" s="33"/>
      <c r="C31" s="33"/>
      <c r="D31" s="33"/>
      <c r="E31" s="13"/>
      <c r="F31" s="13"/>
      <c r="G31" s="6"/>
      <c r="H31" s="7"/>
      <c r="I31" s="6"/>
      <c r="J31" s="7"/>
      <c r="K31" s="6"/>
      <c r="L31" s="7"/>
      <c r="M31" s="6"/>
      <c r="N31" s="6"/>
      <c r="O31" s="7"/>
      <c r="P31" s="6"/>
      <c r="Q31" s="6"/>
      <c r="R31" s="6"/>
      <c r="S31" s="35"/>
      <c r="T31" s="24"/>
    </row>
    <row r="32" spans="1:20" ht="21.75" customHeight="1">
      <c r="A32" s="25"/>
      <c r="B32" s="33" t="s">
        <v>34</v>
      </c>
      <c r="C32" s="33"/>
      <c r="D32" s="33"/>
      <c r="E32" s="13"/>
      <c r="F32" s="13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35"/>
      <c r="T32" s="24"/>
    </row>
    <row r="33" spans="1:20" ht="21.75" customHeight="1">
      <c r="A33" s="25"/>
      <c r="B33" s="33"/>
      <c r="C33" s="12" t="s">
        <v>51</v>
      </c>
      <c r="D33" s="33"/>
      <c r="E33" s="13"/>
      <c r="F33" s="13"/>
      <c r="G33" s="8"/>
      <c r="H33" s="7"/>
      <c r="I33" s="8"/>
      <c r="J33" s="7"/>
      <c r="K33" s="9">
        <f>G33-I33</f>
        <v>0</v>
      </c>
      <c r="L33" s="7"/>
      <c r="M33" s="109"/>
      <c r="N33" s="109"/>
      <c r="O33" s="7"/>
      <c r="P33" s="113">
        <f>K33-M33</f>
        <v>0</v>
      </c>
      <c r="Q33" s="113"/>
      <c r="R33" s="113"/>
      <c r="S33" s="35"/>
      <c r="T33" s="24"/>
    </row>
    <row r="34" spans="1:20" ht="21.75" customHeight="1">
      <c r="A34" s="25"/>
      <c r="B34" s="33"/>
      <c r="C34" s="12"/>
      <c r="D34" s="33"/>
      <c r="E34" s="13"/>
      <c r="F34" s="13"/>
      <c r="G34" s="5"/>
      <c r="H34" s="7"/>
      <c r="I34" s="5"/>
      <c r="J34" s="7"/>
      <c r="K34" s="5"/>
      <c r="L34" s="7"/>
      <c r="M34" s="10"/>
      <c r="N34" s="10"/>
      <c r="O34" s="7"/>
      <c r="P34" s="10"/>
      <c r="Q34" s="10"/>
      <c r="R34" s="10"/>
      <c r="S34" s="35"/>
      <c r="T34" s="24"/>
    </row>
    <row r="35" spans="1:20" ht="21.75" customHeight="1">
      <c r="A35" s="25"/>
      <c r="B35" s="33" t="s">
        <v>35</v>
      </c>
      <c r="C35" s="33"/>
      <c r="D35" s="33"/>
      <c r="E35" s="13"/>
      <c r="F35" s="13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35"/>
      <c r="T35" s="24"/>
    </row>
    <row r="36" spans="1:20" ht="21.75" customHeight="1">
      <c r="A36" s="25"/>
      <c r="B36" s="33" t="s">
        <v>53</v>
      </c>
      <c r="C36" s="33"/>
      <c r="D36" s="108"/>
      <c r="E36" s="108"/>
      <c r="F36" s="13"/>
      <c r="G36" s="4"/>
      <c r="H36" s="7"/>
      <c r="I36" s="4"/>
      <c r="J36" s="7"/>
      <c r="K36" s="5">
        <f>G36-I36</f>
        <v>0</v>
      </c>
      <c r="L36" s="7"/>
      <c r="M36" s="109"/>
      <c r="N36" s="109"/>
      <c r="O36" s="7"/>
      <c r="P36" s="113">
        <f>K36-M36</f>
        <v>0</v>
      </c>
      <c r="Q36" s="113"/>
      <c r="R36" s="113"/>
      <c r="S36" s="35"/>
      <c r="T36" s="24"/>
    </row>
    <row r="37" spans="1:20" ht="21.75" customHeight="1">
      <c r="A37" s="25"/>
      <c r="B37" s="33"/>
      <c r="C37" s="33"/>
      <c r="D37" s="33"/>
      <c r="E37" s="13"/>
      <c r="F37" s="13"/>
      <c r="G37" s="6"/>
      <c r="H37" s="7"/>
      <c r="I37" s="6"/>
      <c r="J37" s="7"/>
      <c r="K37" s="6"/>
      <c r="L37" s="7"/>
      <c r="M37" s="6"/>
      <c r="N37" s="6"/>
      <c r="O37" s="7"/>
      <c r="P37" s="6"/>
      <c r="Q37" s="6"/>
      <c r="R37" s="6"/>
      <c r="S37" s="35"/>
      <c r="T37" s="24"/>
    </row>
    <row r="38" spans="1:20" ht="21.75" customHeight="1">
      <c r="A38" s="25"/>
      <c r="B38" s="33" t="s">
        <v>35</v>
      </c>
      <c r="C38" s="33"/>
      <c r="D38" s="33"/>
      <c r="E38" s="13"/>
      <c r="F38" s="13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35"/>
      <c r="T38" s="24"/>
    </row>
    <row r="39" spans="1:20" ht="21.75" customHeight="1">
      <c r="A39" s="25"/>
      <c r="B39" s="33" t="s">
        <v>53</v>
      </c>
      <c r="C39" s="33"/>
      <c r="D39" s="108"/>
      <c r="E39" s="108"/>
      <c r="F39" s="13"/>
      <c r="G39" s="8"/>
      <c r="H39" s="7"/>
      <c r="I39" s="8"/>
      <c r="J39" s="7"/>
      <c r="K39" s="9">
        <f>G39-I39</f>
        <v>0</v>
      </c>
      <c r="L39" s="7"/>
      <c r="M39" s="109"/>
      <c r="N39" s="109"/>
      <c r="O39" s="7"/>
      <c r="P39" s="113">
        <f>K39-M39</f>
        <v>0</v>
      </c>
      <c r="Q39" s="113"/>
      <c r="R39" s="113"/>
      <c r="S39" s="35"/>
      <c r="T39" s="24"/>
    </row>
    <row r="40" spans="1:20" ht="21.75" customHeight="1">
      <c r="A40" s="25"/>
      <c r="B40" s="33"/>
      <c r="C40" s="33"/>
      <c r="D40" s="97"/>
      <c r="E40" s="97"/>
      <c r="F40" s="13"/>
      <c r="G40" s="96"/>
      <c r="H40" s="7"/>
      <c r="I40" s="96"/>
      <c r="J40" s="7"/>
      <c r="K40" s="10"/>
      <c r="L40" s="7"/>
      <c r="M40" s="96"/>
      <c r="N40" s="96"/>
      <c r="O40" s="7"/>
      <c r="P40" s="10"/>
      <c r="Q40" s="10"/>
      <c r="R40" s="10"/>
      <c r="S40" s="35"/>
      <c r="T40" s="24"/>
    </row>
    <row r="41" spans="1:20" ht="21.75" customHeight="1">
      <c r="A41" s="25"/>
      <c r="B41" s="33" t="s">
        <v>35</v>
      </c>
      <c r="C41" s="33"/>
      <c r="D41" s="33"/>
      <c r="E41" s="13"/>
      <c r="F41" s="13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35"/>
      <c r="T41" s="24"/>
    </row>
    <row r="42" spans="1:20" ht="21.75" customHeight="1">
      <c r="A42" s="25"/>
      <c r="B42" s="33" t="s">
        <v>53</v>
      </c>
      <c r="C42" s="33"/>
      <c r="D42" s="108"/>
      <c r="E42" s="108"/>
      <c r="F42" s="13"/>
      <c r="G42" s="4"/>
      <c r="H42" s="7"/>
      <c r="I42" s="4"/>
      <c r="J42" s="7"/>
      <c r="K42" s="5">
        <f>G42-I42</f>
        <v>0</v>
      </c>
      <c r="L42" s="7"/>
      <c r="M42" s="109"/>
      <c r="N42" s="109"/>
      <c r="O42" s="7"/>
      <c r="P42" s="113">
        <f>K42-M42</f>
        <v>0</v>
      </c>
      <c r="Q42" s="113"/>
      <c r="R42" s="113"/>
      <c r="S42" s="35"/>
      <c r="T42" s="24"/>
    </row>
    <row r="43" spans="1:20" ht="21.75" customHeight="1">
      <c r="A43" s="25"/>
      <c r="B43" s="33"/>
      <c r="C43" s="33"/>
      <c r="D43" s="33"/>
      <c r="E43" s="13"/>
      <c r="F43" s="13"/>
      <c r="G43" s="6"/>
      <c r="H43" s="7"/>
      <c r="I43" s="6"/>
      <c r="J43" s="7"/>
      <c r="K43" s="6"/>
      <c r="L43" s="7"/>
      <c r="M43" s="6"/>
      <c r="N43" s="6"/>
      <c r="O43" s="7"/>
      <c r="P43" s="6"/>
      <c r="Q43" s="6"/>
      <c r="R43" s="6"/>
      <c r="S43" s="35"/>
      <c r="T43" s="24"/>
    </row>
    <row r="44" spans="1:20" ht="21.75" customHeight="1">
      <c r="A44" s="25"/>
      <c r="B44" s="33" t="s">
        <v>35</v>
      </c>
      <c r="C44" s="33"/>
      <c r="D44" s="33"/>
      <c r="E44" s="13"/>
      <c r="F44" s="13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35"/>
      <c r="T44" s="24"/>
    </row>
    <row r="45" spans="1:20" ht="21.75" customHeight="1">
      <c r="A45" s="25"/>
      <c r="B45" s="33" t="s">
        <v>53</v>
      </c>
      <c r="C45" s="33"/>
      <c r="D45" s="108"/>
      <c r="E45" s="108"/>
      <c r="F45" s="13"/>
      <c r="G45" s="4"/>
      <c r="H45" s="7"/>
      <c r="I45" s="4"/>
      <c r="J45" s="7"/>
      <c r="K45" s="5">
        <f>G45-I45</f>
        <v>0</v>
      </c>
      <c r="L45" s="7"/>
      <c r="M45" s="109"/>
      <c r="N45" s="109"/>
      <c r="O45" s="7"/>
      <c r="P45" s="113">
        <f>K45-M45</f>
        <v>0</v>
      </c>
      <c r="Q45" s="113"/>
      <c r="R45" s="113"/>
      <c r="S45" s="35"/>
      <c r="T45" s="24"/>
    </row>
    <row r="46" spans="1:20" ht="21.75" customHeight="1">
      <c r="A46" s="25"/>
      <c r="B46" s="33"/>
      <c r="C46" s="33"/>
      <c r="D46" s="33"/>
      <c r="E46" s="13"/>
      <c r="F46" s="13"/>
      <c r="G46" s="6"/>
      <c r="H46" s="7"/>
      <c r="I46" s="6"/>
      <c r="J46" s="7"/>
      <c r="K46" s="6"/>
      <c r="L46" s="7"/>
      <c r="M46" s="6"/>
      <c r="N46" s="6"/>
      <c r="O46" s="7"/>
      <c r="P46" s="6"/>
      <c r="Q46" s="6"/>
      <c r="R46" s="6"/>
      <c r="S46" s="35"/>
      <c r="T46" s="24"/>
    </row>
    <row r="47" spans="1:20" ht="21.75" customHeight="1" thickBot="1">
      <c r="A47" s="25"/>
      <c r="B47" s="13"/>
      <c r="C47" s="13" t="s">
        <v>36</v>
      </c>
      <c r="D47" s="13"/>
      <c r="E47" s="13"/>
      <c r="F47" s="13"/>
      <c r="G47" s="5">
        <f>SUM(G27:G45)</f>
        <v>0</v>
      </c>
      <c r="H47" s="7"/>
      <c r="I47" s="5">
        <f>SUM(I27:I45)</f>
        <v>0</v>
      </c>
      <c r="J47" s="7"/>
      <c r="K47" s="5">
        <f>SUM(K27:K45)</f>
        <v>0</v>
      </c>
      <c r="L47" s="7"/>
      <c r="M47" s="106">
        <f>SUM(M27:N45)</f>
        <v>0</v>
      </c>
      <c r="N47" s="106"/>
      <c r="O47" s="7"/>
      <c r="P47" s="106">
        <f>SUM(P27:R45)</f>
        <v>0</v>
      </c>
      <c r="Q47" s="106"/>
      <c r="R47" s="106"/>
      <c r="S47" s="35"/>
      <c r="T47" s="24"/>
    </row>
    <row r="48" spans="1:20" ht="21.75" customHeight="1" thickTop="1">
      <c r="A48" s="25"/>
      <c r="B48" s="12"/>
      <c r="C48" s="12"/>
      <c r="D48" s="12"/>
      <c r="E48" s="12"/>
      <c r="F48" s="12"/>
      <c r="G48" s="36"/>
      <c r="H48" s="91"/>
      <c r="I48" s="36"/>
      <c r="J48" s="91"/>
      <c r="K48" s="36"/>
      <c r="L48" s="91"/>
      <c r="M48" s="36"/>
      <c r="N48" s="36"/>
      <c r="O48" s="35"/>
      <c r="P48" s="37"/>
      <c r="Q48" s="37"/>
      <c r="R48" s="37"/>
      <c r="S48" s="35"/>
      <c r="T48" s="24"/>
    </row>
    <row r="49" spans="1:19" ht="21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ht="21.75" customHeight="1">
      <c r="A50" s="23"/>
      <c r="B50" s="99" t="s">
        <v>85</v>
      </c>
      <c r="C50" s="17"/>
      <c r="D50" s="17"/>
      <c r="E50" s="17"/>
      <c r="F50" s="17"/>
      <c r="G50" s="17"/>
      <c r="H50" s="17"/>
      <c r="I50" s="17"/>
      <c r="J50" s="17"/>
      <c r="K50" s="29" t="s">
        <v>37</v>
      </c>
      <c r="L50" s="17"/>
      <c r="M50" s="17"/>
      <c r="N50" s="15"/>
      <c r="O50" s="15"/>
      <c r="P50" s="15"/>
      <c r="Q50" s="15"/>
      <c r="R50" s="15"/>
      <c r="S50" s="17"/>
      <c r="T50" s="24"/>
    </row>
    <row r="51" spans="1:20" ht="21.7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32" t="s">
        <v>38</v>
      </c>
      <c r="L51" s="13"/>
      <c r="M51" s="13"/>
      <c r="N51" s="14" t="s">
        <v>39</v>
      </c>
      <c r="O51" s="14"/>
      <c r="P51" s="14"/>
      <c r="Q51" s="14"/>
      <c r="R51" s="14"/>
      <c r="S51" s="12"/>
      <c r="T51" s="24"/>
    </row>
    <row r="52" spans="1:20" ht="21.7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29"/>
      <c r="L52" s="13"/>
      <c r="M52" s="13"/>
      <c r="N52" s="58"/>
      <c r="O52" s="58"/>
      <c r="P52" s="58"/>
      <c r="Q52" s="58"/>
      <c r="R52" s="58"/>
      <c r="S52" s="12"/>
      <c r="T52" s="24"/>
    </row>
    <row r="53" spans="1:20" ht="21.75" customHeight="1">
      <c r="A53" s="25"/>
      <c r="B53" s="33" t="s">
        <v>32</v>
      </c>
      <c r="C53" s="33"/>
      <c r="D53" s="33"/>
      <c r="E53" s="13"/>
      <c r="I53" s="13"/>
      <c r="J53" s="13"/>
      <c r="K53" s="32">
        <v>420000</v>
      </c>
      <c r="L53" s="13"/>
      <c r="M53" s="13"/>
      <c r="N53" s="114"/>
      <c r="O53" s="114"/>
      <c r="P53" s="114"/>
      <c r="Q53" s="114"/>
      <c r="R53" s="114"/>
      <c r="S53" s="12"/>
      <c r="T53" s="24"/>
    </row>
    <row r="54" spans="1:20" ht="21.75" customHeight="1">
      <c r="A54" s="25"/>
      <c r="B54" s="33"/>
      <c r="C54" s="33"/>
      <c r="D54" s="33"/>
      <c r="E54" s="13"/>
      <c r="I54" s="13"/>
      <c r="J54" s="13"/>
      <c r="K54" s="13"/>
      <c r="L54" s="13"/>
      <c r="M54" s="34"/>
      <c r="N54" s="59"/>
      <c r="O54" s="59"/>
      <c r="P54" s="59"/>
      <c r="Q54" s="59"/>
      <c r="R54" s="59"/>
      <c r="S54" s="12"/>
      <c r="T54" s="24"/>
    </row>
    <row r="55" spans="1:20" ht="21.75" customHeight="1">
      <c r="A55" s="25"/>
      <c r="B55" s="33" t="s">
        <v>33</v>
      </c>
      <c r="C55" s="33"/>
      <c r="D55" s="33"/>
      <c r="E55" s="13"/>
      <c r="F55" s="13"/>
      <c r="G55" s="13"/>
      <c r="H55" s="13"/>
      <c r="I55" s="13"/>
      <c r="J55" s="13"/>
      <c r="K55" s="32">
        <v>430000</v>
      </c>
      <c r="L55" s="13"/>
      <c r="M55" s="34"/>
      <c r="N55" s="114"/>
      <c r="O55" s="114"/>
      <c r="P55" s="114"/>
      <c r="Q55" s="114"/>
      <c r="R55" s="114"/>
      <c r="S55" s="12"/>
      <c r="T55" s="24"/>
    </row>
    <row r="56" spans="1:20" ht="21.75" customHeight="1">
      <c r="A56" s="25"/>
      <c r="B56" s="33"/>
      <c r="C56" s="33"/>
      <c r="D56" s="33"/>
      <c r="E56" s="13"/>
      <c r="F56" s="13"/>
      <c r="G56" s="13"/>
      <c r="H56" s="13"/>
      <c r="I56" s="13"/>
      <c r="J56" s="13"/>
      <c r="K56" s="13"/>
      <c r="L56" s="13"/>
      <c r="M56" s="34"/>
      <c r="N56" s="60"/>
      <c r="O56" s="60"/>
      <c r="P56" s="60"/>
      <c r="Q56" s="60"/>
      <c r="R56" s="60"/>
      <c r="S56" s="12"/>
      <c r="T56" s="24"/>
    </row>
    <row r="57" spans="1:20" ht="21.75" customHeight="1">
      <c r="A57" s="25"/>
      <c r="B57" s="33" t="s">
        <v>34</v>
      </c>
      <c r="C57" s="33"/>
      <c r="D57" s="33"/>
      <c r="E57" s="13"/>
      <c r="F57" s="13"/>
      <c r="G57" s="13"/>
      <c r="H57" s="13"/>
      <c r="I57" s="13"/>
      <c r="J57" s="13"/>
      <c r="K57" s="32">
        <v>470000</v>
      </c>
      <c r="L57" s="13"/>
      <c r="M57" s="34"/>
      <c r="N57" s="110"/>
      <c r="O57" s="110"/>
      <c r="P57" s="110"/>
      <c r="Q57" s="110"/>
      <c r="R57" s="110"/>
      <c r="S57" s="12"/>
      <c r="T57" s="24"/>
    </row>
    <row r="58" spans="1:20" ht="21.75" customHeight="1">
      <c r="A58" s="25"/>
      <c r="B58" s="33"/>
      <c r="C58" s="33"/>
      <c r="D58" s="33"/>
      <c r="E58" s="13"/>
      <c r="F58" s="13"/>
      <c r="G58" s="13"/>
      <c r="H58" s="13"/>
      <c r="I58" s="13"/>
      <c r="J58" s="13"/>
      <c r="K58" s="13"/>
      <c r="L58" s="13"/>
      <c r="M58" s="34"/>
      <c r="N58" s="61"/>
      <c r="O58" s="61"/>
      <c r="P58" s="61"/>
      <c r="Q58" s="61"/>
      <c r="R58" s="61"/>
      <c r="S58" s="12"/>
      <c r="T58" s="24"/>
    </row>
    <row r="59" spans="1:20" ht="21.75" customHeight="1">
      <c r="A59" s="25"/>
      <c r="B59" s="33" t="s">
        <v>35</v>
      </c>
      <c r="C59" s="33"/>
      <c r="D59" s="33"/>
      <c r="E59" s="13"/>
      <c r="F59" s="13"/>
      <c r="G59" s="13"/>
      <c r="H59" s="13"/>
      <c r="I59" s="13"/>
      <c r="J59" s="13"/>
      <c r="K59" s="94"/>
      <c r="L59" s="13"/>
      <c r="M59" s="34"/>
      <c r="N59" s="110"/>
      <c r="O59" s="110"/>
      <c r="P59" s="110"/>
      <c r="Q59" s="110"/>
      <c r="R59" s="110"/>
      <c r="S59" s="12"/>
      <c r="T59" s="24"/>
    </row>
    <row r="60" spans="1:20" ht="21.75" customHeight="1">
      <c r="A60" s="25"/>
      <c r="B60" s="13"/>
      <c r="C60" s="13"/>
      <c r="D60" s="13"/>
      <c r="E60" s="13"/>
      <c r="F60" s="13"/>
      <c r="G60" s="13"/>
      <c r="H60" s="13"/>
      <c r="I60" s="13"/>
      <c r="J60" s="13"/>
      <c r="K60" s="3"/>
      <c r="L60" s="13"/>
      <c r="M60" s="34"/>
      <c r="N60" s="6"/>
      <c r="O60" s="6"/>
      <c r="P60" s="6"/>
      <c r="Q60" s="6"/>
      <c r="R60" s="6"/>
      <c r="S60" s="12"/>
      <c r="T60" s="24"/>
    </row>
    <row r="61" spans="1:20" ht="21.75" customHeight="1" thickBot="1">
      <c r="A61" s="25"/>
      <c r="B61" s="13"/>
      <c r="C61" s="13" t="s">
        <v>36</v>
      </c>
      <c r="D61" s="13"/>
      <c r="E61" s="13"/>
      <c r="F61" s="13"/>
      <c r="G61" s="13"/>
      <c r="H61" s="13"/>
      <c r="I61" s="13"/>
      <c r="J61" s="13"/>
      <c r="K61" s="13"/>
      <c r="L61" s="13"/>
      <c r="M61" s="34"/>
      <c r="N61" s="106">
        <f>SUM(N52:R59)</f>
        <v>0</v>
      </c>
      <c r="O61" s="106"/>
      <c r="P61" s="106"/>
      <c r="Q61" s="106"/>
      <c r="R61" s="106"/>
      <c r="S61" s="12"/>
      <c r="T61" s="24"/>
    </row>
    <row r="62" spans="1:20" ht="21.75" customHeight="1" thickTop="1">
      <c r="A62" s="2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35"/>
      <c r="N62" s="37"/>
      <c r="O62" s="37"/>
      <c r="P62" s="37"/>
      <c r="Q62" s="37"/>
      <c r="R62" s="37"/>
      <c r="S62" s="12"/>
      <c r="T62" s="24"/>
    </row>
    <row r="63" spans="1:19" ht="21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20" ht="21.75" customHeight="1">
      <c r="A64" s="23"/>
      <c r="B64" s="56" t="s">
        <v>52</v>
      </c>
      <c r="C64" s="17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7"/>
      <c r="T64" s="24"/>
    </row>
    <row r="65" spans="1:20" ht="21.75" customHeight="1">
      <c r="A65" s="25"/>
      <c r="B65" s="13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2"/>
      <c r="T65" s="24"/>
    </row>
    <row r="66" spans="1:20" ht="21.75" customHeight="1">
      <c r="A66" s="25"/>
      <c r="B66" s="12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2"/>
      <c r="T66" s="24"/>
    </row>
    <row r="67" spans="1:19" ht="21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40"/>
      <c r="N67" s="40"/>
      <c r="O67" s="40"/>
      <c r="P67" s="40"/>
      <c r="Q67" s="3"/>
      <c r="R67" s="3"/>
      <c r="S67" s="3"/>
    </row>
    <row r="68" spans="1:19" ht="21.75" customHeight="1">
      <c r="A68" s="57" t="s">
        <v>78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19" ht="21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8"/>
      <c r="N69" s="38"/>
      <c r="O69" s="40"/>
      <c r="P69" s="40"/>
      <c r="Q69" s="3"/>
      <c r="R69" s="3"/>
      <c r="S69" s="3"/>
    </row>
    <row r="70" spans="1:256" s="48" customFormat="1" ht="24.75" customHeight="1">
      <c r="A70" s="41"/>
      <c r="B70" s="41"/>
      <c r="C70" s="42"/>
      <c r="D70" s="43"/>
      <c r="E70" s="43"/>
      <c r="F70" s="44" t="s">
        <v>40</v>
      </c>
      <c r="G70" s="45"/>
      <c r="H70" s="45"/>
      <c r="I70" s="45"/>
      <c r="J70" s="103" t="s">
        <v>41</v>
      </c>
      <c r="K70" s="104"/>
      <c r="L70" s="104"/>
      <c r="M70" s="104"/>
      <c r="N70" s="105"/>
      <c r="O70" s="39"/>
      <c r="P70" s="103" t="s">
        <v>42</v>
      </c>
      <c r="Q70" s="104"/>
      <c r="R70" s="104"/>
      <c r="S70" s="105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  <c r="IV70" s="47"/>
    </row>
    <row r="71" spans="1:18" ht="24.75" customHeight="1">
      <c r="A71" s="13"/>
      <c r="B71" s="13"/>
      <c r="C71" s="23" t="s">
        <v>43</v>
      </c>
      <c r="D71" s="17"/>
      <c r="E71" s="17"/>
      <c r="F71" s="49" t="s">
        <v>44</v>
      </c>
      <c r="G71" s="62">
        <f>D10</f>
        <v>0</v>
      </c>
      <c r="H71" s="66">
        <f aca="true" t="shared" si="0" ref="H71:H79">F$10</f>
        <v>0</v>
      </c>
      <c r="I71" s="50">
        <v>11</v>
      </c>
      <c r="J71" s="24"/>
      <c r="K71" s="22"/>
      <c r="L71" s="22"/>
      <c r="M71" s="40"/>
      <c r="N71" s="40"/>
      <c r="O71" s="52"/>
      <c r="P71" s="22"/>
      <c r="Q71" s="22"/>
      <c r="R71" s="22"/>
    </row>
    <row r="72" spans="1:19" ht="24.75" customHeight="1">
      <c r="A72" s="13"/>
      <c r="B72" s="13"/>
      <c r="C72" s="23" t="s">
        <v>45</v>
      </c>
      <c r="D72" s="17"/>
      <c r="E72" s="17"/>
      <c r="F72" s="63">
        <f aca="true" t="shared" si="1" ref="F72:G79">D$10</f>
        <v>0</v>
      </c>
      <c r="G72" s="46">
        <f t="shared" si="1"/>
        <v>0</v>
      </c>
      <c r="H72" s="46">
        <f t="shared" si="0"/>
        <v>0</v>
      </c>
      <c r="I72" s="2" t="s">
        <v>46</v>
      </c>
      <c r="J72" s="102"/>
      <c r="K72" s="102"/>
      <c r="L72" s="102"/>
      <c r="M72" s="102"/>
      <c r="N72" s="102"/>
      <c r="O72" s="39"/>
      <c r="P72" s="102"/>
      <c r="Q72" s="102"/>
      <c r="R72" s="102"/>
      <c r="S72" s="102"/>
    </row>
    <row r="73" spans="1:19" ht="24.75" customHeight="1">
      <c r="A73" s="13"/>
      <c r="B73" s="13"/>
      <c r="C73" s="25" t="s">
        <v>84</v>
      </c>
      <c r="D73" s="13"/>
      <c r="E73" s="12"/>
      <c r="F73" s="64">
        <f t="shared" si="1"/>
        <v>0</v>
      </c>
      <c r="G73" s="65">
        <f t="shared" si="1"/>
        <v>0</v>
      </c>
      <c r="H73" s="65">
        <f t="shared" si="0"/>
        <v>0</v>
      </c>
      <c r="I73" s="98">
        <v>240000</v>
      </c>
      <c r="J73" s="102"/>
      <c r="K73" s="102"/>
      <c r="L73" s="102"/>
      <c r="M73" s="102"/>
      <c r="N73" s="102"/>
      <c r="O73" s="39"/>
      <c r="P73" s="102"/>
      <c r="Q73" s="102"/>
      <c r="R73" s="102"/>
      <c r="S73" s="102"/>
    </row>
    <row r="74" spans="1:19" ht="24.75" customHeight="1">
      <c r="A74" s="13"/>
      <c r="B74" s="13"/>
      <c r="C74" s="25" t="s">
        <v>87</v>
      </c>
      <c r="D74" s="13"/>
      <c r="E74" s="12"/>
      <c r="F74" s="64">
        <f t="shared" si="1"/>
        <v>0</v>
      </c>
      <c r="G74" s="65">
        <f t="shared" si="1"/>
        <v>0</v>
      </c>
      <c r="H74" s="65">
        <f t="shared" si="0"/>
        <v>0</v>
      </c>
      <c r="I74" s="98">
        <v>265000</v>
      </c>
      <c r="J74" s="102"/>
      <c r="K74" s="102"/>
      <c r="L74" s="102"/>
      <c r="M74" s="102"/>
      <c r="N74" s="102"/>
      <c r="O74" s="39"/>
      <c r="P74" s="102"/>
      <c r="Q74" s="102"/>
      <c r="R74" s="102"/>
      <c r="S74" s="102"/>
    </row>
    <row r="75" spans="1:19" ht="24.75" customHeight="1">
      <c r="A75" s="13"/>
      <c r="B75" s="13"/>
      <c r="C75" s="25" t="s">
        <v>37</v>
      </c>
      <c r="D75" s="13"/>
      <c r="E75" s="12"/>
      <c r="F75" s="64">
        <f t="shared" si="1"/>
        <v>0</v>
      </c>
      <c r="G75" s="65">
        <f t="shared" si="1"/>
        <v>0</v>
      </c>
      <c r="H75" s="65">
        <f t="shared" si="0"/>
        <v>0</v>
      </c>
      <c r="I75" s="1" t="s">
        <v>47</v>
      </c>
      <c r="J75" s="102"/>
      <c r="K75" s="102"/>
      <c r="L75" s="102"/>
      <c r="M75" s="102"/>
      <c r="N75" s="102"/>
      <c r="O75" s="39"/>
      <c r="P75" s="102"/>
      <c r="Q75" s="102"/>
      <c r="R75" s="102"/>
      <c r="S75" s="102"/>
    </row>
    <row r="76" spans="1:19" ht="24.75" customHeight="1">
      <c r="A76" s="13"/>
      <c r="B76" s="13"/>
      <c r="C76" s="25" t="s">
        <v>37</v>
      </c>
      <c r="D76" s="13"/>
      <c r="E76" s="12"/>
      <c r="F76" s="64">
        <f t="shared" si="1"/>
        <v>0</v>
      </c>
      <c r="G76" s="65">
        <f t="shared" si="1"/>
        <v>0</v>
      </c>
      <c r="H76" s="65">
        <f t="shared" si="0"/>
        <v>0</v>
      </c>
      <c r="I76" s="1" t="s">
        <v>47</v>
      </c>
      <c r="J76" s="102"/>
      <c r="K76" s="102"/>
      <c r="L76" s="102"/>
      <c r="M76" s="102"/>
      <c r="N76" s="102"/>
      <c r="O76" s="39"/>
      <c r="P76" s="102"/>
      <c r="Q76" s="102"/>
      <c r="R76" s="102"/>
      <c r="S76" s="102"/>
    </row>
    <row r="77" spans="1:19" ht="24.75" customHeight="1">
      <c r="A77" s="13"/>
      <c r="B77" s="13"/>
      <c r="C77" s="25" t="s">
        <v>37</v>
      </c>
      <c r="D77" s="13"/>
      <c r="E77" s="12"/>
      <c r="F77" s="64">
        <f t="shared" si="1"/>
        <v>0</v>
      </c>
      <c r="G77" s="65">
        <f t="shared" si="1"/>
        <v>0</v>
      </c>
      <c r="H77" s="65">
        <f t="shared" si="0"/>
        <v>0</v>
      </c>
      <c r="I77" s="1" t="s">
        <v>47</v>
      </c>
      <c r="J77" s="102"/>
      <c r="K77" s="102"/>
      <c r="L77" s="102"/>
      <c r="M77" s="102"/>
      <c r="N77" s="102"/>
      <c r="O77" s="39"/>
      <c r="P77" s="102"/>
      <c r="Q77" s="102"/>
      <c r="R77" s="102"/>
      <c r="S77" s="102"/>
    </row>
    <row r="78" spans="1:19" ht="24.75" customHeight="1">
      <c r="A78" s="13"/>
      <c r="B78" s="13"/>
      <c r="C78" s="25" t="s">
        <v>37</v>
      </c>
      <c r="D78" s="12"/>
      <c r="E78" s="12"/>
      <c r="F78" s="64">
        <f t="shared" si="1"/>
        <v>0</v>
      </c>
      <c r="G78" s="65">
        <f t="shared" si="1"/>
        <v>0</v>
      </c>
      <c r="H78" s="65">
        <f t="shared" si="0"/>
        <v>0</v>
      </c>
      <c r="I78" s="1" t="s">
        <v>47</v>
      </c>
      <c r="J78" s="102"/>
      <c r="K78" s="102"/>
      <c r="L78" s="102"/>
      <c r="M78" s="102"/>
      <c r="N78" s="102"/>
      <c r="O78" s="39"/>
      <c r="P78" s="102"/>
      <c r="Q78" s="102"/>
      <c r="R78" s="102"/>
      <c r="S78" s="102"/>
    </row>
    <row r="79" spans="1:19" ht="24.75" customHeight="1">
      <c r="A79" s="13"/>
      <c r="B79" s="13"/>
      <c r="C79" s="23"/>
      <c r="D79" s="17"/>
      <c r="E79" s="17"/>
      <c r="F79" s="63">
        <f t="shared" si="1"/>
        <v>0</v>
      </c>
      <c r="G79" s="46">
        <f t="shared" si="1"/>
        <v>0</v>
      </c>
      <c r="H79" s="46">
        <f t="shared" si="0"/>
        <v>0</v>
      </c>
      <c r="I79" s="2"/>
      <c r="J79" s="107"/>
      <c r="K79" s="107"/>
      <c r="L79" s="107"/>
      <c r="M79" s="107"/>
      <c r="N79" s="107"/>
      <c r="O79" s="22"/>
      <c r="P79" s="107"/>
      <c r="Q79" s="107"/>
      <c r="R79" s="107"/>
      <c r="S79" s="107"/>
    </row>
    <row r="80" spans="1:18" ht="21.75" customHeight="1">
      <c r="A80" s="13"/>
      <c r="B80" s="13"/>
      <c r="C80" s="51" t="s">
        <v>88</v>
      </c>
      <c r="D80" s="3"/>
      <c r="E80" s="3"/>
      <c r="F80" s="3"/>
      <c r="G80" s="3"/>
      <c r="H80" s="3"/>
      <c r="I80" s="3"/>
      <c r="J80" s="89"/>
      <c r="K80" s="89"/>
      <c r="L80" s="89"/>
      <c r="M80" s="89"/>
      <c r="N80" s="89"/>
      <c r="P80" s="89"/>
      <c r="Q80" s="89"/>
      <c r="R80" s="89"/>
    </row>
    <row r="82" spans="1:19" ht="21.75" customHeight="1">
      <c r="A82" s="100" t="s">
        <v>83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ht="21.75" customHeight="1">
      <c r="S83" s="69" t="s">
        <v>56</v>
      </c>
    </row>
  </sheetData>
  <sheetProtection password="C8DD" sheet="1"/>
  <mergeCells count="61">
    <mergeCell ref="P79:S79"/>
    <mergeCell ref="G2:L2"/>
    <mergeCell ref="P74:S74"/>
    <mergeCell ref="P75:S75"/>
    <mergeCell ref="P78:S78"/>
    <mergeCell ref="J76:N76"/>
    <mergeCell ref="J74:N74"/>
    <mergeCell ref="J75:N75"/>
    <mergeCell ref="M27:N27"/>
    <mergeCell ref="M33:N33"/>
    <mergeCell ref="N57:R57"/>
    <mergeCell ref="M45:N45"/>
    <mergeCell ref="M47:N47"/>
    <mergeCell ref="P39:R39"/>
    <mergeCell ref="M42:N42"/>
    <mergeCell ref="P42:R42"/>
    <mergeCell ref="P33:R33"/>
    <mergeCell ref="N55:R55"/>
    <mergeCell ref="H1:K1"/>
    <mergeCell ref="H3:K3"/>
    <mergeCell ref="P30:R30"/>
    <mergeCell ref="P27:R27"/>
    <mergeCell ref="Q2:R2"/>
    <mergeCell ref="Q3:R3"/>
    <mergeCell ref="M30:N30"/>
    <mergeCell ref="G10:N10"/>
    <mergeCell ref="E16:J16"/>
    <mergeCell ref="O10:R10"/>
    <mergeCell ref="H4:K4"/>
    <mergeCell ref="K13:N13"/>
    <mergeCell ref="K16:O16"/>
    <mergeCell ref="O13:P13"/>
    <mergeCell ref="P16:R16"/>
    <mergeCell ref="Q13:R13"/>
    <mergeCell ref="E13:J13"/>
    <mergeCell ref="M39:N39"/>
    <mergeCell ref="N53:R53"/>
    <mergeCell ref="P47:R47"/>
    <mergeCell ref="P45:R45"/>
    <mergeCell ref="D42:E42"/>
    <mergeCell ref="D45:E45"/>
    <mergeCell ref="D36:E36"/>
    <mergeCell ref="M36:N36"/>
    <mergeCell ref="J73:N73"/>
    <mergeCell ref="N59:R59"/>
    <mergeCell ref="C65:R65"/>
    <mergeCell ref="D64:R64"/>
    <mergeCell ref="J72:N72"/>
    <mergeCell ref="P72:S72"/>
    <mergeCell ref="P36:R36"/>
    <mergeCell ref="D39:E39"/>
    <mergeCell ref="A82:S82"/>
    <mergeCell ref="P76:S76"/>
    <mergeCell ref="P77:S77"/>
    <mergeCell ref="J70:N70"/>
    <mergeCell ref="P70:S70"/>
    <mergeCell ref="N61:R61"/>
    <mergeCell ref="J77:N77"/>
    <mergeCell ref="J78:N78"/>
    <mergeCell ref="J79:N79"/>
    <mergeCell ref="P73:S73"/>
  </mergeCells>
  <printOptions/>
  <pageMargins left="0.7" right="0.7" top="0.75" bottom="0.75" header="0.3" footer="0.3"/>
  <pageSetup fitToHeight="1" fitToWidth="1" horizontalDpi="600" verticalDpi="600" orientation="portrait" scale="40" r:id="rId4"/>
  <ignoredErrors>
    <ignoredError sqref="N51 B10 B13" numberStoredAsText="1"/>
  </ignoredError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K1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3.8515625" style="70" bestFit="1" customWidth="1"/>
    <col min="2" max="2" width="51.7109375" style="71" bestFit="1" customWidth="1"/>
    <col min="3" max="3" width="8.421875" style="72" bestFit="1" customWidth="1"/>
    <col min="4" max="4" width="11.8515625" style="72" bestFit="1" customWidth="1"/>
    <col min="5" max="5" width="18.7109375" style="71" bestFit="1" customWidth="1"/>
    <col min="6" max="7" width="15.7109375" style="72" customWidth="1"/>
    <col min="8" max="8" width="4.00390625" style="73" bestFit="1" customWidth="1"/>
    <col min="9" max="9" width="7.28125" style="72" bestFit="1" customWidth="1"/>
    <col min="10" max="10" width="17.28125" style="72" bestFit="1" customWidth="1"/>
    <col min="11" max="11" width="76.00390625" style="70" customWidth="1"/>
    <col min="12" max="12" width="12.28125" style="70" bestFit="1" customWidth="1"/>
    <col min="13" max="16384" width="9.140625" style="70" customWidth="1"/>
  </cols>
  <sheetData>
    <row r="1" ht="15">
      <c r="K1" s="72" t="s">
        <v>57</v>
      </c>
    </row>
    <row r="2" ht="15">
      <c r="K2" s="72" t="s">
        <v>58</v>
      </c>
    </row>
    <row r="3" ht="15">
      <c r="K3" s="72"/>
    </row>
    <row r="4" spans="1:11" ht="15">
      <c r="A4" s="74" t="s">
        <v>59</v>
      </c>
      <c r="B4" s="75" t="s">
        <v>60</v>
      </c>
      <c r="C4" s="76"/>
      <c r="D4" s="76"/>
      <c r="E4" s="77"/>
      <c r="F4" s="76"/>
      <c r="G4" s="76"/>
      <c r="K4" s="72" t="str">
        <f>CONCATENATE("!Scenario=",B4)</f>
        <v>!Scenario=ModAccrual</v>
      </c>
    </row>
    <row r="5" spans="1:11" ht="15">
      <c r="A5" s="74" t="s">
        <v>61</v>
      </c>
      <c r="B5" s="75"/>
      <c r="C5" s="76"/>
      <c r="D5" s="76"/>
      <c r="E5" s="77"/>
      <c r="F5" s="76"/>
      <c r="G5" s="76"/>
      <c r="K5" s="72" t="str">
        <f>CONCATENATE("!Year=",B5)</f>
        <v>!Year=</v>
      </c>
    </row>
    <row r="6" spans="1:11" ht="15">
      <c r="A6" s="74" t="s">
        <v>62</v>
      </c>
      <c r="B6" s="75" t="s">
        <v>63</v>
      </c>
      <c r="C6" s="76"/>
      <c r="D6" s="76"/>
      <c r="E6" s="77"/>
      <c r="F6" s="76"/>
      <c r="G6" s="76"/>
      <c r="K6" s="72" t="str">
        <f>CONCATENATE("!Period=",B6)</f>
        <v>!Period=Jun</v>
      </c>
    </row>
    <row r="7" spans="1:11" s="79" customFormat="1" ht="15">
      <c r="A7" s="74"/>
      <c r="B7" s="78"/>
      <c r="C7" s="76"/>
      <c r="D7" s="76"/>
      <c r="E7" s="77"/>
      <c r="F7" s="76"/>
      <c r="G7" s="76"/>
      <c r="H7" s="73"/>
      <c r="I7" s="72"/>
      <c r="J7" s="72"/>
      <c r="K7" s="70"/>
    </row>
    <row r="8" spans="1:11" s="79" customFormat="1" ht="15">
      <c r="A8" s="74"/>
      <c r="B8" s="78"/>
      <c r="C8" s="76"/>
      <c r="D8" s="76"/>
      <c r="E8" s="77"/>
      <c r="F8" s="76"/>
      <c r="G8" s="76"/>
      <c r="H8" s="73"/>
      <c r="I8" s="72"/>
      <c r="J8" s="72"/>
      <c r="K8" s="72" t="str">
        <f>CONCATENATE("!JOURNAL=",B9,";B;",B12,";",B14,";&lt;Entity Curr Adjs&gt;;",B11,";",,";",B13,";")</f>
        <v>!JOURNAL=__C_1;B;A;W;&lt;Entity Curr Adjs&gt;;GAAP;;0;</v>
      </c>
    </row>
    <row r="9" spans="1:11" s="79" customFormat="1" ht="15">
      <c r="A9" s="74" t="s">
        <v>64</v>
      </c>
      <c r="B9" s="75" t="str">
        <f>CONCATENATE('C-1 Accounts Recv'!$D$10,"_",'C-1 Accounts Recv'!$E$10,"_C_1")</f>
        <v>__C_1</v>
      </c>
      <c r="C9" s="80" t="s">
        <v>65</v>
      </c>
      <c r="D9" s="80" t="s">
        <v>66</v>
      </c>
      <c r="E9" s="80" t="s">
        <v>67</v>
      </c>
      <c r="F9" s="80" t="s">
        <v>68</v>
      </c>
      <c r="G9" s="80" t="s">
        <v>69</v>
      </c>
      <c r="H9" s="81"/>
      <c r="J9" s="74" t="s">
        <v>70</v>
      </c>
      <c r="K9" s="72" t="str">
        <f>CONCATENATE("!DESC=",B10)</f>
        <v>!DESC=To Record Accounts Receivable, Unavailable and Unearned Revenue</v>
      </c>
    </row>
    <row r="10" spans="1:11" s="79" customFormat="1" ht="30">
      <c r="A10" s="74" t="s">
        <v>71</v>
      </c>
      <c r="B10" s="82" t="str">
        <f>'C-1 Accounts Recv'!C80</f>
        <v>To Record Accounts Receivable, Unavailable and Unearned Revenue</v>
      </c>
      <c r="C10" s="87" t="str">
        <f>'C-1 Accounts Recv'!I72</f>
        <v>111000</v>
      </c>
      <c r="D10" s="83">
        <f>'C-1 Accounts Recv'!$E$10</f>
        <v>0</v>
      </c>
      <c r="E10" s="84" t="str">
        <f aca="true" t="shared" si="0" ref="E10:E16">IF($B$4="ModAccrual","Modaccrual_Adj","Accrual_Adj")</f>
        <v>Modaccrual_Adj</v>
      </c>
      <c r="F10" s="90">
        <f>ROUND('C-1 Accounts Recv'!J72,-3)</f>
        <v>0</v>
      </c>
      <c r="G10" s="90">
        <f>ROUND('C-1 Accounts Recv'!P72,-3)</f>
        <v>0</v>
      </c>
      <c r="H10" s="70" t="str">
        <f aca="true" t="shared" si="1" ref="H10:H16">IF(F10&gt;0,"D","C")</f>
        <v>C</v>
      </c>
      <c r="I10" s="85">
        <f aca="true" t="shared" si="2" ref="I10:I16">IF(F10&gt;0,F10,G10)</f>
        <v>0</v>
      </c>
      <c r="J10" s="84"/>
      <c r="K10" s="72" t="str">
        <f aca="true" t="shared" si="3" ref="K10:K16">CONCATENATE(C10,";[ICP None];",D10,";",E10,";",H10,";",ABS(I10),";",J10)</f>
        <v>111000;[ICP None];0;Modaccrual_Adj;C;0;</v>
      </c>
    </row>
    <row r="11" spans="1:11" s="79" customFormat="1" ht="15">
      <c r="A11" s="74" t="s">
        <v>72</v>
      </c>
      <c r="B11" s="75" t="s">
        <v>73</v>
      </c>
      <c r="C11" s="87">
        <f>'C-1 Accounts Recv'!I73</f>
        <v>240000</v>
      </c>
      <c r="D11" s="83">
        <f>'C-1 Accounts Recv'!$E$10</f>
        <v>0</v>
      </c>
      <c r="E11" s="84" t="str">
        <f t="shared" si="0"/>
        <v>Modaccrual_Adj</v>
      </c>
      <c r="F11" s="90">
        <f>ROUND('C-1 Accounts Recv'!J73,-3)</f>
        <v>0</v>
      </c>
      <c r="G11" s="90">
        <f>ROUND('C-1 Accounts Recv'!P73,-3)</f>
        <v>0</v>
      </c>
      <c r="H11" s="70" t="str">
        <f t="shared" si="1"/>
        <v>C</v>
      </c>
      <c r="I11" s="85">
        <f t="shared" si="2"/>
        <v>0</v>
      </c>
      <c r="J11" s="84"/>
      <c r="K11" s="72" t="str">
        <f t="shared" si="3"/>
        <v>240000;[ICP None];0;Modaccrual_Adj;C;0;</v>
      </c>
    </row>
    <row r="12" spans="1:11" s="79" customFormat="1" ht="15">
      <c r="A12" s="74" t="s">
        <v>74</v>
      </c>
      <c r="B12" s="75" t="s">
        <v>81</v>
      </c>
      <c r="C12" s="87">
        <f>'C-1 Accounts Recv'!I74</f>
        <v>265000</v>
      </c>
      <c r="D12" s="83">
        <f>'C-1 Accounts Recv'!$E$10</f>
        <v>0</v>
      </c>
      <c r="E12" s="84" t="str">
        <f t="shared" si="0"/>
        <v>Modaccrual_Adj</v>
      </c>
      <c r="F12" s="90">
        <f>ROUND('C-1 Accounts Recv'!J74,-3)</f>
        <v>0</v>
      </c>
      <c r="G12" s="90">
        <f>ROUND('C-1 Accounts Recv'!P74,-3)</f>
        <v>0</v>
      </c>
      <c r="H12" s="70" t="str">
        <f t="shared" si="1"/>
        <v>C</v>
      </c>
      <c r="I12" s="85">
        <f t="shared" si="2"/>
        <v>0</v>
      </c>
      <c r="J12" s="84"/>
      <c r="K12" s="72" t="str">
        <f t="shared" si="3"/>
        <v>265000;[ICP None];0;Modaccrual_Adj;C;0;</v>
      </c>
    </row>
    <row r="13" spans="1:11" s="79" customFormat="1" ht="15">
      <c r="A13" s="74" t="s">
        <v>75</v>
      </c>
      <c r="B13" s="88">
        <f>IF(LEN('C-1 Accounts Recv'!$D$10)=4,CONCATENATE("0",'C-1 Accounts Recv'!$D$10),'C-1 Accounts Recv'!$D$10)</f>
        <v>0</v>
      </c>
      <c r="C13" s="87" t="str">
        <f>'C-1 Accounts Recv'!I75</f>
        <v>4__0005</v>
      </c>
      <c r="D13" s="83">
        <f>'C-1 Accounts Recv'!$E$10</f>
        <v>0</v>
      </c>
      <c r="E13" s="84" t="str">
        <f t="shared" si="0"/>
        <v>Modaccrual_Adj</v>
      </c>
      <c r="F13" s="90">
        <f>ROUND('C-1 Accounts Recv'!J75,-3)</f>
        <v>0</v>
      </c>
      <c r="G13" s="90">
        <f>ROUND('C-1 Accounts Recv'!P75,-3)</f>
        <v>0</v>
      </c>
      <c r="H13" s="70" t="str">
        <f t="shared" si="1"/>
        <v>C</v>
      </c>
      <c r="I13" s="85">
        <f t="shared" si="2"/>
        <v>0</v>
      </c>
      <c r="J13" s="84"/>
      <c r="K13" s="72" t="str">
        <f t="shared" si="3"/>
        <v>4__0005;[ICP None];0;Modaccrual_Adj;C;0;</v>
      </c>
    </row>
    <row r="14" spans="1:11" s="79" customFormat="1" ht="15">
      <c r="A14" s="74" t="s">
        <v>76</v>
      </c>
      <c r="B14" s="75" t="s">
        <v>82</v>
      </c>
      <c r="C14" s="87" t="str">
        <f>'C-1 Accounts Recv'!I76</f>
        <v>4__0005</v>
      </c>
      <c r="D14" s="83">
        <f>'C-1 Accounts Recv'!$E$10</f>
        <v>0</v>
      </c>
      <c r="E14" s="84" t="str">
        <f t="shared" si="0"/>
        <v>Modaccrual_Adj</v>
      </c>
      <c r="F14" s="90">
        <f>ROUND('C-1 Accounts Recv'!J76,-3)</f>
        <v>0</v>
      </c>
      <c r="G14" s="90">
        <f>ROUND('C-1 Accounts Recv'!P76,-3)</f>
        <v>0</v>
      </c>
      <c r="H14" s="70" t="str">
        <f t="shared" si="1"/>
        <v>C</v>
      </c>
      <c r="I14" s="85">
        <f t="shared" si="2"/>
        <v>0</v>
      </c>
      <c r="J14" s="84"/>
      <c r="K14" s="72" t="str">
        <f t="shared" si="3"/>
        <v>4__0005;[ICP None];0;Modaccrual_Adj;C;0;</v>
      </c>
    </row>
    <row r="15" spans="2:11" ht="15">
      <c r="B15" s="86"/>
      <c r="C15" s="87" t="str">
        <f>'C-1 Accounts Recv'!I77</f>
        <v>4__0005</v>
      </c>
      <c r="D15" s="83">
        <f>'C-1 Accounts Recv'!$E$10</f>
        <v>0</v>
      </c>
      <c r="E15" s="84" t="str">
        <f t="shared" si="0"/>
        <v>Modaccrual_Adj</v>
      </c>
      <c r="F15" s="90">
        <f>ROUND('C-1 Accounts Recv'!J77,-3)</f>
        <v>0</v>
      </c>
      <c r="G15" s="90">
        <f>ROUND('C-1 Accounts Recv'!P77,-3)</f>
        <v>0</v>
      </c>
      <c r="H15" s="70" t="str">
        <f t="shared" si="1"/>
        <v>C</v>
      </c>
      <c r="I15" s="85">
        <f t="shared" si="2"/>
        <v>0</v>
      </c>
      <c r="J15" s="70"/>
      <c r="K15" s="72" t="str">
        <f t="shared" si="3"/>
        <v>4__0005;[ICP None];0;Modaccrual_Adj;C;0;</v>
      </c>
    </row>
    <row r="16" spans="3:11" ht="15">
      <c r="C16" s="87" t="str">
        <f>'C-1 Accounts Recv'!I78</f>
        <v>4__0005</v>
      </c>
      <c r="D16" s="83">
        <f>'C-1 Accounts Recv'!$E$10</f>
        <v>0</v>
      </c>
      <c r="E16" s="84" t="str">
        <f t="shared" si="0"/>
        <v>Modaccrual_Adj</v>
      </c>
      <c r="F16" s="90">
        <f>ROUND('C-1 Accounts Recv'!J78,-3)</f>
        <v>0</v>
      </c>
      <c r="G16" s="90">
        <f>ROUND('C-1 Accounts Recv'!P78,-3)</f>
        <v>0</v>
      </c>
      <c r="H16" s="70" t="str">
        <f t="shared" si="1"/>
        <v>C</v>
      </c>
      <c r="I16" s="85">
        <f t="shared" si="2"/>
        <v>0</v>
      </c>
      <c r="K16" s="72" t="str">
        <f t="shared" si="3"/>
        <v>4__0005;[ICP None];0;Modaccrual_Adj;C;0;</v>
      </c>
    </row>
  </sheetData>
  <sheetProtection password="C8DD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C-1: Accounts Receivable</dc:title>
  <dc:subject>Generally Accepted Accounting Principles (GAAP) Form C-1 used by State of Oklahoma agencies for financial reporting of accounts receivable data.</dc:subject>
  <dc:creator>Office of Management and Enterprise Services</dc:creator>
  <cp:keywords>Generally Accepted Accounting Principles, gaap, omes, office of management and enterprise services, forms, form, financial reporting, state of oklahoma,</cp:keywords>
  <dc:description>OMES Form C-1: Accounts Receivable</dc:description>
  <cp:lastModifiedBy>Roy Garcia</cp:lastModifiedBy>
  <cp:lastPrinted>2015-02-23T18:23:22Z</cp:lastPrinted>
  <dcterms:created xsi:type="dcterms:W3CDTF">2010-03-29T20:01:17Z</dcterms:created>
  <dcterms:modified xsi:type="dcterms:W3CDTF">2022-06-15T14:09:21Z</dcterms:modified>
  <cp:category>Form, Forms, GAAP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