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INANCIAL SERVICES\FINANCIAL MANAGEMENT\kellyt\Finance\Hospital\Assessment\SHOPP\SHOPP Assessment and UPL Calculations\2020 SHOPP final docs\"/>
    </mc:Choice>
  </mc:AlternateContent>
  <bookViews>
    <workbookView xWindow="0" yWindow="0" windowWidth="28800" windowHeight="11835"/>
  </bookViews>
  <sheets>
    <sheet name="Assessment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_xlnm.Print_Area" localSheetId="0">Assessment!$A$1:$AH$70</definedName>
    <definedName name="Print_Area_1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52511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8" i="1" l="1"/>
  <c r="AW68" i="1"/>
  <c r="AV68" i="1"/>
  <c r="AT68" i="1"/>
  <c r="AS68" i="1"/>
  <c r="AR68" i="1"/>
  <c r="AP68" i="1"/>
  <c r="AO68" i="1"/>
  <c r="AN68" i="1"/>
  <c r="AL68" i="1"/>
  <c r="AK68" i="1"/>
  <c r="AJ68" i="1"/>
  <c r="G67" i="1" l="1"/>
  <c r="T67" i="1" s="1"/>
  <c r="G66" i="1"/>
  <c r="G65" i="1"/>
  <c r="T65" i="1" s="1"/>
  <c r="G64" i="1"/>
  <c r="P64" i="1" s="1"/>
  <c r="G63" i="1"/>
  <c r="T63" i="1" s="1"/>
  <c r="G62" i="1"/>
  <c r="G61" i="1"/>
  <c r="T61" i="1" s="1"/>
  <c r="G60" i="1"/>
  <c r="G59" i="1"/>
  <c r="T59" i="1" s="1"/>
  <c r="G58" i="1"/>
  <c r="P58" i="1" s="1"/>
  <c r="G57" i="1"/>
  <c r="T57" i="1" s="1"/>
  <c r="G55" i="1"/>
  <c r="T55" i="1" s="1"/>
  <c r="G53" i="1"/>
  <c r="G51" i="1"/>
  <c r="R51" i="1" s="1"/>
  <c r="G49" i="1"/>
  <c r="X49" i="1" s="1"/>
  <c r="G48" i="1"/>
  <c r="G47" i="1"/>
  <c r="G45" i="1"/>
  <c r="G44" i="1"/>
  <c r="G43" i="1"/>
  <c r="Q43" i="1" s="1"/>
  <c r="G37" i="1"/>
  <c r="S37" i="1" s="1"/>
  <c r="G36" i="1"/>
  <c r="Y36" i="1" s="1"/>
  <c r="G34" i="1"/>
  <c r="Y34" i="1" s="1"/>
  <c r="Q32" i="1"/>
  <c r="G32" i="1"/>
  <c r="Y32" i="1" s="1"/>
  <c r="G30" i="1"/>
  <c r="Y30" i="1" s="1"/>
  <c r="G29" i="1"/>
  <c r="S29" i="1" s="1"/>
  <c r="G27" i="1"/>
  <c r="S27" i="1" s="1"/>
  <c r="G26" i="1"/>
  <c r="Y26" i="1" s="1"/>
  <c r="G24" i="1"/>
  <c r="S24" i="1" s="1"/>
  <c r="G23" i="1"/>
  <c r="G22" i="1"/>
  <c r="S22" i="1" s="1"/>
  <c r="G21" i="1"/>
  <c r="S21" i="1" s="1"/>
  <c r="G18" i="1"/>
  <c r="R18" i="1" s="1"/>
  <c r="G17" i="1"/>
  <c r="R17" i="1" s="1"/>
  <c r="G16" i="1"/>
  <c r="R16" i="1" s="1"/>
  <c r="G15" i="1"/>
  <c r="Q15" i="1" s="1"/>
  <c r="G14" i="1"/>
  <c r="T14" i="1" s="1"/>
  <c r="G13" i="1"/>
  <c r="T13" i="1" s="1"/>
  <c r="G12" i="1"/>
  <c r="T12" i="1" s="1"/>
  <c r="G11" i="1"/>
  <c r="Q11" i="1" s="1"/>
  <c r="G10" i="1"/>
  <c r="T10" i="1" s="1"/>
  <c r="G9" i="1"/>
  <c r="T9" i="1" s="1"/>
  <c r="G8" i="1"/>
  <c r="R8" i="1" s="1"/>
  <c r="G7" i="1"/>
  <c r="G6" i="1"/>
  <c r="R6" i="1" s="1"/>
  <c r="G5" i="1"/>
  <c r="T5" i="1" s="1"/>
  <c r="G4" i="1"/>
  <c r="R4" i="1" s="1"/>
  <c r="G3" i="1"/>
  <c r="Y24" i="1" l="1"/>
  <c r="X34" i="1"/>
  <c r="P32" i="1"/>
  <c r="R49" i="1"/>
  <c r="P24" i="1"/>
  <c r="S49" i="1"/>
  <c r="Q49" i="1"/>
  <c r="Q24" i="1"/>
  <c r="S36" i="1"/>
  <c r="T64" i="1"/>
  <c r="T58" i="1"/>
  <c r="R24" i="1"/>
  <c r="Q7" i="1"/>
  <c r="S3" i="1"/>
  <c r="S7" i="1"/>
  <c r="X22" i="1"/>
  <c r="T26" i="1"/>
  <c r="T43" i="1"/>
  <c r="Q62" i="1"/>
  <c r="Y22" i="1"/>
  <c r="X30" i="1"/>
  <c r="R62" i="1"/>
  <c r="Q26" i="1"/>
  <c r="Q45" i="1"/>
  <c r="R26" i="1"/>
  <c r="S26" i="1"/>
  <c r="S45" i="1"/>
  <c r="Q36" i="1"/>
  <c r="P26" i="1"/>
  <c r="Q3" i="1"/>
  <c r="R45" i="1"/>
  <c r="P60" i="1"/>
  <c r="T60" i="1"/>
  <c r="P66" i="1"/>
  <c r="T66" i="1"/>
  <c r="S6" i="1"/>
  <c r="X29" i="1"/>
  <c r="Q8" i="1"/>
  <c r="R22" i="1"/>
  <c r="Y3" i="1"/>
  <c r="Y7" i="1"/>
  <c r="S17" i="1"/>
  <c r="X24" i="1"/>
  <c r="G31" i="1"/>
  <c r="S31" i="1" s="1"/>
  <c r="X32" i="1"/>
  <c r="G40" i="1"/>
  <c r="R40" i="1" s="1"/>
  <c r="S51" i="1"/>
  <c r="Q57" i="1"/>
  <c r="R60" i="1"/>
  <c r="X62" i="1"/>
  <c r="X65" i="1"/>
  <c r="X5" i="1"/>
  <c r="X6" i="1"/>
  <c r="Q12" i="1"/>
  <c r="S34" i="1"/>
  <c r="Y6" i="1"/>
  <c r="P3" i="1"/>
  <c r="X4" i="1"/>
  <c r="S5" i="1"/>
  <c r="Q6" i="1"/>
  <c r="R7" i="1"/>
  <c r="X8" i="1"/>
  <c r="S9" i="1"/>
  <c r="Q10" i="1"/>
  <c r="T11" i="1"/>
  <c r="X12" i="1"/>
  <c r="Q14" i="1"/>
  <c r="T15" i="1"/>
  <c r="X16" i="1"/>
  <c r="T17" i="1"/>
  <c r="G20" i="1"/>
  <c r="Y20" i="1" s="1"/>
  <c r="S23" i="1"/>
  <c r="G41" i="1"/>
  <c r="R41" i="1" s="1"/>
  <c r="G50" i="1"/>
  <c r="X50" i="1" s="1"/>
  <c r="G54" i="1"/>
  <c r="X54" i="1" s="1"/>
  <c r="Y62" i="1"/>
  <c r="Y4" i="1"/>
  <c r="Y8" i="1"/>
  <c r="X17" i="1"/>
  <c r="S18" i="1"/>
  <c r="Y21" i="1"/>
  <c r="T22" i="1"/>
  <c r="AE22" i="1" s="1"/>
  <c r="Y29" i="1"/>
  <c r="T30" i="1"/>
  <c r="S32" i="1"/>
  <c r="G42" i="1"/>
  <c r="P42" i="1" s="1"/>
  <c r="G46" i="1"/>
  <c r="S46" i="1" s="1"/>
  <c r="X51" i="1"/>
  <c r="Q58" i="1"/>
  <c r="Q61" i="1"/>
  <c r="P62" i="1"/>
  <c r="T62" i="1"/>
  <c r="R64" i="1"/>
  <c r="X66" i="1"/>
  <c r="X13" i="1"/>
  <c r="X21" i="1"/>
  <c r="Y5" i="1"/>
  <c r="X18" i="1"/>
  <c r="G33" i="1"/>
  <c r="S33" i="1" s="1"/>
  <c r="G38" i="1"/>
  <c r="G56" i="1"/>
  <c r="Y56" i="1" s="1"/>
  <c r="X57" i="1"/>
  <c r="Y60" i="1"/>
  <c r="Q65" i="1"/>
  <c r="X9" i="1"/>
  <c r="R31" i="1"/>
  <c r="R58" i="1"/>
  <c r="Q4" i="1"/>
  <c r="X10" i="1"/>
  <c r="P17" i="1"/>
  <c r="R30" i="1"/>
  <c r="Q17" i="1"/>
  <c r="AD17" i="1" s="1"/>
  <c r="Q18" i="1"/>
  <c r="R21" i="1"/>
  <c r="P22" i="1"/>
  <c r="G28" i="1"/>
  <c r="R28" i="1" s="1"/>
  <c r="R29" i="1"/>
  <c r="P30" i="1"/>
  <c r="S30" i="1"/>
  <c r="Q38" i="1"/>
  <c r="G39" i="1"/>
  <c r="S39" i="1" s="1"/>
  <c r="R43" i="1"/>
  <c r="G52" i="1"/>
  <c r="Y52" i="1" s="1"/>
  <c r="X58" i="1"/>
  <c r="X61" i="1"/>
  <c r="Y64" i="1"/>
  <c r="Q66" i="1"/>
  <c r="AD24" i="1"/>
  <c r="Y66" i="1"/>
  <c r="X14" i="1"/>
  <c r="X3" i="1"/>
  <c r="S4" i="1"/>
  <c r="Q5" i="1"/>
  <c r="X7" i="1"/>
  <c r="S8" i="1"/>
  <c r="Q9" i="1"/>
  <c r="X11" i="1"/>
  <c r="Q13" i="1"/>
  <c r="X15" i="1"/>
  <c r="G19" i="1"/>
  <c r="R19" i="1" s="1"/>
  <c r="Q22" i="1"/>
  <c r="T24" i="1"/>
  <c r="G25" i="1"/>
  <c r="S25" i="1" s="1"/>
  <c r="X26" i="1"/>
  <c r="Q30" i="1"/>
  <c r="Y31" i="1"/>
  <c r="Q34" i="1"/>
  <c r="G35" i="1"/>
  <c r="S35" i="1" s="1"/>
  <c r="X36" i="1"/>
  <c r="P43" i="1"/>
  <c r="X45" i="1"/>
  <c r="Y58" i="1"/>
  <c r="R66" i="1"/>
  <c r="T3" i="1"/>
  <c r="P4" i="1"/>
  <c r="P5" i="1"/>
  <c r="P6" i="1"/>
  <c r="P9" i="1"/>
  <c r="S10" i="1"/>
  <c r="P10" i="1"/>
  <c r="S11" i="1"/>
  <c r="P11" i="1"/>
  <c r="S12" i="1"/>
  <c r="P12" i="1"/>
  <c r="S13" i="1"/>
  <c r="P13" i="1"/>
  <c r="S14" i="1"/>
  <c r="P14" i="1"/>
  <c r="S15" i="1"/>
  <c r="P15" i="1"/>
  <c r="S16" i="1"/>
  <c r="Q16" i="1"/>
  <c r="Q23" i="1"/>
  <c r="T48" i="1"/>
  <c r="P48" i="1"/>
  <c r="R48" i="1"/>
  <c r="Y48" i="1"/>
  <c r="P16" i="1"/>
  <c r="T16" i="1"/>
  <c r="Y17" i="1"/>
  <c r="P18" i="1"/>
  <c r="T18" i="1"/>
  <c r="S20" i="1"/>
  <c r="Q21" i="1"/>
  <c r="X23" i="1"/>
  <c r="R27" i="1"/>
  <c r="Y27" i="1"/>
  <c r="Q29" i="1"/>
  <c r="R37" i="1"/>
  <c r="Y37" i="1"/>
  <c r="T44" i="1"/>
  <c r="R44" i="1"/>
  <c r="Y44" i="1"/>
  <c r="T4" i="1"/>
  <c r="P7" i="1"/>
  <c r="T7" i="1"/>
  <c r="P8" i="1"/>
  <c r="T8" i="1"/>
  <c r="R3" i="1"/>
  <c r="R5" i="1"/>
  <c r="R9" i="1"/>
  <c r="R10" i="1"/>
  <c r="R11" i="1"/>
  <c r="R12" i="1"/>
  <c r="R13" i="1"/>
  <c r="R14" i="1"/>
  <c r="R15" i="1"/>
  <c r="Q27" i="1"/>
  <c r="Q37" i="1"/>
  <c r="T6" i="1"/>
  <c r="Y9" i="1"/>
  <c r="Y10" i="1"/>
  <c r="Y11" i="1"/>
  <c r="Y12" i="1"/>
  <c r="Y13" i="1"/>
  <c r="Y14" i="1"/>
  <c r="Y15" i="1"/>
  <c r="Y16" i="1"/>
  <c r="Y18" i="1"/>
  <c r="Y19" i="1"/>
  <c r="R23" i="1"/>
  <c r="Y23" i="1"/>
  <c r="X27" i="1"/>
  <c r="Q31" i="1"/>
  <c r="X37" i="1"/>
  <c r="Q39" i="1"/>
  <c r="P21" i="1"/>
  <c r="T21" i="1"/>
  <c r="AE21" i="1" s="1"/>
  <c r="P23" i="1"/>
  <c r="T23" i="1"/>
  <c r="P27" i="1"/>
  <c r="T27" i="1"/>
  <c r="P29" i="1"/>
  <c r="T29" i="1"/>
  <c r="P31" i="1"/>
  <c r="T31" i="1"/>
  <c r="P35" i="1"/>
  <c r="T35" i="1"/>
  <c r="AE35" i="1" s="1"/>
  <c r="P37" i="1"/>
  <c r="T37" i="1"/>
  <c r="AE37" i="1" s="1"/>
  <c r="P39" i="1"/>
  <c r="X47" i="1"/>
  <c r="Y43" i="1"/>
  <c r="X43" i="1"/>
  <c r="T47" i="1"/>
  <c r="P47" i="1"/>
  <c r="T32" i="1"/>
  <c r="AC32" i="1" s="1"/>
  <c r="R32" i="1"/>
  <c r="P34" i="1"/>
  <c r="T34" i="1"/>
  <c r="AE34" i="1" s="1"/>
  <c r="R34" i="1"/>
  <c r="P36" i="1"/>
  <c r="T36" i="1"/>
  <c r="R36" i="1"/>
  <c r="P38" i="1"/>
  <c r="T38" i="1"/>
  <c r="R38" i="1"/>
  <c r="Q44" i="1"/>
  <c r="X44" i="1"/>
  <c r="S47" i="1"/>
  <c r="R47" i="1"/>
  <c r="X48" i="1"/>
  <c r="Y53" i="1"/>
  <c r="R53" i="1"/>
  <c r="P53" i="1"/>
  <c r="T53" i="1"/>
  <c r="S53" i="1"/>
  <c r="S42" i="1"/>
  <c r="S43" i="1"/>
  <c r="S44" i="1"/>
  <c r="T45" i="1"/>
  <c r="P45" i="1"/>
  <c r="Y45" i="1"/>
  <c r="S48" i="1"/>
  <c r="T49" i="1"/>
  <c r="P49" i="1"/>
  <c r="Y49" i="1"/>
  <c r="X52" i="1"/>
  <c r="P52" i="1"/>
  <c r="T52" i="1"/>
  <c r="S52" i="1"/>
  <c r="R52" i="1"/>
  <c r="S54" i="1"/>
  <c r="Y55" i="1"/>
  <c r="S59" i="1"/>
  <c r="P59" i="1"/>
  <c r="S67" i="1"/>
  <c r="P67" i="1"/>
  <c r="P44" i="1"/>
  <c r="Q47" i="1"/>
  <c r="Q51" i="1"/>
  <c r="S55" i="1"/>
  <c r="P55" i="1"/>
  <c r="Y47" i="1"/>
  <c r="Q48" i="1"/>
  <c r="T51" i="1"/>
  <c r="P51" i="1"/>
  <c r="Y51" i="1"/>
  <c r="Q53" i="1"/>
  <c r="X53" i="1"/>
  <c r="S63" i="1"/>
  <c r="P63" i="1"/>
  <c r="Q52" i="1"/>
  <c r="R57" i="1"/>
  <c r="Y57" i="1"/>
  <c r="S58" i="1"/>
  <c r="Q60" i="1"/>
  <c r="X60" i="1"/>
  <c r="R61" i="1"/>
  <c r="Y61" i="1"/>
  <c r="S62" i="1"/>
  <c r="Q64" i="1"/>
  <c r="X64" i="1"/>
  <c r="R65" i="1"/>
  <c r="Y65" i="1"/>
  <c r="S66" i="1"/>
  <c r="Q55" i="1"/>
  <c r="X55" i="1"/>
  <c r="S57" i="1"/>
  <c r="P57" i="1"/>
  <c r="Q59" i="1"/>
  <c r="X59" i="1"/>
  <c r="S61" i="1"/>
  <c r="P61" i="1"/>
  <c r="Q63" i="1"/>
  <c r="X63" i="1"/>
  <c r="S65" i="1"/>
  <c r="P65" i="1"/>
  <c r="Q67" i="1"/>
  <c r="X67" i="1"/>
  <c r="R55" i="1"/>
  <c r="R59" i="1"/>
  <c r="Y59" i="1"/>
  <c r="S60" i="1"/>
  <c r="R63" i="1"/>
  <c r="Y63" i="1"/>
  <c r="S64" i="1"/>
  <c r="R67" i="1"/>
  <c r="Y67" i="1"/>
  <c r="AD26" i="1" l="1"/>
  <c r="AE18" i="1"/>
  <c r="Y42" i="1"/>
  <c r="AE3" i="1"/>
  <c r="AB32" i="1"/>
  <c r="AE26" i="1"/>
  <c r="V24" i="1"/>
  <c r="AA24" i="1" s="1"/>
  <c r="AG24" i="1" s="1"/>
  <c r="AD22" i="1"/>
  <c r="T41" i="1"/>
  <c r="T54" i="1"/>
  <c r="T46" i="1"/>
  <c r="P54" i="1"/>
  <c r="AE36" i="1"/>
  <c r="T25" i="1"/>
  <c r="AE25" i="1" s="1"/>
  <c r="Y25" i="1"/>
  <c r="P25" i="1"/>
  <c r="AB25" i="1" s="1"/>
  <c r="AE8" i="1"/>
  <c r="AD66" i="1"/>
  <c r="V26" i="1"/>
  <c r="AA26" i="1" s="1"/>
  <c r="Q41" i="1"/>
  <c r="X41" i="1"/>
  <c r="X39" i="1"/>
  <c r="S41" i="1"/>
  <c r="V41" i="1" s="1"/>
  <c r="AA41" i="1" s="1"/>
  <c r="AG41" i="1" s="1"/>
  <c r="Q50" i="1"/>
  <c r="V64" i="1"/>
  <c r="AA64" i="1" s="1"/>
  <c r="Y50" i="1"/>
  <c r="T19" i="1"/>
  <c r="R50" i="1"/>
  <c r="P50" i="1"/>
  <c r="Y41" i="1"/>
  <c r="P19" i="1"/>
  <c r="AD19" i="1" s="1"/>
  <c r="AE31" i="1"/>
  <c r="S50" i="1"/>
  <c r="T50" i="1"/>
  <c r="AE50" i="1" s="1"/>
  <c r="Y35" i="1"/>
  <c r="X19" i="1"/>
  <c r="R25" i="1"/>
  <c r="AC5" i="1"/>
  <c r="AB24" i="1"/>
  <c r="AC22" i="1"/>
  <c r="AE5" i="1"/>
  <c r="AB60" i="1"/>
  <c r="AC3" i="1"/>
  <c r="AE51" i="1"/>
  <c r="AC24" i="1"/>
  <c r="AC30" i="1"/>
  <c r="AD62" i="1"/>
  <c r="AB58" i="1"/>
  <c r="AE24" i="1"/>
  <c r="AB62" i="1"/>
  <c r="AC6" i="1"/>
  <c r="AE32" i="1"/>
  <c r="X31" i="1"/>
  <c r="AC31" i="1" s="1"/>
  <c r="V17" i="1"/>
  <c r="AA17" i="1" s="1"/>
  <c r="AG17" i="1" s="1"/>
  <c r="X25" i="1"/>
  <c r="AE45" i="1"/>
  <c r="P40" i="1"/>
  <c r="P41" i="1"/>
  <c r="AB30" i="1"/>
  <c r="AB66" i="1"/>
  <c r="X40" i="1"/>
  <c r="R39" i="1"/>
  <c r="AD39" i="1" s="1"/>
  <c r="AB3" i="1"/>
  <c r="AE17" i="1"/>
  <c r="V66" i="1"/>
  <c r="AA66" i="1" s="1"/>
  <c r="AG66" i="1" s="1"/>
  <c r="AB64" i="1"/>
  <c r="Q35" i="1"/>
  <c r="AC26" i="1"/>
  <c r="V22" i="1"/>
  <c r="AA22" i="1" s="1"/>
  <c r="AG22" i="1" s="1"/>
  <c r="R54" i="1"/>
  <c r="Q40" i="1"/>
  <c r="AC23" i="1"/>
  <c r="T40" i="1"/>
  <c r="Y33" i="1"/>
  <c r="AC4" i="1"/>
  <c r="X33" i="1"/>
  <c r="AD43" i="1"/>
  <c r="AC9" i="1"/>
  <c r="Y54" i="1"/>
  <c r="V3" i="1"/>
  <c r="AA3" i="1" s="1"/>
  <c r="AG3" i="1" s="1"/>
  <c r="X56" i="1"/>
  <c r="V58" i="1"/>
  <c r="AA58" i="1" s="1"/>
  <c r="AG58" i="1" s="1"/>
  <c r="AC49" i="1"/>
  <c r="AE23" i="1"/>
  <c r="AD30" i="1"/>
  <c r="X20" i="1"/>
  <c r="AC20" i="1" s="1"/>
  <c r="AD3" i="1"/>
  <c r="Y38" i="1"/>
  <c r="AC38" i="1" s="1"/>
  <c r="S38" i="1"/>
  <c r="V38" i="1" s="1"/>
  <c r="AA38" i="1" s="1"/>
  <c r="R42" i="1"/>
  <c r="T42" i="1"/>
  <c r="Q42" i="1"/>
  <c r="AD42" i="1" s="1"/>
  <c r="X35" i="1"/>
  <c r="AB43" i="1"/>
  <c r="V30" i="1"/>
  <c r="AA30" i="1" s="1"/>
  <c r="AG30" i="1" s="1"/>
  <c r="V43" i="1"/>
  <c r="AA43" i="1" s="1"/>
  <c r="AG43" i="1" s="1"/>
  <c r="AE30" i="1"/>
  <c r="X46" i="1"/>
  <c r="R46" i="1"/>
  <c r="Y39" i="1"/>
  <c r="AC51" i="1"/>
  <c r="T56" i="1"/>
  <c r="AD58" i="1"/>
  <c r="Q46" i="1"/>
  <c r="S40" i="1"/>
  <c r="T20" i="1"/>
  <c r="T33" i="1"/>
  <c r="AC27" i="1"/>
  <c r="R33" i="1"/>
  <c r="Q25" i="1"/>
  <c r="AB22" i="1"/>
  <c r="X28" i="1"/>
  <c r="X38" i="1"/>
  <c r="Q19" i="1"/>
  <c r="Y28" i="1"/>
  <c r="AG64" i="1"/>
  <c r="AB26" i="1"/>
  <c r="R56" i="1"/>
  <c r="Q56" i="1"/>
  <c r="S56" i="1"/>
  <c r="Q20" i="1"/>
  <c r="AC8" i="1"/>
  <c r="Q54" i="1"/>
  <c r="AD64" i="1"/>
  <c r="P56" i="1"/>
  <c r="Y46" i="1"/>
  <c r="AC46" i="1" s="1"/>
  <c r="AC36" i="1"/>
  <c r="P20" i="1"/>
  <c r="Y40" i="1"/>
  <c r="P33" i="1"/>
  <c r="AC7" i="1"/>
  <c r="AB17" i="1"/>
  <c r="Q33" i="1"/>
  <c r="R20" i="1"/>
  <c r="AE9" i="1"/>
  <c r="S19" i="1"/>
  <c r="R35" i="1"/>
  <c r="X42" i="1"/>
  <c r="T28" i="1"/>
  <c r="P28" i="1"/>
  <c r="AC29" i="1"/>
  <c r="V60" i="1"/>
  <c r="AA60" i="1" s="1"/>
  <c r="AG60" i="1" s="1"/>
  <c r="P46" i="1"/>
  <c r="T39" i="1"/>
  <c r="AE39" i="1" s="1"/>
  <c r="AG26" i="1"/>
  <c r="AC17" i="1"/>
  <c r="AE27" i="1"/>
  <c r="Q28" i="1"/>
  <c r="S28" i="1"/>
  <c r="AD57" i="1"/>
  <c r="AB57" i="1"/>
  <c r="V57" i="1"/>
  <c r="AA57" i="1" s="1"/>
  <c r="AG57" i="1" s="1"/>
  <c r="AB51" i="1"/>
  <c r="V51" i="1"/>
  <c r="AA51" i="1" s="1"/>
  <c r="AG51" i="1" s="1"/>
  <c r="AD51" i="1"/>
  <c r="AD36" i="1"/>
  <c r="V36" i="1"/>
  <c r="AA36" i="1" s="1"/>
  <c r="AG36" i="1" s="1"/>
  <c r="AB36" i="1"/>
  <c r="AB47" i="1"/>
  <c r="V47" i="1"/>
  <c r="AA47" i="1" s="1"/>
  <c r="AG47" i="1" s="1"/>
  <c r="AD47" i="1"/>
  <c r="V32" i="1"/>
  <c r="AA32" i="1" s="1"/>
  <c r="AG32" i="1" s="1"/>
  <c r="AE46" i="1"/>
  <c r="AE29" i="1"/>
  <c r="AC21" i="1"/>
  <c r="AD15" i="1"/>
  <c r="AB15" i="1"/>
  <c r="V15" i="1"/>
  <c r="AA15" i="1" s="1"/>
  <c r="AG15" i="1" s="1"/>
  <c r="AD13" i="1"/>
  <c r="AB13" i="1"/>
  <c r="V13" i="1"/>
  <c r="AA13" i="1" s="1"/>
  <c r="AG13" i="1" s="1"/>
  <c r="AD11" i="1"/>
  <c r="AB11" i="1"/>
  <c r="V11" i="1"/>
  <c r="AA11" i="1" s="1"/>
  <c r="AG11" i="1" s="1"/>
  <c r="AD4" i="1"/>
  <c r="AB4" i="1"/>
  <c r="V4" i="1"/>
  <c r="AA4" i="1" s="1"/>
  <c r="AG4" i="1" s="1"/>
  <c r="AC60" i="1"/>
  <c r="AE60" i="1"/>
  <c r="AC65" i="1"/>
  <c r="AE65" i="1"/>
  <c r="AC61" i="1"/>
  <c r="AE61" i="1"/>
  <c r="AC57" i="1"/>
  <c r="AE57" i="1"/>
  <c r="AC66" i="1"/>
  <c r="AE66" i="1"/>
  <c r="AC63" i="1"/>
  <c r="AE63" i="1"/>
  <c r="AB55" i="1"/>
  <c r="V55" i="1"/>
  <c r="AA55" i="1" s="1"/>
  <c r="AG55" i="1" s="1"/>
  <c r="AD55" i="1"/>
  <c r="AB44" i="1"/>
  <c r="V44" i="1"/>
  <c r="AA44" i="1" s="1"/>
  <c r="AG44" i="1" s="1"/>
  <c r="AD44" i="1"/>
  <c r="AD60" i="1"/>
  <c r="AC52" i="1"/>
  <c r="AE52" i="1"/>
  <c r="AE48" i="1"/>
  <c r="AC48" i="1"/>
  <c r="AC45" i="1"/>
  <c r="AC41" i="1"/>
  <c r="AE41" i="1"/>
  <c r="AB53" i="1"/>
  <c r="V53" i="1"/>
  <c r="AA53" i="1" s="1"/>
  <c r="AG53" i="1" s="1"/>
  <c r="AD53" i="1"/>
  <c r="AD38" i="1"/>
  <c r="V29" i="1"/>
  <c r="AA29" i="1" s="1"/>
  <c r="AG29" i="1" s="1"/>
  <c r="AB29" i="1"/>
  <c r="AD29" i="1"/>
  <c r="V21" i="1"/>
  <c r="AA21" i="1" s="1"/>
  <c r="AG21" i="1" s="1"/>
  <c r="AB21" i="1"/>
  <c r="AD21" i="1"/>
  <c r="AC37" i="1"/>
  <c r="AD7" i="1"/>
  <c r="AB7" i="1"/>
  <c r="V7" i="1"/>
  <c r="AA7" i="1" s="1"/>
  <c r="AG7" i="1" s="1"/>
  <c r="AD32" i="1"/>
  <c r="AF26" i="1"/>
  <c r="AC18" i="1"/>
  <c r="AB48" i="1"/>
  <c r="V48" i="1"/>
  <c r="AA48" i="1" s="1"/>
  <c r="AG48" i="1" s="1"/>
  <c r="AD48" i="1"/>
  <c r="AE15" i="1"/>
  <c r="AC15" i="1"/>
  <c r="AE13" i="1"/>
  <c r="AC13" i="1"/>
  <c r="AE11" i="1"/>
  <c r="AC11" i="1"/>
  <c r="AD9" i="1"/>
  <c r="AB9" i="1"/>
  <c r="V9" i="1"/>
  <c r="AA9" i="1" s="1"/>
  <c r="AG9" i="1" s="1"/>
  <c r="AE7" i="1"/>
  <c r="AD61" i="1"/>
  <c r="AB61" i="1"/>
  <c r="V61" i="1"/>
  <c r="AA61" i="1" s="1"/>
  <c r="AG61" i="1" s="1"/>
  <c r="AD63" i="1"/>
  <c r="AB63" i="1"/>
  <c r="V63" i="1"/>
  <c r="AA63" i="1" s="1"/>
  <c r="AG63" i="1" s="1"/>
  <c r="V27" i="1"/>
  <c r="AA27" i="1" s="1"/>
  <c r="AG27" i="1" s="1"/>
  <c r="AB27" i="1"/>
  <c r="AD27" i="1"/>
  <c r="AC64" i="1"/>
  <c r="AE64" i="1"/>
  <c r="AC62" i="1"/>
  <c r="AE62" i="1"/>
  <c r="V62" i="1"/>
  <c r="AA62" i="1" s="1"/>
  <c r="AG62" i="1" s="1"/>
  <c r="AC55" i="1"/>
  <c r="AE55" i="1"/>
  <c r="AD67" i="1"/>
  <c r="AB67" i="1"/>
  <c r="V67" i="1"/>
  <c r="AA67" i="1" s="1"/>
  <c r="AG67" i="1" s="1"/>
  <c r="AD59" i="1"/>
  <c r="AB59" i="1"/>
  <c r="V59" i="1"/>
  <c r="AA59" i="1" s="1"/>
  <c r="AG59" i="1" s="1"/>
  <c r="AE44" i="1"/>
  <c r="AC44" i="1"/>
  <c r="AE47" i="1"/>
  <c r="AC47" i="1"/>
  <c r="V31" i="1"/>
  <c r="AA31" i="1" s="1"/>
  <c r="AD31" i="1"/>
  <c r="V23" i="1"/>
  <c r="AA23" i="1" s="1"/>
  <c r="AG23" i="1" s="1"/>
  <c r="AB23" i="1"/>
  <c r="AD23" i="1"/>
  <c r="AC34" i="1"/>
  <c r="AE20" i="1"/>
  <c r="AD16" i="1"/>
  <c r="V16" i="1"/>
  <c r="AA16" i="1" s="1"/>
  <c r="AG16" i="1" s="1"/>
  <c r="AB16" i="1"/>
  <c r="AD14" i="1"/>
  <c r="AB14" i="1"/>
  <c r="V14" i="1"/>
  <c r="AA14" i="1" s="1"/>
  <c r="AG14" i="1" s="1"/>
  <c r="AD12" i="1"/>
  <c r="AB12" i="1"/>
  <c r="V12" i="1"/>
  <c r="AA12" i="1" s="1"/>
  <c r="AG12" i="1" s="1"/>
  <c r="AD10" i="1"/>
  <c r="AB10" i="1"/>
  <c r="V10" i="1"/>
  <c r="AA10" i="1" s="1"/>
  <c r="AG10" i="1" s="1"/>
  <c r="AD6" i="1"/>
  <c r="AB6" i="1"/>
  <c r="V6" i="1"/>
  <c r="AA6" i="1" s="1"/>
  <c r="AG6" i="1" s="1"/>
  <c r="AE6" i="1"/>
  <c r="AE4" i="1"/>
  <c r="AD65" i="1"/>
  <c r="AB65" i="1"/>
  <c r="V65" i="1"/>
  <c r="AA65" i="1" s="1"/>
  <c r="AG65" i="1" s="1"/>
  <c r="AB45" i="1"/>
  <c r="V45" i="1"/>
  <c r="AA45" i="1" s="1"/>
  <c r="AG45" i="1" s="1"/>
  <c r="AD45" i="1"/>
  <c r="AC58" i="1"/>
  <c r="AE58" i="1"/>
  <c r="AE49" i="1"/>
  <c r="AC67" i="1"/>
  <c r="AE67" i="1"/>
  <c r="AC59" i="1"/>
  <c r="AE59" i="1"/>
  <c r="AE54" i="1"/>
  <c r="AC54" i="1"/>
  <c r="AB52" i="1"/>
  <c r="V52" i="1"/>
  <c r="AA52" i="1" s="1"/>
  <c r="AG52" i="1" s="1"/>
  <c r="AD52" i="1"/>
  <c r="AB49" i="1"/>
  <c r="V49" i="1"/>
  <c r="AA49" i="1" s="1"/>
  <c r="AG49" i="1" s="1"/>
  <c r="AD49" i="1"/>
  <c r="AC43" i="1"/>
  <c r="AE43" i="1"/>
  <c r="AE53" i="1"/>
  <c r="AC53" i="1"/>
  <c r="AD34" i="1"/>
  <c r="V34" i="1"/>
  <c r="AA34" i="1" s="1"/>
  <c r="AG34" i="1" s="1"/>
  <c r="AB34" i="1"/>
  <c r="V37" i="1"/>
  <c r="AA37" i="1" s="1"/>
  <c r="AG37" i="1" s="1"/>
  <c r="AB37" i="1"/>
  <c r="AD37" i="1"/>
  <c r="AD8" i="1"/>
  <c r="AB8" i="1"/>
  <c r="V8" i="1"/>
  <c r="AA8" i="1" s="1"/>
  <c r="AG8" i="1" s="1"/>
  <c r="AD18" i="1"/>
  <c r="V18" i="1"/>
  <c r="AA18" i="1" s="1"/>
  <c r="AG18" i="1" s="1"/>
  <c r="AB18" i="1"/>
  <c r="AE16" i="1"/>
  <c r="AC16" i="1"/>
  <c r="AE14" i="1"/>
  <c r="AC14" i="1"/>
  <c r="AE12" i="1"/>
  <c r="AC12" i="1"/>
  <c r="AE10" i="1"/>
  <c r="AC10" i="1"/>
  <c r="AD5" i="1"/>
  <c r="AB5" i="1"/>
  <c r="V5" i="1"/>
  <c r="AA5" i="1" s="1"/>
  <c r="AG5" i="1" s="1"/>
  <c r="V56" i="1" l="1"/>
  <c r="AA56" i="1" s="1"/>
  <c r="AG56" i="1" s="1"/>
  <c r="V25" i="1"/>
  <c r="AA25" i="1" s="1"/>
  <c r="AG25" i="1" s="1"/>
  <c r="AB19" i="1"/>
  <c r="AD50" i="1"/>
  <c r="AB41" i="1"/>
  <c r="AB31" i="1"/>
  <c r="AF58" i="1"/>
  <c r="AF60" i="1"/>
  <c r="AB38" i="1"/>
  <c r="AD25" i="1"/>
  <c r="AD41" i="1"/>
  <c r="AB33" i="1"/>
  <c r="AB54" i="1"/>
  <c r="AB39" i="1"/>
  <c r="AB50" i="1"/>
  <c r="AC25" i="1"/>
  <c r="V19" i="1"/>
  <c r="AA19" i="1" s="1"/>
  <c r="AG19" i="1" s="1"/>
  <c r="AD20" i="1"/>
  <c r="AC56" i="1"/>
  <c r="AB56" i="1"/>
  <c r="AD40" i="1"/>
  <c r="AF40" i="1" s="1"/>
  <c r="AF24" i="1"/>
  <c r="AF17" i="1"/>
  <c r="AF66" i="1"/>
  <c r="AC35" i="1"/>
  <c r="AB40" i="1"/>
  <c r="V40" i="1"/>
  <c r="AA40" i="1" s="1"/>
  <c r="AG40" i="1" s="1"/>
  <c r="V50" i="1"/>
  <c r="AA50" i="1" s="1"/>
  <c r="AG50" i="1" s="1"/>
  <c r="AC50" i="1"/>
  <c r="V35" i="1"/>
  <c r="AA35" i="1" s="1"/>
  <c r="AG35" i="1" s="1"/>
  <c r="AF32" i="1"/>
  <c r="AD33" i="1"/>
  <c r="AF64" i="1"/>
  <c r="V33" i="1"/>
  <c r="AA33" i="1" s="1"/>
  <c r="AG33" i="1" s="1"/>
  <c r="AF43" i="1"/>
  <c r="AC40" i="1"/>
  <c r="AD35" i="1"/>
  <c r="AF35" i="1" s="1"/>
  <c r="AF30" i="1"/>
  <c r="AG38" i="1"/>
  <c r="AF22" i="1"/>
  <c r="AG31" i="1"/>
  <c r="AB35" i="1"/>
  <c r="AF36" i="1"/>
  <c r="AD56" i="1"/>
  <c r="AF3" i="1"/>
  <c r="AC33" i="1"/>
  <c r="AB46" i="1"/>
  <c r="AC42" i="1"/>
  <c r="AE38" i="1"/>
  <c r="AF38" i="1" s="1"/>
  <c r="AF34" i="1"/>
  <c r="AF52" i="1"/>
  <c r="AF45" i="1"/>
  <c r="AE40" i="1"/>
  <c r="AF62" i="1"/>
  <c r="AB20" i="1"/>
  <c r="V20" i="1"/>
  <c r="AA20" i="1" s="1"/>
  <c r="AG20" i="1" s="1"/>
  <c r="AF27" i="1"/>
  <c r="AE56" i="1"/>
  <c r="V42" i="1"/>
  <c r="AA42" i="1" s="1"/>
  <c r="AG42" i="1" s="1"/>
  <c r="AF8" i="1"/>
  <c r="AF16" i="1"/>
  <c r="AD54" i="1"/>
  <c r="V39" i="1"/>
  <c r="AA39" i="1" s="1"/>
  <c r="AG39" i="1" s="1"/>
  <c r="AF15" i="1"/>
  <c r="AF57" i="1"/>
  <c r="AF37" i="1"/>
  <c r="V54" i="1"/>
  <c r="AA54" i="1" s="1"/>
  <c r="AG54" i="1" s="1"/>
  <c r="AE42" i="1"/>
  <c r="AC19" i="1"/>
  <c r="AE19" i="1"/>
  <c r="AD46" i="1"/>
  <c r="AC28" i="1"/>
  <c r="AE28" i="1"/>
  <c r="V46" i="1"/>
  <c r="AA46" i="1" s="1"/>
  <c r="AG46" i="1" s="1"/>
  <c r="AD28" i="1"/>
  <c r="AB28" i="1"/>
  <c r="V28" i="1"/>
  <c r="AA28" i="1" s="1"/>
  <c r="AG28" i="1" s="1"/>
  <c r="AF6" i="1"/>
  <c r="AB42" i="1"/>
  <c r="AF18" i="1"/>
  <c r="AC39" i="1"/>
  <c r="AF55" i="1"/>
  <c r="AE33" i="1"/>
  <c r="AF41" i="1"/>
  <c r="AF5" i="1"/>
  <c r="AF49" i="1"/>
  <c r="AF14" i="1"/>
  <c r="AF31" i="1"/>
  <c r="AF61" i="1"/>
  <c r="AF9" i="1"/>
  <c r="AF48" i="1"/>
  <c r="AF7" i="1"/>
  <c r="AF29" i="1"/>
  <c r="AF53" i="1"/>
  <c r="AF50" i="1"/>
  <c r="AF13" i="1"/>
  <c r="AF47" i="1"/>
  <c r="AF25" i="1"/>
  <c r="AF65" i="1"/>
  <c r="AF12" i="1"/>
  <c r="AF23" i="1"/>
  <c r="AF59" i="1"/>
  <c r="AF67" i="1"/>
  <c r="AF63" i="1"/>
  <c r="AF21" i="1"/>
  <c r="AF44" i="1"/>
  <c r="AF11" i="1"/>
  <c r="AF10" i="1"/>
  <c r="AF46" i="1"/>
  <c r="AF4" i="1"/>
  <c r="AF51" i="1"/>
  <c r="AF33" i="1" l="1"/>
  <c r="AF19" i="1"/>
  <c r="AF20" i="1"/>
  <c r="AF56" i="1"/>
  <c r="AF42" i="1"/>
  <c r="AF54" i="1"/>
  <c r="AF28" i="1"/>
  <c r="AF39" i="1"/>
</calcChain>
</file>

<file path=xl/sharedStrings.xml><?xml version="1.0" encoding="utf-8"?>
<sst xmlns="http://schemas.openxmlformats.org/spreadsheetml/2006/main" count="192" uniqueCount="181">
  <si>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</si>
  <si>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</si>
  <si>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</si>
  <si>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</si>
  <si>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</si>
  <si>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</si>
  <si>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</si>
  <si>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</si>
  <si>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</si>
  <si>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</si>
  <si>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</si>
  <si>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</si>
  <si>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</si>
  <si>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</si>
  <si>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</si>
  <si>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</si>
  <si>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</si>
  <si>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</si>
  <si>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</si>
  <si>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</si>
  <si>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</si>
  <si>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</si>
  <si>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</si>
  <si>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</si>
  <si>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</si>
  <si>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</si>
  <si>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</si>
  <si>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</si>
  <si>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G3, Col 1, Ln 1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</si>
  <si>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</si>
  <si>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</si>
  <si>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</si>
  <si>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</si>
  <si>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</si>
  <si>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</si>
  <si>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</si>
  <si>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     (TAX BASE) </t>
  </si>
  <si>
    <t>Taxed</t>
  </si>
  <si>
    <t>200439230A</t>
  </si>
  <si>
    <t>AHS SOUTHCREST HOSPITAL, LLC</t>
  </si>
  <si>
    <t>100696610B</t>
  </si>
  <si>
    <t>ALLIANCEHEALTH DURANT</t>
  </si>
  <si>
    <t>200102450A</t>
  </si>
  <si>
    <t>BAILEY MEDICAL CENTER LLC</t>
  </si>
  <si>
    <t>200668710A</t>
  </si>
  <si>
    <t>BLACKWELL REGIONAL HOSPITAL</t>
  </si>
  <si>
    <t>200573000A</t>
  </si>
  <si>
    <t>BRISTOW ENDEAVOR HEALTHCARE, LLC</t>
  </si>
  <si>
    <t>100701410E</t>
  </si>
  <si>
    <t>BROOKHAVEN HOSPITAL INC</t>
  </si>
  <si>
    <t>200085660H</t>
  </si>
  <si>
    <t>CEDAR RIDGE PSYCHIATRIC HOSPITAL</t>
  </si>
  <si>
    <t>100700720A</t>
  </si>
  <si>
    <t>CHOCTAW MEMORIAL HOSPITAL</t>
  </si>
  <si>
    <t>100700010G</t>
  </si>
  <si>
    <t>CLINTON HMA LLC</t>
  </si>
  <si>
    <t>100749570S</t>
  </si>
  <si>
    <t>COMANCHE CO MEM HSP</t>
  </si>
  <si>
    <t>100700120A</t>
  </si>
  <si>
    <t>DUNCAN REGIONAL HOSPITAL</t>
  </si>
  <si>
    <t>100700880A</t>
  </si>
  <si>
    <t>ELKVIEW GEN HSP</t>
  </si>
  <si>
    <t>100700820A</t>
  </si>
  <si>
    <t>GRADY MEMORIAL HOSPITAL</t>
  </si>
  <si>
    <t>100699410A</t>
  </si>
  <si>
    <t>GREAT PLAINS REGIONAL MEDICAL CENTER</t>
  </si>
  <si>
    <t>200045700C</t>
  </si>
  <si>
    <t>HENRYETTA MEDICAL CENTER</t>
  </si>
  <si>
    <t>200435950A</t>
  </si>
  <si>
    <t>HILLCREST HOSPITAL CLAREMORE</t>
  </si>
  <si>
    <t>200044190A</t>
  </si>
  <si>
    <t>HILLCREST HOSPITAL CUSHING</t>
  </si>
  <si>
    <t>200735850A</t>
  </si>
  <si>
    <t>HILLCREST HOSPITAL PRYOR</t>
  </si>
  <si>
    <t>200044210A</t>
  </si>
  <si>
    <t>HILLCREST MEDICAL CENTER</t>
  </si>
  <si>
    <t>100806400C</t>
  </si>
  <si>
    <t>INTEGRIS BAPTIST MEDICAL C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</si>
  <si>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</si>
  <si>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</si>
  <si>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</si>
  <si>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</si>
  <si>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</si>
  <si>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</si>
  <si>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</si>
  <si>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EDMOND, INC.</t>
  </si>
  <si>
    <t>100699440A</t>
  </si>
  <si>
    <t>INTEGRIS MIAMI HOSPITAL</t>
  </si>
  <si>
    <t>100700200A</t>
  </si>
  <si>
    <t>INTEGRIS SOUTHWEST MEDICAL</t>
  </si>
  <si>
    <t>100699350A</t>
  </si>
  <si>
    <t>JACKSON CO MEM HSP</t>
  </si>
  <si>
    <t>100699490A</t>
  </si>
  <si>
    <t>JANE PHILLIPS EP HSP</t>
  </si>
  <si>
    <t>100699420A</t>
  </si>
  <si>
    <t>KAY COUNTY OKLAHOMA HOSPITAL</t>
  </si>
  <si>
    <t>100700380P</t>
  </si>
  <si>
    <t>LAUREATE PSYCHIATRIC CLINIC &amp; HOSPITAL INC</t>
  </si>
  <si>
    <t>100710530D</t>
  </si>
  <si>
    <t>MCALESTER REGIONAL</t>
  </si>
  <si>
    <t>100700030A</t>
  </si>
  <si>
    <t>MEMORIAL HOSPITAL</t>
  </si>
  <si>
    <t>100699390A</t>
  </si>
  <si>
    <t>MERCY HEALTH CENTER</t>
  </si>
  <si>
    <t>200509290A</t>
  </si>
  <si>
    <t>MERCY HOSPITAL ADA, INC.</t>
  </si>
  <si>
    <t>100262320C</t>
  </si>
  <si>
    <t>MERCY HOSPITAL ARDMORE</t>
  </si>
  <si>
    <t>200479750A</t>
  </si>
  <si>
    <t>MERCY REHABILITATION HOSPITAL, LLC</t>
  </si>
  <si>
    <t>100700490A</t>
  </si>
  <si>
    <t>MIDWEST REGIONAL MEDICAL</t>
  </si>
  <si>
    <t>100700690A</t>
  </si>
  <si>
    <t>NORMAN REGIONAL HOSPITAL</t>
  </si>
  <si>
    <t>100700680A</t>
  </si>
  <si>
    <t>NORTHEASTERN HEALTH SYSTEM</t>
  </si>
  <si>
    <t>200718040B</t>
  </si>
  <si>
    <t>OAKWOOD SPRINGS</t>
  </si>
  <si>
    <t>200242900A</t>
  </si>
  <si>
    <t>OKLAHOMA STATE UNIVERSITY MEDICAL TRUST</t>
  </si>
  <si>
    <t>100738360L</t>
  </si>
  <si>
    <t>PARKSIDE PSYCHIATRIC HOSPITAL &amp; CLINIC</t>
  </si>
  <si>
    <t>200417790W</t>
  </si>
  <si>
    <t>PERRY MEMORIAL HOSPITAL</t>
  </si>
  <si>
    <t>100699900A</t>
  </si>
  <si>
    <t>PURCELL MUNICIPAL HOSPITAL</t>
  </si>
  <si>
    <t>100700770A</t>
  </si>
  <si>
    <t>PUSHMATAHA HSP</t>
  </si>
  <si>
    <t>100701680L</t>
  </si>
  <si>
    <t>ROLLING HILLS HOSPITAL, LLC</t>
  </si>
  <si>
    <t>100699570A</t>
  </si>
  <si>
    <t>SAINT FRANCIS HOSPITAL</t>
  </si>
  <si>
    <t>200700900A</t>
  </si>
  <si>
    <t>SAINT FRANCIS HOSPITAL MUSKOGEE INC</t>
  </si>
  <si>
    <t>200031310A</t>
  </si>
  <si>
    <t>SAINT FRANCIS HOSPITAL SOUTH</t>
  </si>
  <si>
    <t>200702430B</t>
  </si>
  <si>
    <t>SAINT FRANCIS HOSPITAL VINITA</t>
  </si>
  <si>
    <t>200196450C</t>
  </si>
  <si>
    <t>SEMINOLE HMA LLC</t>
  </si>
  <si>
    <t>100700190A</t>
  </si>
  <si>
    <t>SEQUOYAH COUNTY CITY OF SALLISAW HOSPITAL AUTHORIT</t>
  </si>
  <si>
    <t>100697950B</t>
  </si>
  <si>
    <t>SOUTHWESTERN MEDICAL CENTER</t>
  </si>
  <si>
    <t>100699540A</t>
  </si>
  <si>
    <t>SSM HEALTH ST. ANTHONY HOSPITAL-OKC</t>
  </si>
  <si>
    <t>100740840B</t>
  </si>
  <si>
    <t>SSM HEALTH ST. ANTHONY HOSPITAL-SHAWNEE</t>
  </si>
  <si>
    <t>200310990A</t>
  </si>
  <si>
    <t>ST JOHN BROKEN ARROW, INC</t>
  </si>
  <si>
    <t>100699400A</t>
  </si>
  <si>
    <t>ST JOHN MED CTR</t>
  </si>
  <si>
    <t>200106410A</t>
  </si>
  <si>
    <t>ST JOHN OWASSO</t>
  </si>
  <si>
    <t>100690020A</t>
  </si>
  <si>
    <t>ST MARY'S REGIONAL CTR</t>
  </si>
  <si>
    <t>100699950A</t>
  </si>
  <si>
    <t>STILLWATER MEDICAL CENTER</t>
  </si>
  <si>
    <t>200006260A</t>
  </si>
  <si>
    <t>TULSA SPINE HOSPITAL</t>
  </si>
  <si>
    <t>200028650A</t>
  </si>
  <si>
    <t>VALIR REHABILITATION HOSPITAL OF OKC</t>
  </si>
  <si>
    <t>200100890B</t>
  </si>
  <si>
    <t>WAGONER COMMUNITY HOSPITAL</t>
  </si>
  <si>
    <t>200673510G</t>
  </si>
  <si>
    <t>WILLOW CREST HOSPITAL</t>
  </si>
  <si>
    <t>200019120A</t>
  </si>
  <si>
    <t>WOODWARD HEALTH SYSTEM LLC</t>
  </si>
  <si>
    <t>CY2020 Q1</t>
  </si>
  <si>
    <t>Inpatient Provider Fee (2.30%)</t>
  </si>
  <si>
    <t>Outpatient Provider Fee (2.30%)</t>
  </si>
  <si>
    <t>Total Provider Fee (2.30%)</t>
  </si>
  <si>
    <t>CY2020 Q2</t>
  </si>
  <si>
    <t>CY2020 Q3</t>
  </si>
  <si>
    <t>CY2020 Q4</t>
  </si>
  <si>
    <t>Net Inpatient Provider Fee (1.9501%)</t>
  </si>
  <si>
    <t>Net Outpatient Provider Fee (1.9501%)</t>
  </si>
  <si>
    <t>Net Total Provider Fee (1.9501%)</t>
  </si>
  <si>
    <t>Net Inpatient Provider Fee (2.0112%)</t>
  </si>
  <si>
    <t>Net Outpatient Provider Fee (2.0112%)</t>
  </si>
  <si>
    <t>Net Total Provider Fee (2.0112%)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</si>
</sst>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Font="1" applyBorder="1"/>
    <xf numFmtId="0" fontId="4" fillId="0" borderId="0" xfId="2" applyFont="1" applyFill="1" applyBorder="1"/>
    <xf numFmtId="0" fontId="4" fillId="0" borderId="0" xfId="3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/>
    <xf numFmtId="1" fontId="4" fillId="0" borderId="0" xfId="2" applyNumberFormat="1" applyFont="1" applyFill="1" applyBorder="1"/>
    <xf numFmtId="0" fontId="7" fillId="0" borderId="1" xfId="4" applyFont="1" applyFill="1" applyBorder="1" applyAlignment="1"/>
    <xf numFmtId="164" fontId="3" fillId="0" borderId="0" xfId="3" applyNumberFormat="1" applyFont="1" applyFill="1" applyBorder="1"/>
    <xf numFmtId="164" fontId="3" fillId="0" borderId="0" xfId="3" applyNumberFormat="1" applyFont="1" applyBorder="1"/>
    <xf numFmtId="10" fontId="8" fillId="0" borderId="0" xfId="1" applyNumberFormat="1" applyFont="1" applyFill="1" applyBorder="1" applyAlignment="1">
      <alignment horizontal="center" wrapText="1"/>
    </xf>
    <xf numFmtId="0" fontId="8" fillId="2" borderId="2" xfId="1" applyFont="1" applyFill="1" applyBorder="1" applyAlignment="1">
      <alignment horizontal="center" wrapText="1"/>
    </xf>
    <xf numFmtId="0" fontId="9" fillId="2" borderId="2" xfId="2" applyFont="1" applyFill="1" applyBorder="1" applyAlignment="1">
      <alignment horizontal="center" wrapText="1"/>
    </xf>
    <xf numFmtId="0" fontId="9" fillId="2" borderId="2" xfId="3" applyNumberFormat="1" applyFont="1" applyFill="1" applyBorder="1" applyAlignment="1">
      <alignment horizontal="center" wrapText="1"/>
    </xf>
    <xf numFmtId="14" fontId="9" fillId="2" borderId="2" xfId="2" applyNumberFormat="1" applyFont="1" applyFill="1" applyBorder="1" applyAlignment="1">
      <alignment horizontal="center" wrapText="1"/>
    </xf>
    <xf numFmtId="1" fontId="9" fillId="2" borderId="2" xfId="2" applyNumberFormat="1" applyFont="1" applyFill="1" applyBorder="1" applyAlignment="1">
      <alignment horizontal="center" wrapText="1"/>
    </xf>
    <xf numFmtId="164" fontId="8" fillId="2" borderId="2" xfId="3" applyNumberFormat="1" applyFont="1" applyFill="1" applyBorder="1" applyAlignment="1">
      <alignment horizontal="center" wrapText="1"/>
    </xf>
    <xf numFmtId="164" fontId="8" fillId="0" borderId="2" xfId="3" applyNumberFormat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9" fillId="0" borderId="2" xfId="2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165" fontId="4" fillId="0" borderId="0" xfId="2" applyNumberFormat="1" applyFont="1" applyFill="1" applyBorder="1"/>
    <xf numFmtId="164" fontId="4" fillId="0" borderId="0" xfId="3" applyNumberFormat="1" applyFont="1" applyBorder="1"/>
    <xf numFmtId="164" fontId="3" fillId="0" borderId="0" xfId="1" applyNumberFormat="1" applyFont="1" applyBorder="1"/>
    <xf numFmtId="0" fontId="3" fillId="0" borderId="0" xfId="3" applyNumberFormat="1" applyFont="1" applyFill="1" applyBorder="1"/>
    <xf numFmtId="0" fontId="3" fillId="0" borderId="0" xfId="5" applyFont="1" applyBorder="1"/>
    <xf numFmtId="0" fontId="3" fillId="0" borderId="0" xfId="1" applyFont="1" applyFill="1" applyBorder="1"/>
    <xf numFmtId="0" fontId="10" fillId="0" borderId="0" xfId="6" applyFont="1" applyFill="1" applyBorder="1" applyAlignment="1">
      <alignment wrapText="1"/>
    </xf>
    <xf numFmtId="164" fontId="3" fillId="0" borderId="0" xfId="1" applyNumberFormat="1" applyFont="1" applyFill="1" applyBorder="1"/>
    <xf numFmtId="0" fontId="3" fillId="0" borderId="0" xfId="5" applyFont="1" applyFill="1" applyBorder="1"/>
    <xf numFmtId="49" fontId="4" fillId="0" borderId="0" xfId="2" applyNumberFormat="1" applyFont="1" applyFill="1" applyBorder="1" applyAlignment="1">
      <alignment horizontal="right"/>
    </xf>
    <xf numFmtId="0" fontId="4" fillId="0" borderId="0" xfId="3" applyNumberFormat="1" applyFont="1" applyBorder="1"/>
    <xf numFmtId="0" fontId="14" fillId="0" borderId="0" xfId="3" applyNumberFormat="1" applyFont="1" applyFill="1" applyBorder="1"/>
    <xf numFmtId="0" fontId="3" fillId="0" borderId="0" xfId="7" quotePrefix="1" applyNumberFormat="1" applyFont="1" applyFill="1"/>
    <xf numFmtId="0" fontId="13" fillId="0" borderId="0" xfId="8" applyFont="1" applyFill="1"/>
    <xf numFmtId="0" fontId="8" fillId="0" borderId="0" xfId="1" applyFont="1" applyBorder="1" applyAlignment="1">
      <alignment horizontal="center"/>
    </xf>
    <xf numFmtId="44" fontId="3" fillId="0" borderId="0" xfId="9" applyFont="1" applyBorder="1"/>
    <xf numFmtId="44" fontId="3" fillId="0" borderId="0" xfId="9" applyFont="1" applyFill="1" applyBorder="1"/>
    <xf numFmtId="43" fontId="8" fillId="0" borderId="3" xfId="3" applyNumberFormat="1" applyFont="1" applyFill="1" applyBorder="1"/>
  </cellXfs>
  <cellStyles count="10">
    <cellStyle name="£Z_x0004_Ç_x0006_^_x0004_ 2" xfId="1"/>
    <cellStyle name="Comma 2" xfId="3"/>
    <cellStyle name="Currency" xfId="9" builtinId="4"/>
    <cellStyle name="Normal" xfId="0" builtinId="0"/>
    <cellStyle name="Normal 14" xfId="8"/>
    <cellStyle name="Normal 2" xfId="2"/>
    <cellStyle name="Normal 2 2" xfId="7"/>
    <cellStyle name="Normal_prov fee mcare #s" xfId="5"/>
    <cellStyle name="Normal_Sheet1" xfId="4"/>
    <cellStyle name="Normal_Sheet1 2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233"/>
  <sheetViews>
    <sheetView tabSelected="1" workbookViewId="0">
      <pane xSplit="2" ySplit="2" topLeftCell="AI33" activePane="bottomRight" state="frozen"/>
      <selection activeCell="B29" sqref="B29"/>
      <selection pane="topRight" activeCell="B29" sqref="B29"/>
      <selection pane="bottomLeft" activeCell="B29" sqref="B29"/>
      <selection pane="bottomRight" activeCell="B2" sqref="B2"/>
    </sheetView>
  </sheetViews>
  <sheetFormatPr defaultColWidth="9.140625" defaultRowHeight="12.75" x14ac:dyDescent="0.2"/>
  <cols>
    <col min="1" max="1" width="11.710937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3.5703125" style="8" bestFit="1" customWidth="1"/>
    <col min="17" max="20" width="13.5703125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5" width="13.5703125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bestFit="1" customWidth="1"/>
    <col min="33" max="33" width="13.5703125" style="9" bestFit="1" customWidth="1"/>
    <col min="34" max="34" width="6" style="9" bestFit="1" customWidth="1"/>
    <col min="35" max="35" width="3.7109375" style="1" customWidth="1"/>
    <col min="36" max="38" width="14.5703125" style="1" bestFit="1" customWidth="1"/>
    <col min="39" max="39" width="3.7109375" style="1" customWidth="1"/>
    <col min="40" max="42" width="14.5703125" style="1" bestFit="1" customWidth="1"/>
    <col min="43" max="43" width="3.7109375" style="1" customWidth="1"/>
    <col min="44" max="46" width="14.5703125" style="1" bestFit="1" customWidth="1"/>
    <col min="47" max="47" width="3.7109375" style="1" customWidth="1"/>
    <col min="48" max="50" width="14.5703125" style="1" bestFit="1" customWidth="1"/>
    <col min="51" max="16384" width="9.140625" style="1"/>
  </cols>
  <sheetData>
    <row r="1" spans="1:50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/>
      <c r="AJ1" s="35" t="s">
        <v>168</v>
      </c>
      <c r="AK1" s="35" t="s">
        <v>168</v>
      </c>
      <c r="AL1" s="35" t="s">
        <v>168</v>
      </c>
      <c r="AN1" s="35" t="s">
        <v>172</v>
      </c>
      <c r="AO1" s="35" t="s">
        <v>172</v>
      </c>
      <c r="AP1" s="35" t="s">
        <v>172</v>
      </c>
      <c r="AR1" s="35" t="s">
        <v>173</v>
      </c>
      <c r="AS1" s="35" t="s">
        <v>173</v>
      </c>
      <c r="AT1" s="35" t="s">
        <v>173</v>
      </c>
      <c r="AV1" s="35" t="s">
        <v>174</v>
      </c>
      <c r="AW1" s="35" t="s">
        <v>174</v>
      </c>
      <c r="AX1" s="35" t="s">
        <v>174</v>
      </c>
    </row>
    <row r="2" spans="1:50" s="20" customFormat="1" ht="38.25" x14ac:dyDescent="0.2">
      <c r="A2" s="11" t="s">
        <v>7</v>
      </c>
      <c r="B2" s="12" t="s">
        <v>8</v>
      </c>
      <c r="C2" s="13" t="s">
        <v>9</v>
      </c>
      <c r="D2" s="12" t="s">
        <v>10</v>
      </c>
      <c r="E2" s="12" t="s">
        <v>11</v>
      </c>
      <c r="F2" s="14" t="s">
        <v>12</v>
      </c>
      <c r="G2" s="15" t="s">
        <v>13</v>
      </c>
      <c r="H2" s="16" t="s">
        <v>14</v>
      </c>
      <c r="I2" s="16" t="s">
        <v>15</v>
      </c>
      <c r="J2" s="16" t="s">
        <v>16</v>
      </c>
      <c r="K2" s="16" t="s">
        <v>17</v>
      </c>
      <c r="L2" s="16" t="s">
        <v>18</v>
      </c>
      <c r="M2" s="16" t="s">
        <v>19</v>
      </c>
      <c r="N2" s="16" t="s">
        <v>20</v>
      </c>
      <c r="O2" s="16" t="s">
        <v>21</v>
      </c>
      <c r="P2" s="16" t="s">
        <v>22</v>
      </c>
      <c r="Q2" s="16" t="s">
        <v>23</v>
      </c>
      <c r="R2" s="16" t="s">
        <v>24</v>
      </c>
      <c r="S2" s="16" t="s">
        <v>25</v>
      </c>
      <c r="T2" s="16" t="s">
        <v>26</v>
      </c>
      <c r="U2" s="17"/>
      <c r="V2" s="16" t="s">
        <v>27</v>
      </c>
      <c r="W2" s="18"/>
      <c r="X2" s="16" t="s">
        <v>28</v>
      </c>
      <c r="Y2" s="16" t="s">
        <v>29</v>
      </c>
      <c r="Z2" s="19"/>
      <c r="AA2" s="16" t="s">
        <v>30</v>
      </c>
      <c r="AB2" s="16" t="s">
        <v>31</v>
      </c>
      <c r="AC2" s="16" t="s">
        <v>32</v>
      </c>
      <c r="AD2" s="16" t="s">
        <v>33</v>
      </c>
      <c r="AE2" s="16" t="s">
        <v>34</v>
      </c>
      <c r="AF2" s="16" t="s">
        <v>35</v>
      </c>
      <c r="AG2" s="16" t="s">
        <v>36</v>
      </c>
      <c r="AH2" s="16" t="s">
        <v>37</v>
      </c>
      <c r="AJ2" s="16" t="s">
        <v>169</v>
      </c>
      <c r="AK2" s="16" t="s">
        <v>170</v>
      </c>
      <c r="AL2" s="16" t="s">
        <v>171</v>
      </c>
      <c r="AN2" s="16" t="s">
        <v>175</v>
      </c>
      <c r="AO2" s="16" t="s">
        <v>176</v>
      </c>
      <c r="AP2" s="16" t="s">
        <v>177</v>
      </c>
      <c r="AR2" s="16" t="s">
        <v>175</v>
      </c>
      <c r="AS2" s="16" t="s">
        <v>176</v>
      </c>
      <c r="AT2" s="16" t="s">
        <v>177</v>
      </c>
      <c r="AV2" s="16" t="s">
        <v>178</v>
      </c>
      <c r="AW2" s="16" t="s">
        <v>179</v>
      </c>
      <c r="AX2" s="16" t="s">
        <v>180</v>
      </c>
    </row>
    <row r="3" spans="1:50" x14ac:dyDescent="0.2">
      <c r="A3" s="26" t="s">
        <v>38</v>
      </c>
      <c r="B3" s="2" t="s">
        <v>39</v>
      </c>
      <c r="C3" s="3">
        <v>12</v>
      </c>
      <c r="D3" s="4">
        <v>370202</v>
      </c>
      <c r="E3" s="5">
        <v>43101</v>
      </c>
      <c r="F3" s="5">
        <v>43465</v>
      </c>
      <c r="G3" s="21">
        <f>365/(1+F3-E3)</f>
        <v>1</v>
      </c>
      <c r="H3" s="22">
        <v>74224381</v>
      </c>
      <c r="I3" s="22">
        <v>371485166</v>
      </c>
      <c r="J3" s="22">
        <v>20943408</v>
      </c>
      <c r="K3" s="22">
        <v>302794507</v>
      </c>
      <c r="L3" s="22">
        <v>46704726</v>
      </c>
      <c r="M3" s="22">
        <v>816152188</v>
      </c>
      <c r="N3" s="22">
        <v>192580716</v>
      </c>
      <c r="P3" s="9">
        <f t="shared" ref="P3:T34" si="0">H3*$G3</f>
        <v>74224381</v>
      </c>
      <c r="Q3" s="9">
        <f t="shared" si="0"/>
        <v>371485166</v>
      </c>
      <c r="R3" s="9">
        <f t="shared" si="0"/>
        <v>20943408</v>
      </c>
      <c r="S3" s="9">
        <f t="shared" si="0"/>
        <v>302794507</v>
      </c>
      <c r="T3" s="9">
        <f t="shared" si="0"/>
        <v>46704726</v>
      </c>
      <c r="V3" s="9">
        <f t="shared" ref="V3:V66" si="1">SUM(P3:T3)</f>
        <v>816152188</v>
      </c>
      <c r="W3" s="23"/>
      <c r="X3" s="9">
        <f t="shared" ref="X3:Y34" si="2">M3*$G3</f>
        <v>816152188</v>
      </c>
      <c r="Y3" s="9">
        <f t="shared" si="2"/>
        <v>192580716</v>
      </c>
      <c r="Z3" s="23"/>
      <c r="AA3" s="9">
        <f t="shared" ref="AA3:AA66" si="3">V3</f>
        <v>816152188</v>
      </c>
      <c r="AB3" s="9">
        <f t="shared" ref="AB3:AB66" si="4">IF(ISERROR(((P3+Q3+R3)/X3)*Y3),0,((P3+Q3+R3)/X3)*Y3)</f>
        <v>110112257.88371688</v>
      </c>
      <c r="AC3" s="9">
        <f t="shared" ref="AC3:AC66" si="5">IF(ISERROR(((S3+T3)/X3)*Y3),0,((S3+T3)/X3)*Y3)</f>
        <v>82468458.116283119</v>
      </c>
      <c r="AD3" s="9">
        <f t="shared" ref="AD3:AD66" si="6">SUM(P3:R3)</f>
        <v>466652955</v>
      </c>
      <c r="AE3" s="9">
        <f t="shared" ref="AE3:AE66" si="7">SUM(S3:T3)</f>
        <v>349499233</v>
      </c>
      <c r="AF3" s="9">
        <f t="shared" ref="AF3:AF66" si="8">AD3+AE3-AA3</f>
        <v>0</v>
      </c>
      <c r="AG3" s="9">
        <f t="shared" ref="AG3:AG66" si="9">IF(ISERROR((AA3/X3)*Y3),0,(AA3/X3)*Y3)</f>
        <v>192580716</v>
      </c>
      <c r="AH3" s="24">
        <v>1</v>
      </c>
      <c r="AJ3" s="36">
        <v>633145.5</v>
      </c>
      <c r="AK3" s="36">
        <v>474193.75</v>
      </c>
      <c r="AL3" s="36">
        <v>1107339.25</v>
      </c>
      <c r="AM3" s="36"/>
      <c r="AN3" s="36">
        <v>417502.8</v>
      </c>
      <c r="AO3" s="36">
        <v>312688.17</v>
      </c>
      <c r="AP3" s="36">
        <v>730190.97</v>
      </c>
      <c r="AQ3" s="36"/>
      <c r="AR3" s="36">
        <v>536829.29</v>
      </c>
      <c r="AS3" s="36">
        <v>402057.72</v>
      </c>
      <c r="AT3" s="36">
        <v>938887.01</v>
      </c>
      <c r="AU3" s="36"/>
      <c r="AV3" s="36">
        <v>553662.05000000005</v>
      </c>
      <c r="AW3" s="36">
        <v>414664.6</v>
      </c>
      <c r="AX3" s="36">
        <v>968326.65</v>
      </c>
    </row>
    <row r="4" spans="1:50" x14ac:dyDescent="0.2">
      <c r="A4" s="29" t="s">
        <v>40</v>
      </c>
      <c r="B4" s="2" t="s">
        <v>41</v>
      </c>
      <c r="C4" s="3">
        <v>12</v>
      </c>
      <c r="D4" s="4">
        <v>370014</v>
      </c>
      <c r="E4" s="5">
        <v>43009</v>
      </c>
      <c r="F4" s="5">
        <v>43373</v>
      </c>
      <c r="G4" s="21">
        <f t="shared" ref="G4:G67" si="10">365/(1+F4-E4)</f>
        <v>1</v>
      </c>
      <c r="H4" s="22">
        <v>47654414</v>
      </c>
      <c r="I4" s="22">
        <v>364288104</v>
      </c>
      <c r="J4" s="22">
        <v>17535951</v>
      </c>
      <c r="K4" s="22">
        <v>467601702</v>
      </c>
      <c r="L4" s="22">
        <v>54697672</v>
      </c>
      <c r="M4" s="22">
        <v>952517584</v>
      </c>
      <c r="N4" s="22">
        <v>87562154</v>
      </c>
      <c r="P4" s="9">
        <f t="shared" si="0"/>
        <v>47654414</v>
      </c>
      <c r="Q4" s="9">
        <f t="shared" si="0"/>
        <v>364288104</v>
      </c>
      <c r="R4" s="9">
        <f t="shared" si="0"/>
        <v>17535951</v>
      </c>
      <c r="S4" s="9">
        <f t="shared" si="0"/>
        <v>467601702</v>
      </c>
      <c r="T4" s="9">
        <f t="shared" si="0"/>
        <v>54697672</v>
      </c>
      <c r="V4" s="9">
        <f t="shared" si="1"/>
        <v>951777843</v>
      </c>
      <c r="W4" s="23"/>
      <c r="X4" s="9">
        <f t="shared" si="2"/>
        <v>952517584</v>
      </c>
      <c r="Y4" s="9">
        <f t="shared" si="2"/>
        <v>87562154</v>
      </c>
      <c r="Z4" s="23"/>
      <c r="AA4" s="9">
        <f t="shared" si="3"/>
        <v>951777843</v>
      </c>
      <c r="AB4" s="9">
        <f t="shared" si="4"/>
        <v>39480698.80698625</v>
      </c>
      <c r="AC4" s="9">
        <f t="shared" si="5"/>
        <v>48013452.967700385</v>
      </c>
      <c r="AD4" s="9">
        <f t="shared" si="6"/>
        <v>429478469</v>
      </c>
      <c r="AE4" s="9">
        <f t="shared" si="7"/>
        <v>522299374</v>
      </c>
      <c r="AF4" s="9">
        <f t="shared" si="8"/>
        <v>0</v>
      </c>
      <c r="AG4" s="9">
        <f t="shared" si="9"/>
        <v>87494151.774686635</v>
      </c>
      <c r="AH4" s="24">
        <v>1</v>
      </c>
      <c r="AJ4" s="36">
        <v>227014</v>
      </c>
      <c r="AK4" s="36">
        <v>276077.25</v>
      </c>
      <c r="AL4" s="36">
        <v>503091.25</v>
      </c>
      <c r="AM4" s="36"/>
      <c r="AN4" s="36">
        <v>149695.46</v>
      </c>
      <c r="AO4" s="36">
        <v>182048.43</v>
      </c>
      <c r="AP4" s="36">
        <v>331743.89</v>
      </c>
      <c r="AQ4" s="36"/>
      <c r="AR4" s="36">
        <v>192479.89</v>
      </c>
      <c r="AS4" s="36">
        <v>234079.55</v>
      </c>
      <c r="AT4" s="36">
        <v>426559.44</v>
      </c>
      <c r="AU4" s="36"/>
      <c r="AV4" s="36">
        <v>198515.27</v>
      </c>
      <c r="AW4" s="36">
        <v>241419.32</v>
      </c>
      <c r="AX4" s="36">
        <v>439934.59</v>
      </c>
    </row>
    <row r="5" spans="1:50" s="26" customFormat="1" x14ac:dyDescent="0.2">
      <c r="A5" s="29" t="s">
        <v>42</v>
      </c>
      <c r="B5" s="2" t="s">
        <v>43</v>
      </c>
      <c r="C5" s="3">
        <v>12</v>
      </c>
      <c r="D5" s="4">
        <v>370228</v>
      </c>
      <c r="E5" s="5">
        <v>43101</v>
      </c>
      <c r="F5" s="5">
        <v>43465</v>
      </c>
      <c r="G5" s="21">
        <f t="shared" si="10"/>
        <v>1</v>
      </c>
      <c r="H5" s="22">
        <v>5168252</v>
      </c>
      <c r="I5" s="22">
        <v>61473172</v>
      </c>
      <c r="J5" s="22">
        <v>1471935</v>
      </c>
      <c r="K5" s="22">
        <v>133116874</v>
      </c>
      <c r="L5" s="22">
        <v>31683022</v>
      </c>
      <c r="M5" s="22">
        <v>232913255</v>
      </c>
      <c r="N5" s="22">
        <v>54028109</v>
      </c>
      <c r="O5" s="1"/>
      <c r="P5" s="9">
        <f t="shared" si="0"/>
        <v>5168252</v>
      </c>
      <c r="Q5" s="9">
        <f t="shared" si="0"/>
        <v>61473172</v>
      </c>
      <c r="R5" s="9">
        <f t="shared" si="0"/>
        <v>1471935</v>
      </c>
      <c r="S5" s="9">
        <f t="shared" si="0"/>
        <v>133116874</v>
      </c>
      <c r="T5" s="9">
        <f t="shared" si="0"/>
        <v>31683022</v>
      </c>
      <c r="U5" s="9"/>
      <c r="V5" s="9">
        <f t="shared" si="1"/>
        <v>232913255</v>
      </c>
      <c r="W5" s="23"/>
      <c r="X5" s="9">
        <f t="shared" si="2"/>
        <v>232913255</v>
      </c>
      <c r="Y5" s="9">
        <f t="shared" si="2"/>
        <v>54028109</v>
      </c>
      <c r="Z5" s="23"/>
      <c r="AA5" s="9">
        <f t="shared" si="3"/>
        <v>232913255</v>
      </c>
      <c r="AB5" s="9">
        <f t="shared" si="4"/>
        <v>15800028.145277224</v>
      </c>
      <c r="AC5" s="9">
        <f t="shared" si="5"/>
        <v>38228080.854722776</v>
      </c>
      <c r="AD5" s="9">
        <f t="shared" si="6"/>
        <v>68113359</v>
      </c>
      <c r="AE5" s="9">
        <f t="shared" si="7"/>
        <v>164799896</v>
      </c>
      <c r="AF5" s="9">
        <f t="shared" si="8"/>
        <v>0</v>
      </c>
      <c r="AG5" s="9">
        <f t="shared" si="9"/>
        <v>54028109</v>
      </c>
      <c r="AH5" s="24">
        <v>1</v>
      </c>
      <c r="AI5" s="1"/>
      <c r="AJ5" s="36">
        <v>90850.25</v>
      </c>
      <c r="AK5" s="36">
        <v>219811.5</v>
      </c>
      <c r="AL5" s="37">
        <v>310661.75</v>
      </c>
      <c r="AM5" s="37"/>
      <c r="AN5" s="37">
        <v>59907.46</v>
      </c>
      <c r="AO5" s="37">
        <v>144945.97</v>
      </c>
      <c r="AP5" s="37">
        <v>204853.43</v>
      </c>
      <c r="AQ5" s="37"/>
      <c r="AR5" s="37">
        <v>77029.73</v>
      </c>
      <c r="AS5" s="37">
        <v>186373.02</v>
      </c>
      <c r="AT5" s="37">
        <v>263402.75</v>
      </c>
      <c r="AU5" s="37"/>
      <c r="AV5" s="37">
        <v>79445.070000000007</v>
      </c>
      <c r="AW5" s="37">
        <v>192216.91</v>
      </c>
      <c r="AX5" s="37">
        <v>271661.98</v>
      </c>
    </row>
    <row r="6" spans="1:50" x14ac:dyDescent="0.2">
      <c r="A6" s="29" t="s">
        <v>44</v>
      </c>
      <c r="B6" s="2" t="s">
        <v>45</v>
      </c>
      <c r="C6" s="3">
        <v>12</v>
      </c>
      <c r="D6" s="4">
        <v>370030</v>
      </c>
      <c r="E6" s="5">
        <v>43101</v>
      </c>
      <c r="F6" s="5">
        <v>43465</v>
      </c>
      <c r="G6" s="21">
        <f t="shared" si="10"/>
        <v>1</v>
      </c>
      <c r="H6" s="22">
        <v>1472075</v>
      </c>
      <c r="I6" s="22">
        <v>6412017</v>
      </c>
      <c r="J6" s="22">
        <v>1035414</v>
      </c>
      <c r="K6" s="22">
        <v>19988184</v>
      </c>
      <c r="L6" s="22">
        <v>7966629</v>
      </c>
      <c r="M6" s="22">
        <v>37515003</v>
      </c>
      <c r="N6" s="22">
        <v>8744090</v>
      </c>
      <c r="P6" s="9">
        <f t="shared" si="0"/>
        <v>1472075</v>
      </c>
      <c r="Q6" s="9">
        <f t="shared" si="0"/>
        <v>6412017</v>
      </c>
      <c r="R6" s="9">
        <f t="shared" si="0"/>
        <v>1035414</v>
      </c>
      <c r="S6" s="9">
        <f t="shared" si="0"/>
        <v>19988184</v>
      </c>
      <c r="T6" s="9">
        <f t="shared" si="0"/>
        <v>7966629</v>
      </c>
      <c r="V6" s="9">
        <f t="shared" si="1"/>
        <v>36874319</v>
      </c>
      <c r="W6" s="23"/>
      <c r="X6" s="9">
        <f t="shared" si="2"/>
        <v>37515003</v>
      </c>
      <c r="Y6" s="9">
        <f t="shared" si="2"/>
        <v>8744090</v>
      </c>
      <c r="Z6" s="23"/>
      <c r="AA6" s="9">
        <f t="shared" si="3"/>
        <v>36874319</v>
      </c>
      <c r="AB6" s="9">
        <f t="shared" si="4"/>
        <v>2078980.5939650331</v>
      </c>
      <c r="AC6" s="9">
        <f t="shared" si="5"/>
        <v>6515777.1893332908</v>
      </c>
      <c r="AD6" s="9">
        <f t="shared" si="6"/>
        <v>8919506</v>
      </c>
      <c r="AE6" s="9">
        <f t="shared" si="7"/>
        <v>27954813</v>
      </c>
      <c r="AF6" s="9">
        <f t="shared" si="8"/>
        <v>0</v>
      </c>
      <c r="AG6" s="9">
        <f t="shared" si="9"/>
        <v>8594757.7832983248</v>
      </c>
      <c r="AH6" s="24">
        <v>1</v>
      </c>
      <c r="AJ6" s="36">
        <v>11954.25</v>
      </c>
      <c r="AK6" s="36">
        <v>37465.75</v>
      </c>
      <c r="AL6" s="36">
        <v>49420</v>
      </c>
      <c r="AM6" s="36"/>
      <c r="AN6" s="36">
        <v>7882.58</v>
      </c>
      <c r="AO6" s="36">
        <v>24705.26</v>
      </c>
      <c r="AP6" s="36">
        <v>32587.84</v>
      </c>
      <c r="AQ6" s="36"/>
      <c r="AR6" s="36">
        <v>10135.64</v>
      </c>
      <c r="AS6" s="36">
        <v>31766.31</v>
      </c>
      <c r="AT6" s="36">
        <v>41901.949999999997</v>
      </c>
      <c r="AU6" s="36"/>
      <c r="AV6" s="36">
        <v>10453.450000000001</v>
      </c>
      <c r="AW6" s="36">
        <v>32762.37</v>
      </c>
      <c r="AX6" s="36">
        <v>43215.82</v>
      </c>
    </row>
    <row r="7" spans="1:50" x14ac:dyDescent="0.2">
      <c r="A7" s="27" t="s">
        <v>46</v>
      </c>
      <c r="B7" s="2" t="s">
        <v>47</v>
      </c>
      <c r="C7" s="3">
        <v>12</v>
      </c>
      <c r="D7" s="4">
        <v>370041</v>
      </c>
      <c r="E7" s="5">
        <v>43101</v>
      </c>
      <c r="F7" s="5">
        <v>43465</v>
      </c>
      <c r="G7" s="21">
        <f t="shared" si="10"/>
        <v>1</v>
      </c>
      <c r="H7" s="22">
        <v>2215996</v>
      </c>
      <c r="I7" s="22">
        <v>104865366</v>
      </c>
      <c r="J7" s="22">
        <v>1016206</v>
      </c>
      <c r="K7" s="22">
        <v>125914966</v>
      </c>
      <c r="L7" s="22">
        <v>14548998</v>
      </c>
      <c r="M7" s="22">
        <v>248561532</v>
      </c>
      <c r="N7" s="22">
        <v>47403280</v>
      </c>
      <c r="P7" s="9">
        <f t="shared" si="0"/>
        <v>2215996</v>
      </c>
      <c r="Q7" s="9">
        <f t="shared" si="0"/>
        <v>104865366</v>
      </c>
      <c r="R7" s="9">
        <f t="shared" si="0"/>
        <v>1016206</v>
      </c>
      <c r="S7" s="9">
        <f t="shared" si="0"/>
        <v>125914966</v>
      </c>
      <c r="T7" s="9">
        <f t="shared" si="0"/>
        <v>14548998</v>
      </c>
      <c r="V7" s="9">
        <f t="shared" si="1"/>
        <v>248561532</v>
      </c>
      <c r="W7" s="23"/>
      <c r="X7" s="9">
        <f t="shared" si="2"/>
        <v>248561532</v>
      </c>
      <c r="Y7" s="9">
        <f t="shared" si="2"/>
        <v>47403280</v>
      </c>
      <c r="Z7" s="23"/>
      <c r="AA7" s="9">
        <f t="shared" si="3"/>
        <v>248561532</v>
      </c>
      <c r="AB7" s="9">
        <f t="shared" si="4"/>
        <v>20615335.13248156</v>
      </c>
      <c r="AC7" s="9">
        <f t="shared" si="5"/>
        <v>26787944.867518436</v>
      </c>
      <c r="AD7" s="9">
        <f t="shared" si="6"/>
        <v>108097568</v>
      </c>
      <c r="AE7" s="9">
        <f t="shared" si="7"/>
        <v>140463964</v>
      </c>
      <c r="AF7" s="9">
        <f t="shared" si="8"/>
        <v>0</v>
      </c>
      <c r="AG7" s="9">
        <f t="shared" si="9"/>
        <v>47403280</v>
      </c>
      <c r="AH7" s="24">
        <v>1</v>
      </c>
      <c r="AJ7" s="36">
        <v>118538.25</v>
      </c>
      <c r="AK7" s="36">
        <v>154030.75</v>
      </c>
      <c r="AL7" s="36">
        <v>272569</v>
      </c>
      <c r="AM7" s="36"/>
      <c r="AN7" s="36">
        <v>78165.259999999995</v>
      </c>
      <c r="AO7" s="36">
        <v>101569.39</v>
      </c>
      <c r="AP7" s="36">
        <v>179734.65</v>
      </c>
      <c r="AQ7" s="36"/>
      <c r="AR7" s="36">
        <v>100505.76</v>
      </c>
      <c r="AS7" s="36">
        <v>130599.02</v>
      </c>
      <c r="AT7" s="36">
        <v>231104.78</v>
      </c>
      <c r="AU7" s="36"/>
      <c r="AV7" s="36">
        <v>103657.2</v>
      </c>
      <c r="AW7" s="36">
        <v>134694.07</v>
      </c>
      <c r="AX7" s="36">
        <v>238351.27</v>
      </c>
    </row>
    <row r="8" spans="1:50" x14ac:dyDescent="0.2">
      <c r="A8" s="27" t="s">
        <v>48</v>
      </c>
      <c r="B8" s="2" t="s">
        <v>49</v>
      </c>
      <c r="C8" s="3">
        <v>12</v>
      </c>
      <c r="D8" s="4">
        <v>374012</v>
      </c>
      <c r="E8" s="5">
        <v>43101</v>
      </c>
      <c r="F8" s="5">
        <v>43465</v>
      </c>
      <c r="G8" s="21">
        <f t="shared" si="10"/>
        <v>1</v>
      </c>
      <c r="H8" s="22">
        <v>39986874</v>
      </c>
      <c r="I8" s="22">
        <v>11737921</v>
      </c>
      <c r="J8" s="22">
        <v>0</v>
      </c>
      <c r="K8" s="22">
        <v>111366</v>
      </c>
      <c r="L8" s="22">
        <v>11041</v>
      </c>
      <c r="M8" s="22">
        <v>51847202</v>
      </c>
      <c r="N8" s="22">
        <v>18745965</v>
      </c>
      <c r="O8" s="26"/>
      <c r="P8" s="9">
        <f t="shared" si="0"/>
        <v>39986874</v>
      </c>
      <c r="Q8" s="9">
        <f t="shared" si="0"/>
        <v>11737921</v>
      </c>
      <c r="R8" s="9">
        <f t="shared" si="0"/>
        <v>0</v>
      </c>
      <c r="S8" s="9">
        <f t="shared" si="0"/>
        <v>111366</v>
      </c>
      <c r="T8" s="9">
        <f t="shared" si="0"/>
        <v>11041</v>
      </c>
      <c r="V8" s="9">
        <f t="shared" si="1"/>
        <v>51847202</v>
      </c>
      <c r="W8" s="28"/>
      <c r="X8" s="9">
        <f t="shared" si="2"/>
        <v>51847202</v>
      </c>
      <c r="Y8" s="9">
        <f t="shared" si="2"/>
        <v>18745965</v>
      </c>
      <c r="Z8" s="28"/>
      <c r="AA8" s="9">
        <f t="shared" si="3"/>
        <v>51847202</v>
      </c>
      <c r="AB8" s="9">
        <f t="shared" si="4"/>
        <v>18701707.31107486</v>
      </c>
      <c r="AC8" s="9">
        <f t="shared" si="5"/>
        <v>44257.688925142</v>
      </c>
      <c r="AD8" s="9">
        <f t="shared" si="6"/>
        <v>51724795</v>
      </c>
      <c r="AE8" s="9">
        <f t="shared" si="7"/>
        <v>122407</v>
      </c>
      <c r="AF8" s="9">
        <f t="shared" si="8"/>
        <v>0</v>
      </c>
      <c r="AG8" s="9">
        <f t="shared" si="9"/>
        <v>18745965</v>
      </c>
      <c r="AH8" s="24">
        <v>1</v>
      </c>
      <c r="AJ8" s="36">
        <v>107534.75</v>
      </c>
      <c r="AK8" s="36">
        <v>254.5</v>
      </c>
      <c r="AL8" s="36">
        <v>107789.25</v>
      </c>
      <c r="AM8" s="36"/>
      <c r="AN8" s="36">
        <v>70909.66</v>
      </c>
      <c r="AO8" s="36">
        <v>167.79</v>
      </c>
      <c r="AP8" s="36">
        <v>71077.45</v>
      </c>
      <c r="AQ8" s="36"/>
      <c r="AR8" s="36">
        <v>91176.26</v>
      </c>
      <c r="AS8" s="36">
        <v>215.77</v>
      </c>
      <c r="AT8" s="36">
        <v>91392.03</v>
      </c>
      <c r="AU8" s="36"/>
      <c r="AV8" s="36">
        <v>94035.18</v>
      </c>
      <c r="AW8" s="36">
        <v>222.53</v>
      </c>
      <c r="AX8" s="36">
        <v>94257.71</v>
      </c>
    </row>
    <row r="9" spans="1:50" s="26" customFormat="1" x14ac:dyDescent="0.2">
      <c r="A9" s="33" t="s">
        <v>50</v>
      </c>
      <c r="B9" s="2" t="s">
        <v>51</v>
      </c>
      <c r="C9" s="3">
        <v>12</v>
      </c>
      <c r="D9" s="4">
        <v>374023</v>
      </c>
      <c r="E9" s="5">
        <v>43101</v>
      </c>
      <c r="F9" s="5">
        <v>43465</v>
      </c>
      <c r="G9" s="21">
        <f t="shared" si="10"/>
        <v>1</v>
      </c>
      <c r="H9" s="22">
        <v>33606000</v>
      </c>
      <c r="I9" s="22">
        <v>0</v>
      </c>
      <c r="J9" s="22">
        <v>0</v>
      </c>
      <c r="K9" s="22">
        <v>0</v>
      </c>
      <c r="L9" s="22">
        <v>504350</v>
      </c>
      <c r="M9" s="22">
        <v>34110350</v>
      </c>
      <c r="N9" s="22">
        <v>15696215</v>
      </c>
      <c r="P9" s="9">
        <f t="shared" si="0"/>
        <v>33606000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504350</v>
      </c>
      <c r="U9" s="8"/>
      <c r="V9" s="9">
        <f t="shared" si="1"/>
        <v>34110350</v>
      </c>
      <c r="W9" s="28"/>
      <c r="X9" s="9">
        <f t="shared" si="2"/>
        <v>34110350</v>
      </c>
      <c r="Y9" s="9">
        <f t="shared" si="2"/>
        <v>15696215</v>
      </c>
      <c r="Z9" s="28"/>
      <c r="AA9" s="9">
        <f t="shared" si="3"/>
        <v>34110350</v>
      </c>
      <c r="AB9" s="9">
        <f t="shared" si="4"/>
        <v>15464133.358057011</v>
      </c>
      <c r="AC9" s="9">
        <f t="shared" si="5"/>
        <v>232081.64194298798</v>
      </c>
      <c r="AD9" s="9">
        <f t="shared" si="6"/>
        <v>33606000</v>
      </c>
      <c r="AE9" s="9">
        <f t="shared" si="7"/>
        <v>504350</v>
      </c>
      <c r="AF9" s="9">
        <f t="shared" si="8"/>
        <v>0</v>
      </c>
      <c r="AG9" s="9">
        <f t="shared" si="9"/>
        <v>15696215</v>
      </c>
      <c r="AH9" s="24">
        <v>1</v>
      </c>
      <c r="AI9" s="1"/>
      <c r="AJ9" s="36">
        <v>88918.75</v>
      </c>
      <c r="AK9" s="37">
        <v>1334.5</v>
      </c>
      <c r="AL9" s="37">
        <v>90253.25</v>
      </c>
      <c r="AM9" s="37"/>
      <c r="AN9" s="37">
        <v>58633.99</v>
      </c>
      <c r="AO9" s="37">
        <v>879.94</v>
      </c>
      <c r="AP9" s="37">
        <v>59513.93</v>
      </c>
      <c r="AQ9" s="37"/>
      <c r="AR9" s="37">
        <v>75392.149999999994</v>
      </c>
      <c r="AS9" s="37">
        <v>1131.47</v>
      </c>
      <c r="AT9" s="37">
        <v>76523.62</v>
      </c>
      <c r="AU9" s="37"/>
      <c r="AV9" s="37">
        <v>77756.14</v>
      </c>
      <c r="AW9" s="37">
        <v>1166.94</v>
      </c>
      <c r="AX9" s="37">
        <v>78923.08</v>
      </c>
    </row>
    <row r="10" spans="1:50" x14ac:dyDescent="0.2">
      <c r="A10" s="29" t="s">
        <v>52</v>
      </c>
      <c r="B10" s="2" t="s">
        <v>53</v>
      </c>
      <c r="C10" s="3">
        <v>12</v>
      </c>
      <c r="D10" s="4">
        <v>370100</v>
      </c>
      <c r="E10" s="5">
        <v>42917</v>
      </c>
      <c r="F10" s="5">
        <v>43281</v>
      </c>
      <c r="G10" s="21">
        <f t="shared" si="10"/>
        <v>1</v>
      </c>
      <c r="H10" s="22">
        <v>2640844</v>
      </c>
      <c r="I10" s="22">
        <v>9677631</v>
      </c>
      <c r="J10" s="22">
        <v>784738</v>
      </c>
      <c r="K10" s="22">
        <v>20174245</v>
      </c>
      <c r="L10" s="22">
        <v>7488484</v>
      </c>
      <c r="M10" s="22">
        <v>43156313</v>
      </c>
      <c r="N10" s="22">
        <v>10218935</v>
      </c>
      <c r="P10" s="9">
        <f t="shared" si="0"/>
        <v>2640844</v>
      </c>
      <c r="Q10" s="9">
        <f t="shared" si="0"/>
        <v>9677631</v>
      </c>
      <c r="R10" s="9">
        <f t="shared" si="0"/>
        <v>784738</v>
      </c>
      <c r="S10" s="9">
        <f t="shared" si="0"/>
        <v>20174245</v>
      </c>
      <c r="T10" s="9">
        <f t="shared" si="0"/>
        <v>7488484</v>
      </c>
      <c r="V10" s="9">
        <f t="shared" si="1"/>
        <v>40765942</v>
      </c>
      <c r="W10" s="23"/>
      <c r="X10" s="9">
        <f t="shared" si="2"/>
        <v>43156313</v>
      </c>
      <c r="Y10" s="9">
        <f t="shared" si="2"/>
        <v>10218935</v>
      </c>
      <c r="Z10" s="23"/>
      <c r="AA10" s="9">
        <f t="shared" si="3"/>
        <v>40765942</v>
      </c>
      <c r="AB10" s="9">
        <f t="shared" si="4"/>
        <v>3102695.1245384421</v>
      </c>
      <c r="AC10" s="9">
        <f t="shared" si="5"/>
        <v>6550226.6047058981</v>
      </c>
      <c r="AD10" s="9">
        <f t="shared" si="6"/>
        <v>13103213</v>
      </c>
      <c r="AE10" s="9">
        <f t="shared" si="7"/>
        <v>27662729</v>
      </c>
      <c r="AF10" s="9">
        <f t="shared" si="8"/>
        <v>0</v>
      </c>
      <c r="AG10" s="9">
        <f t="shared" si="9"/>
        <v>9652921.7292443402</v>
      </c>
      <c r="AH10" s="24">
        <v>1</v>
      </c>
      <c r="AJ10" s="36">
        <v>17840.5</v>
      </c>
      <c r="AK10" s="36">
        <v>37663.75</v>
      </c>
      <c r="AL10" s="36">
        <v>55504.25</v>
      </c>
      <c r="AM10" s="36"/>
      <c r="AN10" s="36">
        <v>11764.21</v>
      </c>
      <c r="AO10" s="36">
        <v>24835.96</v>
      </c>
      <c r="AP10" s="36">
        <v>36600.17</v>
      </c>
      <c r="AQ10" s="36"/>
      <c r="AR10" s="36">
        <v>15126.54</v>
      </c>
      <c r="AS10" s="36">
        <v>31934.26</v>
      </c>
      <c r="AT10" s="36">
        <v>47060.800000000003</v>
      </c>
      <c r="AU10" s="36"/>
      <c r="AV10" s="36">
        <v>15600.85</v>
      </c>
      <c r="AW10" s="36">
        <v>32935.589999999997</v>
      </c>
      <c r="AX10" s="36">
        <v>48536.44</v>
      </c>
    </row>
    <row r="11" spans="1:50" x14ac:dyDescent="0.2">
      <c r="A11" s="26" t="s">
        <v>54</v>
      </c>
      <c r="B11" s="2" t="s">
        <v>55</v>
      </c>
      <c r="C11" s="3">
        <v>12</v>
      </c>
      <c r="D11" s="4">
        <v>370029</v>
      </c>
      <c r="E11" s="5">
        <v>42826</v>
      </c>
      <c r="F11" s="5">
        <v>43190</v>
      </c>
      <c r="G11" s="21">
        <f t="shared" si="10"/>
        <v>1</v>
      </c>
      <c r="H11" s="22">
        <v>3742613</v>
      </c>
      <c r="I11" s="22">
        <v>22108429</v>
      </c>
      <c r="J11" s="22">
        <v>1200415</v>
      </c>
      <c r="K11" s="22">
        <v>42568001</v>
      </c>
      <c r="L11" s="22">
        <v>8736401</v>
      </c>
      <c r="M11" s="22">
        <v>78822459</v>
      </c>
      <c r="N11" s="22">
        <v>19393901</v>
      </c>
      <c r="P11" s="9">
        <f t="shared" si="0"/>
        <v>3742613</v>
      </c>
      <c r="Q11" s="9">
        <f t="shared" si="0"/>
        <v>22108429</v>
      </c>
      <c r="R11" s="9">
        <f t="shared" si="0"/>
        <v>1200415</v>
      </c>
      <c r="S11" s="9">
        <f t="shared" si="0"/>
        <v>42568001</v>
      </c>
      <c r="T11" s="9">
        <f t="shared" si="0"/>
        <v>8736401</v>
      </c>
      <c r="V11" s="9">
        <f t="shared" si="1"/>
        <v>78355859</v>
      </c>
      <c r="W11" s="23"/>
      <c r="X11" s="9">
        <f t="shared" si="2"/>
        <v>78822459</v>
      </c>
      <c r="Y11" s="9">
        <f t="shared" si="2"/>
        <v>19393901</v>
      </c>
      <c r="Z11" s="23"/>
      <c r="AA11" s="9">
        <f t="shared" si="3"/>
        <v>78355859</v>
      </c>
      <c r="AB11" s="9">
        <f t="shared" si="4"/>
        <v>6655885.7160718245</v>
      </c>
      <c r="AC11" s="9">
        <f t="shared" si="5"/>
        <v>12623210.514812814</v>
      </c>
      <c r="AD11" s="9">
        <f t="shared" si="6"/>
        <v>27051457</v>
      </c>
      <c r="AE11" s="9">
        <f t="shared" si="7"/>
        <v>51304402</v>
      </c>
      <c r="AF11" s="9">
        <f t="shared" si="8"/>
        <v>0</v>
      </c>
      <c r="AG11" s="9">
        <f t="shared" si="9"/>
        <v>19279096.230884638</v>
      </c>
      <c r="AH11" s="24">
        <v>1</v>
      </c>
      <c r="AJ11" s="36">
        <v>38271.25</v>
      </c>
      <c r="AK11" s="36">
        <v>72583.5</v>
      </c>
      <c r="AL11" s="36">
        <v>110854.75</v>
      </c>
      <c r="AM11" s="36"/>
      <c r="AN11" s="36">
        <v>25236.62</v>
      </c>
      <c r="AO11" s="36">
        <v>47862.26</v>
      </c>
      <c r="AP11" s="36">
        <v>73098.880000000005</v>
      </c>
      <c r="AQ11" s="36"/>
      <c r="AR11" s="36">
        <v>32449.38</v>
      </c>
      <c r="AS11" s="36">
        <v>61541.82</v>
      </c>
      <c r="AT11" s="36">
        <v>93991.2</v>
      </c>
      <c r="AU11" s="36"/>
      <c r="AV11" s="36">
        <v>33466.86</v>
      </c>
      <c r="AW11" s="36">
        <v>63471.519999999997</v>
      </c>
      <c r="AX11" s="36">
        <v>96938.38</v>
      </c>
    </row>
    <row r="12" spans="1:50" x14ac:dyDescent="0.2">
      <c r="A12" s="29" t="s">
        <v>56</v>
      </c>
      <c r="B12" s="2" t="s">
        <v>57</v>
      </c>
      <c r="C12" s="3">
        <v>12</v>
      </c>
      <c r="D12" s="4">
        <v>370056</v>
      </c>
      <c r="E12" s="5">
        <v>42917</v>
      </c>
      <c r="F12" s="5">
        <v>43281</v>
      </c>
      <c r="G12" s="21">
        <f t="shared" si="10"/>
        <v>1</v>
      </c>
      <c r="H12" s="22">
        <v>84618589</v>
      </c>
      <c r="I12" s="22">
        <v>261776873</v>
      </c>
      <c r="J12" s="22">
        <v>8416275</v>
      </c>
      <c r="K12" s="22">
        <v>369166136</v>
      </c>
      <c r="L12" s="22">
        <v>142447411</v>
      </c>
      <c r="M12" s="22">
        <v>911744649</v>
      </c>
      <c r="N12" s="22">
        <v>250540093</v>
      </c>
      <c r="P12" s="9">
        <f t="shared" si="0"/>
        <v>84618589</v>
      </c>
      <c r="Q12" s="9">
        <f t="shared" si="0"/>
        <v>261776873</v>
      </c>
      <c r="R12" s="9">
        <f t="shared" si="0"/>
        <v>8416275</v>
      </c>
      <c r="S12" s="9">
        <f t="shared" si="0"/>
        <v>369166136</v>
      </c>
      <c r="T12" s="9">
        <f t="shared" si="0"/>
        <v>142447411</v>
      </c>
      <c r="V12" s="9">
        <f t="shared" si="1"/>
        <v>866425284</v>
      </c>
      <c r="W12" s="23"/>
      <c r="X12" s="9">
        <f t="shared" si="2"/>
        <v>911744649</v>
      </c>
      <c r="Y12" s="9">
        <f t="shared" si="2"/>
        <v>250540093</v>
      </c>
      <c r="Z12" s="23"/>
      <c r="AA12" s="9">
        <f t="shared" si="3"/>
        <v>866425284</v>
      </c>
      <c r="AB12" s="9">
        <f t="shared" si="4"/>
        <v>97499410.260286093</v>
      </c>
      <c r="AC12" s="9">
        <f t="shared" si="5"/>
        <v>140587285.90952209</v>
      </c>
      <c r="AD12" s="9">
        <f t="shared" si="6"/>
        <v>354811737</v>
      </c>
      <c r="AE12" s="9">
        <f t="shared" si="7"/>
        <v>511613547</v>
      </c>
      <c r="AF12" s="9">
        <f t="shared" si="8"/>
        <v>0</v>
      </c>
      <c r="AG12" s="9">
        <f t="shared" si="9"/>
        <v>238086696.16980818</v>
      </c>
      <c r="AH12" s="24">
        <v>1</v>
      </c>
      <c r="AJ12" s="36">
        <v>560621.5</v>
      </c>
      <c r="AK12" s="36">
        <v>808377</v>
      </c>
      <c r="AL12" s="36">
        <v>1368998.5</v>
      </c>
      <c r="AM12" s="36"/>
      <c r="AN12" s="36">
        <v>369679.92</v>
      </c>
      <c r="AO12" s="36">
        <v>533052.16000000003</v>
      </c>
      <c r="AP12" s="36">
        <v>902732.08</v>
      </c>
      <c r="AQ12" s="36"/>
      <c r="AR12" s="36">
        <v>475337.99</v>
      </c>
      <c r="AS12" s="36">
        <v>685403.92</v>
      </c>
      <c r="AT12" s="36">
        <v>1160741.9099999999</v>
      </c>
      <c r="AU12" s="36"/>
      <c r="AV12" s="36">
        <v>490242.64</v>
      </c>
      <c r="AW12" s="36">
        <v>706895.37</v>
      </c>
      <c r="AX12" s="36">
        <v>1197138.01</v>
      </c>
    </row>
    <row r="13" spans="1:50" x14ac:dyDescent="0.2">
      <c r="A13" s="29" t="s">
        <v>58</v>
      </c>
      <c r="B13" s="2" t="s">
        <v>59</v>
      </c>
      <c r="C13" s="3">
        <v>12</v>
      </c>
      <c r="D13" s="4">
        <v>370023</v>
      </c>
      <c r="E13" s="5">
        <v>42917</v>
      </c>
      <c r="F13" s="5">
        <v>43281</v>
      </c>
      <c r="G13" s="21">
        <f t="shared" si="10"/>
        <v>1</v>
      </c>
      <c r="H13" s="22">
        <v>29554597</v>
      </c>
      <c r="I13" s="22">
        <v>77043585</v>
      </c>
      <c r="J13" s="22">
        <v>3546561</v>
      </c>
      <c r="K13" s="22">
        <v>194294130</v>
      </c>
      <c r="L13" s="22">
        <v>30876182</v>
      </c>
      <c r="M13" s="22">
        <v>339520498</v>
      </c>
      <c r="N13" s="22">
        <v>91112564</v>
      </c>
      <c r="P13" s="9">
        <f t="shared" si="0"/>
        <v>29554597</v>
      </c>
      <c r="Q13" s="9">
        <f t="shared" si="0"/>
        <v>77043585</v>
      </c>
      <c r="R13" s="9">
        <f t="shared" si="0"/>
        <v>3546561</v>
      </c>
      <c r="S13" s="9">
        <f t="shared" si="0"/>
        <v>194294130</v>
      </c>
      <c r="T13" s="9">
        <f t="shared" si="0"/>
        <v>30876182</v>
      </c>
      <c r="V13" s="9">
        <f t="shared" si="1"/>
        <v>335315055</v>
      </c>
      <c r="W13" s="23"/>
      <c r="X13" s="9">
        <f t="shared" si="2"/>
        <v>339520498</v>
      </c>
      <c r="Y13" s="9">
        <f t="shared" si="2"/>
        <v>91112564</v>
      </c>
      <c r="Z13" s="23"/>
      <c r="AA13" s="9">
        <f t="shared" si="3"/>
        <v>335315055</v>
      </c>
      <c r="AB13" s="9">
        <f t="shared" si="4"/>
        <v>29558067.936890963</v>
      </c>
      <c r="AC13" s="9">
        <f t="shared" si="5"/>
        <v>60425937.70877412</v>
      </c>
      <c r="AD13" s="9">
        <f t="shared" si="6"/>
        <v>110144743</v>
      </c>
      <c r="AE13" s="9">
        <f t="shared" si="7"/>
        <v>225170312</v>
      </c>
      <c r="AF13" s="9">
        <f t="shared" si="8"/>
        <v>0</v>
      </c>
      <c r="AG13" s="9">
        <f t="shared" si="9"/>
        <v>89984005.645665079</v>
      </c>
      <c r="AH13" s="24">
        <v>1</v>
      </c>
      <c r="AJ13" s="36">
        <v>169959</v>
      </c>
      <c r="AK13" s="36">
        <v>347449.25</v>
      </c>
      <c r="AL13" s="36">
        <v>517408.25</v>
      </c>
      <c r="AM13" s="36"/>
      <c r="AN13" s="36">
        <v>112072.58</v>
      </c>
      <c r="AO13" s="36">
        <v>229111.52</v>
      </c>
      <c r="AP13" s="36">
        <v>341184.1</v>
      </c>
      <c r="AQ13" s="36"/>
      <c r="AR13" s="36">
        <v>144104.18</v>
      </c>
      <c r="AS13" s="36">
        <v>294594.02</v>
      </c>
      <c r="AT13" s="36">
        <v>438698.2</v>
      </c>
      <c r="AU13" s="36"/>
      <c r="AV13" s="36">
        <v>148622.70000000001</v>
      </c>
      <c r="AW13" s="36">
        <v>303831.28000000003</v>
      </c>
      <c r="AX13" s="36">
        <v>452453.98</v>
      </c>
    </row>
    <row r="14" spans="1:50" x14ac:dyDescent="0.2">
      <c r="A14" s="29" t="s">
        <v>60</v>
      </c>
      <c r="B14" s="2" t="s">
        <v>61</v>
      </c>
      <c r="C14" s="3">
        <v>12</v>
      </c>
      <c r="D14" s="4">
        <v>370153</v>
      </c>
      <c r="E14" s="5">
        <v>42917</v>
      </c>
      <c r="F14" s="5">
        <v>43281</v>
      </c>
      <c r="G14" s="21">
        <f t="shared" si="10"/>
        <v>1</v>
      </c>
      <c r="H14" s="22">
        <v>1648906</v>
      </c>
      <c r="I14" s="22">
        <v>6996658</v>
      </c>
      <c r="J14" s="22">
        <v>473608</v>
      </c>
      <c r="K14" s="22">
        <v>14223424</v>
      </c>
      <c r="L14" s="22">
        <v>2297134</v>
      </c>
      <c r="M14" s="22">
        <v>27621578</v>
      </c>
      <c r="N14" s="22">
        <v>11180474</v>
      </c>
      <c r="P14" s="9">
        <f t="shared" si="0"/>
        <v>1648906</v>
      </c>
      <c r="Q14" s="9">
        <f t="shared" si="0"/>
        <v>6996658</v>
      </c>
      <c r="R14" s="9">
        <f t="shared" si="0"/>
        <v>473608</v>
      </c>
      <c r="S14" s="9">
        <f t="shared" si="0"/>
        <v>14223424</v>
      </c>
      <c r="T14" s="9">
        <f t="shared" si="0"/>
        <v>2297134</v>
      </c>
      <c r="V14" s="9">
        <f t="shared" si="1"/>
        <v>25639730</v>
      </c>
      <c r="W14" s="23"/>
      <c r="X14" s="9">
        <f t="shared" si="2"/>
        <v>27621578</v>
      </c>
      <c r="Y14" s="9">
        <f t="shared" si="2"/>
        <v>11180474</v>
      </c>
      <c r="Z14" s="23"/>
      <c r="AA14" s="9">
        <f t="shared" si="3"/>
        <v>25639730</v>
      </c>
      <c r="AB14" s="9">
        <f t="shared" si="4"/>
        <v>3691196.2613985343</v>
      </c>
      <c r="AC14" s="9">
        <f t="shared" si="5"/>
        <v>6687078.8187587252</v>
      </c>
      <c r="AD14" s="9">
        <f t="shared" si="6"/>
        <v>9119172</v>
      </c>
      <c r="AE14" s="9">
        <f t="shared" si="7"/>
        <v>16520558</v>
      </c>
      <c r="AF14" s="9">
        <f t="shared" si="8"/>
        <v>0</v>
      </c>
      <c r="AG14" s="9">
        <f t="shared" si="9"/>
        <v>10378275.080157259</v>
      </c>
      <c r="AH14" s="24">
        <v>1</v>
      </c>
      <c r="AJ14" s="36">
        <v>21224.5</v>
      </c>
      <c r="AK14" s="36">
        <v>38450.75</v>
      </c>
      <c r="AL14" s="36">
        <v>59675.25</v>
      </c>
      <c r="AM14" s="36"/>
      <c r="AN14" s="36">
        <v>13995.46</v>
      </c>
      <c r="AO14" s="36">
        <v>25354.75</v>
      </c>
      <c r="AP14" s="36">
        <v>39350.21</v>
      </c>
      <c r="AQ14" s="36"/>
      <c r="AR14" s="36">
        <v>17995.66</v>
      </c>
      <c r="AS14" s="36">
        <v>32601.45</v>
      </c>
      <c r="AT14" s="36">
        <v>50597.11</v>
      </c>
      <c r="AU14" s="36"/>
      <c r="AV14" s="36">
        <v>18559.93</v>
      </c>
      <c r="AW14" s="36">
        <v>33623.699999999997</v>
      </c>
      <c r="AX14" s="36">
        <v>52183.63</v>
      </c>
    </row>
    <row r="15" spans="1:50" x14ac:dyDescent="0.2">
      <c r="A15" s="29" t="s">
        <v>62</v>
      </c>
      <c r="B15" s="2" t="s">
        <v>63</v>
      </c>
      <c r="C15" s="3">
        <v>12</v>
      </c>
      <c r="D15" s="4">
        <v>370054</v>
      </c>
      <c r="E15" s="5">
        <v>43101</v>
      </c>
      <c r="F15" s="5">
        <v>43465</v>
      </c>
      <c r="G15" s="21">
        <f t="shared" si="10"/>
        <v>1</v>
      </c>
      <c r="H15" s="22">
        <v>6462907</v>
      </c>
      <c r="I15" s="22">
        <v>8093847</v>
      </c>
      <c r="J15" s="22">
        <v>2014239</v>
      </c>
      <c r="K15" s="22">
        <v>43547239</v>
      </c>
      <c r="L15" s="22">
        <v>18442381</v>
      </c>
      <c r="M15" s="22">
        <v>93615377</v>
      </c>
      <c r="N15" s="22">
        <v>34987405</v>
      </c>
      <c r="P15" s="9">
        <f t="shared" si="0"/>
        <v>6462907</v>
      </c>
      <c r="Q15" s="9">
        <f t="shared" si="0"/>
        <v>8093847</v>
      </c>
      <c r="R15" s="9">
        <f t="shared" si="0"/>
        <v>2014239</v>
      </c>
      <c r="S15" s="9">
        <f t="shared" si="0"/>
        <v>43547239</v>
      </c>
      <c r="T15" s="9">
        <f t="shared" si="0"/>
        <v>18442381</v>
      </c>
      <c r="V15" s="9">
        <f t="shared" si="1"/>
        <v>78560613</v>
      </c>
      <c r="W15" s="23"/>
      <c r="X15" s="9">
        <f t="shared" si="2"/>
        <v>93615377</v>
      </c>
      <c r="Y15" s="9">
        <f t="shared" si="2"/>
        <v>34987405</v>
      </c>
      <c r="Z15" s="23"/>
      <c r="AA15" s="9">
        <f t="shared" si="3"/>
        <v>78560613</v>
      </c>
      <c r="AB15" s="9">
        <f t="shared" si="4"/>
        <v>6193171.0571775511</v>
      </c>
      <c r="AC15" s="9">
        <f t="shared" si="5"/>
        <v>23167731.736380231</v>
      </c>
      <c r="AD15" s="9">
        <f t="shared" si="6"/>
        <v>16570993</v>
      </c>
      <c r="AE15" s="9">
        <f t="shared" si="7"/>
        <v>61989620</v>
      </c>
      <c r="AF15" s="9">
        <f t="shared" si="8"/>
        <v>0</v>
      </c>
      <c r="AG15" s="9">
        <f t="shared" si="9"/>
        <v>29360902.793557782</v>
      </c>
      <c r="AH15" s="24">
        <v>1</v>
      </c>
      <c r="AJ15" s="36">
        <v>35610.75</v>
      </c>
      <c r="AK15" s="36">
        <v>133214.5</v>
      </c>
      <c r="AL15" s="36">
        <v>168825.25</v>
      </c>
      <c r="AM15" s="36"/>
      <c r="AN15" s="36">
        <v>23482.080000000002</v>
      </c>
      <c r="AO15" s="36">
        <v>87842.98</v>
      </c>
      <c r="AP15" s="36">
        <v>111325.06</v>
      </c>
      <c r="AQ15" s="36"/>
      <c r="AR15" s="36">
        <v>30193.51</v>
      </c>
      <c r="AS15" s="36">
        <v>112949.43</v>
      </c>
      <c r="AT15" s="36">
        <v>143142.94</v>
      </c>
      <c r="AU15" s="36"/>
      <c r="AV15" s="36">
        <v>31140.26</v>
      </c>
      <c r="AW15" s="36">
        <v>116491.06</v>
      </c>
      <c r="AX15" s="36">
        <v>147631.32</v>
      </c>
    </row>
    <row r="16" spans="1:50" x14ac:dyDescent="0.2">
      <c r="A16" s="29" t="s">
        <v>64</v>
      </c>
      <c r="B16" s="2" t="s">
        <v>65</v>
      </c>
      <c r="C16" s="3">
        <v>12</v>
      </c>
      <c r="D16" s="4">
        <v>370019</v>
      </c>
      <c r="E16" s="5">
        <v>42917</v>
      </c>
      <c r="F16" s="5">
        <v>43281</v>
      </c>
      <c r="G16" s="21">
        <f t="shared" si="10"/>
        <v>1</v>
      </c>
      <c r="H16" s="22">
        <v>7667842</v>
      </c>
      <c r="I16" s="22">
        <v>27708171</v>
      </c>
      <c r="J16" s="22">
        <v>1461266</v>
      </c>
      <c r="K16" s="22">
        <v>78841680</v>
      </c>
      <c r="L16" s="22">
        <v>10368975</v>
      </c>
      <c r="M16" s="22">
        <v>147619686</v>
      </c>
      <c r="N16" s="22">
        <v>42524367</v>
      </c>
      <c r="P16" s="9">
        <f t="shared" si="0"/>
        <v>7667842</v>
      </c>
      <c r="Q16" s="9">
        <f t="shared" si="0"/>
        <v>27708171</v>
      </c>
      <c r="R16" s="9">
        <f t="shared" si="0"/>
        <v>1461266</v>
      </c>
      <c r="S16" s="9">
        <f t="shared" si="0"/>
        <v>78841680</v>
      </c>
      <c r="T16" s="9">
        <f t="shared" si="0"/>
        <v>10368975</v>
      </c>
      <c r="V16" s="9">
        <f t="shared" si="1"/>
        <v>126047934</v>
      </c>
      <c r="W16" s="23"/>
      <c r="X16" s="9">
        <f t="shared" si="2"/>
        <v>147619686</v>
      </c>
      <c r="Y16" s="9">
        <f t="shared" si="2"/>
        <v>42524367</v>
      </c>
      <c r="Z16" s="23"/>
      <c r="AA16" s="9">
        <f t="shared" si="3"/>
        <v>126047934</v>
      </c>
      <c r="AB16" s="9">
        <f t="shared" si="4"/>
        <v>10611606.174784798</v>
      </c>
      <c r="AC16" s="9">
        <f t="shared" si="5"/>
        <v>25698649.931624871</v>
      </c>
      <c r="AD16" s="9">
        <f t="shared" si="6"/>
        <v>36837279</v>
      </c>
      <c r="AE16" s="9">
        <f t="shared" si="7"/>
        <v>89210655</v>
      </c>
      <c r="AF16" s="9">
        <f t="shared" si="8"/>
        <v>0</v>
      </c>
      <c r="AG16" s="9">
        <f t="shared" si="9"/>
        <v>36310256.106409669</v>
      </c>
      <c r="AH16" s="24">
        <v>1</v>
      </c>
      <c r="AJ16" s="36">
        <v>61016.75</v>
      </c>
      <c r="AK16" s="36">
        <v>147767.25</v>
      </c>
      <c r="AL16" s="36">
        <v>208784</v>
      </c>
      <c r="AM16" s="36"/>
      <c r="AN16" s="36">
        <v>40235.07</v>
      </c>
      <c r="AO16" s="36">
        <v>97439.26</v>
      </c>
      <c r="AP16" s="36">
        <v>137674.32999999999</v>
      </c>
      <c r="AQ16" s="36"/>
      <c r="AR16" s="36">
        <v>51734.67</v>
      </c>
      <c r="AS16" s="36">
        <v>125288.39</v>
      </c>
      <c r="AT16" s="36">
        <v>177023.06</v>
      </c>
      <c r="AU16" s="36"/>
      <c r="AV16" s="36">
        <v>53356.85</v>
      </c>
      <c r="AW16" s="36">
        <v>129216.92</v>
      </c>
      <c r="AX16" s="36">
        <v>182573.77</v>
      </c>
    </row>
    <row r="17" spans="1:50" x14ac:dyDescent="0.2">
      <c r="A17" s="29" t="s">
        <v>66</v>
      </c>
      <c r="B17" s="2" t="s">
        <v>67</v>
      </c>
      <c r="C17" s="3">
        <v>12</v>
      </c>
      <c r="D17" s="4">
        <v>370183</v>
      </c>
      <c r="E17" s="5">
        <v>43070</v>
      </c>
      <c r="F17" s="5">
        <v>43434</v>
      </c>
      <c r="G17" s="21">
        <f t="shared" si="10"/>
        <v>1</v>
      </c>
      <c r="H17" s="22">
        <v>4455195</v>
      </c>
      <c r="I17" s="22">
        <v>6815979</v>
      </c>
      <c r="J17" s="22">
        <v>829153</v>
      </c>
      <c r="K17" s="22">
        <v>41845048</v>
      </c>
      <c r="L17" s="22">
        <v>14527628</v>
      </c>
      <c r="M17" s="22">
        <v>69944831</v>
      </c>
      <c r="N17" s="22">
        <v>17011621</v>
      </c>
      <c r="P17" s="9">
        <f t="shared" si="0"/>
        <v>4455195</v>
      </c>
      <c r="Q17" s="9">
        <f t="shared" si="0"/>
        <v>6815979</v>
      </c>
      <c r="R17" s="9">
        <f t="shared" si="0"/>
        <v>829153</v>
      </c>
      <c r="S17" s="9">
        <f t="shared" si="0"/>
        <v>41845048</v>
      </c>
      <c r="T17" s="9">
        <f t="shared" si="0"/>
        <v>14527628</v>
      </c>
      <c r="V17" s="9">
        <f t="shared" si="1"/>
        <v>68473003</v>
      </c>
      <c r="W17" s="23"/>
      <c r="X17" s="9">
        <f t="shared" si="2"/>
        <v>69944831</v>
      </c>
      <c r="Y17" s="9">
        <f t="shared" si="2"/>
        <v>17011621</v>
      </c>
      <c r="Z17" s="23"/>
      <c r="AA17" s="9">
        <f t="shared" si="3"/>
        <v>68473003</v>
      </c>
      <c r="AB17" s="9">
        <f t="shared" si="4"/>
        <v>2942979.1159273372</v>
      </c>
      <c r="AC17" s="9">
        <f t="shared" si="5"/>
        <v>13710671.470030373</v>
      </c>
      <c r="AD17" s="9">
        <f t="shared" si="6"/>
        <v>12100327</v>
      </c>
      <c r="AE17" s="9">
        <f t="shared" si="7"/>
        <v>56372676</v>
      </c>
      <c r="AF17" s="9">
        <f t="shared" si="8"/>
        <v>0</v>
      </c>
      <c r="AG17" s="9">
        <f t="shared" si="9"/>
        <v>16653650.58595771</v>
      </c>
      <c r="AH17" s="24">
        <v>1</v>
      </c>
      <c r="AJ17" s="36">
        <v>16922.25</v>
      </c>
      <c r="AK17" s="36">
        <v>78836.25</v>
      </c>
      <c r="AL17" s="36">
        <v>95758.5</v>
      </c>
      <c r="AM17" s="36"/>
      <c r="AN17" s="36">
        <v>11158.51</v>
      </c>
      <c r="AO17" s="36">
        <v>51985.64</v>
      </c>
      <c r="AP17" s="36">
        <v>63144.15</v>
      </c>
      <c r="AQ17" s="36"/>
      <c r="AR17" s="36">
        <v>14347.88</v>
      </c>
      <c r="AS17" s="36">
        <v>66843.509999999995</v>
      </c>
      <c r="AT17" s="36">
        <v>81191.39</v>
      </c>
      <c r="AU17" s="36"/>
      <c r="AV17" s="36">
        <v>14797.77</v>
      </c>
      <c r="AW17" s="36">
        <v>68939.45</v>
      </c>
      <c r="AX17" s="36">
        <v>83737.22</v>
      </c>
    </row>
    <row r="18" spans="1:50" x14ac:dyDescent="0.2">
      <c r="A18" s="26" t="s">
        <v>68</v>
      </c>
      <c r="B18" s="2" t="s">
        <v>69</v>
      </c>
      <c r="C18" s="3">
        <v>12</v>
      </c>
      <c r="D18" s="4">
        <v>370039</v>
      </c>
      <c r="E18" s="5">
        <v>43040</v>
      </c>
      <c r="F18" s="5">
        <v>43404</v>
      </c>
      <c r="G18" s="21">
        <f t="shared" si="10"/>
        <v>1</v>
      </c>
      <c r="H18" s="22">
        <v>17443634</v>
      </c>
      <c r="I18" s="22">
        <v>61496102</v>
      </c>
      <c r="J18" s="22">
        <v>5469806</v>
      </c>
      <c r="K18" s="22">
        <v>168243781</v>
      </c>
      <c r="L18" s="22">
        <v>42046741</v>
      </c>
      <c r="M18" s="22">
        <v>294700064</v>
      </c>
      <c r="N18" s="22">
        <v>63938606</v>
      </c>
      <c r="P18" s="9">
        <f t="shared" si="0"/>
        <v>17443634</v>
      </c>
      <c r="Q18" s="9">
        <f t="shared" si="0"/>
        <v>61496102</v>
      </c>
      <c r="R18" s="9">
        <f t="shared" si="0"/>
        <v>5469806</v>
      </c>
      <c r="S18" s="9">
        <f t="shared" si="0"/>
        <v>168243781</v>
      </c>
      <c r="T18" s="9">
        <f t="shared" si="0"/>
        <v>42046741</v>
      </c>
      <c r="V18" s="9">
        <f t="shared" si="1"/>
        <v>294700064</v>
      </c>
      <c r="W18" s="23"/>
      <c r="X18" s="9">
        <f t="shared" si="2"/>
        <v>294700064</v>
      </c>
      <c r="Y18" s="9">
        <f t="shared" si="2"/>
        <v>63938606</v>
      </c>
      <c r="Z18" s="23"/>
      <c r="AA18" s="9">
        <f t="shared" si="3"/>
        <v>294700064</v>
      </c>
      <c r="AB18" s="9">
        <f t="shared" si="4"/>
        <v>18313631.749256939</v>
      </c>
      <c r="AC18" s="9">
        <f t="shared" si="5"/>
        <v>45624974.250743061</v>
      </c>
      <c r="AD18" s="9">
        <f t="shared" si="6"/>
        <v>84409542</v>
      </c>
      <c r="AE18" s="9">
        <f t="shared" si="7"/>
        <v>210290522</v>
      </c>
      <c r="AF18" s="9">
        <f t="shared" si="8"/>
        <v>0</v>
      </c>
      <c r="AG18" s="9">
        <f t="shared" si="9"/>
        <v>63938606</v>
      </c>
      <c r="AH18" s="24">
        <v>1</v>
      </c>
      <c r="AJ18" s="36">
        <v>105303.5</v>
      </c>
      <c r="AK18" s="36">
        <v>262343.5</v>
      </c>
      <c r="AL18" s="36">
        <v>367647</v>
      </c>
      <c r="AM18" s="36"/>
      <c r="AN18" s="36">
        <v>69438.039999999994</v>
      </c>
      <c r="AO18" s="36">
        <v>172992.24</v>
      </c>
      <c r="AP18" s="36">
        <v>242430.28</v>
      </c>
      <c r="AQ18" s="36"/>
      <c r="AR18" s="36">
        <v>89284.28</v>
      </c>
      <c r="AS18" s="36">
        <v>222435.02</v>
      </c>
      <c r="AT18" s="36">
        <v>311719.3</v>
      </c>
      <c r="AU18" s="36"/>
      <c r="AV18" s="36">
        <v>92083.87</v>
      </c>
      <c r="AW18" s="36">
        <v>229409.67</v>
      </c>
      <c r="AX18" s="36">
        <v>321493.53999999998</v>
      </c>
    </row>
    <row r="19" spans="1:50" x14ac:dyDescent="0.2">
      <c r="A19" s="29" t="s">
        <v>70</v>
      </c>
      <c r="B19" s="2" t="s">
        <v>71</v>
      </c>
      <c r="C19" s="3">
        <v>12</v>
      </c>
      <c r="D19" s="4">
        <v>370099</v>
      </c>
      <c r="E19" s="5">
        <v>43070</v>
      </c>
      <c r="F19" s="5">
        <v>43434</v>
      </c>
      <c r="G19" s="21">
        <f t="shared" si="10"/>
        <v>1</v>
      </c>
      <c r="H19" s="22">
        <v>5902822</v>
      </c>
      <c r="I19" s="22">
        <v>14647660</v>
      </c>
      <c r="J19" s="22">
        <v>3003081</v>
      </c>
      <c r="K19" s="22">
        <v>38828192</v>
      </c>
      <c r="L19" s="22">
        <v>15943992</v>
      </c>
      <c r="M19" s="22">
        <v>78325747</v>
      </c>
      <c r="N19" s="22">
        <v>20843338</v>
      </c>
      <c r="P19" s="9">
        <f t="shared" si="0"/>
        <v>5902822</v>
      </c>
      <c r="Q19" s="9">
        <f t="shared" si="0"/>
        <v>14647660</v>
      </c>
      <c r="R19" s="9">
        <f t="shared" si="0"/>
        <v>3003081</v>
      </c>
      <c r="S19" s="9">
        <f t="shared" si="0"/>
        <v>38828192</v>
      </c>
      <c r="T19" s="9">
        <f t="shared" si="0"/>
        <v>15943992</v>
      </c>
      <c r="V19" s="9">
        <f t="shared" si="1"/>
        <v>78325747</v>
      </c>
      <c r="W19" s="23"/>
      <c r="X19" s="9">
        <f t="shared" si="2"/>
        <v>78325747</v>
      </c>
      <c r="Y19" s="9">
        <f t="shared" si="2"/>
        <v>20843338</v>
      </c>
      <c r="Z19" s="23"/>
      <c r="AA19" s="9">
        <f t="shared" si="3"/>
        <v>78325747</v>
      </c>
      <c r="AB19" s="9">
        <f t="shared" si="4"/>
        <v>6267860.7420532359</v>
      </c>
      <c r="AC19" s="9">
        <f t="shared" si="5"/>
        <v>14575477.257946765</v>
      </c>
      <c r="AD19" s="9">
        <f t="shared" si="6"/>
        <v>23553563</v>
      </c>
      <c r="AE19" s="9">
        <f t="shared" si="7"/>
        <v>54772184</v>
      </c>
      <c r="AF19" s="9">
        <f t="shared" si="8"/>
        <v>0</v>
      </c>
      <c r="AG19" s="9">
        <f t="shared" si="9"/>
        <v>20843338</v>
      </c>
      <c r="AH19" s="24">
        <v>1</v>
      </c>
      <c r="AJ19" s="36">
        <v>36040.25</v>
      </c>
      <c r="AK19" s="36">
        <v>83809</v>
      </c>
      <c r="AL19" s="36">
        <v>119849.25</v>
      </c>
      <c r="AM19" s="36"/>
      <c r="AN19" s="36">
        <v>23765.23</v>
      </c>
      <c r="AO19" s="36">
        <v>55264.53</v>
      </c>
      <c r="AP19" s="36">
        <v>79029.759999999995</v>
      </c>
      <c r="AQ19" s="36"/>
      <c r="AR19" s="36">
        <v>30557.64</v>
      </c>
      <c r="AS19" s="36">
        <v>71059.69</v>
      </c>
      <c r="AT19" s="36">
        <v>101617.33</v>
      </c>
      <c r="AU19" s="36"/>
      <c r="AV19" s="36">
        <v>31515.81</v>
      </c>
      <c r="AW19" s="36">
        <v>73287.83</v>
      </c>
      <c r="AX19" s="36">
        <v>104803.64</v>
      </c>
    </row>
    <row r="20" spans="1:50" x14ac:dyDescent="0.2">
      <c r="A20" s="29" t="s">
        <v>72</v>
      </c>
      <c r="B20" s="2" t="s">
        <v>73</v>
      </c>
      <c r="C20" s="3">
        <v>12</v>
      </c>
      <c r="D20" s="4">
        <v>370015</v>
      </c>
      <c r="E20" s="5">
        <v>42856</v>
      </c>
      <c r="F20" s="5">
        <v>43190</v>
      </c>
      <c r="G20" s="21">
        <f t="shared" si="10"/>
        <v>1.0895522388059702</v>
      </c>
      <c r="H20" s="22">
        <v>4438773</v>
      </c>
      <c r="I20" s="22">
        <v>10779212</v>
      </c>
      <c r="J20" s="22">
        <v>1130878</v>
      </c>
      <c r="K20" s="22">
        <v>55127486</v>
      </c>
      <c r="L20" s="22">
        <v>12089800</v>
      </c>
      <c r="M20" s="22">
        <v>83566149</v>
      </c>
      <c r="N20" s="22">
        <v>20084016</v>
      </c>
      <c r="O20" s="26"/>
      <c r="P20" s="9">
        <f t="shared" si="0"/>
        <v>4836275.059701493</v>
      </c>
      <c r="Q20" s="9">
        <f t="shared" si="0"/>
        <v>11744514.567164179</v>
      </c>
      <c r="R20" s="9">
        <f t="shared" si="0"/>
        <v>1232150.656716418</v>
      </c>
      <c r="S20" s="9">
        <f t="shared" si="0"/>
        <v>60064275.791044779</v>
      </c>
      <c r="T20" s="9">
        <f t="shared" si="0"/>
        <v>13172468.656716418</v>
      </c>
      <c r="U20" s="8"/>
      <c r="V20" s="9">
        <f t="shared" si="1"/>
        <v>91049684.731343284</v>
      </c>
      <c r="W20" s="28"/>
      <c r="X20" s="9">
        <f t="shared" si="2"/>
        <v>91049684.731343284</v>
      </c>
      <c r="Y20" s="9">
        <f t="shared" si="2"/>
        <v>21882584.597014926</v>
      </c>
      <c r="Z20" s="28"/>
      <c r="AA20" s="9">
        <f t="shared" si="3"/>
        <v>91049684.731343284</v>
      </c>
      <c r="AB20" s="9">
        <f t="shared" si="4"/>
        <v>4281104.0348707139</v>
      </c>
      <c r="AC20" s="9">
        <f t="shared" si="5"/>
        <v>17601480.562144212</v>
      </c>
      <c r="AD20" s="9">
        <f t="shared" si="6"/>
        <v>17812940.283582091</v>
      </c>
      <c r="AE20" s="9">
        <f t="shared" si="7"/>
        <v>73236744.447761193</v>
      </c>
      <c r="AF20" s="9">
        <f t="shared" si="8"/>
        <v>0</v>
      </c>
      <c r="AG20" s="9">
        <f t="shared" si="9"/>
        <v>21882584.597014926</v>
      </c>
      <c r="AH20" s="24">
        <v>1</v>
      </c>
      <c r="AJ20" s="36">
        <v>24616.25</v>
      </c>
      <c r="AK20" s="37">
        <v>101208.5</v>
      </c>
      <c r="AL20" s="36">
        <v>125824.75</v>
      </c>
      <c r="AM20" s="36"/>
      <c r="AN20" s="36">
        <v>16232.38</v>
      </c>
      <c r="AO20" s="36">
        <v>66737.98</v>
      </c>
      <c r="AP20" s="36">
        <v>82970.36</v>
      </c>
      <c r="AQ20" s="36"/>
      <c r="AR20" s="36">
        <v>20871.63</v>
      </c>
      <c r="AS20" s="36">
        <v>85812.34</v>
      </c>
      <c r="AT20" s="36">
        <v>106683.97</v>
      </c>
      <c r="AU20" s="36"/>
      <c r="AV20" s="36">
        <v>21526.080000000002</v>
      </c>
      <c r="AW20" s="36">
        <v>88503.06</v>
      </c>
      <c r="AX20" s="36">
        <v>110029.14</v>
      </c>
    </row>
    <row r="21" spans="1:50" x14ac:dyDescent="0.2">
      <c r="A21" s="29" t="s">
        <v>74</v>
      </c>
      <c r="B21" s="2" t="s">
        <v>75</v>
      </c>
      <c r="C21" s="3">
        <v>12</v>
      </c>
      <c r="D21" s="4">
        <v>370001</v>
      </c>
      <c r="E21" s="5">
        <v>42917</v>
      </c>
      <c r="F21" s="5">
        <v>43281</v>
      </c>
      <c r="G21" s="21">
        <f t="shared" si="10"/>
        <v>1</v>
      </c>
      <c r="H21" s="22">
        <v>230969624</v>
      </c>
      <c r="I21" s="22">
        <v>1301029543</v>
      </c>
      <c r="J21" s="22">
        <v>47692819</v>
      </c>
      <c r="K21" s="22">
        <v>864788480</v>
      </c>
      <c r="L21" s="22">
        <v>83494467</v>
      </c>
      <c r="M21" s="22">
        <v>2528632599</v>
      </c>
      <c r="N21" s="22">
        <v>521131046</v>
      </c>
      <c r="P21" s="9">
        <f t="shared" si="0"/>
        <v>230969624</v>
      </c>
      <c r="Q21" s="9">
        <f t="shared" si="0"/>
        <v>1301029543</v>
      </c>
      <c r="R21" s="9">
        <f t="shared" si="0"/>
        <v>47692819</v>
      </c>
      <c r="S21" s="9">
        <f t="shared" si="0"/>
        <v>864788480</v>
      </c>
      <c r="T21" s="9">
        <f t="shared" si="0"/>
        <v>83494467</v>
      </c>
      <c r="V21" s="9">
        <f t="shared" si="1"/>
        <v>2527974933</v>
      </c>
      <c r="W21" s="23"/>
      <c r="X21" s="9">
        <f t="shared" si="2"/>
        <v>2528632599</v>
      </c>
      <c r="Y21" s="9">
        <f t="shared" si="2"/>
        <v>521131046</v>
      </c>
      <c r="Z21" s="23"/>
      <c r="AA21" s="9">
        <f t="shared" si="3"/>
        <v>2527974933</v>
      </c>
      <c r="AB21" s="9">
        <f t="shared" si="4"/>
        <v>325561941.00620204</v>
      </c>
      <c r="AC21" s="9">
        <f t="shared" si="5"/>
        <v>195433565.26745173</v>
      </c>
      <c r="AD21" s="9">
        <f t="shared" si="6"/>
        <v>1579691986</v>
      </c>
      <c r="AE21" s="9">
        <f t="shared" si="7"/>
        <v>948282947</v>
      </c>
      <c r="AF21" s="9">
        <f t="shared" si="8"/>
        <v>0</v>
      </c>
      <c r="AG21" s="9">
        <f t="shared" si="9"/>
        <v>520995506.27365375</v>
      </c>
      <c r="AH21" s="24">
        <v>1</v>
      </c>
      <c r="AJ21" s="36">
        <v>1871981.25</v>
      </c>
      <c r="AK21" s="36">
        <v>1123743</v>
      </c>
      <c r="AL21" s="36">
        <v>2995724.25</v>
      </c>
      <c r="AM21" s="36"/>
      <c r="AN21" s="36">
        <v>1234404.06</v>
      </c>
      <c r="AO21" s="36">
        <v>741008</v>
      </c>
      <c r="AP21" s="36">
        <v>1975412.06</v>
      </c>
      <c r="AQ21" s="36"/>
      <c r="AR21" s="36">
        <v>1587209.17</v>
      </c>
      <c r="AS21" s="36">
        <v>952795.48</v>
      </c>
      <c r="AT21" s="36">
        <v>2540004.65</v>
      </c>
      <c r="AU21" s="36"/>
      <c r="AV21" s="36">
        <v>1636977.53</v>
      </c>
      <c r="AW21" s="36">
        <v>982671.24</v>
      </c>
      <c r="AX21" s="36">
        <v>2619648.77</v>
      </c>
    </row>
    <row r="22" spans="1:50" x14ac:dyDescent="0.2">
      <c r="A22" s="29" t="s">
        <v>76</v>
      </c>
      <c r="B22" s="2" t="s">
        <v>77</v>
      </c>
      <c r="C22" s="3">
        <v>12</v>
      </c>
      <c r="D22" s="4">
        <v>370028</v>
      </c>
      <c r="E22" s="5">
        <v>42917</v>
      </c>
      <c r="F22" s="5">
        <v>43281</v>
      </c>
      <c r="G22" s="21">
        <f t="shared" si="10"/>
        <v>1</v>
      </c>
      <c r="H22" s="22">
        <v>467442837</v>
      </c>
      <c r="I22" s="22">
        <v>1955127468</v>
      </c>
      <c r="J22" s="22">
        <v>11999515</v>
      </c>
      <c r="K22" s="22">
        <v>1684729930</v>
      </c>
      <c r="L22" s="22">
        <v>51392020</v>
      </c>
      <c r="M22" s="22">
        <v>4230415522</v>
      </c>
      <c r="N22" s="22">
        <v>873315711</v>
      </c>
      <c r="P22" s="9">
        <f t="shared" si="0"/>
        <v>467442837</v>
      </c>
      <c r="Q22" s="9">
        <f t="shared" si="0"/>
        <v>1955127468</v>
      </c>
      <c r="R22" s="9">
        <f t="shared" si="0"/>
        <v>11999515</v>
      </c>
      <c r="S22" s="9">
        <f t="shared" si="0"/>
        <v>1684729930</v>
      </c>
      <c r="T22" s="9">
        <f t="shared" si="0"/>
        <v>51392020</v>
      </c>
      <c r="V22" s="9">
        <f t="shared" si="1"/>
        <v>4170691770</v>
      </c>
      <c r="W22" s="23"/>
      <c r="X22" s="9">
        <f t="shared" si="2"/>
        <v>4230415522</v>
      </c>
      <c r="Y22" s="9">
        <f t="shared" si="2"/>
        <v>873315711</v>
      </c>
      <c r="Z22" s="23"/>
      <c r="AA22" s="9">
        <f t="shared" si="3"/>
        <v>4170691770</v>
      </c>
      <c r="AB22" s="9">
        <f t="shared" si="4"/>
        <v>502586108.21455902</v>
      </c>
      <c r="AC22" s="9">
        <f t="shared" si="5"/>
        <v>358400390.52006775</v>
      </c>
      <c r="AD22" s="9">
        <f t="shared" si="6"/>
        <v>2434569820</v>
      </c>
      <c r="AE22" s="9">
        <f t="shared" si="7"/>
        <v>1736121950</v>
      </c>
      <c r="AF22" s="9">
        <f t="shared" si="8"/>
        <v>0</v>
      </c>
      <c r="AG22" s="9">
        <f t="shared" si="9"/>
        <v>860986498.73462677</v>
      </c>
      <c r="AH22" s="24">
        <v>1</v>
      </c>
      <c r="AJ22" s="36">
        <v>2889870</v>
      </c>
      <c r="AK22" s="36">
        <v>2060802.25</v>
      </c>
      <c r="AL22" s="36">
        <v>4950672.25</v>
      </c>
      <c r="AM22" s="36"/>
      <c r="AN22" s="36">
        <v>1905610.99</v>
      </c>
      <c r="AO22" s="36">
        <v>1358914.76</v>
      </c>
      <c r="AP22" s="36">
        <v>3264525.75</v>
      </c>
      <c r="AQ22" s="36"/>
      <c r="AR22" s="36">
        <v>2450253.48</v>
      </c>
      <c r="AS22" s="36">
        <v>1747306.17</v>
      </c>
      <c r="AT22" s="36">
        <v>4197559.6500000004</v>
      </c>
      <c r="AU22" s="36"/>
      <c r="AV22" s="36">
        <v>2527083.37</v>
      </c>
      <c r="AW22" s="36">
        <v>1802094.51</v>
      </c>
      <c r="AX22" s="36">
        <v>4329177.88</v>
      </c>
    </row>
    <row r="23" spans="1:50" x14ac:dyDescent="0.2">
      <c r="A23" s="29" t="s">
        <v>78</v>
      </c>
      <c r="B23" s="2" t="s">
        <v>79</v>
      </c>
      <c r="C23" s="3">
        <v>12</v>
      </c>
      <c r="D23" s="4">
        <v>370016</v>
      </c>
      <c r="E23" s="5">
        <v>42917</v>
      </c>
      <c r="F23" s="5">
        <v>43281</v>
      </c>
      <c r="G23" s="21">
        <f t="shared" si="10"/>
        <v>1</v>
      </c>
      <c r="H23" s="22">
        <v>42985784</v>
      </c>
      <c r="I23" s="22">
        <v>121715983</v>
      </c>
      <c r="J23" s="22">
        <v>0</v>
      </c>
      <c r="K23" s="22">
        <v>244765495</v>
      </c>
      <c r="L23" s="22">
        <v>0</v>
      </c>
      <c r="M23" s="22">
        <v>416634573</v>
      </c>
      <c r="N23" s="22">
        <v>93149030</v>
      </c>
      <c r="O23" s="26"/>
      <c r="P23" s="9">
        <f t="shared" si="0"/>
        <v>42985784</v>
      </c>
      <c r="Q23" s="9">
        <f t="shared" si="0"/>
        <v>121715983</v>
      </c>
      <c r="R23" s="9">
        <f t="shared" si="0"/>
        <v>0</v>
      </c>
      <c r="S23" s="9">
        <f t="shared" si="0"/>
        <v>244765495</v>
      </c>
      <c r="T23" s="9">
        <f t="shared" si="0"/>
        <v>0</v>
      </c>
      <c r="U23" s="8"/>
      <c r="V23" s="9">
        <f t="shared" si="1"/>
        <v>409467262</v>
      </c>
      <c r="W23" s="28"/>
      <c r="X23" s="9">
        <f t="shared" si="2"/>
        <v>416634573</v>
      </c>
      <c r="Y23" s="9">
        <f t="shared" si="2"/>
        <v>93149030</v>
      </c>
      <c r="Z23" s="28"/>
      <c r="AA23" s="9">
        <f t="shared" si="3"/>
        <v>409467262</v>
      </c>
      <c r="AB23" s="9">
        <f t="shared" si="4"/>
        <v>36823179.902873807</v>
      </c>
      <c r="AC23" s="9">
        <f t="shared" si="5"/>
        <v>54723419.308555201</v>
      </c>
      <c r="AD23" s="9">
        <f t="shared" si="6"/>
        <v>164701767</v>
      </c>
      <c r="AE23" s="9">
        <f t="shared" si="7"/>
        <v>244765495</v>
      </c>
      <c r="AF23" s="9">
        <f t="shared" si="8"/>
        <v>0</v>
      </c>
      <c r="AG23" s="9">
        <f t="shared" si="9"/>
        <v>91546599.211429</v>
      </c>
      <c r="AH23" s="24">
        <v>1</v>
      </c>
      <c r="AJ23" s="36">
        <v>211733.25</v>
      </c>
      <c r="AK23" s="37">
        <v>314659.75</v>
      </c>
      <c r="AL23" s="36">
        <v>526393</v>
      </c>
      <c r="AM23" s="36"/>
      <c r="AN23" s="36">
        <v>139619.19</v>
      </c>
      <c r="AO23" s="36">
        <v>207489.82</v>
      </c>
      <c r="AP23" s="36">
        <v>347109.01</v>
      </c>
      <c r="AQ23" s="36"/>
      <c r="AR23" s="36">
        <v>179523.71</v>
      </c>
      <c r="AS23" s="36">
        <v>266792.59000000003</v>
      </c>
      <c r="AT23" s="36">
        <v>446316.3</v>
      </c>
      <c r="AU23" s="36"/>
      <c r="AV23" s="36">
        <v>185152.84</v>
      </c>
      <c r="AW23" s="36">
        <v>275158.11</v>
      </c>
      <c r="AX23" s="36">
        <v>460310.95</v>
      </c>
    </row>
    <row r="24" spans="1:50" x14ac:dyDescent="0.2">
      <c r="A24" s="29" t="s">
        <v>80</v>
      </c>
      <c r="B24" s="2" t="s">
        <v>81</v>
      </c>
      <c r="C24" s="3">
        <v>12</v>
      </c>
      <c r="D24" s="4">
        <v>370211</v>
      </c>
      <c r="E24" s="5">
        <v>42917</v>
      </c>
      <c r="F24" s="5">
        <v>43281</v>
      </c>
      <c r="G24" s="21">
        <f t="shared" si="10"/>
        <v>1</v>
      </c>
      <c r="H24" s="22">
        <v>20805005</v>
      </c>
      <c r="I24" s="22">
        <v>95261250</v>
      </c>
      <c r="J24" s="22">
        <v>7905431</v>
      </c>
      <c r="K24" s="22">
        <v>163121808</v>
      </c>
      <c r="L24" s="22">
        <v>44186792</v>
      </c>
      <c r="M24" s="22">
        <v>331283635</v>
      </c>
      <c r="N24" s="22">
        <v>64493910</v>
      </c>
      <c r="P24" s="9">
        <f t="shared" si="0"/>
        <v>20805005</v>
      </c>
      <c r="Q24" s="9">
        <f t="shared" si="0"/>
        <v>95261250</v>
      </c>
      <c r="R24" s="9">
        <f t="shared" si="0"/>
        <v>7905431</v>
      </c>
      <c r="S24" s="9">
        <f t="shared" si="0"/>
        <v>163121808</v>
      </c>
      <c r="T24" s="9">
        <f t="shared" si="0"/>
        <v>44186792</v>
      </c>
      <c r="V24" s="9">
        <f t="shared" si="1"/>
        <v>331280286</v>
      </c>
      <c r="W24" s="23"/>
      <c r="X24" s="9">
        <f t="shared" si="2"/>
        <v>331283635</v>
      </c>
      <c r="Y24" s="9">
        <f t="shared" si="2"/>
        <v>64493910</v>
      </c>
      <c r="Z24" s="23"/>
      <c r="AA24" s="9">
        <f t="shared" si="3"/>
        <v>331280286</v>
      </c>
      <c r="AB24" s="9">
        <f t="shared" si="4"/>
        <v>24134662.611487769</v>
      </c>
      <c r="AC24" s="9">
        <f t="shared" si="5"/>
        <v>40358595.409115218</v>
      </c>
      <c r="AD24" s="9">
        <f t="shared" si="6"/>
        <v>123971686</v>
      </c>
      <c r="AE24" s="9">
        <f t="shared" si="7"/>
        <v>207308600</v>
      </c>
      <c r="AF24" s="9">
        <f t="shared" si="8"/>
        <v>0</v>
      </c>
      <c r="AG24" s="9">
        <f t="shared" si="9"/>
        <v>64493258.020602986</v>
      </c>
      <c r="AH24" s="24">
        <v>1</v>
      </c>
      <c r="AJ24" s="36">
        <v>138774.25</v>
      </c>
      <c r="AK24" s="36">
        <v>232062</v>
      </c>
      <c r="AL24" s="36">
        <v>370836.25</v>
      </c>
      <c r="AM24" s="36"/>
      <c r="AN24" s="36">
        <v>91509.3</v>
      </c>
      <c r="AO24" s="36">
        <v>153024</v>
      </c>
      <c r="AP24" s="36">
        <v>244533.3</v>
      </c>
      <c r="AQ24" s="36"/>
      <c r="AR24" s="36">
        <v>117663.5</v>
      </c>
      <c r="AS24" s="36">
        <v>196759.89</v>
      </c>
      <c r="AT24" s="36">
        <v>314423.39</v>
      </c>
      <c r="AU24" s="36"/>
      <c r="AV24" s="36">
        <v>121352.95</v>
      </c>
      <c r="AW24" s="36">
        <v>202929.48</v>
      </c>
      <c r="AX24" s="36">
        <v>324282.43</v>
      </c>
    </row>
    <row r="25" spans="1:50" x14ac:dyDescent="0.2">
      <c r="A25" s="29" t="s">
        <v>82</v>
      </c>
      <c r="B25" s="2" t="s">
        <v>83</v>
      </c>
      <c r="C25" s="3">
        <v>12</v>
      </c>
      <c r="D25" s="4">
        <v>370113</v>
      </c>
      <c r="E25" s="5">
        <v>42917</v>
      </c>
      <c r="F25" s="5">
        <v>43281</v>
      </c>
      <c r="G25" s="21">
        <f t="shared" si="10"/>
        <v>1</v>
      </c>
      <c r="H25" s="22">
        <v>16044566</v>
      </c>
      <c r="I25" s="22">
        <v>42469047</v>
      </c>
      <c r="J25" s="22">
        <v>0</v>
      </c>
      <c r="K25" s="22">
        <v>131589987</v>
      </c>
      <c r="L25" s="22">
        <v>139869</v>
      </c>
      <c r="M25" s="22">
        <v>197962651</v>
      </c>
      <c r="N25" s="22">
        <v>43424295</v>
      </c>
      <c r="P25" s="9">
        <f t="shared" si="0"/>
        <v>16044566</v>
      </c>
      <c r="Q25" s="9">
        <f t="shared" si="0"/>
        <v>42469047</v>
      </c>
      <c r="R25" s="9">
        <f t="shared" si="0"/>
        <v>0</v>
      </c>
      <c r="S25" s="9">
        <f t="shared" si="0"/>
        <v>131589987</v>
      </c>
      <c r="T25" s="9">
        <f t="shared" si="0"/>
        <v>139869</v>
      </c>
      <c r="V25" s="9">
        <f t="shared" si="1"/>
        <v>190243469</v>
      </c>
      <c r="W25" s="23"/>
      <c r="X25" s="9">
        <f t="shared" si="2"/>
        <v>197962651</v>
      </c>
      <c r="Y25" s="9">
        <f t="shared" si="2"/>
        <v>43424295</v>
      </c>
      <c r="Z25" s="23"/>
      <c r="AA25" s="9">
        <f t="shared" si="3"/>
        <v>190243469</v>
      </c>
      <c r="AB25" s="9">
        <f t="shared" si="4"/>
        <v>12835312.012607038</v>
      </c>
      <c r="AC25" s="9">
        <f t="shared" si="5"/>
        <v>28895734.111236569</v>
      </c>
      <c r="AD25" s="9">
        <f t="shared" si="6"/>
        <v>58513613</v>
      </c>
      <c r="AE25" s="9">
        <f t="shared" si="7"/>
        <v>131729856</v>
      </c>
      <c r="AF25" s="9">
        <f t="shared" si="8"/>
        <v>0</v>
      </c>
      <c r="AG25" s="9">
        <f t="shared" si="9"/>
        <v>41731046.12384361</v>
      </c>
      <c r="AH25" s="24">
        <v>1</v>
      </c>
      <c r="AJ25" s="36">
        <v>73803</v>
      </c>
      <c r="AK25" s="36">
        <v>166150.5</v>
      </c>
      <c r="AL25" s="36">
        <v>239953.5</v>
      </c>
      <c r="AM25" s="36"/>
      <c r="AN25" s="36">
        <v>48666.55</v>
      </c>
      <c r="AO25" s="36">
        <v>109561.35</v>
      </c>
      <c r="AP25" s="36">
        <v>158227.9</v>
      </c>
      <c r="AQ25" s="36"/>
      <c r="AR25" s="36">
        <v>62575.88</v>
      </c>
      <c r="AS25" s="36">
        <v>140875.10999999999</v>
      </c>
      <c r="AT25" s="36">
        <v>203450.99</v>
      </c>
      <c r="AU25" s="36"/>
      <c r="AV25" s="36">
        <v>64538</v>
      </c>
      <c r="AW25" s="36">
        <v>145292.37</v>
      </c>
      <c r="AX25" s="36">
        <v>209830.37</v>
      </c>
    </row>
    <row r="26" spans="1:50" x14ac:dyDescent="0.2">
      <c r="A26" s="29" t="s">
        <v>84</v>
      </c>
      <c r="B26" s="2" t="s">
        <v>85</v>
      </c>
      <c r="C26" s="3">
        <v>12</v>
      </c>
      <c r="D26" s="30">
        <v>370236</v>
      </c>
      <c r="E26" s="5">
        <v>42917</v>
      </c>
      <c r="F26" s="5">
        <v>43281</v>
      </c>
      <c r="G26" s="21">
        <f t="shared" si="10"/>
        <v>1</v>
      </c>
      <c r="H26" s="22">
        <v>16723301</v>
      </c>
      <c r="I26" s="22">
        <v>96419782</v>
      </c>
      <c r="J26" s="22">
        <v>5877918</v>
      </c>
      <c r="K26" s="22">
        <v>170277715</v>
      </c>
      <c r="L26" s="22">
        <v>40768114</v>
      </c>
      <c r="M26" s="22">
        <v>330501232</v>
      </c>
      <c r="N26" s="22">
        <v>63832933</v>
      </c>
      <c r="P26" s="9">
        <f t="shared" si="0"/>
        <v>16723301</v>
      </c>
      <c r="Q26" s="9">
        <f t="shared" si="0"/>
        <v>96419782</v>
      </c>
      <c r="R26" s="9">
        <f t="shared" si="0"/>
        <v>5877918</v>
      </c>
      <c r="S26" s="9">
        <f t="shared" si="0"/>
        <v>170277715</v>
      </c>
      <c r="T26" s="9">
        <f t="shared" si="0"/>
        <v>40768114</v>
      </c>
      <c r="V26" s="9">
        <f t="shared" si="1"/>
        <v>330066830</v>
      </c>
      <c r="W26" s="23"/>
      <c r="X26" s="9">
        <f t="shared" si="2"/>
        <v>330501232</v>
      </c>
      <c r="Y26" s="9">
        <f t="shared" si="2"/>
        <v>63832933</v>
      </c>
      <c r="Z26" s="23"/>
      <c r="AA26" s="9">
        <f t="shared" si="3"/>
        <v>330066830</v>
      </c>
      <c r="AB26" s="9">
        <f t="shared" si="4"/>
        <v>22987689.142489895</v>
      </c>
      <c r="AC26" s="9">
        <f t="shared" si="5"/>
        <v>40761343.55374039</v>
      </c>
      <c r="AD26" s="9">
        <f t="shared" si="6"/>
        <v>119021001</v>
      </c>
      <c r="AE26" s="9">
        <f t="shared" si="7"/>
        <v>211045829</v>
      </c>
      <c r="AF26" s="9">
        <f t="shared" si="8"/>
        <v>0</v>
      </c>
      <c r="AG26" s="9">
        <f t="shared" si="9"/>
        <v>63749032.696230285</v>
      </c>
      <c r="AH26" s="24">
        <v>1</v>
      </c>
      <c r="AJ26" s="36">
        <v>132179.25</v>
      </c>
      <c r="AK26" s="36">
        <v>234377.75</v>
      </c>
      <c r="AL26" s="36">
        <v>366557</v>
      </c>
      <c r="AM26" s="36"/>
      <c r="AN26" s="36">
        <v>87160.33</v>
      </c>
      <c r="AO26" s="36">
        <v>154551.13</v>
      </c>
      <c r="AP26" s="36">
        <v>241711.46</v>
      </c>
      <c r="AQ26" s="36"/>
      <c r="AR26" s="36">
        <v>112071.67</v>
      </c>
      <c r="AS26" s="36">
        <v>198723.41</v>
      </c>
      <c r="AT26" s="36">
        <v>310795.08</v>
      </c>
      <c r="AU26" s="36"/>
      <c r="AV26" s="36">
        <v>115585.78</v>
      </c>
      <c r="AW26" s="36">
        <v>204954.56</v>
      </c>
      <c r="AX26" s="36">
        <v>320540.34000000003</v>
      </c>
    </row>
    <row r="27" spans="1:50" s="26" customFormat="1" x14ac:dyDescent="0.2">
      <c r="A27" s="29" t="s">
        <v>86</v>
      </c>
      <c r="B27" s="2" t="s">
        <v>87</v>
      </c>
      <c r="C27" s="3">
        <v>12</v>
      </c>
      <c r="D27" s="4">
        <v>370004</v>
      </c>
      <c r="E27" s="5">
        <v>42917</v>
      </c>
      <c r="F27" s="5">
        <v>43281</v>
      </c>
      <c r="G27" s="21">
        <f t="shared" si="10"/>
        <v>1</v>
      </c>
      <c r="H27" s="22">
        <v>14387651</v>
      </c>
      <c r="I27" s="22">
        <v>39551827</v>
      </c>
      <c r="J27" s="22">
        <v>0</v>
      </c>
      <c r="K27" s="22">
        <v>93449343</v>
      </c>
      <c r="L27" s="22">
        <v>125161</v>
      </c>
      <c r="M27" s="22">
        <v>157054598</v>
      </c>
      <c r="N27" s="22">
        <v>40630204</v>
      </c>
      <c r="O27" s="1"/>
      <c r="P27" s="9">
        <f t="shared" si="0"/>
        <v>14387651</v>
      </c>
      <c r="Q27" s="9">
        <f t="shared" si="0"/>
        <v>39551827</v>
      </c>
      <c r="R27" s="9">
        <f t="shared" si="0"/>
        <v>0</v>
      </c>
      <c r="S27" s="9">
        <f t="shared" si="0"/>
        <v>93449343</v>
      </c>
      <c r="T27" s="9">
        <f t="shared" si="0"/>
        <v>125161</v>
      </c>
      <c r="U27" s="9"/>
      <c r="V27" s="9">
        <f t="shared" si="1"/>
        <v>147513982</v>
      </c>
      <c r="W27" s="23"/>
      <c r="X27" s="9">
        <f t="shared" si="2"/>
        <v>157054598</v>
      </c>
      <c r="Y27" s="9">
        <f t="shared" si="2"/>
        <v>40630204</v>
      </c>
      <c r="Z27" s="23"/>
      <c r="AA27" s="9">
        <f t="shared" si="3"/>
        <v>147513982</v>
      </c>
      <c r="AB27" s="9">
        <f t="shared" si="4"/>
        <v>13954204.605926355</v>
      </c>
      <c r="AC27" s="9">
        <f t="shared" si="5"/>
        <v>24207831.130921848</v>
      </c>
      <c r="AD27" s="9">
        <f t="shared" si="6"/>
        <v>53939478</v>
      </c>
      <c r="AE27" s="9">
        <f t="shared" si="7"/>
        <v>93574504</v>
      </c>
      <c r="AF27" s="9">
        <f t="shared" si="8"/>
        <v>0</v>
      </c>
      <c r="AG27" s="9">
        <f t="shared" si="9"/>
        <v>38162035.736848205</v>
      </c>
      <c r="AH27" s="24">
        <v>1</v>
      </c>
      <c r="AI27" s="1"/>
      <c r="AJ27" s="36">
        <v>80236.75</v>
      </c>
      <c r="AK27" s="36">
        <v>139195</v>
      </c>
      <c r="AL27" s="37">
        <v>219431.75</v>
      </c>
      <c r="AM27" s="37"/>
      <c r="AN27" s="37">
        <v>52908.84</v>
      </c>
      <c r="AO27" s="37">
        <v>91786.7</v>
      </c>
      <c r="AP27" s="37">
        <v>144695.54</v>
      </c>
      <c r="AQ27" s="37"/>
      <c r="AR27" s="37">
        <v>68030.81</v>
      </c>
      <c r="AS27" s="37">
        <v>118020.22</v>
      </c>
      <c r="AT27" s="37">
        <v>186051.03</v>
      </c>
      <c r="AU27" s="37"/>
      <c r="AV27" s="37">
        <v>70163.97</v>
      </c>
      <c r="AW27" s="37">
        <v>121720.85</v>
      </c>
      <c r="AX27" s="37">
        <v>191884.82</v>
      </c>
    </row>
    <row r="28" spans="1:50" x14ac:dyDescent="0.2">
      <c r="A28" s="29" t="s">
        <v>88</v>
      </c>
      <c r="B28" s="2" t="s">
        <v>89</v>
      </c>
      <c r="C28" s="3">
        <v>12</v>
      </c>
      <c r="D28" s="4">
        <v>370106</v>
      </c>
      <c r="E28" s="5">
        <v>42917</v>
      </c>
      <c r="F28" s="5">
        <v>43281</v>
      </c>
      <c r="G28" s="21">
        <f t="shared" si="10"/>
        <v>1</v>
      </c>
      <c r="H28" s="22">
        <v>127416208</v>
      </c>
      <c r="I28" s="22">
        <v>551170943</v>
      </c>
      <c r="J28" s="22">
        <v>31549554</v>
      </c>
      <c r="K28" s="22">
        <v>420315613</v>
      </c>
      <c r="L28" s="22">
        <v>119910039</v>
      </c>
      <c r="M28" s="22">
        <v>1251256277</v>
      </c>
      <c r="N28" s="22">
        <v>230027223</v>
      </c>
      <c r="P28" s="9">
        <f t="shared" si="0"/>
        <v>127416208</v>
      </c>
      <c r="Q28" s="9">
        <f t="shared" si="0"/>
        <v>551170943</v>
      </c>
      <c r="R28" s="9">
        <f t="shared" si="0"/>
        <v>31549554</v>
      </c>
      <c r="S28" s="9">
        <f t="shared" si="0"/>
        <v>420315613</v>
      </c>
      <c r="T28" s="9">
        <f t="shared" si="0"/>
        <v>119910039</v>
      </c>
      <c r="V28" s="9">
        <f t="shared" si="1"/>
        <v>1250362357</v>
      </c>
      <c r="W28" s="23"/>
      <c r="X28" s="9">
        <f t="shared" si="2"/>
        <v>1251256277</v>
      </c>
      <c r="Y28" s="9">
        <f t="shared" si="2"/>
        <v>230027223</v>
      </c>
      <c r="Z28" s="23"/>
      <c r="AA28" s="9">
        <f t="shared" si="3"/>
        <v>1250362357</v>
      </c>
      <c r="AB28" s="9">
        <f t="shared" si="4"/>
        <v>130549414.37989701</v>
      </c>
      <c r="AC28" s="9">
        <f t="shared" si="5"/>
        <v>99313473.032770574</v>
      </c>
      <c r="AD28" s="9">
        <f t="shared" si="6"/>
        <v>710136705</v>
      </c>
      <c r="AE28" s="9">
        <f t="shared" si="7"/>
        <v>540225652</v>
      </c>
      <c r="AF28" s="9">
        <f t="shared" si="8"/>
        <v>0</v>
      </c>
      <c r="AG28" s="9">
        <f t="shared" si="9"/>
        <v>229862887.41266757</v>
      </c>
      <c r="AH28" s="24">
        <v>1</v>
      </c>
      <c r="AJ28" s="36">
        <v>750659.25</v>
      </c>
      <c r="AK28" s="36">
        <v>571052.5</v>
      </c>
      <c r="AL28" s="36">
        <v>1321711.75</v>
      </c>
      <c r="AM28" s="36"/>
      <c r="AN28" s="36">
        <v>494992.44</v>
      </c>
      <c r="AO28" s="36">
        <v>376558</v>
      </c>
      <c r="AP28" s="36">
        <v>871550.44</v>
      </c>
      <c r="AQ28" s="36"/>
      <c r="AR28" s="36">
        <v>636466.37</v>
      </c>
      <c r="AS28" s="36">
        <v>484182.07</v>
      </c>
      <c r="AT28" s="36">
        <v>1120648.44</v>
      </c>
      <c r="AU28" s="36"/>
      <c r="AV28" s="36">
        <v>656423.34</v>
      </c>
      <c r="AW28" s="36">
        <v>499364.03</v>
      </c>
      <c r="AX28" s="36">
        <v>1155787.3700000001</v>
      </c>
    </row>
    <row r="29" spans="1:50" x14ac:dyDescent="0.2">
      <c r="A29" s="29" t="s">
        <v>90</v>
      </c>
      <c r="B29" s="2" t="s">
        <v>91</v>
      </c>
      <c r="C29" s="3">
        <v>12</v>
      </c>
      <c r="D29" s="4">
        <v>370022</v>
      </c>
      <c r="E29" s="5">
        <v>42917</v>
      </c>
      <c r="F29" s="5">
        <v>43281</v>
      </c>
      <c r="G29" s="21">
        <f t="shared" si="10"/>
        <v>1</v>
      </c>
      <c r="H29" s="22">
        <v>15758063</v>
      </c>
      <c r="I29" s="22">
        <v>48036692</v>
      </c>
      <c r="J29" s="22">
        <v>2376710</v>
      </c>
      <c r="K29" s="22">
        <v>86082018</v>
      </c>
      <c r="L29" s="22">
        <v>21584138</v>
      </c>
      <c r="M29" s="22">
        <v>198326532</v>
      </c>
      <c r="N29" s="22">
        <v>70473390</v>
      </c>
      <c r="P29" s="9">
        <f t="shared" si="0"/>
        <v>15758063</v>
      </c>
      <c r="Q29" s="9">
        <f t="shared" si="0"/>
        <v>48036692</v>
      </c>
      <c r="R29" s="9">
        <f t="shared" si="0"/>
        <v>2376710</v>
      </c>
      <c r="S29" s="9">
        <f t="shared" si="0"/>
        <v>86082018</v>
      </c>
      <c r="T29" s="9">
        <f t="shared" si="0"/>
        <v>21584138</v>
      </c>
      <c r="V29" s="9">
        <f t="shared" si="1"/>
        <v>173837621</v>
      </c>
      <c r="W29" s="23"/>
      <c r="X29" s="9">
        <f t="shared" si="2"/>
        <v>198326532</v>
      </c>
      <c r="Y29" s="9">
        <f t="shared" si="2"/>
        <v>70473390</v>
      </c>
      <c r="Z29" s="23"/>
      <c r="AA29" s="9">
        <f t="shared" si="3"/>
        <v>173837621</v>
      </c>
      <c r="AB29" s="9">
        <f t="shared" si="4"/>
        <v>23513381.758807492</v>
      </c>
      <c r="AC29" s="9">
        <f t="shared" si="5"/>
        <v>38258113.652634434</v>
      </c>
      <c r="AD29" s="9">
        <f t="shared" si="6"/>
        <v>66171465</v>
      </c>
      <c r="AE29" s="9">
        <f t="shared" si="7"/>
        <v>107666156</v>
      </c>
      <c r="AF29" s="9">
        <f t="shared" si="8"/>
        <v>0</v>
      </c>
      <c r="AG29" s="9">
        <f t="shared" si="9"/>
        <v>61771495.411441922</v>
      </c>
      <c r="AH29" s="24">
        <v>1</v>
      </c>
      <c r="AJ29" s="36">
        <v>135202</v>
      </c>
      <c r="AK29" s="36">
        <v>219984.25</v>
      </c>
      <c r="AL29" s="36">
        <v>355186.25</v>
      </c>
      <c r="AM29" s="36"/>
      <c r="AN29" s="36">
        <v>89153.54</v>
      </c>
      <c r="AO29" s="36">
        <v>145059.76999999999</v>
      </c>
      <c r="AP29" s="36">
        <v>234213.31</v>
      </c>
      <c r="AQ29" s="36"/>
      <c r="AR29" s="36">
        <v>114634.58</v>
      </c>
      <c r="AS29" s="36">
        <v>186519.43</v>
      </c>
      <c r="AT29" s="36">
        <v>301154.01</v>
      </c>
      <c r="AU29" s="36"/>
      <c r="AV29" s="36">
        <v>118229.05</v>
      </c>
      <c r="AW29" s="36">
        <v>192367.92</v>
      </c>
      <c r="AX29" s="36">
        <v>310596.96999999997</v>
      </c>
    </row>
    <row r="30" spans="1:50" x14ac:dyDescent="0.2">
      <c r="A30" s="29" t="s">
        <v>92</v>
      </c>
      <c r="B30" s="2" t="s">
        <v>93</v>
      </c>
      <c r="C30" s="3">
        <v>12</v>
      </c>
      <c r="D30" s="4">
        <v>370018</v>
      </c>
      <c r="E30" s="5">
        <v>43009</v>
      </c>
      <c r="F30" s="5">
        <v>43373</v>
      </c>
      <c r="G30" s="21">
        <f t="shared" si="10"/>
        <v>1</v>
      </c>
      <c r="H30" s="22">
        <v>18936178</v>
      </c>
      <c r="I30" s="22">
        <v>94893338</v>
      </c>
      <c r="J30" s="22">
        <v>7353172</v>
      </c>
      <c r="K30" s="22">
        <v>239340190</v>
      </c>
      <c r="L30" s="22">
        <v>47372441</v>
      </c>
      <c r="M30" s="22">
        <v>407895319</v>
      </c>
      <c r="N30" s="22">
        <v>113508015</v>
      </c>
      <c r="P30" s="9">
        <f t="shared" si="0"/>
        <v>18936178</v>
      </c>
      <c r="Q30" s="9">
        <f t="shared" si="0"/>
        <v>94893338</v>
      </c>
      <c r="R30" s="9">
        <f t="shared" si="0"/>
        <v>7353172</v>
      </c>
      <c r="S30" s="9">
        <f t="shared" si="0"/>
        <v>239340190</v>
      </c>
      <c r="T30" s="9">
        <f t="shared" si="0"/>
        <v>47372441</v>
      </c>
      <c r="V30" s="9">
        <f t="shared" si="1"/>
        <v>407895319</v>
      </c>
      <c r="W30" s="23"/>
      <c r="X30" s="9">
        <f t="shared" si="2"/>
        <v>407895319</v>
      </c>
      <c r="Y30" s="9">
        <f t="shared" si="2"/>
        <v>113508015</v>
      </c>
      <c r="Z30" s="23"/>
      <c r="AA30" s="9">
        <f t="shared" si="3"/>
        <v>407895319</v>
      </c>
      <c r="AB30" s="9">
        <f t="shared" si="4"/>
        <v>33722393.286999993</v>
      </c>
      <c r="AC30" s="9">
        <f t="shared" si="5"/>
        <v>79785621.713</v>
      </c>
      <c r="AD30" s="9">
        <f t="shared" si="6"/>
        <v>121182688</v>
      </c>
      <c r="AE30" s="9">
        <f t="shared" si="7"/>
        <v>286712631</v>
      </c>
      <c r="AF30" s="9">
        <f t="shared" si="8"/>
        <v>0</v>
      </c>
      <c r="AG30" s="9">
        <f t="shared" si="9"/>
        <v>113508015</v>
      </c>
      <c r="AH30" s="24">
        <v>1</v>
      </c>
      <c r="AJ30" s="36">
        <v>193903.75</v>
      </c>
      <c r="AK30" s="36">
        <v>458767.25</v>
      </c>
      <c r="AL30" s="36">
        <v>652671</v>
      </c>
      <c r="AM30" s="36"/>
      <c r="AN30" s="36">
        <v>127862.2</v>
      </c>
      <c r="AO30" s="36">
        <v>302516.09999999998</v>
      </c>
      <c r="AP30" s="36">
        <v>430378.3</v>
      </c>
      <c r="AQ30" s="36"/>
      <c r="AR30" s="36">
        <v>164406.48000000001</v>
      </c>
      <c r="AS30" s="36">
        <v>388978.12</v>
      </c>
      <c r="AT30" s="36">
        <v>553384.6</v>
      </c>
      <c r="AU30" s="36"/>
      <c r="AV30" s="36">
        <v>169561.59</v>
      </c>
      <c r="AW30" s="36">
        <v>401174.87</v>
      </c>
      <c r="AX30" s="36">
        <v>570736.46</v>
      </c>
    </row>
    <row r="31" spans="1:50" s="26" customFormat="1" x14ac:dyDescent="0.2">
      <c r="A31" s="29" t="s">
        <v>94</v>
      </c>
      <c r="B31" s="2" t="s">
        <v>95</v>
      </c>
      <c r="C31" s="3">
        <v>12</v>
      </c>
      <c r="D31" s="4">
        <v>370006</v>
      </c>
      <c r="E31" s="5">
        <v>42887</v>
      </c>
      <c r="F31" s="5">
        <v>43251</v>
      </c>
      <c r="G31" s="21">
        <f t="shared" si="10"/>
        <v>1</v>
      </c>
      <c r="H31" s="22">
        <v>18109463</v>
      </c>
      <c r="I31" s="22">
        <v>68466358</v>
      </c>
      <c r="J31" s="22">
        <v>6343218</v>
      </c>
      <c r="K31" s="22">
        <v>153442034</v>
      </c>
      <c r="L31" s="22">
        <v>35062074</v>
      </c>
      <c r="M31" s="22">
        <v>281780487</v>
      </c>
      <c r="N31" s="22">
        <v>49203937</v>
      </c>
      <c r="O31" s="1"/>
      <c r="P31" s="9">
        <f t="shared" si="0"/>
        <v>18109463</v>
      </c>
      <c r="Q31" s="9">
        <f t="shared" si="0"/>
        <v>68466358</v>
      </c>
      <c r="R31" s="9">
        <f t="shared" si="0"/>
        <v>6343218</v>
      </c>
      <c r="S31" s="9">
        <f t="shared" si="0"/>
        <v>153442034</v>
      </c>
      <c r="T31" s="9">
        <f t="shared" si="0"/>
        <v>35062074</v>
      </c>
      <c r="U31" s="9"/>
      <c r="V31" s="9">
        <f t="shared" si="1"/>
        <v>281423147</v>
      </c>
      <c r="W31" s="23"/>
      <c r="X31" s="9">
        <f t="shared" si="2"/>
        <v>281780487</v>
      </c>
      <c r="Y31" s="9">
        <f t="shared" si="2"/>
        <v>49203937</v>
      </c>
      <c r="Z31" s="23"/>
      <c r="AA31" s="9">
        <f t="shared" si="3"/>
        <v>281423147</v>
      </c>
      <c r="AB31" s="9">
        <f t="shared" si="4"/>
        <v>16225334.088007815</v>
      </c>
      <c r="AC31" s="9">
        <f t="shared" si="5"/>
        <v>32916204.926117525</v>
      </c>
      <c r="AD31" s="9">
        <f t="shared" si="6"/>
        <v>92919039</v>
      </c>
      <c r="AE31" s="9">
        <f t="shared" si="7"/>
        <v>188504108</v>
      </c>
      <c r="AF31" s="9">
        <f t="shared" si="8"/>
        <v>0</v>
      </c>
      <c r="AG31" s="9">
        <f t="shared" si="9"/>
        <v>49141539.01412534</v>
      </c>
      <c r="AH31" s="24">
        <v>1</v>
      </c>
      <c r="AI31" s="1"/>
      <c r="AJ31" s="36">
        <v>93295.75</v>
      </c>
      <c r="AK31" s="36">
        <v>189268.25</v>
      </c>
      <c r="AL31" s="37">
        <v>282564</v>
      </c>
      <c r="AM31" s="37"/>
      <c r="AN31" s="37">
        <v>61520.07</v>
      </c>
      <c r="AO31" s="37">
        <v>124805.36</v>
      </c>
      <c r="AP31" s="37">
        <v>186325.43</v>
      </c>
      <c r="AQ31" s="37"/>
      <c r="AR31" s="37">
        <v>79103.22</v>
      </c>
      <c r="AS31" s="37">
        <v>160476.07</v>
      </c>
      <c r="AT31" s="37">
        <v>239579.29</v>
      </c>
      <c r="AU31" s="37"/>
      <c r="AV31" s="37">
        <v>81583.58</v>
      </c>
      <c r="AW31" s="37">
        <v>165507.95000000001</v>
      </c>
      <c r="AX31" s="37">
        <v>247091.53</v>
      </c>
    </row>
    <row r="32" spans="1:50" x14ac:dyDescent="0.2">
      <c r="A32" s="29" t="s">
        <v>96</v>
      </c>
      <c r="B32" s="2" t="s">
        <v>97</v>
      </c>
      <c r="C32" s="3">
        <v>12</v>
      </c>
      <c r="D32" s="4">
        <v>374020</v>
      </c>
      <c r="E32" s="5">
        <v>42917</v>
      </c>
      <c r="F32" s="5">
        <v>43281</v>
      </c>
      <c r="G32" s="21">
        <f t="shared" si="10"/>
        <v>1</v>
      </c>
      <c r="H32" s="22">
        <v>41978444</v>
      </c>
      <c r="I32" s="22">
        <v>9264761</v>
      </c>
      <c r="J32" s="22">
        <v>0</v>
      </c>
      <c r="K32" s="22">
        <v>538470</v>
      </c>
      <c r="L32" s="22">
        <v>9788550</v>
      </c>
      <c r="M32" s="22">
        <v>76060486</v>
      </c>
      <c r="N32" s="22">
        <v>38796154</v>
      </c>
      <c r="O32" s="26"/>
      <c r="P32" s="9">
        <f t="shared" si="0"/>
        <v>41978444</v>
      </c>
      <c r="Q32" s="9">
        <f t="shared" si="0"/>
        <v>9264761</v>
      </c>
      <c r="R32" s="9">
        <f t="shared" si="0"/>
        <v>0</v>
      </c>
      <c r="S32" s="9">
        <f t="shared" si="0"/>
        <v>538470</v>
      </c>
      <c r="T32" s="9">
        <f t="shared" si="0"/>
        <v>9788550</v>
      </c>
      <c r="U32" s="8"/>
      <c r="V32" s="9">
        <f t="shared" si="1"/>
        <v>61570225</v>
      </c>
      <c r="W32" s="28"/>
      <c r="X32" s="9">
        <f t="shared" si="2"/>
        <v>76060486</v>
      </c>
      <c r="Y32" s="9">
        <f t="shared" si="2"/>
        <v>38796154</v>
      </c>
      <c r="Z32" s="28"/>
      <c r="AA32" s="9">
        <f t="shared" si="3"/>
        <v>61570225</v>
      </c>
      <c r="AB32" s="9">
        <f t="shared" si="4"/>
        <v>26137609.384110037</v>
      </c>
      <c r="AC32" s="9">
        <f t="shared" si="5"/>
        <v>5267500.6347064367</v>
      </c>
      <c r="AD32" s="9">
        <f t="shared" si="6"/>
        <v>51243205</v>
      </c>
      <c r="AE32" s="9">
        <f t="shared" si="7"/>
        <v>10327020</v>
      </c>
      <c r="AF32" s="9">
        <f t="shared" si="8"/>
        <v>0</v>
      </c>
      <c r="AG32" s="9">
        <f t="shared" si="9"/>
        <v>31405110.018816471</v>
      </c>
      <c r="AH32" s="24">
        <v>1</v>
      </c>
      <c r="AJ32" s="36">
        <v>150291.25</v>
      </c>
      <c r="AK32" s="37">
        <v>30288.25</v>
      </c>
      <c r="AL32" s="36">
        <v>180579.5</v>
      </c>
      <c r="AM32" s="36"/>
      <c r="AN32" s="36">
        <v>99103.64</v>
      </c>
      <c r="AO32" s="36">
        <v>19972.189999999999</v>
      </c>
      <c r="AP32" s="36">
        <v>119075.83</v>
      </c>
      <c r="AQ32" s="36"/>
      <c r="AR32" s="36">
        <v>127428.45</v>
      </c>
      <c r="AS32" s="36">
        <v>25680.6</v>
      </c>
      <c r="AT32" s="36">
        <v>153109.04999999999</v>
      </c>
      <c r="AU32" s="36"/>
      <c r="AV32" s="36">
        <v>131424.07999999999</v>
      </c>
      <c r="AW32" s="36">
        <v>26485.84</v>
      </c>
      <c r="AX32" s="36">
        <v>157909.92000000001</v>
      </c>
    </row>
    <row r="33" spans="1:50" x14ac:dyDescent="0.2">
      <c r="A33" s="29" t="s">
        <v>98</v>
      </c>
      <c r="B33" s="2" t="s">
        <v>99</v>
      </c>
      <c r="C33" s="3">
        <v>12</v>
      </c>
      <c r="D33" s="4">
        <v>370034</v>
      </c>
      <c r="E33" s="5">
        <v>42917</v>
      </c>
      <c r="F33" s="5">
        <v>43281</v>
      </c>
      <c r="G33" s="21">
        <f t="shared" si="10"/>
        <v>1</v>
      </c>
      <c r="H33" s="22">
        <v>23812507</v>
      </c>
      <c r="I33" s="22">
        <v>74772901</v>
      </c>
      <c r="J33" s="22">
        <v>3518398</v>
      </c>
      <c r="K33" s="22">
        <v>109014602</v>
      </c>
      <c r="L33" s="22">
        <v>17536941</v>
      </c>
      <c r="M33" s="22">
        <v>230126479</v>
      </c>
      <c r="N33" s="22">
        <v>51955998</v>
      </c>
      <c r="P33" s="9">
        <f t="shared" si="0"/>
        <v>23812507</v>
      </c>
      <c r="Q33" s="9">
        <f t="shared" si="0"/>
        <v>74772901</v>
      </c>
      <c r="R33" s="9">
        <f t="shared" si="0"/>
        <v>3518398</v>
      </c>
      <c r="S33" s="9">
        <f t="shared" si="0"/>
        <v>109014602</v>
      </c>
      <c r="T33" s="9">
        <f t="shared" si="0"/>
        <v>17536941</v>
      </c>
      <c r="V33" s="9">
        <f t="shared" si="1"/>
        <v>228655349</v>
      </c>
      <c r="W33" s="23"/>
      <c r="X33" s="9">
        <f t="shared" si="2"/>
        <v>230126479</v>
      </c>
      <c r="Y33" s="9">
        <f t="shared" si="2"/>
        <v>51955998</v>
      </c>
      <c r="Z33" s="23"/>
      <c r="AA33" s="9">
        <f t="shared" si="3"/>
        <v>228655349</v>
      </c>
      <c r="AB33" s="9">
        <f t="shared" si="4"/>
        <v>23052128.392093409</v>
      </c>
      <c r="AC33" s="9">
        <f t="shared" si="5"/>
        <v>28571730.396157123</v>
      </c>
      <c r="AD33" s="9">
        <f t="shared" si="6"/>
        <v>102103806</v>
      </c>
      <c r="AE33" s="9">
        <f t="shared" si="7"/>
        <v>126551543</v>
      </c>
      <c r="AF33" s="9">
        <f t="shared" si="8"/>
        <v>0</v>
      </c>
      <c r="AG33" s="9">
        <f t="shared" si="9"/>
        <v>51623858.788250536</v>
      </c>
      <c r="AH33" s="24">
        <v>1</v>
      </c>
      <c r="AJ33" s="36">
        <v>132549.75</v>
      </c>
      <c r="AK33" s="36">
        <v>164287.5</v>
      </c>
      <c r="AL33" s="36">
        <v>296837.25</v>
      </c>
      <c r="AM33" s="36"/>
      <c r="AN33" s="36">
        <v>87404.68</v>
      </c>
      <c r="AO33" s="36">
        <v>108332.83</v>
      </c>
      <c r="AP33" s="36">
        <v>195737.51</v>
      </c>
      <c r="AQ33" s="36"/>
      <c r="AR33" s="36">
        <v>112385.83</v>
      </c>
      <c r="AS33" s="36">
        <v>139295.5</v>
      </c>
      <c r="AT33" s="36">
        <v>251681.33</v>
      </c>
      <c r="AU33" s="36"/>
      <c r="AV33" s="36">
        <v>115909.79</v>
      </c>
      <c r="AW33" s="36">
        <v>143663.23000000001</v>
      </c>
      <c r="AX33" s="36">
        <v>259573.02</v>
      </c>
    </row>
    <row r="34" spans="1:50" x14ac:dyDescent="0.2">
      <c r="A34" s="29" t="s">
        <v>100</v>
      </c>
      <c r="B34" s="2" t="s">
        <v>101</v>
      </c>
      <c r="C34" s="3">
        <v>12</v>
      </c>
      <c r="D34" s="4">
        <v>370178</v>
      </c>
      <c r="E34" s="5">
        <v>42917</v>
      </c>
      <c r="F34" s="5">
        <v>43281</v>
      </c>
      <c r="G34" s="21">
        <f t="shared" si="10"/>
        <v>1</v>
      </c>
      <c r="H34" s="22">
        <v>3512075</v>
      </c>
      <c r="I34" s="22">
        <v>9291673</v>
      </c>
      <c r="J34" s="22">
        <v>0</v>
      </c>
      <c r="K34" s="22">
        <v>14952609</v>
      </c>
      <c r="L34" s="22">
        <v>0</v>
      </c>
      <c r="M34" s="22">
        <v>34536493</v>
      </c>
      <c r="N34" s="22">
        <v>17814376</v>
      </c>
      <c r="P34" s="9">
        <f t="shared" si="0"/>
        <v>3512075</v>
      </c>
      <c r="Q34" s="9">
        <f t="shared" si="0"/>
        <v>9291673</v>
      </c>
      <c r="R34" s="9">
        <f t="shared" si="0"/>
        <v>0</v>
      </c>
      <c r="S34" s="9">
        <f t="shared" si="0"/>
        <v>14952609</v>
      </c>
      <c r="T34" s="9">
        <f t="shared" si="0"/>
        <v>0</v>
      </c>
      <c r="V34" s="9">
        <f t="shared" si="1"/>
        <v>27756357</v>
      </c>
      <c r="W34" s="23"/>
      <c r="X34" s="9">
        <f t="shared" si="2"/>
        <v>34536493</v>
      </c>
      <c r="Y34" s="9">
        <f t="shared" si="2"/>
        <v>17814376</v>
      </c>
      <c r="Z34" s="23"/>
      <c r="AA34" s="9">
        <f t="shared" si="3"/>
        <v>27756357</v>
      </c>
      <c r="AB34" s="9">
        <f t="shared" si="4"/>
        <v>6604341.1263919584</v>
      </c>
      <c r="AC34" s="9">
        <f t="shared" si="5"/>
        <v>7712751.8102948088</v>
      </c>
      <c r="AD34" s="9">
        <f t="shared" si="6"/>
        <v>12803748</v>
      </c>
      <c r="AE34" s="9">
        <f t="shared" si="7"/>
        <v>14952609</v>
      </c>
      <c r="AF34" s="9">
        <f t="shared" si="8"/>
        <v>0</v>
      </c>
      <c r="AG34" s="9">
        <f t="shared" si="9"/>
        <v>14317092.936686767</v>
      </c>
      <c r="AH34" s="24">
        <v>1</v>
      </c>
      <c r="AJ34" s="36">
        <v>37975</v>
      </c>
      <c r="AK34" s="36">
        <v>44348.25</v>
      </c>
      <c r="AL34" s="36">
        <v>82323.25</v>
      </c>
      <c r="AM34" s="36"/>
      <c r="AN34" s="36">
        <v>25041.05</v>
      </c>
      <c r="AO34" s="36">
        <v>29243.83</v>
      </c>
      <c r="AP34" s="36">
        <v>54284.88</v>
      </c>
      <c r="AQ34" s="36"/>
      <c r="AR34" s="36">
        <v>32198.080000000002</v>
      </c>
      <c r="AS34" s="36">
        <v>37601.910000000003</v>
      </c>
      <c r="AT34" s="36">
        <v>69799.990000000005</v>
      </c>
      <c r="AU34" s="36"/>
      <c r="AV34" s="36">
        <v>33207.68</v>
      </c>
      <c r="AW34" s="36">
        <v>38780.949999999997</v>
      </c>
      <c r="AX34" s="36">
        <v>71988.63</v>
      </c>
    </row>
    <row r="35" spans="1:50" x14ac:dyDescent="0.2">
      <c r="A35" s="29" t="s">
        <v>102</v>
      </c>
      <c r="B35" s="2" t="s">
        <v>103</v>
      </c>
      <c r="C35" s="3">
        <v>12</v>
      </c>
      <c r="D35" s="4">
        <v>370013</v>
      </c>
      <c r="E35" s="5">
        <v>42917</v>
      </c>
      <c r="F35" s="5">
        <v>43281</v>
      </c>
      <c r="G35" s="21">
        <f t="shared" si="10"/>
        <v>1</v>
      </c>
      <c r="H35" s="22">
        <v>271848191</v>
      </c>
      <c r="I35" s="22">
        <v>436703943</v>
      </c>
      <c r="J35" s="22">
        <v>17597552</v>
      </c>
      <c r="K35" s="22">
        <v>1020463653</v>
      </c>
      <c r="L35" s="22">
        <v>88798619</v>
      </c>
      <c r="M35" s="22">
        <v>1869108731</v>
      </c>
      <c r="N35" s="22">
        <v>494554909</v>
      </c>
      <c r="P35" s="9">
        <f t="shared" ref="P35:T67" si="11">H35*$G35</f>
        <v>271848191</v>
      </c>
      <c r="Q35" s="9">
        <f t="shared" si="11"/>
        <v>436703943</v>
      </c>
      <c r="R35" s="9">
        <f t="shared" si="11"/>
        <v>17597552</v>
      </c>
      <c r="S35" s="9">
        <f t="shared" si="11"/>
        <v>1020463653</v>
      </c>
      <c r="T35" s="9">
        <f t="shared" si="11"/>
        <v>88798619</v>
      </c>
      <c r="V35" s="9">
        <f t="shared" si="1"/>
        <v>1835411958</v>
      </c>
      <c r="W35" s="23"/>
      <c r="X35" s="9">
        <f t="shared" ref="X35:Y67" si="12">M35*$G35</f>
        <v>1869108731</v>
      </c>
      <c r="Y35" s="9">
        <f t="shared" si="12"/>
        <v>494554909</v>
      </c>
      <c r="Z35" s="23"/>
      <c r="AA35" s="9">
        <f t="shared" si="3"/>
        <v>1835411958</v>
      </c>
      <c r="AB35" s="9">
        <f t="shared" si="4"/>
        <v>192134831.92493236</v>
      </c>
      <c r="AC35" s="9">
        <f t="shared" si="5"/>
        <v>293504113.95948547</v>
      </c>
      <c r="AD35" s="9">
        <f t="shared" si="6"/>
        <v>726149686</v>
      </c>
      <c r="AE35" s="9">
        <f t="shared" si="7"/>
        <v>1109262272</v>
      </c>
      <c r="AF35" s="9">
        <f t="shared" si="8"/>
        <v>0</v>
      </c>
      <c r="AG35" s="9">
        <f t="shared" si="9"/>
        <v>485638945.88441777</v>
      </c>
      <c r="AH35" s="24">
        <v>1</v>
      </c>
      <c r="AJ35" s="36">
        <v>1104775.25</v>
      </c>
      <c r="AK35" s="36">
        <v>1687648.75</v>
      </c>
      <c r="AL35" s="36">
        <v>2792424</v>
      </c>
      <c r="AM35" s="36"/>
      <c r="AN35" s="36">
        <v>728500.52</v>
      </c>
      <c r="AO35" s="36">
        <v>1112853.25</v>
      </c>
      <c r="AP35" s="36">
        <v>1841353.77</v>
      </c>
      <c r="AQ35" s="36"/>
      <c r="AR35" s="36">
        <v>936713.2</v>
      </c>
      <c r="AS35" s="36">
        <v>1430917.94</v>
      </c>
      <c r="AT35" s="36">
        <v>2367631.14</v>
      </c>
      <c r="AU35" s="36"/>
      <c r="AV35" s="36">
        <v>966084.68</v>
      </c>
      <c r="AW35" s="36">
        <v>1475785.65</v>
      </c>
      <c r="AX35" s="36">
        <v>2441870.33</v>
      </c>
    </row>
    <row r="36" spans="1:50" x14ac:dyDescent="0.2">
      <c r="A36" s="29" t="s">
        <v>104</v>
      </c>
      <c r="B36" s="2" t="s">
        <v>105</v>
      </c>
      <c r="C36" s="3">
        <v>12</v>
      </c>
      <c r="D36" s="4">
        <v>370020</v>
      </c>
      <c r="E36" s="5">
        <v>42917</v>
      </c>
      <c r="F36" s="5">
        <v>43281</v>
      </c>
      <c r="G36" s="21">
        <f t="shared" si="10"/>
        <v>1</v>
      </c>
      <c r="H36" s="22">
        <v>32337351</v>
      </c>
      <c r="I36" s="22">
        <v>69681404</v>
      </c>
      <c r="J36" s="22">
        <v>3771535</v>
      </c>
      <c r="K36" s="22">
        <v>173237406</v>
      </c>
      <c r="L36" s="22">
        <v>28118749</v>
      </c>
      <c r="M36" s="22">
        <v>314941835</v>
      </c>
      <c r="N36" s="22">
        <v>90657072</v>
      </c>
      <c r="P36" s="9">
        <f t="shared" si="11"/>
        <v>32337351</v>
      </c>
      <c r="Q36" s="9">
        <f t="shared" si="11"/>
        <v>69681404</v>
      </c>
      <c r="R36" s="9">
        <f t="shared" si="11"/>
        <v>3771535</v>
      </c>
      <c r="S36" s="9">
        <f t="shared" si="11"/>
        <v>173237406</v>
      </c>
      <c r="T36" s="9">
        <f t="shared" si="11"/>
        <v>28118749</v>
      </c>
      <c r="V36" s="9">
        <f t="shared" si="1"/>
        <v>307146445</v>
      </c>
      <c r="W36" s="23"/>
      <c r="X36" s="9">
        <f t="shared" si="12"/>
        <v>314941835</v>
      </c>
      <c r="Y36" s="9">
        <f t="shared" si="12"/>
        <v>90657072</v>
      </c>
      <c r="Z36" s="23"/>
      <c r="AA36" s="9">
        <f t="shared" si="3"/>
        <v>307146445</v>
      </c>
      <c r="AB36" s="9">
        <f t="shared" si="4"/>
        <v>30452092.645713072</v>
      </c>
      <c r="AC36" s="9">
        <f t="shared" si="5"/>
        <v>57961049.987144955</v>
      </c>
      <c r="AD36" s="9">
        <f t="shared" si="6"/>
        <v>105790290</v>
      </c>
      <c r="AE36" s="9">
        <f t="shared" si="7"/>
        <v>201356155</v>
      </c>
      <c r="AF36" s="9">
        <f t="shared" si="8"/>
        <v>0</v>
      </c>
      <c r="AG36" s="9">
        <f t="shared" si="9"/>
        <v>88413142.632858023</v>
      </c>
      <c r="AH36" s="24">
        <v>1</v>
      </c>
      <c r="AJ36" s="36">
        <v>175099.5</v>
      </c>
      <c r="AK36" s="36">
        <v>333276</v>
      </c>
      <c r="AL36" s="36">
        <v>508375.5</v>
      </c>
      <c r="AM36" s="36"/>
      <c r="AN36" s="36">
        <v>115462.51</v>
      </c>
      <c r="AO36" s="36">
        <v>219765.78</v>
      </c>
      <c r="AP36" s="36">
        <v>335228.28999999998</v>
      </c>
      <c r="AQ36" s="36"/>
      <c r="AR36" s="36">
        <v>148462.81</v>
      </c>
      <c r="AS36" s="36">
        <v>282576.98</v>
      </c>
      <c r="AT36" s="36">
        <v>431039.79</v>
      </c>
      <c r="AU36" s="36"/>
      <c r="AV36" s="36">
        <v>153117.99</v>
      </c>
      <c r="AW36" s="36">
        <v>291437.43</v>
      </c>
      <c r="AX36" s="36">
        <v>444555.42</v>
      </c>
    </row>
    <row r="37" spans="1:50" x14ac:dyDescent="0.2">
      <c r="A37" s="29" t="s">
        <v>106</v>
      </c>
      <c r="B37" s="2" t="s">
        <v>107</v>
      </c>
      <c r="C37" s="3">
        <v>12</v>
      </c>
      <c r="D37" s="4">
        <v>370047</v>
      </c>
      <c r="E37" s="5">
        <v>42917</v>
      </c>
      <c r="F37" s="5">
        <v>43281</v>
      </c>
      <c r="G37" s="21">
        <f t="shared" si="10"/>
        <v>1</v>
      </c>
      <c r="H37" s="22">
        <v>60750896</v>
      </c>
      <c r="I37" s="22">
        <v>133246148</v>
      </c>
      <c r="J37" s="22">
        <v>7825078</v>
      </c>
      <c r="K37" s="22">
        <v>274623818</v>
      </c>
      <c r="L37" s="22">
        <v>52792815</v>
      </c>
      <c r="M37" s="22">
        <v>531305374</v>
      </c>
      <c r="N37" s="22">
        <v>142799561</v>
      </c>
      <c r="P37" s="9">
        <f t="shared" si="11"/>
        <v>60750896</v>
      </c>
      <c r="Q37" s="9">
        <f t="shared" si="11"/>
        <v>133246148</v>
      </c>
      <c r="R37" s="9">
        <f t="shared" si="11"/>
        <v>7825078</v>
      </c>
      <c r="S37" s="9">
        <f t="shared" si="11"/>
        <v>274623818</v>
      </c>
      <c r="T37" s="9">
        <f t="shared" si="11"/>
        <v>52792815</v>
      </c>
      <c r="V37" s="9">
        <f t="shared" si="1"/>
        <v>529238755</v>
      </c>
      <c r="W37" s="23"/>
      <c r="X37" s="9">
        <f t="shared" si="12"/>
        <v>531305374</v>
      </c>
      <c r="Y37" s="9">
        <f t="shared" si="12"/>
        <v>142799561</v>
      </c>
      <c r="Z37" s="23"/>
      <c r="AA37" s="9">
        <f t="shared" si="3"/>
        <v>529238755</v>
      </c>
      <c r="AB37" s="9">
        <f t="shared" si="4"/>
        <v>54243965.583695449</v>
      </c>
      <c r="AC37" s="9">
        <f t="shared" si="5"/>
        <v>88000147.833057895</v>
      </c>
      <c r="AD37" s="9">
        <f t="shared" si="6"/>
        <v>201822122</v>
      </c>
      <c r="AE37" s="9">
        <f t="shared" si="7"/>
        <v>327416633</v>
      </c>
      <c r="AF37" s="9">
        <f t="shared" si="8"/>
        <v>0</v>
      </c>
      <c r="AG37" s="9">
        <f t="shared" si="9"/>
        <v>142244113.41675335</v>
      </c>
      <c r="AH37" s="24">
        <v>1</v>
      </c>
      <c r="AJ37" s="36">
        <v>311902.75</v>
      </c>
      <c r="AK37" s="36">
        <v>506000.75</v>
      </c>
      <c r="AL37" s="36">
        <v>817903.5</v>
      </c>
      <c r="AM37" s="36"/>
      <c r="AN37" s="36">
        <v>205672.05</v>
      </c>
      <c r="AO37" s="36">
        <v>333662.40000000002</v>
      </c>
      <c r="AP37" s="36">
        <v>539334.44999999995</v>
      </c>
      <c r="AQ37" s="36"/>
      <c r="AR37" s="36">
        <v>264455.11</v>
      </c>
      <c r="AS37" s="36">
        <v>429026.32</v>
      </c>
      <c r="AT37" s="36">
        <v>693481.43</v>
      </c>
      <c r="AU37" s="36"/>
      <c r="AV37" s="36">
        <v>272747.34000000003</v>
      </c>
      <c r="AW37" s="36">
        <v>442478.82</v>
      </c>
      <c r="AX37" s="36">
        <v>715226.16</v>
      </c>
    </row>
    <row r="38" spans="1:50" x14ac:dyDescent="0.2">
      <c r="A38" s="29" t="s">
        <v>108</v>
      </c>
      <c r="B38" s="2" t="s">
        <v>109</v>
      </c>
      <c r="C38" s="3">
        <v>12</v>
      </c>
      <c r="D38" s="4">
        <v>373033</v>
      </c>
      <c r="E38" s="5">
        <v>43101</v>
      </c>
      <c r="F38" s="5">
        <v>43465</v>
      </c>
      <c r="G38" s="21">
        <f t="shared" si="10"/>
        <v>1</v>
      </c>
      <c r="H38" s="22">
        <v>14659351</v>
      </c>
      <c r="I38" s="22">
        <v>25989908</v>
      </c>
      <c r="J38" s="22">
        <v>0</v>
      </c>
      <c r="K38" s="22">
        <v>0</v>
      </c>
      <c r="L38" s="22">
        <v>0</v>
      </c>
      <c r="M38" s="22">
        <v>40649259</v>
      </c>
      <c r="N38" s="22">
        <v>24180652</v>
      </c>
      <c r="P38" s="9">
        <f t="shared" si="11"/>
        <v>14659351</v>
      </c>
      <c r="Q38" s="9">
        <f t="shared" si="11"/>
        <v>25989908</v>
      </c>
      <c r="R38" s="9">
        <f t="shared" si="11"/>
        <v>0</v>
      </c>
      <c r="S38" s="9">
        <f t="shared" si="11"/>
        <v>0</v>
      </c>
      <c r="T38" s="9">
        <f t="shared" si="11"/>
        <v>0</v>
      </c>
      <c r="V38" s="9">
        <f t="shared" si="1"/>
        <v>40649259</v>
      </c>
      <c r="W38" s="23"/>
      <c r="X38" s="9">
        <f t="shared" si="12"/>
        <v>40649259</v>
      </c>
      <c r="Y38" s="9">
        <f t="shared" si="12"/>
        <v>24180652</v>
      </c>
      <c r="Z38" s="23"/>
      <c r="AA38" s="9">
        <f t="shared" si="3"/>
        <v>40649259</v>
      </c>
      <c r="AB38" s="9">
        <f t="shared" si="4"/>
        <v>24180652</v>
      </c>
      <c r="AC38" s="9">
        <f t="shared" si="5"/>
        <v>0</v>
      </c>
      <c r="AD38" s="9">
        <f t="shared" si="6"/>
        <v>40649259</v>
      </c>
      <c r="AE38" s="9">
        <f t="shared" si="7"/>
        <v>0</v>
      </c>
      <c r="AF38" s="9">
        <f t="shared" si="8"/>
        <v>0</v>
      </c>
      <c r="AG38" s="9">
        <f t="shared" si="9"/>
        <v>24180652</v>
      </c>
      <c r="AH38" s="24">
        <v>1</v>
      </c>
      <c r="AJ38" s="36">
        <v>139038.75</v>
      </c>
      <c r="AK38" s="36">
        <v>0</v>
      </c>
      <c r="AL38" s="36">
        <v>139038.75</v>
      </c>
      <c r="AM38" s="36"/>
      <c r="AN38" s="36">
        <v>91683.62</v>
      </c>
      <c r="AO38" s="36">
        <v>0</v>
      </c>
      <c r="AP38" s="36">
        <v>91683.62</v>
      </c>
      <c r="AQ38" s="36"/>
      <c r="AR38" s="36">
        <v>117887.71</v>
      </c>
      <c r="AS38" s="36">
        <v>0</v>
      </c>
      <c r="AT38" s="36">
        <v>117887.71</v>
      </c>
      <c r="AU38" s="36"/>
      <c r="AV38" s="36">
        <v>121584.19</v>
      </c>
      <c r="AW38" s="36">
        <v>0</v>
      </c>
      <c r="AX38" s="36">
        <v>121584.19</v>
      </c>
    </row>
    <row r="39" spans="1:50" x14ac:dyDescent="0.2">
      <c r="A39" s="29" t="s">
        <v>110</v>
      </c>
      <c r="B39" s="2" t="s">
        <v>111</v>
      </c>
      <c r="C39" s="3">
        <v>12</v>
      </c>
      <c r="D39" s="4">
        <v>370094</v>
      </c>
      <c r="E39" s="5">
        <v>42917</v>
      </c>
      <c r="F39" s="5">
        <v>43281</v>
      </c>
      <c r="G39" s="21">
        <f t="shared" si="10"/>
        <v>1</v>
      </c>
      <c r="H39" s="22">
        <v>81675144</v>
      </c>
      <c r="I39" s="22">
        <v>576290326</v>
      </c>
      <c r="J39" s="22">
        <v>30807121</v>
      </c>
      <c r="K39" s="22">
        <v>484830496</v>
      </c>
      <c r="L39" s="22">
        <v>97102782</v>
      </c>
      <c r="M39" s="22">
        <v>1298616600</v>
      </c>
      <c r="N39" s="22">
        <v>104775063</v>
      </c>
      <c r="P39" s="9">
        <f t="shared" si="11"/>
        <v>81675144</v>
      </c>
      <c r="Q39" s="9">
        <f t="shared" si="11"/>
        <v>576290326</v>
      </c>
      <c r="R39" s="9">
        <f t="shared" si="11"/>
        <v>30807121</v>
      </c>
      <c r="S39" s="9">
        <f t="shared" si="11"/>
        <v>484830496</v>
      </c>
      <c r="T39" s="9">
        <f t="shared" si="11"/>
        <v>97102782</v>
      </c>
      <c r="V39" s="9">
        <f t="shared" si="1"/>
        <v>1270705869</v>
      </c>
      <c r="W39" s="23"/>
      <c r="X39" s="9">
        <f t="shared" si="12"/>
        <v>1298616600</v>
      </c>
      <c r="Y39" s="9">
        <f t="shared" si="12"/>
        <v>104775063</v>
      </c>
      <c r="Z39" s="23"/>
      <c r="AA39" s="9">
        <f t="shared" si="3"/>
        <v>1270705869</v>
      </c>
      <c r="AB39" s="9">
        <f t="shared" si="4"/>
        <v>55571591.811392397</v>
      </c>
      <c r="AC39" s="9">
        <f t="shared" si="5"/>
        <v>46951575.903347075</v>
      </c>
      <c r="AD39" s="9">
        <f t="shared" si="6"/>
        <v>688772591</v>
      </c>
      <c r="AE39" s="9">
        <f t="shared" si="7"/>
        <v>581933278</v>
      </c>
      <c r="AF39" s="9">
        <f t="shared" si="8"/>
        <v>0</v>
      </c>
      <c r="AG39" s="9">
        <f t="shared" si="9"/>
        <v>102523167.71473949</v>
      </c>
      <c r="AH39" s="24">
        <v>1</v>
      </c>
      <c r="AJ39" s="36">
        <v>319536.75</v>
      </c>
      <c r="AK39" s="36">
        <v>269971.5</v>
      </c>
      <c r="AL39" s="36">
        <v>589508.25</v>
      </c>
      <c r="AM39" s="36"/>
      <c r="AN39" s="36">
        <v>210705.75</v>
      </c>
      <c r="AO39" s="36">
        <v>178022.16</v>
      </c>
      <c r="AP39" s="36">
        <v>388727.91</v>
      </c>
      <c r="AQ39" s="36"/>
      <c r="AR39" s="36">
        <v>270927.68</v>
      </c>
      <c r="AS39" s="36">
        <v>228902.59</v>
      </c>
      <c r="AT39" s="36">
        <v>499830.27</v>
      </c>
      <c r="AU39" s="36"/>
      <c r="AV39" s="36">
        <v>279422.86</v>
      </c>
      <c r="AW39" s="36">
        <v>236080.04</v>
      </c>
      <c r="AX39" s="36">
        <v>515502.9</v>
      </c>
    </row>
    <row r="40" spans="1:50" x14ac:dyDescent="0.2">
      <c r="A40" s="29" t="s">
        <v>112</v>
      </c>
      <c r="B40" s="2" t="s">
        <v>113</v>
      </c>
      <c r="C40" s="3">
        <v>12</v>
      </c>
      <c r="D40" s="4">
        <v>370008</v>
      </c>
      <c r="E40" s="5">
        <v>42917</v>
      </c>
      <c r="F40" s="5">
        <v>43281</v>
      </c>
      <c r="G40" s="21">
        <f t="shared" si="10"/>
        <v>1</v>
      </c>
      <c r="H40" s="22">
        <v>124493931</v>
      </c>
      <c r="I40" s="22">
        <v>700393904</v>
      </c>
      <c r="J40" s="22">
        <v>0</v>
      </c>
      <c r="K40" s="22">
        <v>822066629</v>
      </c>
      <c r="L40" s="22">
        <v>289208173</v>
      </c>
      <c r="M40" s="22">
        <v>1936162637</v>
      </c>
      <c r="N40" s="22">
        <v>419514609</v>
      </c>
      <c r="P40" s="9">
        <f t="shared" si="11"/>
        <v>124493931</v>
      </c>
      <c r="Q40" s="9">
        <f t="shared" si="11"/>
        <v>700393904</v>
      </c>
      <c r="R40" s="9">
        <f t="shared" si="11"/>
        <v>0</v>
      </c>
      <c r="S40" s="9">
        <f t="shared" si="11"/>
        <v>822066629</v>
      </c>
      <c r="T40" s="9">
        <f t="shared" si="11"/>
        <v>289208173</v>
      </c>
      <c r="V40" s="9">
        <f t="shared" si="1"/>
        <v>1936162637</v>
      </c>
      <c r="W40" s="23"/>
      <c r="X40" s="9">
        <f t="shared" si="12"/>
        <v>1936162637</v>
      </c>
      <c r="Y40" s="9">
        <f t="shared" si="12"/>
        <v>419514609</v>
      </c>
      <c r="Z40" s="23"/>
      <c r="AA40" s="9">
        <f t="shared" si="3"/>
        <v>1936162637</v>
      </c>
      <c r="AB40" s="9">
        <f t="shared" si="4"/>
        <v>178731110.1639038</v>
      </c>
      <c r="AC40" s="9">
        <f t="shared" si="5"/>
        <v>240783498.83609617</v>
      </c>
      <c r="AD40" s="9">
        <f t="shared" si="6"/>
        <v>824887835</v>
      </c>
      <c r="AE40" s="9">
        <f t="shared" si="7"/>
        <v>1111274802</v>
      </c>
      <c r="AF40" s="9">
        <f t="shared" si="8"/>
        <v>0</v>
      </c>
      <c r="AG40" s="9">
        <f t="shared" si="9"/>
        <v>419514609</v>
      </c>
      <c r="AH40" s="24">
        <v>1</v>
      </c>
      <c r="AJ40" s="36">
        <v>1027704</v>
      </c>
      <c r="AK40" s="36">
        <v>1384505</v>
      </c>
      <c r="AL40" s="36">
        <v>2412209</v>
      </c>
      <c r="AM40" s="36"/>
      <c r="AN40" s="36">
        <v>677678.68</v>
      </c>
      <c r="AO40" s="36">
        <v>912957.41</v>
      </c>
      <c r="AP40" s="36">
        <v>1590636.09</v>
      </c>
      <c r="AQ40" s="36"/>
      <c r="AR40" s="36">
        <v>871366.16</v>
      </c>
      <c r="AS40" s="36">
        <v>1173889.6000000001</v>
      </c>
      <c r="AT40" s="36">
        <v>2045255.76</v>
      </c>
      <c r="AU40" s="36"/>
      <c r="AV40" s="36">
        <v>898688.62</v>
      </c>
      <c r="AW40" s="36">
        <v>1210697.96</v>
      </c>
      <c r="AX40" s="36">
        <v>2109386.58</v>
      </c>
    </row>
    <row r="41" spans="1:50" s="26" customFormat="1" x14ac:dyDescent="0.2">
      <c r="A41" s="29" t="s">
        <v>114</v>
      </c>
      <c r="B41" s="2" t="s">
        <v>115</v>
      </c>
      <c r="C41" s="3">
        <v>12</v>
      </c>
      <c r="D41" s="4">
        <v>370089</v>
      </c>
      <c r="E41" s="5">
        <v>42917</v>
      </c>
      <c r="F41" s="5">
        <v>43281</v>
      </c>
      <c r="G41" s="21">
        <f t="shared" si="10"/>
        <v>1</v>
      </c>
      <c r="H41" s="22">
        <v>39040283</v>
      </c>
      <c r="I41" s="22">
        <v>74002408</v>
      </c>
      <c r="J41" s="22">
        <v>5626282</v>
      </c>
      <c r="K41" s="22">
        <v>116314623</v>
      </c>
      <c r="L41" s="22">
        <v>46331488</v>
      </c>
      <c r="M41" s="22">
        <v>295306917</v>
      </c>
      <c r="N41" s="22">
        <v>96938296</v>
      </c>
      <c r="O41" s="1"/>
      <c r="P41" s="9">
        <f t="shared" si="11"/>
        <v>39040283</v>
      </c>
      <c r="Q41" s="9">
        <f t="shared" si="11"/>
        <v>74002408</v>
      </c>
      <c r="R41" s="9">
        <f t="shared" si="11"/>
        <v>5626282</v>
      </c>
      <c r="S41" s="9">
        <f t="shared" si="11"/>
        <v>116314623</v>
      </c>
      <c r="T41" s="9">
        <f t="shared" si="11"/>
        <v>46331488</v>
      </c>
      <c r="U41" s="9"/>
      <c r="V41" s="9">
        <f t="shared" si="1"/>
        <v>281315084</v>
      </c>
      <c r="W41" s="23"/>
      <c r="X41" s="9">
        <f t="shared" si="12"/>
        <v>295306917</v>
      </c>
      <c r="Y41" s="9">
        <f t="shared" si="12"/>
        <v>96938296</v>
      </c>
      <c r="Z41" s="23"/>
      <c r="AA41" s="9">
        <f t="shared" si="3"/>
        <v>281315084</v>
      </c>
      <c r="AB41" s="9">
        <f t="shared" si="4"/>
        <v>38954617.614629082</v>
      </c>
      <c r="AC41" s="9">
        <f t="shared" si="5"/>
        <v>53390679.133218057</v>
      </c>
      <c r="AD41" s="9">
        <f t="shared" si="6"/>
        <v>118668973</v>
      </c>
      <c r="AE41" s="9">
        <f t="shared" si="7"/>
        <v>162646111</v>
      </c>
      <c r="AF41" s="9">
        <f t="shared" si="8"/>
        <v>0</v>
      </c>
      <c r="AG41" s="9">
        <f t="shared" si="9"/>
        <v>92345296.74784714</v>
      </c>
      <c r="AH41" s="24">
        <v>1</v>
      </c>
      <c r="AI41" s="1"/>
      <c r="AJ41" s="36">
        <v>223989</v>
      </c>
      <c r="AK41" s="36">
        <v>306996.5</v>
      </c>
      <c r="AL41" s="37">
        <v>530985.5</v>
      </c>
      <c r="AM41" s="37"/>
      <c r="AN41" s="37">
        <v>147700.79</v>
      </c>
      <c r="AO41" s="37">
        <v>202436.57</v>
      </c>
      <c r="AP41" s="37">
        <v>350137.36</v>
      </c>
      <c r="AQ41" s="37"/>
      <c r="AR41" s="37">
        <v>189915.09</v>
      </c>
      <c r="AS41" s="37">
        <v>260295.09</v>
      </c>
      <c r="AT41" s="37">
        <v>450210.18</v>
      </c>
      <c r="AU41" s="37"/>
      <c r="AV41" s="37">
        <v>195870.05</v>
      </c>
      <c r="AW41" s="37">
        <v>268456.88</v>
      </c>
      <c r="AX41" s="37">
        <v>464326.93</v>
      </c>
    </row>
    <row r="42" spans="1:50" s="26" customFormat="1" x14ac:dyDescent="0.2">
      <c r="A42" s="29" t="s">
        <v>116</v>
      </c>
      <c r="B42" s="2" t="s">
        <v>117</v>
      </c>
      <c r="C42" s="3">
        <v>12</v>
      </c>
      <c r="D42" s="4">
        <v>374025</v>
      </c>
      <c r="E42" s="5">
        <v>43101</v>
      </c>
      <c r="F42" s="5">
        <v>43465</v>
      </c>
      <c r="G42" s="21">
        <f t="shared" si="10"/>
        <v>1</v>
      </c>
      <c r="H42" s="22">
        <v>32996134</v>
      </c>
      <c r="I42" s="22">
        <v>1309866</v>
      </c>
      <c r="J42" s="22">
        <v>0</v>
      </c>
      <c r="K42" s="22">
        <v>0</v>
      </c>
      <c r="L42" s="22">
        <v>5457960</v>
      </c>
      <c r="M42" s="22">
        <v>42670832</v>
      </c>
      <c r="N42" s="22">
        <v>14026427</v>
      </c>
      <c r="O42" s="1"/>
      <c r="P42" s="9">
        <f t="shared" si="11"/>
        <v>32996134</v>
      </c>
      <c r="Q42" s="9">
        <f t="shared" si="11"/>
        <v>1309866</v>
      </c>
      <c r="R42" s="9">
        <f t="shared" si="11"/>
        <v>0</v>
      </c>
      <c r="S42" s="9">
        <f t="shared" si="11"/>
        <v>0</v>
      </c>
      <c r="T42" s="9">
        <f t="shared" si="11"/>
        <v>5457960</v>
      </c>
      <c r="U42" s="9"/>
      <c r="V42" s="9">
        <f t="shared" si="1"/>
        <v>39763960</v>
      </c>
      <c r="W42" s="23"/>
      <c r="X42" s="9">
        <f t="shared" si="12"/>
        <v>42670832</v>
      </c>
      <c r="Y42" s="9">
        <f t="shared" si="12"/>
        <v>14026427</v>
      </c>
      <c r="Z42" s="23"/>
      <c r="AA42" s="9">
        <f t="shared" si="3"/>
        <v>39763960</v>
      </c>
      <c r="AB42" s="9">
        <f t="shared" si="4"/>
        <v>11276803.898785006</v>
      </c>
      <c r="AC42" s="9">
        <f t="shared" si="5"/>
        <v>1794098.5427450773</v>
      </c>
      <c r="AD42" s="9">
        <f t="shared" si="6"/>
        <v>34306000</v>
      </c>
      <c r="AE42" s="9">
        <f t="shared" si="7"/>
        <v>5457960</v>
      </c>
      <c r="AF42" s="9">
        <f t="shared" si="8"/>
        <v>0</v>
      </c>
      <c r="AG42" s="9">
        <f t="shared" si="9"/>
        <v>13070902.441530082</v>
      </c>
      <c r="AH42" s="24">
        <v>1</v>
      </c>
      <c r="AI42" s="1"/>
      <c r="AJ42" s="36">
        <v>64841.5</v>
      </c>
      <c r="AK42" s="36">
        <v>10316</v>
      </c>
      <c r="AL42" s="37">
        <v>75157.5</v>
      </c>
      <c r="AM42" s="37"/>
      <c r="AN42" s="37">
        <v>42757.37</v>
      </c>
      <c r="AO42" s="37">
        <v>6802.59</v>
      </c>
      <c r="AP42" s="37">
        <v>49559.96</v>
      </c>
      <c r="AQ42" s="37"/>
      <c r="AR42" s="37">
        <v>54977.7</v>
      </c>
      <c r="AS42" s="37">
        <v>8746.75</v>
      </c>
      <c r="AT42" s="37">
        <v>63724.45</v>
      </c>
      <c r="AU42" s="37"/>
      <c r="AV42" s="37">
        <v>56701.57</v>
      </c>
      <c r="AW42" s="37">
        <v>9021.01</v>
      </c>
      <c r="AX42" s="37">
        <v>65722.58</v>
      </c>
    </row>
    <row r="43" spans="1:50" s="26" customFormat="1" x14ac:dyDescent="0.2">
      <c r="A43" s="29" t="s">
        <v>118</v>
      </c>
      <c r="B43" s="2" t="s">
        <v>119</v>
      </c>
      <c r="C43" s="3">
        <v>12</v>
      </c>
      <c r="D43" s="4">
        <v>370078</v>
      </c>
      <c r="E43" s="5">
        <v>42917</v>
      </c>
      <c r="F43" s="5">
        <v>43281</v>
      </c>
      <c r="G43" s="21">
        <f t="shared" si="10"/>
        <v>1</v>
      </c>
      <c r="H43" s="22">
        <v>56239936</v>
      </c>
      <c r="I43" s="22">
        <v>217110505</v>
      </c>
      <c r="J43" s="22">
        <v>9541997</v>
      </c>
      <c r="K43" s="22">
        <v>114896694</v>
      </c>
      <c r="L43" s="22">
        <v>54941211</v>
      </c>
      <c r="M43" s="22">
        <v>458093883</v>
      </c>
      <c r="N43" s="22">
        <v>110784217</v>
      </c>
      <c r="O43" s="1"/>
      <c r="P43" s="9">
        <f t="shared" si="11"/>
        <v>56239936</v>
      </c>
      <c r="Q43" s="9">
        <f t="shared" si="11"/>
        <v>217110505</v>
      </c>
      <c r="R43" s="9">
        <f t="shared" si="11"/>
        <v>9541997</v>
      </c>
      <c r="S43" s="9">
        <f t="shared" si="11"/>
        <v>114896694</v>
      </c>
      <c r="T43" s="9">
        <f t="shared" si="11"/>
        <v>54941211</v>
      </c>
      <c r="U43" s="9"/>
      <c r="V43" s="9">
        <f t="shared" si="1"/>
        <v>452730343</v>
      </c>
      <c r="W43" s="23"/>
      <c r="X43" s="9">
        <f t="shared" si="12"/>
        <v>458093883</v>
      </c>
      <c r="Y43" s="9">
        <f t="shared" si="12"/>
        <v>110784217</v>
      </c>
      <c r="Z43" s="23"/>
      <c r="AA43" s="9">
        <f t="shared" si="3"/>
        <v>452730343</v>
      </c>
      <c r="AB43" s="9">
        <f t="shared" si="4"/>
        <v>68413961.421639517</v>
      </c>
      <c r="AC43" s="9">
        <f t="shared" si="5"/>
        <v>41073151.204565167</v>
      </c>
      <c r="AD43" s="9">
        <f t="shared" si="6"/>
        <v>282892438</v>
      </c>
      <c r="AE43" s="9">
        <f t="shared" si="7"/>
        <v>169837905</v>
      </c>
      <c r="AF43" s="9">
        <f t="shared" si="8"/>
        <v>0</v>
      </c>
      <c r="AG43" s="9">
        <f t="shared" si="9"/>
        <v>109487112.62620468</v>
      </c>
      <c r="AH43" s="24">
        <v>1</v>
      </c>
      <c r="AI43" s="1"/>
      <c r="AJ43" s="36">
        <v>393380.25</v>
      </c>
      <c r="AK43" s="36">
        <v>236170.5</v>
      </c>
      <c r="AL43" s="37">
        <v>629550.75</v>
      </c>
      <c r="AM43" s="37"/>
      <c r="AN43" s="37">
        <v>259399.13</v>
      </c>
      <c r="AO43" s="37">
        <v>155733.51999999999</v>
      </c>
      <c r="AP43" s="37">
        <v>415132.65</v>
      </c>
      <c r="AQ43" s="37"/>
      <c r="AR43" s="37">
        <v>333537.96000000002</v>
      </c>
      <c r="AS43" s="37">
        <v>200243.56</v>
      </c>
      <c r="AT43" s="37">
        <v>533781.52</v>
      </c>
      <c r="AU43" s="37"/>
      <c r="AV43" s="37">
        <v>343996.34</v>
      </c>
      <c r="AW43" s="37">
        <v>206522.38</v>
      </c>
      <c r="AX43" s="37">
        <v>550518.72</v>
      </c>
    </row>
    <row r="44" spans="1:50" x14ac:dyDescent="0.2">
      <c r="A44" s="29" t="s">
        <v>120</v>
      </c>
      <c r="B44" s="2" t="s">
        <v>121</v>
      </c>
      <c r="C44" s="3">
        <v>12</v>
      </c>
      <c r="D44" s="4">
        <v>374021</v>
      </c>
      <c r="E44" s="5">
        <v>43101</v>
      </c>
      <c r="F44" s="5">
        <v>43465</v>
      </c>
      <c r="G44" s="21">
        <f t="shared" si="10"/>
        <v>1</v>
      </c>
      <c r="H44" s="22">
        <v>24861217</v>
      </c>
      <c r="I44" s="22">
        <v>0</v>
      </c>
      <c r="J44" s="22">
        <v>0</v>
      </c>
      <c r="K44" s="22">
        <v>0</v>
      </c>
      <c r="L44" s="22">
        <v>2358954</v>
      </c>
      <c r="M44" s="22">
        <v>27220171</v>
      </c>
      <c r="N44" s="22">
        <v>11113708</v>
      </c>
      <c r="O44" s="26"/>
      <c r="P44" s="9">
        <f t="shared" si="11"/>
        <v>24861217</v>
      </c>
      <c r="Q44" s="9">
        <f t="shared" si="11"/>
        <v>0</v>
      </c>
      <c r="R44" s="9">
        <f t="shared" si="11"/>
        <v>0</v>
      </c>
      <c r="S44" s="9">
        <f t="shared" si="11"/>
        <v>0</v>
      </c>
      <c r="T44" s="9">
        <f t="shared" si="11"/>
        <v>2358954</v>
      </c>
      <c r="U44" s="8"/>
      <c r="V44" s="9">
        <f t="shared" si="1"/>
        <v>27220171</v>
      </c>
      <c r="W44" s="28"/>
      <c r="X44" s="9">
        <f t="shared" si="12"/>
        <v>27220171</v>
      </c>
      <c r="Y44" s="9">
        <f t="shared" si="12"/>
        <v>11113708</v>
      </c>
      <c r="Z44" s="28"/>
      <c r="AA44" s="9">
        <f t="shared" si="3"/>
        <v>27220171</v>
      </c>
      <c r="AB44" s="9">
        <f t="shared" si="4"/>
        <v>10150572.024791321</v>
      </c>
      <c r="AC44" s="9">
        <f t="shared" si="5"/>
        <v>963135.97520867898</v>
      </c>
      <c r="AD44" s="9">
        <f t="shared" si="6"/>
        <v>24861217</v>
      </c>
      <c r="AE44" s="9">
        <f t="shared" si="7"/>
        <v>2358954</v>
      </c>
      <c r="AF44" s="9">
        <f t="shared" si="8"/>
        <v>0</v>
      </c>
      <c r="AG44" s="9">
        <f t="shared" si="9"/>
        <v>11113708</v>
      </c>
      <c r="AH44" s="24">
        <v>1</v>
      </c>
      <c r="AJ44" s="36">
        <v>58365.75</v>
      </c>
      <c r="AK44" s="37">
        <v>5538</v>
      </c>
      <c r="AL44" s="36">
        <v>63903.75</v>
      </c>
      <c r="AM44" s="36"/>
      <c r="AN44" s="36">
        <v>38487.06</v>
      </c>
      <c r="AO44" s="36">
        <v>3651.87</v>
      </c>
      <c r="AP44" s="36">
        <v>42138.93</v>
      </c>
      <c r="AQ44" s="36"/>
      <c r="AR44" s="36">
        <v>49486.99</v>
      </c>
      <c r="AS44" s="36">
        <v>4695.57</v>
      </c>
      <c r="AT44" s="36">
        <v>54182.559999999998</v>
      </c>
      <c r="AU44" s="36"/>
      <c r="AV44" s="36">
        <v>51038.7</v>
      </c>
      <c r="AW44" s="36">
        <v>4842.8</v>
      </c>
      <c r="AX44" s="36">
        <v>55881.5</v>
      </c>
    </row>
    <row r="45" spans="1:50" x14ac:dyDescent="0.2">
      <c r="A45" s="29" t="s">
        <v>122</v>
      </c>
      <c r="B45" s="2" t="s">
        <v>123</v>
      </c>
      <c r="C45" s="3">
        <v>9</v>
      </c>
      <c r="D45" s="4">
        <v>370139</v>
      </c>
      <c r="E45" s="5">
        <v>43191</v>
      </c>
      <c r="F45" s="5">
        <v>43465</v>
      </c>
      <c r="G45" s="21">
        <f t="shared" si="10"/>
        <v>1.3272727272727274</v>
      </c>
      <c r="H45" s="22">
        <v>1252786</v>
      </c>
      <c r="I45" s="22">
        <v>1062048</v>
      </c>
      <c r="J45" s="22">
        <v>39522</v>
      </c>
      <c r="K45" s="22">
        <v>7317423</v>
      </c>
      <c r="L45" s="22">
        <v>2051611</v>
      </c>
      <c r="M45" s="22">
        <v>14393477</v>
      </c>
      <c r="N45" s="22">
        <v>5477769</v>
      </c>
      <c r="P45" s="9">
        <f t="shared" si="11"/>
        <v>1662788.6909090912</v>
      </c>
      <c r="Q45" s="9">
        <f t="shared" si="11"/>
        <v>1409627.3454545455</v>
      </c>
      <c r="R45" s="9">
        <f t="shared" si="11"/>
        <v>52456.472727272732</v>
      </c>
      <c r="S45" s="9">
        <f t="shared" si="11"/>
        <v>9712215.9818181824</v>
      </c>
      <c r="T45" s="9">
        <f t="shared" si="11"/>
        <v>2723047.3272727276</v>
      </c>
      <c r="V45" s="9">
        <f t="shared" si="1"/>
        <v>15560135.81818182</v>
      </c>
      <c r="W45" s="23"/>
      <c r="X45" s="9">
        <f t="shared" si="12"/>
        <v>19104069.472727273</v>
      </c>
      <c r="Y45" s="9">
        <f t="shared" si="12"/>
        <v>7270493.4000000004</v>
      </c>
      <c r="Z45" s="23"/>
      <c r="AA45" s="9">
        <f t="shared" si="3"/>
        <v>15560135.81818182</v>
      </c>
      <c r="AB45" s="9">
        <f t="shared" si="4"/>
        <v>1189242.1656873042</v>
      </c>
      <c r="AC45" s="9">
        <f t="shared" si="5"/>
        <v>4732525.703231791</v>
      </c>
      <c r="AD45" s="9">
        <f t="shared" si="6"/>
        <v>3124872.5090909093</v>
      </c>
      <c r="AE45" s="9">
        <f t="shared" si="7"/>
        <v>12435263.30909091</v>
      </c>
      <c r="AF45" s="9">
        <f t="shared" si="8"/>
        <v>0</v>
      </c>
      <c r="AG45" s="9">
        <f t="shared" si="9"/>
        <v>5921767.868919096</v>
      </c>
      <c r="AH45" s="24">
        <v>1</v>
      </c>
      <c r="AJ45" s="36">
        <v>6838.25</v>
      </c>
      <c r="AK45" s="36">
        <v>27212</v>
      </c>
      <c r="AL45" s="36">
        <v>34050.25</v>
      </c>
      <c r="AM45" s="36"/>
      <c r="AN45" s="36">
        <v>4509.03</v>
      </c>
      <c r="AO45" s="36">
        <v>17943.919999999998</v>
      </c>
      <c r="AP45" s="36">
        <v>22452.95</v>
      </c>
      <c r="AQ45" s="36"/>
      <c r="AR45" s="36">
        <v>5797.9</v>
      </c>
      <c r="AS45" s="36">
        <v>23072.44</v>
      </c>
      <c r="AT45" s="36">
        <v>28870.34</v>
      </c>
      <c r="AU45" s="36"/>
      <c r="AV45" s="36">
        <v>5979.7</v>
      </c>
      <c r="AW45" s="36">
        <v>23795.9</v>
      </c>
      <c r="AX45" s="36">
        <v>29775.599999999999</v>
      </c>
    </row>
    <row r="46" spans="1:50" x14ac:dyDescent="0.2">
      <c r="A46" s="29" t="s">
        <v>124</v>
      </c>
      <c r="B46" s="2" t="s">
        <v>125</v>
      </c>
      <c r="C46" s="3">
        <v>12</v>
      </c>
      <c r="D46" s="4">
        <v>370158</v>
      </c>
      <c r="E46" s="5">
        <v>42917</v>
      </c>
      <c r="F46" s="5">
        <v>43281</v>
      </c>
      <c r="G46" s="21">
        <f t="shared" si="10"/>
        <v>1</v>
      </c>
      <c r="H46" s="22">
        <v>852960</v>
      </c>
      <c r="I46" s="22">
        <v>2633696</v>
      </c>
      <c r="J46" s="22">
        <v>299261</v>
      </c>
      <c r="K46" s="22">
        <v>13415315</v>
      </c>
      <c r="L46" s="22">
        <v>6372439</v>
      </c>
      <c r="M46" s="22">
        <v>23573671</v>
      </c>
      <c r="N46" s="22">
        <v>9380713</v>
      </c>
      <c r="P46" s="9">
        <f t="shared" si="11"/>
        <v>852960</v>
      </c>
      <c r="Q46" s="9">
        <f t="shared" si="11"/>
        <v>2633696</v>
      </c>
      <c r="R46" s="9">
        <f t="shared" si="11"/>
        <v>299261</v>
      </c>
      <c r="S46" s="9">
        <f t="shared" si="11"/>
        <v>13415315</v>
      </c>
      <c r="T46" s="9">
        <f t="shared" si="11"/>
        <v>6372439</v>
      </c>
      <c r="V46" s="9">
        <f t="shared" si="1"/>
        <v>23573671</v>
      </c>
      <c r="W46" s="23"/>
      <c r="X46" s="9">
        <f t="shared" si="12"/>
        <v>23573671</v>
      </c>
      <c r="Y46" s="9">
        <f t="shared" si="12"/>
        <v>9380713</v>
      </c>
      <c r="Z46" s="23"/>
      <c r="AA46" s="9">
        <f t="shared" si="3"/>
        <v>23573671</v>
      </c>
      <c r="AB46" s="9">
        <f t="shared" si="4"/>
        <v>1506536.7128785755</v>
      </c>
      <c r="AC46" s="9">
        <f t="shared" si="5"/>
        <v>7874176.2871214245</v>
      </c>
      <c r="AD46" s="9">
        <f t="shared" si="6"/>
        <v>3785917</v>
      </c>
      <c r="AE46" s="9">
        <f t="shared" si="7"/>
        <v>19787754</v>
      </c>
      <c r="AF46" s="9">
        <f t="shared" si="8"/>
        <v>0</v>
      </c>
      <c r="AG46" s="9">
        <f t="shared" si="9"/>
        <v>9380713</v>
      </c>
      <c r="AH46" s="24">
        <v>1</v>
      </c>
      <c r="AJ46" s="36">
        <v>8662.5</v>
      </c>
      <c r="AK46" s="36">
        <v>45276.5</v>
      </c>
      <c r="AL46" s="36">
        <v>53939</v>
      </c>
      <c r="AM46" s="36"/>
      <c r="AN46" s="36">
        <v>5712.28</v>
      </c>
      <c r="AO46" s="36">
        <v>29855.82</v>
      </c>
      <c r="AP46" s="36">
        <v>35568.1</v>
      </c>
      <c r="AQ46" s="36"/>
      <c r="AR46" s="36">
        <v>7344.8</v>
      </c>
      <c r="AS46" s="36">
        <v>38388.9</v>
      </c>
      <c r="AT46" s="36">
        <v>45733.7</v>
      </c>
      <c r="AU46" s="36"/>
      <c r="AV46" s="36">
        <v>7575.11</v>
      </c>
      <c r="AW46" s="36">
        <v>39592.620000000003</v>
      </c>
      <c r="AX46" s="36">
        <v>47167.73</v>
      </c>
    </row>
    <row r="47" spans="1:50" x14ac:dyDescent="0.2">
      <c r="A47" s="29" t="s">
        <v>126</v>
      </c>
      <c r="B47" s="2" t="s">
        <v>127</v>
      </c>
      <c r="C47" s="3">
        <v>12</v>
      </c>
      <c r="D47" s="4">
        <v>370083</v>
      </c>
      <c r="E47" s="5">
        <v>43191</v>
      </c>
      <c r="F47" s="5">
        <v>43555</v>
      </c>
      <c r="G47" s="21">
        <f t="shared" si="10"/>
        <v>1</v>
      </c>
      <c r="H47" s="22">
        <v>2497428</v>
      </c>
      <c r="I47" s="22">
        <v>3007038</v>
      </c>
      <c r="J47" s="22">
        <v>900972</v>
      </c>
      <c r="K47" s="22">
        <v>6202815</v>
      </c>
      <c r="L47" s="22">
        <v>3791743</v>
      </c>
      <c r="M47" s="22">
        <v>16399998</v>
      </c>
      <c r="N47" s="22">
        <v>4589415</v>
      </c>
      <c r="P47" s="9">
        <f t="shared" si="11"/>
        <v>2497428</v>
      </c>
      <c r="Q47" s="9">
        <f t="shared" si="11"/>
        <v>3007038</v>
      </c>
      <c r="R47" s="9">
        <f t="shared" si="11"/>
        <v>900972</v>
      </c>
      <c r="S47" s="9">
        <f t="shared" si="11"/>
        <v>6202815</v>
      </c>
      <c r="T47" s="9">
        <f t="shared" si="11"/>
        <v>3791743</v>
      </c>
      <c r="V47" s="9">
        <f t="shared" si="1"/>
        <v>16399996</v>
      </c>
      <c r="W47" s="23"/>
      <c r="X47" s="9">
        <f t="shared" si="12"/>
        <v>16399998</v>
      </c>
      <c r="Y47" s="9">
        <f t="shared" si="12"/>
        <v>4589415</v>
      </c>
      <c r="Z47" s="23"/>
      <c r="AA47" s="9">
        <f t="shared" si="3"/>
        <v>16399996</v>
      </c>
      <c r="AB47" s="9">
        <f t="shared" si="4"/>
        <v>1792513.2209631978</v>
      </c>
      <c r="AC47" s="9">
        <f t="shared" si="5"/>
        <v>2796901.219351978</v>
      </c>
      <c r="AD47" s="9">
        <f t="shared" si="6"/>
        <v>6405438</v>
      </c>
      <c r="AE47" s="9">
        <f t="shared" si="7"/>
        <v>9994558</v>
      </c>
      <c r="AF47" s="9">
        <f t="shared" si="8"/>
        <v>0</v>
      </c>
      <c r="AG47" s="9">
        <f t="shared" si="9"/>
        <v>4589414.4403151758</v>
      </c>
      <c r="AH47" s="24">
        <v>1</v>
      </c>
      <c r="AJ47" s="36">
        <v>10307</v>
      </c>
      <c r="AK47" s="36">
        <v>16082.25</v>
      </c>
      <c r="AL47" s="36">
        <v>26389.25</v>
      </c>
      <c r="AM47" s="36"/>
      <c r="AN47" s="36">
        <v>6796.46</v>
      </c>
      <c r="AO47" s="36">
        <v>10604.7</v>
      </c>
      <c r="AP47" s="36">
        <v>17401.16</v>
      </c>
      <c r="AQ47" s="36"/>
      <c r="AR47" s="36">
        <v>8739.02</v>
      </c>
      <c r="AS47" s="36">
        <v>13635.71</v>
      </c>
      <c r="AT47" s="36">
        <v>22374.73</v>
      </c>
      <c r="AU47" s="36"/>
      <c r="AV47" s="36">
        <v>9013.0400000000009</v>
      </c>
      <c r="AW47" s="36">
        <v>14063.27</v>
      </c>
      <c r="AX47" s="36">
        <v>23076.31</v>
      </c>
    </row>
    <row r="48" spans="1:50" s="26" customFormat="1" x14ac:dyDescent="0.2">
      <c r="A48" s="34" t="s">
        <v>128</v>
      </c>
      <c r="B48" s="2" t="s">
        <v>129</v>
      </c>
      <c r="C48" s="3">
        <v>12</v>
      </c>
      <c r="D48" s="4">
        <v>374016</v>
      </c>
      <c r="E48" s="5">
        <v>43101</v>
      </c>
      <c r="F48" s="5">
        <v>43465</v>
      </c>
      <c r="G48" s="21">
        <f t="shared" si="10"/>
        <v>1</v>
      </c>
      <c r="H48" s="22">
        <v>21121634</v>
      </c>
      <c r="I48" s="22">
        <v>5487066</v>
      </c>
      <c r="J48" s="22">
        <v>0</v>
      </c>
      <c r="K48" s="22">
        <v>0</v>
      </c>
      <c r="L48" s="22">
        <v>0</v>
      </c>
      <c r="M48" s="22">
        <v>26608700</v>
      </c>
      <c r="N48" s="22">
        <v>18448226</v>
      </c>
      <c r="P48" s="9">
        <f t="shared" si="11"/>
        <v>21121634</v>
      </c>
      <c r="Q48" s="9">
        <f t="shared" si="11"/>
        <v>5487066</v>
      </c>
      <c r="R48" s="9">
        <f t="shared" si="11"/>
        <v>0</v>
      </c>
      <c r="S48" s="9">
        <f t="shared" si="11"/>
        <v>0</v>
      </c>
      <c r="T48" s="9">
        <f t="shared" si="11"/>
        <v>0</v>
      </c>
      <c r="U48" s="8"/>
      <c r="V48" s="9">
        <f t="shared" si="1"/>
        <v>26608700</v>
      </c>
      <c r="W48" s="28"/>
      <c r="X48" s="9">
        <f t="shared" si="12"/>
        <v>26608700</v>
      </c>
      <c r="Y48" s="9">
        <f t="shared" si="12"/>
        <v>18448226</v>
      </c>
      <c r="Z48" s="28"/>
      <c r="AA48" s="9">
        <f t="shared" si="3"/>
        <v>26608700</v>
      </c>
      <c r="AB48" s="9">
        <f t="shared" si="4"/>
        <v>18448226</v>
      </c>
      <c r="AC48" s="9">
        <f t="shared" si="5"/>
        <v>0</v>
      </c>
      <c r="AD48" s="9">
        <f t="shared" si="6"/>
        <v>26608700</v>
      </c>
      <c r="AE48" s="9">
        <f t="shared" si="7"/>
        <v>0</v>
      </c>
      <c r="AF48" s="9">
        <f t="shared" si="8"/>
        <v>0</v>
      </c>
      <c r="AG48" s="9">
        <f t="shared" si="9"/>
        <v>18448226</v>
      </c>
      <c r="AH48" s="24">
        <v>1</v>
      </c>
      <c r="AI48" s="1"/>
      <c r="AJ48" s="36">
        <v>106077.25</v>
      </c>
      <c r="AK48" s="37">
        <v>0</v>
      </c>
      <c r="AL48" s="37">
        <v>106077.25</v>
      </c>
      <c r="AM48" s="37"/>
      <c r="AN48" s="37">
        <v>69948.539999999994</v>
      </c>
      <c r="AO48" s="37">
        <v>0</v>
      </c>
      <c r="AP48" s="37">
        <v>69948.539999999994</v>
      </c>
      <c r="AQ48" s="37"/>
      <c r="AR48" s="37">
        <v>89940.47</v>
      </c>
      <c r="AS48" s="37">
        <v>0</v>
      </c>
      <c r="AT48" s="37">
        <v>89940.47</v>
      </c>
      <c r="AU48" s="37"/>
      <c r="AV48" s="37">
        <v>92760.63</v>
      </c>
      <c r="AW48" s="37">
        <v>0</v>
      </c>
      <c r="AX48" s="37">
        <v>92760.63</v>
      </c>
    </row>
    <row r="49" spans="1:50" x14ac:dyDescent="0.2">
      <c r="A49" s="29" t="s">
        <v>130</v>
      </c>
      <c r="B49" s="2" t="s">
        <v>131</v>
      </c>
      <c r="C49" s="3">
        <v>12</v>
      </c>
      <c r="D49" s="4">
        <v>370091</v>
      </c>
      <c r="E49" s="5">
        <v>42917</v>
      </c>
      <c r="F49" s="5">
        <v>43281</v>
      </c>
      <c r="G49" s="21">
        <f t="shared" si="10"/>
        <v>1</v>
      </c>
      <c r="H49" s="22">
        <v>351632810</v>
      </c>
      <c r="I49" s="22">
        <v>1407038015</v>
      </c>
      <c r="J49" s="22">
        <v>99472179</v>
      </c>
      <c r="K49" s="22">
        <v>1205374755</v>
      </c>
      <c r="L49" s="22">
        <v>170713902</v>
      </c>
      <c r="M49" s="22">
        <v>3462920758</v>
      </c>
      <c r="N49" s="22">
        <v>1073829554</v>
      </c>
      <c r="P49" s="9">
        <f t="shared" si="11"/>
        <v>351632810</v>
      </c>
      <c r="Q49" s="9">
        <f t="shared" si="11"/>
        <v>1407038015</v>
      </c>
      <c r="R49" s="9">
        <f t="shared" si="11"/>
        <v>99472179</v>
      </c>
      <c r="S49" s="9">
        <f t="shared" si="11"/>
        <v>1205374755</v>
      </c>
      <c r="T49" s="9">
        <f t="shared" si="11"/>
        <v>170713902</v>
      </c>
      <c r="V49" s="9">
        <f t="shared" si="1"/>
        <v>3234231661</v>
      </c>
      <c r="W49" s="23"/>
      <c r="X49" s="9">
        <f t="shared" si="12"/>
        <v>3462920758</v>
      </c>
      <c r="Y49" s="9">
        <f t="shared" si="12"/>
        <v>1073829554</v>
      </c>
      <c r="Z49" s="23"/>
      <c r="AA49" s="9">
        <f t="shared" si="3"/>
        <v>3234231661</v>
      </c>
      <c r="AB49" s="9">
        <f t="shared" si="4"/>
        <v>576198247.86459649</v>
      </c>
      <c r="AC49" s="9">
        <f t="shared" si="5"/>
        <v>426716281.45028692</v>
      </c>
      <c r="AD49" s="9">
        <f t="shared" si="6"/>
        <v>1858143004</v>
      </c>
      <c r="AE49" s="9">
        <f t="shared" si="7"/>
        <v>1376088657</v>
      </c>
      <c r="AF49" s="9">
        <f t="shared" si="8"/>
        <v>0</v>
      </c>
      <c r="AG49" s="9">
        <f t="shared" si="9"/>
        <v>1002914529.3148834</v>
      </c>
      <c r="AH49" s="24">
        <v>1</v>
      </c>
      <c r="AJ49" s="36">
        <v>3313140</v>
      </c>
      <c r="AK49" s="36">
        <v>2453618.5</v>
      </c>
      <c r="AL49" s="36">
        <v>5766758.5</v>
      </c>
      <c r="AM49" s="36"/>
      <c r="AN49" s="36">
        <v>2184719.38</v>
      </c>
      <c r="AO49" s="36">
        <v>1617942.15</v>
      </c>
      <c r="AP49" s="36">
        <v>3802661.53</v>
      </c>
      <c r="AQ49" s="36"/>
      <c r="AR49" s="36">
        <v>2809134.08</v>
      </c>
      <c r="AS49" s="36">
        <v>2080366.01</v>
      </c>
      <c r="AT49" s="36">
        <v>4889500.09</v>
      </c>
      <c r="AU49" s="36"/>
      <c r="AV49" s="36">
        <v>2897216.98</v>
      </c>
      <c r="AW49" s="36">
        <v>2145597.7400000002</v>
      </c>
      <c r="AX49" s="36">
        <v>5042814.72</v>
      </c>
    </row>
    <row r="50" spans="1:50" x14ac:dyDescent="0.2">
      <c r="A50" s="29" t="s">
        <v>132</v>
      </c>
      <c r="B50" s="2" t="s">
        <v>133</v>
      </c>
      <c r="C50" s="3">
        <v>12</v>
      </c>
      <c r="D50" s="4">
        <v>370025</v>
      </c>
      <c r="E50" s="5">
        <v>42917</v>
      </c>
      <c r="F50" s="5">
        <v>43281</v>
      </c>
      <c r="G50" s="21">
        <f t="shared" si="10"/>
        <v>1</v>
      </c>
      <c r="H50" s="22">
        <v>55109587</v>
      </c>
      <c r="I50" s="22">
        <v>192378881</v>
      </c>
      <c r="J50" s="22">
        <v>12270120</v>
      </c>
      <c r="K50" s="22">
        <v>187341740</v>
      </c>
      <c r="L50" s="22">
        <v>46091999</v>
      </c>
      <c r="M50" s="22">
        <v>493192327</v>
      </c>
      <c r="N50" s="22">
        <v>121520034</v>
      </c>
      <c r="P50" s="9">
        <f t="shared" si="11"/>
        <v>55109587</v>
      </c>
      <c r="Q50" s="9">
        <f t="shared" si="11"/>
        <v>192378881</v>
      </c>
      <c r="R50" s="9">
        <f t="shared" si="11"/>
        <v>12270120</v>
      </c>
      <c r="S50" s="9">
        <f t="shared" si="11"/>
        <v>187341740</v>
      </c>
      <c r="T50" s="9">
        <f t="shared" si="11"/>
        <v>46091999</v>
      </c>
      <c r="V50" s="9">
        <f t="shared" si="1"/>
        <v>493192327</v>
      </c>
      <c r="W50" s="23"/>
      <c r="X50" s="9">
        <f t="shared" si="12"/>
        <v>493192327</v>
      </c>
      <c r="Y50" s="9">
        <f t="shared" si="12"/>
        <v>121520034</v>
      </c>
      <c r="Z50" s="23"/>
      <c r="AA50" s="9">
        <f t="shared" si="3"/>
        <v>493192327</v>
      </c>
      <c r="AB50" s="9">
        <f t="shared" si="4"/>
        <v>64003170.198452801</v>
      </c>
      <c r="AC50" s="9">
        <f t="shared" si="5"/>
        <v>57516863.801547192</v>
      </c>
      <c r="AD50" s="9">
        <f t="shared" si="6"/>
        <v>259758588</v>
      </c>
      <c r="AE50" s="9">
        <f t="shared" si="7"/>
        <v>233433739</v>
      </c>
      <c r="AF50" s="9">
        <f t="shared" si="8"/>
        <v>0</v>
      </c>
      <c r="AG50" s="9">
        <f t="shared" si="9"/>
        <v>121520034</v>
      </c>
      <c r="AH50" s="24">
        <v>1</v>
      </c>
      <c r="AJ50" s="36">
        <v>368018.25</v>
      </c>
      <c r="AK50" s="36">
        <v>330722</v>
      </c>
      <c r="AL50" s="36">
        <v>698740.25</v>
      </c>
      <c r="AM50" s="36"/>
      <c r="AN50" s="36">
        <v>242675.08</v>
      </c>
      <c r="AO50" s="36">
        <v>218081.52</v>
      </c>
      <c r="AP50" s="36">
        <v>460756.6</v>
      </c>
      <c r="AQ50" s="36"/>
      <c r="AR50" s="36">
        <v>312034.07</v>
      </c>
      <c r="AS50" s="36">
        <v>280411.44</v>
      </c>
      <c r="AT50" s="36">
        <v>592445.51</v>
      </c>
      <c r="AU50" s="36"/>
      <c r="AV50" s="36">
        <v>321818.18</v>
      </c>
      <c r="AW50" s="36">
        <v>289203.99</v>
      </c>
      <c r="AX50" s="36">
        <v>611022.17000000004</v>
      </c>
    </row>
    <row r="51" spans="1:50" x14ac:dyDescent="0.2">
      <c r="A51" s="29" t="s">
        <v>134</v>
      </c>
      <c r="B51" s="2" t="s">
        <v>135</v>
      </c>
      <c r="C51" s="3">
        <v>12</v>
      </c>
      <c r="D51" s="4">
        <v>370218</v>
      </c>
      <c r="E51" s="5">
        <v>42917</v>
      </c>
      <c r="F51" s="5">
        <v>43281</v>
      </c>
      <c r="G51" s="21">
        <f t="shared" si="10"/>
        <v>1</v>
      </c>
      <c r="H51" s="22">
        <v>24235957</v>
      </c>
      <c r="I51" s="22">
        <v>87856093</v>
      </c>
      <c r="J51" s="22">
        <v>11916938</v>
      </c>
      <c r="K51" s="22">
        <v>176723840</v>
      </c>
      <c r="L51" s="22">
        <v>44286479</v>
      </c>
      <c r="M51" s="22">
        <v>350672181</v>
      </c>
      <c r="N51" s="22">
        <v>117435416</v>
      </c>
      <c r="P51" s="9">
        <f t="shared" si="11"/>
        <v>24235957</v>
      </c>
      <c r="Q51" s="9">
        <f t="shared" si="11"/>
        <v>87856093</v>
      </c>
      <c r="R51" s="9">
        <f t="shared" si="11"/>
        <v>11916938</v>
      </c>
      <c r="S51" s="9">
        <f t="shared" si="11"/>
        <v>176723840</v>
      </c>
      <c r="T51" s="9">
        <f t="shared" si="11"/>
        <v>44286479</v>
      </c>
      <c r="V51" s="9">
        <f t="shared" si="1"/>
        <v>345019307</v>
      </c>
      <c r="W51" s="23"/>
      <c r="X51" s="9">
        <f t="shared" si="12"/>
        <v>350672181</v>
      </c>
      <c r="Y51" s="9">
        <f t="shared" si="12"/>
        <v>117435416</v>
      </c>
      <c r="Z51" s="23"/>
      <c r="AA51" s="9">
        <f t="shared" si="3"/>
        <v>345019307</v>
      </c>
      <c r="AB51" s="9">
        <f t="shared" si="4"/>
        <v>41528948.923151128</v>
      </c>
      <c r="AC51" s="9">
        <f t="shared" si="5"/>
        <v>74013395.297124252</v>
      </c>
      <c r="AD51" s="9">
        <f t="shared" si="6"/>
        <v>124008988</v>
      </c>
      <c r="AE51" s="9">
        <f t="shared" si="7"/>
        <v>221010319</v>
      </c>
      <c r="AF51" s="9">
        <f t="shared" si="8"/>
        <v>0</v>
      </c>
      <c r="AG51" s="9">
        <f t="shared" si="9"/>
        <v>115542344.22027537</v>
      </c>
      <c r="AH51" s="24">
        <v>1</v>
      </c>
      <c r="AJ51" s="36">
        <v>238791.5</v>
      </c>
      <c r="AK51" s="36">
        <v>425577</v>
      </c>
      <c r="AL51" s="36">
        <v>664368.5</v>
      </c>
      <c r="AM51" s="36"/>
      <c r="AN51" s="36">
        <v>157461.57</v>
      </c>
      <c r="AO51" s="36">
        <v>280630</v>
      </c>
      <c r="AP51" s="36">
        <v>438091.57</v>
      </c>
      <c r="AQ51" s="36"/>
      <c r="AR51" s="36">
        <v>202465.71</v>
      </c>
      <c r="AS51" s="36">
        <v>360836.83</v>
      </c>
      <c r="AT51" s="36">
        <v>563302.54</v>
      </c>
      <c r="AU51" s="36"/>
      <c r="AV51" s="36">
        <v>208814.2</v>
      </c>
      <c r="AW51" s="36">
        <v>372151.19</v>
      </c>
      <c r="AX51" s="36">
        <v>580965.39</v>
      </c>
    </row>
    <row r="52" spans="1:50" x14ac:dyDescent="0.2">
      <c r="A52" s="29" t="s">
        <v>136</v>
      </c>
      <c r="B52" s="2" t="s">
        <v>137</v>
      </c>
      <c r="C52" s="3">
        <v>12</v>
      </c>
      <c r="D52" s="4">
        <v>370237</v>
      </c>
      <c r="E52" s="5">
        <v>42917</v>
      </c>
      <c r="F52" s="5">
        <v>43281</v>
      </c>
      <c r="G52" s="21">
        <f t="shared" si="10"/>
        <v>1</v>
      </c>
      <c r="H52" s="22">
        <v>5633690</v>
      </c>
      <c r="I52" s="22">
        <v>7207787</v>
      </c>
      <c r="J52" s="22">
        <v>1937722</v>
      </c>
      <c r="K52" s="22">
        <v>27412361</v>
      </c>
      <c r="L52" s="22">
        <v>15284057</v>
      </c>
      <c r="M52" s="22">
        <v>62823774</v>
      </c>
      <c r="N52" s="22">
        <v>14731612</v>
      </c>
      <c r="P52" s="9">
        <f t="shared" si="11"/>
        <v>5633690</v>
      </c>
      <c r="Q52" s="9">
        <f t="shared" si="11"/>
        <v>7207787</v>
      </c>
      <c r="R52" s="9">
        <f t="shared" si="11"/>
        <v>1937722</v>
      </c>
      <c r="S52" s="9">
        <f t="shared" si="11"/>
        <v>27412361</v>
      </c>
      <c r="T52" s="9">
        <f t="shared" si="11"/>
        <v>15284057</v>
      </c>
      <c r="V52" s="9">
        <f t="shared" si="1"/>
        <v>57475617</v>
      </c>
      <c r="W52" s="23"/>
      <c r="X52" s="9">
        <f t="shared" si="12"/>
        <v>62823774</v>
      </c>
      <c r="Y52" s="9">
        <f t="shared" si="12"/>
        <v>14731612</v>
      </c>
      <c r="Z52" s="23"/>
      <c r="AA52" s="9">
        <f t="shared" si="3"/>
        <v>57475617</v>
      </c>
      <c r="AB52" s="9">
        <f t="shared" si="4"/>
        <v>3465589.7198851504</v>
      </c>
      <c r="AC52" s="9">
        <f t="shared" si="5"/>
        <v>10011927.391783498</v>
      </c>
      <c r="AD52" s="9">
        <f t="shared" si="6"/>
        <v>14779199</v>
      </c>
      <c r="AE52" s="9">
        <f t="shared" si="7"/>
        <v>42696418</v>
      </c>
      <c r="AF52" s="9">
        <f t="shared" si="8"/>
        <v>0</v>
      </c>
      <c r="AG52" s="9">
        <f t="shared" si="9"/>
        <v>13477517.11166865</v>
      </c>
      <c r="AH52" s="24">
        <v>1</v>
      </c>
      <c r="AJ52" s="36">
        <v>19927.25</v>
      </c>
      <c r="AK52" s="36">
        <v>57568.5</v>
      </c>
      <c r="AL52" s="36">
        <v>77495.75</v>
      </c>
      <c r="AM52" s="36"/>
      <c r="AN52" s="36">
        <v>13140.06</v>
      </c>
      <c r="AO52" s="36">
        <v>37961.42</v>
      </c>
      <c r="AP52" s="36">
        <v>51101.48</v>
      </c>
      <c r="AQ52" s="36"/>
      <c r="AR52" s="36">
        <v>16895.759999999998</v>
      </c>
      <c r="AS52" s="36">
        <v>48811.06</v>
      </c>
      <c r="AT52" s="36">
        <v>65706.820000000007</v>
      </c>
      <c r="AU52" s="36"/>
      <c r="AV52" s="36">
        <v>17425.54</v>
      </c>
      <c r="AW52" s="36">
        <v>50341.57</v>
      </c>
      <c r="AX52" s="36">
        <v>67767.11</v>
      </c>
    </row>
    <row r="53" spans="1:50" x14ac:dyDescent="0.2">
      <c r="A53" s="26" t="s">
        <v>138</v>
      </c>
      <c r="B53" s="2" t="s">
        <v>139</v>
      </c>
      <c r="C53" s="3">
        <v>12</v>
      </c>
      <c r="D53" s="4">
        <v>370229</v>
      </c>
      <c r="E53" s="5">
        <v>42826</v>
      </c>
      <c r="F53" s="5">
        <v>43190</v>
      </c>
      <c r="G53" s="21">
        <f t="shared" si="10"/>
        <v>1</v>
      </c>
      <c r="H53" s="22">
        <v>1301478</v>
      </c>
      <c r="I53" s="22">
        <v>5022779</v>
      </c>
      <c r="J53" s="22">
        <v>933467</v>
      </c>
      <c r="K53" s="22">
        <v>35782244</v>
      </c>
      <c r="L53" s="22">
        <v>14473027</v>
      </c>
      <c r="M53" s="22">
        <v>58134183</v>
      </c>
      <c r="N53" s="22">
        <v>13045323</v>
      </c>
      <c r="P53" s="9">
        <f t="shared" si="11"/>
        <v>1301478</v>
      </c>
      <c r="Q53" s="9">
        <f t="shared" si="11"/>
        <v>5022779</v>
      </c>
      <c r="R53" s="9">
        <f t="shared" si="11"/>
        <v>933467</v>
      </c>
      <c r="S53" s="9">
        <f t="shared" si="11"/>
        <v>35782244</v>
      </c>
      <c r="T53" s="9">
        <f t="shared" si="11"/>
        <v>14473027</v>
      </c>
      <c r="V53" s="9">
        <f t="shared" si="1"/>
        <v>57512995</v>
      </c>
      <c r="W53" s="23"/>
      <c r="X53" s="9">
        <f t="shared" si="12"/>
        <v>58134183</v>
      </c>
      <c r="Y53" s="9">
        <f t="shared" si="12"/>
        <v>13045323</v>
      </c>
      <c r="Z53" s="23"/>
      <c r="AA53" s="9">
        <f t="shared" si="3"/>
        <v>57512995</v>
      </c>
      <c r="AB53" s="9">
        <f t="shared" si="4"/>
        <v>1628634.8055300268</v>
      </c>
      <c r="AC53" s="9">
        <f t="shared" si="5"/>
        <v>11277293.475467488</v>
      </c>
      <c r="AD53" s="9">
        <f t="shared" si="6"/>
        <v>7257724</v>
      </c>
      <c r="AE53" s="9">
        <f t="shared" si="7"/>
        <v>50255271</v>
      </c>
      <c r="AF53" s="9">
        <f t="shared" si="8"/>
        <v>0</v>
      </c>
      <c r="AG53" s="9">
        <f t="shared" si="9"/>
        <v>12905928.280997515</v>
      </c>
      <c r="AH53" s="24">
        <v>1</v>
      </c>
      <c r="AJ53" s="36">
        <v>9364.75</v>
      </c>
      <c r="AK53" s="36">
        <v>64844.5</v>
      </c>
      <c r="AL53" s="36">
        <v>74209.25</v>
      </c>
      <c r="AM53" s="36"/>
      <c r="AN53" s="36">
        <v>6175.05</v>
      </c>
      <c r="AO53" s="36">
        <v>42759.05</v>
      </c>
      <c r="AP53" s="36">
        <v>48934.1</v>
      </c>
      <c r="AQ53" s="36"/>
      <c r="AR53" s="36">
        <v>7940.07</v>
      </c>
      <c r="AS53" s="36">
        <v>54980.09</v>
      </c>
      <c r="AT53" s="36">
        <v>62920.160000000003</v>
      </c>
      <c r="AU53" s="36"/>
      <c r="AV53" s="36">
        <v>8189.04</v>
      </c>
      <c r="AW53" s="36">
        <v>56704.04</v>
      </c>
      <c r="AX53" s="36">
        <v>64893.08</v>
      </c>
    </row>
    <row r="54" spans="1:50" x14ac:dyDescent="0.2">
      <c r="A54" s="29" t="s">
        <v>140</v>
      </c>
      <c r="B54" s="2" t="s">
        <v>141</v>
      </c>
      <c r="C54" s="3">
        <v>12</v>
      </c>
      <c r="D54" s="4">
        <v>370112</v>
      </c>
      <c r="E54" s="5">
        <v>42826</v>
      </c>
      <c r="F54" s="5">
        <v>43190</v>
      </c>
      <c r="G54" s="21">
        <f t="shared" si="10"/>
        <v>1</v>
      </c>
      <c r="H54" s="22">
        <v>1665781</v>
      </c>
      <c r="I54" s="22">
        <v>4574530</v>
      </c>
      <c r="J54" s="22">
        <v>1968635</v>
      </c>
      <c r="K54" s="22">
        <v>15666799</v>
      </c>
      <c r="L54" s="22">
        <v>12663736</v>
      </c>
      <c r="M54" s="22">
        <v>40027402</v>
      </c>
      <c r="N54" s="22">
        <v>16923452</v>
      </c>
      <c r="P54" s="9">
        <f t="shared" si="11"/>
        <v>1665781</v>
      </c>
      <c r="Q54" s="9">
        <f t="shared" si="11"/>
        <v>4574530</v>
      </c>
      <c r="R54" s="9">
        <f t="shared" si="11"/>
        <v>1968635</v>
      </c>
      <c r="S54" s="9">
        <f t="shared" si="11"/>
        <v>15666799</v>
      </c>
      <c r="T54" s="9">
        <f t="shared" si="11"/>
        <v>12663736</v>
      </c>
      <c r="V54" s="9">
        <f t="shared" si="1"/>
        <v>36539481</v>
      </c>
      <c r="W54" s="23"/>
      <c r="X54" s="9">
        <f t="shared" si="12"/>
        <v>40027402</v>
      </c>
      <c r="Y54" s="9">
        <f t="shared" si="12"/>
        <v>16923452</v>
      </c>
      <c r="Z54" s="23"/>
      <c r="AA54" s="9">
        <f t="shared" si="3"/>
        <v>36539481</v>
      </c>
      <c r="AB54" s="9">
        <f t="shared" si="4"/>
        <v>3470714.976744981</v>
      </c>
      <c r="AC54" s="9">
        <f t="shared" si="5"/>
        <v>11978055.663138468</v>
      </c>
      <c r="AD54" s="9">
        <f t="shared" si="6"/>
        <v>8208946</v>
      </c>
      <c r="AE54" s="9">
        <f t="shared" si="7"/>
        <v>28330535</v>
      </c>
      <c r="AF54" s="9">
        <f t="shared" si="8"/>
        <v>0</v>
      </c>
      <c r="AG54" s="9">
        <f t="shared" si="9"/>
        <v>15448770.639883447</v>
      </c>
      <c r="AH54" s="24">
        <v>1</v>
      </c>
      <c r="AJ54" s="36">
        <v>19956.5</v>
      </c>
      <c r="AK54" s="36">
        <v>68873.75</v>
      </c>
      <c r="AL54" s="36">
        <v>88830.25</v>
      </c>
      <c r="AM54" s="36"/>
      <c r="AN54" s="36">
        <v>13159.72</v>
      </c>
      <c r="AO54" s="36">
        <v>45416.2</v>
      </c>
      <c r="AP54" s="36">
        <v>58575.92</v>
      </c>
      <c r="AQ54" s="36"/>
      <c r="AR54" s="36">
        <v>16920.75</v>
      </c>
      <c r="AS54" s="36">
        <v>58396.51</v>
      </c>
      <c r="AT54" s="36">
        <v>75317.259999999995</v>
      </c>
      <c r="AU54" s="36"/>
      <c r="AV54" s="36">
        <v>17451.310000000001</v>
      </c>
      <c r="AW54" s="36">
        <v>60227.58</v>
      </c>
      <c r="AX54" s="36">
        <v>77678.89</v>
      </c>
    </row>
    <row r="55" spans="1:50" s="26" customFormat="1" x14ac:dyDescent="0.2">
      <c r="A55" s="29" t="s">
        <v>142</v>
      </c>
      <c r="B55" s="2" t="s">
        <v>143</v>
      </c>
      <c r="C55" s="3">
        <v>12</v>
      </c>
      <c r="D55" s="4">
        <v>370097</v>
      </c>
      <c r="E55" s="5">
        <v>43040</v>
      </c>
      <c r="F55" s="5">
        <v>43404</v>
      </c>
      <c r="G55" s="21">
        <f t="shared" si="10"/>
        <v>1</v>
      </c>
      <c r="H55" s="22">
        <v>40336293</v>
      </c>
      <c r="I55" s="22">
        <v>121891639</v>
      </c>
      <c r="J55" s="22">
        <v>3633334</v>
      </c>
      <c r="K55" s="22">
        <v>163754245</v>
      </c>
      <c r="L55" s="22">
        <v>25265517</v>
      </c>
      <c r="M55" s="22">
        <v>387204880</v>
      </c>
      <c r="N55" s="22">
        <v>84917747</v>
      </c>
      <c r="O55" s="1"/>
      <c r="P55" s="9">
        <f t="shared" si="11"/>
        <v>40336293</v>
      </c>
      <c r="Q55" s="9">
        <f t="shared" si="11"/>
        <v>121891639</v>
      </c>
      <c r="R55" s="9">
        <f t="shared" si="11"/>
        <v>3633334</v>
      </c>
      <c r="S55" s="9">
        <f t="shared" si="11"/>
        <v>163754245</v>
      </c>
      <c r="T55" s="9">
        <f t="shared" si="11"/>
        <v>25265517</v>
      </c>
      <c r="U55" s="9"/>
      <c r="V55" s="9">
        <f t="shared" si="1"/>
        <v>354881028</v>
      </c>
      <c r="W55" s="23"/>
      <c r="X55" s="9">
        <f t="shared" si="12"/>
        <v>387204880</v>
      </c>
      <c r="Y55" s="9">
        <f t="shared" si="12"/>
        <v>84917747</v>
      </c>
      <c r="Z55" s="23"/>
      <c r="AA55" s="9">
        <f t="shared" si="3"/>
        <v>354881028</v>
      </c>
      <c r="AB55" s="9">
        <f t="shared" si="4"/>
        <v>36374967.751666002</v>
      </c>
      <c r="AC55" s="9">
        <f t="shared" si="5"/>
        <v>41453848.225043587</v>
      </c>
      <c r="AD55" s="9">
        <f t="shared" si="6"/>
        <v>165861266</v>
      </c>
      <c r="AE55" s="9">
        <f t="shared" si="7"/>
        <v>189019762</v>
      </c>
      <c r="AF55" s="9">
        <f t="shared" si="8"/>
        <v>0</v>
      </c>
      <c r="AG55" s="9">
        <f t="shared" si="9"/>
        <v>77828815.976709574</v>
      </c>
      <c r="AH55" s="24">
        <v>1</v>
      </c>
      <c r="AI55" s="1"/>
      <c r="AJ55" s="36">
        <v>209156</v>
      </c>
      <c r="AK55" s="36">
        <v>238359.75</v>
      </c>
      <c r="AL55" s="37">
        <v>447515.75</v>
      </c>
      <c r="AM55" s="37"/>
      <c r="AN55" s="37">
        <v>137919.78</v>
      </c>
      <c r="AO55" s="37">
        <v>157176.73000000001</v>
      </c>
      <c r="AP55" s="37">
        <v>295096.51</v>
      </c>
      <c r="AQ55" s="37"/>
      <c r="AR55" s="37">
        <v>177338.55</v>
      </c>
      <c r="AS55" s="37">
        <v>202099.57</v>
      </c>
      <c r="AT55" s="37">
        <v>379438.12</v>
      </c>
      <c r="AU55" s="37"/>
      <c r="AV55" s="37">
        <v>182899.16</v>
      </c>
      <c r="AW55" s="37">
        <v>208436.58</v>
      </c>
      <c r="AX55" s="37">
        <v>391335.74</v>
      </c>
    </row>
    <row r="56" spans="1:50" s="26" customFormat="1" x14ac:dyDescent="0.2">
      <c r="A56" s="29" t="s">
        <v>144</v>
      </c>
      <c r="B56" s="2" t="s">
        <v>145</v>
      </c>
      <c r="C56" s="3">
        <v>12</v>
      </c>
      <c r="D56" s="4">
        <v>370037</v>
      </c>
      <c r="E56" s="5">
        <v>43101</v>
      </c>
      <c r="F56" s="5">
        <v>43465</v>
      </c>
      <c r="G56" s="21">
        <f t="shared" si="10"/>
        <v>1</v>
      </c>
      <c r="H56" s="22">
        <v>1216421766</v>
      </c>
      <c r="I56" s="22">
        <v>0</v>
      </c>
      <c r="J56" s="22">
        <v>0</v>
      </c>
      <c r="K56" s="22">
        <v>0</v>
      </c>
      <c r="L56" s="22">
        <v>1555846479</v>
      </c>
      <c r="M56" s="22">
        <v>2688217019</v>
      </c>
      <c r="N56" s="22">
        <v>550169408</v>
      </c>
      <c r="P56" s="9">
        <f t="shared" si="11"/>
        <v>1216421766</v>
      </c>
      <c r="Q56" s="9">
        <f t="shared" si="11"/>
        <v>0</v>
      </c>
      <c r="R56" s="9">
        <f t="shared" si="11"/>
        <v>0</v>
      </c>
      <c r="S56" s="9">
        <f t="shared" si="11"/>
        <v>0</v>
      </c>
      <c r="T56" s="9">
        <f t="shared" si="11"/>
        <v>1555846479</v>
      </c>
      <c r="U56" s="8"/>
      <c r="V56" s="9">
        <f t="shared" si="1"/>
        <v>2772268245</v>
      </c>
      <c r="W56" s="28"/>
      <c r="X56" s="9">
        <f t="shared" si="12"/>
        <v>2688217019</v>
      </c>
      <c r="Y56" s="9">
        <f t="shared" si="12"/>
        <v>550169408</v>
      </c>
      <c r="Z56" s="28"/>
      <c r="AA56" s="9">
        <f t="shared" si="3"/>
        <v>2772268245</v>
      </c>
      <c r="AB56" s="9">
        <f t="shared" si="4"/>
        <v>248952386.71150401</v>
      </c>
      <c r="AC56" s="9">
        <f t="shared" si="5"/>
        <v>318418911.211541</v>
      </c>
      <c r="AD56" s="9">
        <f t="shared" si="6"/>
        <v>1216421766</v>
      </c>
      <c r="AE56" s="9">
        <f t="shared" si="7"/>
        <v>1555846479</v>
      </c>
      <c r="AF56" s="9">
        <f t="shared" si="8"/>
        <v>0</v>
      </c>
      <c r="AG56" s="9">
        <f t="shared" si="9"/>
        <v>567371297.92304504</v>
      </c>
      <c r="AH56" s="24">
        <v>1</v>
      </c>
      <c r="AI56" s="1"/>
      <c r="AJ56" s="36">
        <v>1431476.25</v>
      </c>
      <c r="AK56" s="37">
        <v>1830908.75</v>
      </c>
      <c r="AL56" s="37">
        <v>3262385</v>
      </c>
      <c r="AM56" s="37"/>
      <c r="AN56" s="37">
        <v>943930.51</v>
      </c>
      <c r="AO56" s="37">
        <v>1207320.54</v>
      </c>
      <c r="AP56" s="37">
        <v>2151251.0499999998</v>
      </c>
      <c r="AQ56" s="37"/>
      <c r="AR56" s="37">
        <v>1213715.31</v>
      </c>
      <c r="AS56" s="37">
        <v>1552384.82</v>
      </c>
      <c r="AT56" s="37">
        <v>2766100.13</v>
      </c>
      <c r="AU56" s="37"/>
      <c r="AV56" s="37">
        <v>1251772.43</v>
      </c>
      <c r="AW56" s="37">
        <v>1601061.23</v>
      </c>
      <c r="AX56" s="37">
        <v>2852833.66</v>
      </c>
    </row>
    <row r="57" spans="1:50" x14ac:dyDescent="0.2">
      <c r="A57" s="29" t="s">
        <v>146</v>
      </c>
      <c r="B57" s="2" t="s">
        <v>147</v>
      </c>
      <c r="C57" s="3">
        <v>12</v>
      </c>
      <c r="D57" s="4">
        <v>370149</v>
      </c>
      <c r="E57" s="5">
        <v>43101</v>
      </c>
      <c r="F57" s="5">
        <v>43465</v>
      </c>
      <c r="G57" s="21">
        <f t="shared" si="10"/>
        <v>1</v>
      </c>
      <c r="H57" s="22">
        <v>86417972</v>
      </c>
      <c r="I57" s="22">
        <v>0</v>
      </c>
      <c r="J57" s="22">
        <v>0</v>
      </c>
      <c r="K57" s="22">
        <v>0</v>
      </c>
      <c r="L57" s="22">
        <v>348974322</v>
      </c>
      <c r="M57" s="22">
        <v>425419392</v>
      </c>
      <c r="N57" s="22">
        <v>127636701</v>
      </c>
      <c r="P57" s="9">
        <f t="shared" si="11"/>
        <v>86417972</v>
      </c>
      <c r="Q57" s="9">
        <f t="shared" si="11"/>
        <v>0</v>
      </c>
      <c r="R57" s="9">
        <f t="shared" si="11"/>
        <v>0</v>
      </c>
      <c r="S57" s="9">
        <f t="shared" si="11"/>
        <v>0</v>
      </c>
      <c r="T57" s="9">
        <f t="shared" si="11"/>
        <v>348974322</v>
      </c>
      <c r="V57" s="9">
        <f t="shared" si="1"/>
        <v>435392294</v>
      </c>
      <c r="W57" s="23"/>
      <c r="X57" s="9">
        <f t="shared" si="12"/>
        <v>425419392</v>
      </c>
      <c r="Y57" s="9">
        <f t="shared" si="12"/>
        <v>127636701</v>
      </c>
      <c r="Z57" s="23"/>
      <c r="AA57" s="9">
        <f t="shared" si="3"/>
        <v>435392294</v>
      </c>
      <c r="AB57" s="9">
        <f t="shared" si="4"/>
        <v>25927602.409789473</v>
      </c>
      <c r="AC57" s="9">
        <f t="shared" si="5"/>
        <v>104701224.32451721</v>
      </c>
      <c r="AD57" s="9">
        <f t="shared" si="6"/>
        <v>86417972</v>
      </c>
      <c r="AE57" s="9">
        <f t="shared" si="7"/>
        <v>348974322</v>
      </c>
      <c r="AF57" s="9">
        <f t="shared" si="8"/>
        <v>0</v>
      </c>
      <c r="AG57" s="9">
        <f t="shared" si="9"/>
        <v>130628826.73430669</v>
      </c>
      <c r="AH57" s="24">
        <v>1</v>
      </c>
      <c r="AJ57" s="36">
        <v>149083.75</v>
      </c>
      <c r="AK57" s="36">
        <v>602032</v>
      </c>
      <c r="AL57" s="36">
        <v>751115.75</v>
      </c>
      <c r="AM57" s="36"/>
      <c r="AN57" s="36">
        <v>98307.33</v>
      </c>
      <c r="AO57" s="36">
        <v>396986.33</v>
      </c>
      <c r="AP57" s="36">
        <v>495293.66</v>
      </c>
      <c r="AQ57" s="36"/>
      <c r="AR57" s="36">
        <v>126404.6</v>
      </c>
      <c r="AS57" s="36">
        <v>510448.93</v>
      </c>
      <c r="AT57" s="36">
        <v>636853.53</v>
      </c>
      <c r="AU57" s="36"/>
      <c r="AV57" s="36">
        <v>130368.13</v>
      </c>
      <c r="AW57" s="36">
        <v>526454.51</v>
      </c>
      <c r="AX57" s="36">
        <v>656822.64</v>
      </c>
    </row>
    <row r="58" spans="1:50" x14ac:dyDescent="0.2">
      <c r="A58" s="29" t="s">
        <v>148</v>
      </c>
      <c r="B58" s="2" t="s">
        <v>149</v>
      </c>
      <c r="C58" s="3">
        <v>12</v>
      </c>
      <c r="D58" s="4">
        <v>370235</v>
      </c>
      <c r="E58" s="5">
        <v>43101</v>
      </c>
      <c r="F58" s="5">
        <v>43465</v>
      </c>
      <c r="G58" s="21">
        <f t="shared" si="10"/>
        <v>1</v>
      </c>
      <c r="H58" s="22">
        <v>3835426</v>
      </c>
      <c r="I58" s="22">
        <v>71226343</v>
      </c>
      <c r="J58" s="22">
        <v>2376951</v>
      </c>
      <c r="K58" s="22">
        <v>133358082</v>
      </c>
      <c r="L58" s="22">
        <v>40406999</v>
      </c>
      <c r="M58" s="22">
        <v>251203801</v>
      </c>
      <c r="N58" s="22">
        <v>62396816</v>
      </c>
      <c r="P58" s="9">
        <f t="shared" si="11"/>
        <v>3835426</v>
      </c>
      <c r="Q58" s="9">
        <f t="shared" si="11"/>
        <v>71226343</v>
      </c>
      <c r="R58" s="9">
        <f t="shared" si="11"/>
        <v>2376951</v>
      </c>
      <c r="S58" s="9">
        <f t="shared" si="11"/>
        <v>133358082</v>
      </c>
      <c r="T58" s="9">
        <f t="shared" si="11"/>
        <v>40406999</v>
      </c>
      <c r="V58" s="9">
        <f t="shared" si="1"/>
        <v>251203801</v>
      </c>
      <c r="W58" s="23"/>
      <c r="X58" s="9">
        <f t="shared" si="12"/>
        <v>251203801</v>
      </c>
      <c r="Y58" s="9">
        <f t="shared" si="12"/>
        <v>62396816</v>
      </c>
      <c r="Z58" s="23"/>
      <c r="AA58" s="9">
        <f t="shared" si="3"/>
        <v>251203801</v>
      </c>
      <c r="AB58" s="9">
        <f t="shared" si="4"/>
        <v>19235097.334834993</v>
      </c>
      <c r="AC58" s="9">
        <f t="shared" si="5"/>
        <v>43161718.665165007</v>
      </c>
      <c r="AD58" s="9">
        <f t="shared" si="6"/>
        <v>77438720</v>
      </c>
      <c r="AE58" s="9">
        <f t="shared" si="7"/>
        <v>173765081</v>
      </c>
      <c r="AF58" s="9">
        <f t="shared" si="8"/>
        <v>0</v>
      </c>
      <c r="AG58" s="9">
        <f t="shared" si="9"/>
        <v>62396816</v>
      </c>
      <c r="AH58" s="24">
        <v>1</v>
      </c>
      <c r="AJ58" s="36">
        <v>110601.75</v>
      </c>
      <c r="AK58" s="36">
        <v>248180</v>
      </c>
      <c r="AL58" s="36">
        <v>358781.75</v>
      </c>
      <c r="AM58" s="36"/>
      <c r="AN58" s="36">
        <v>72932.070000000007</v>
      </c>
      <c r="AO58" s="36">
        <v>163652.31</v>
      </c>
      <c r="AP58" s="36">
        <v>236584.38</v>
      </c>
      <c r="AQ58" s="36"/>
      <c r="AR58" s="36">
        <v>93776.7</v>
      </c>
      <c r="AS58" s="36">
        <v>210425.93</v>
      </c>
      <c r="AT58" s="36">
        <v>304202.63</v>
      </c>
      <c r="AU58" s="36"/>
      <c r="AV58" s="36">
        <v>96717.15</v>
      </c>
      <c r="AW58" s="36">
        <v>217024.03</v>
      </c>
      <c r="AX58" s="36">
        <v>313741.18</v>
      </c>
    </row>
    <row r="59" spans="1:50" x14ac:dyDescent="0.2">
      <c r="A59" s="29" t="s">
        <v>150</v>
      </c>
      <c r="B59" s="2" t="s">
        <v>151</v>
      </c>
      <c r="C59" s="3">
        <v>12</v>
      </c>
      <c r="D59" s="4">
        <v>370114</v>
      </c>
      <c r="E59" s="5">
        <v>43009</v>
      </c>
      <c r="F59" s="5">
        <v>43373</v>
      </c>
      <c r="G59" s="21">
        <f t="shared" si="10"/>
        <v>1</v>
      </c>
      <c r="H59" s="22">
        <v>211433702</v>
      </c>
      <c r="I59" s="22">
        <v>958212891</v>
      </c>
      <c r="J59" s="22">
        <v>0</v>
      </c>
      <c r="K59" s="22">
        <v>767442898</v>
      </c>
      <c r="L59" s="22">
        <v>0</v>
      </c>
      <c r="M59" s="22">
        <v>1937089491</v>
      </c>
      <c r="N59" s="22">
        <v>549044335</v>
      </c>
      <c r="P59" s="9">
        <f t="shared" si="11"/>
        <v>211433702</v>
      </c>
      <c r="Q59" s="9">
        <f t="shared" si="11"/>
        <v>958212891</v>
      </c>
      <c r="R59" s="9">
        <f t="shared" si="11"/>
        <v>0</v>
      </c>
      <c r="S59" s="9">
        <f t="shared" si="11"/>
        <v>767442898</v>
      </c>
      <c r="T59" s="9">
        <f t="shared" si="11"/>
        <v>0</v>
      </c>
      <c r="V59" s="9">
        <f t="shared" si="1"/>
        <v>1937089491</v>
      </c>
      <c r="W59" s="23"/>
      <c r="X59" s="9">
        <f t="shared" si="12"/>
        <v>1937089491</v>
      </c>
      <c r="Y59" s="9">
        <f t="shared" si="12"/>
        <v>549044335</v>
      </c>
      <c r="Z59" s="23"/>
      <c r="AA59" s="9">
        <f t="shared" si="3"/>
        <v>1937089491</v>
      </c>
      <c r="AB59" s="9">
        <f t="shared" si="4"/>
        <v>331522027.67213333</v>
      </c>
      <c r="AC59" s="9">
        <f t="shared" si="5"/>
        <v>217522307.32786667</v>
      </c>
      <c r="AD59" s="9">
        <f t="shared" si="6"/>
        <v>1169646593</v>
      </c>
      <c r="AE59" s="9">
        <f t="shared" si="7"/>
        <v>767442898</v>
      </c>
      <c r="AF59" s="9">
        <f t="shared" si="8"/>
        <v>0</v>
      </c>
      <c r="AG59" s="9">
        <f t="shared" si="9"/>
        <v>549044335</v>
      </c>
      <c r="AH59" s="24">
        <v>1</v>
      </c>
      <c r="AJ59" s="36">
        <v>1906251.75</v>
      </c>
      <c r="AK59" s="36">
        <v>1250753.25</v>
      </c>
      <c r="AL59" s="36">
        <v>3157005</v>
      </c>
      <c r="AM59" s="36"/>
      <c r="AN59" s="36">
        <v>1257002.3899999999</v>
      </c>
      <c r="AO59" s="36">
        <v>824759.93</v>
      </c>
      <c r="AP59" s="36">
        <v>2081762.32</v>
      </c>
      <c r="AQ59" s="36"/>
      <c r="AR59" s="36">
        <v>1616266.33</v>
      </c>
      <c r="AS59" s="36">
        <v>1060484.53</v>
      </c>
      <c r="AT59" s="36">
        <v>2676750.86</v>
      </c>
      <c r="AU59" s="36"/>
      <c r="AV59" s="36">
        <v>1666945.8</v>
      </c>
      <c r="AW59" s="36">
        <v>1093736.97</v>
      </c>
      <c r="AX59" s="36">
        <v>2760682.77</v>
      </c>
    </row>
    <row r="60" spans="1:50" x14ac:dyDescent="0.2">
      <c r="A60" s="29" t="s">
        <v>152</v>
      </c>
      <c r="B60" s="2" t="s">
        <v>153</v>
      </c>
      <c r="C60" s="3">
        <v>12</v>
      </c>
      <c r="D60" s="4">
        <v>370227</v>
      </c>
      <c r="E60" s="5">
        <v>43101</v>
      </c>
      <c r="F60" s="5">
        <v>43465</v>
      </c>
      <c r="G60" s="21">
        <f t="shared" si="10"/>
        <v>1</v>
      </c>
      <c r="H60" s="22">
        <v>3606779</v>
      </c>
      <c r="I60" s="22">
        <v>21356911</v>
      </c>
      <c r="J60" s="22">
        <v>2656758</v>
      </c>
      <c r="K60" s="22">
        <v>69632377</v>
      </c>
      <c r="L60" s="22">
        <v>36318230</v>
      </c>
      <c r="M60" s="22">
        <v>133571055</v>
      </c>
      <c r="N60" s="22">
        <v>37893934</v>
      </c>
      <c r="P60" s="9">
        <f t="shared" si="11"/>
        <v>3606779</v>
      </c>
      <c r="Q60" s="9">
        <f t="shared" si="11"/>
        <v>21356911</v>
      </c>
      <c r="R60" s="9">
        <f t="shared" si="11"/>
        <v>2656758</v>
      </c>
      <c r="S60" s="9">
        <f t="shared" si="11"/>
        <v>69632377</v>
      </c>
      <c r="T60" s="9">
        <f t="shared" si="11"/>
        <v>36318230</v>
      </c>
      <c r="V60" s="9">
        <f t="shared" si="1"/>
        <v>133571055</v>
      </c>
      <c r="W60" s="23"/>
      <c r="X60" s="9">
        <f t="shared" si="12"/>
        <v>133571055</v>
      </c>
      <c r="Y60" s="9">
        <f t="shared" si="12"/>
        <v>37893934</v>
      </c>
      <c r="Z60" s="23"/>
      <c r="AA60" s="9">
        <f t="shared" si="3"/>
        <v>133571055</v>
      </c>
      <c r="AB60" s="9">
        <f t="shared" si="4"/>
        <v>7835885.0543063544</v>
      </c>
      <c r="AC60" s="9">
        <f t="shared" si="5"/>
        <v>30058048.945693649</v>
      </c>
      <c r="AD60" s="9">
        <f t="shared" si="6"/>
        <v>27620448</v>
      </c>
      <c r="AE60" s="9">
        <f t="shared" si="7"/>
        <v>105950607</v>
      </c>
      <c r="AF60" s="9">
        <f t="shared" si="8"/>
        <v>0</v>
      </c>
      <c r="AG60" s="9">
        <f t="shared" si="9"/>
        <v>37893934</v>
      </c>
      <c r="AH60" s="24">
        <v>1</v>
      </c>
      <c r="AJ60" s="36">
        <v>45056.25</v>
      </c>
      <c r="AK60" s="36">
        <v>172833.75</v>
      </c>
      <c r="AL60" s="36">
        <v>217890</v>
      </c>
      <c r="AM60" s="36"/>
      <c r="AN60" s="36">
        <v>29710.720000000001</v>
      </c>
      <c r="AO60" s="36">
        <v>113968.45</v>
      </c>
      <c r="AP60" s="36">
        <v>143679.17000000001</v>
      </c>
      <c r="AQ60" s="36"/>
      <c r="AR60" s="36">
        <v>38202.22</v>
      </c>
      <c r="AS60" s="36">
        <v>146541.73000000001</v>
      </c>
      <c r="AT60" s="36">
        <v>184743.95</v>
      </c>
      <c r="AU60" s="36"/>
      <c r="AV60" s="36">
        <v>39400.080000000002</v>
      </c>
      <c r="AW60" s="36">
        <v>151136.68</v>
      </c>
      <c r="AX60" s="36">
        <v>190536.76</v>
      </c>
    </row>
    <row r="61" spans="1:50" x14ac:dyDescent="0.2">
      <c r="A61" s="29" t="s">
        <v>154</v>
      </c>
      <c r="B61" s="2" t="s">
        <v>155</v>
      </c>
      <c r="C61" s="3">
        <v>12</v>
      </c>
      <c r="D61" s="4">
        <v>370026</v>
      </c>
      <c r="E61" s="5">
        <v>43101</v>
      </c>
      <c r="F61" s="5">
        <v>43465</v>
      </c>
      <c r="G61" s="21">
        <f t="shared" si="10"/>
        <v>1</v>
      </c>
      <c r="H61" s="22">
        <v>72325385</v>
      </c>
      <c r="I61" s="22">
        <v>183054089</v>
      </c>
      <c r="J61" s="22">
        <v>13385220</v>
      </c>
      <c r="K61" s="22">
        <v>261717816</v>
      </c>
      <c r="L61" s="22">
        <v>27808556</v>
      </c>
      <c r="M61" s="22">
        <v>558291066</v>
      </c>
      <c r="N61" s="22">
        <v>115822658</v>
      </c>
      <c r="O61" s="26"/>
      <c r="P61" s="9">
        <f t="shared" si="11"/>
        <v>72325385</v>
      </c>
      <c r="Q61" s="9">
        <f t="shared" si="11"/>
        <v>183054089</v>
      </c>
      <c r="R61" s="9">
        <f t="shared" si="11"/>
        <v>13385220</v>
      </c>
      <c r="S61" s="9">
        <f t="shared" si="11"/>
        <v>261717816</v>
      </c>
      <c r="T61" s="9">
        <f t="shared" si="11"/>
        <v>27808556</v>
      </c>
      <c r="U61" s="8"/>
      <c r="V61" s="9">
        <f t="shared" si="1"/>
        <v>558291066</v>
      </c>
      <c r="W61" s="28"/>
      <c r="X61" s="9">
        <f t="shared" si="12"/>
        <v>558291066</v>
      </c>
      <c r="Y61" s="9">
        <f t="shared" si="12"/>
        <v>115822658</v>
      </c>
      <c r="Z61" s="28"/>
      <c r="AA61" s="9">
        <f t="shared" si="3"/>
        <v>558291066</v>
      </c>
      <c r="AB61" s="9">
        <f t="shared" si="4"/>
        <v>55757727.700476319</v>
      </c>
      <c r="AC61" s="9">
        <f t="shared" si="5"/>
        <v>60064930.299523689</v>
      </c>
      <c r="AD61" s="9">
        <f t="shared" si="6"/>
        <v>268764694</v>
      </c>
      <c r="AE61" s="9">
        <f t="shared" si="7"/>
        <v>289526372</v>
      </c>
      <c r="AF61" s="9">
        <f t="shared" si="8"/>
        <v>0</v>
      </c>
      <c r="AG61" s="9">
        <f t="shared" si="9"/>
        <v>115822658</v>
      </c>
      <c r="AH61" s="24">
        <v>1</v>
      </c>
      <c r="AJ61" s="36">
        <v>320607</v>
      </c>
      <c r="AK61" s="37">
        <v>345373.25</v>
      </c>
      <c r="AL61" s="36">
        <v>665980.25</v>
      </c>
      <c r="AM61" s="36"/>
      <c r="AN61" s="36">
        <v>211411.53</v>
      </c>
      <c r="AO61" s="36">
        <v>227742.93</v>
      </c>
      <c r="AP61" s="36">
        <v>439154.46</v>
      </c>
      <c r="AQ61" s="36"/>
      <c r="AR61" s="36">
        <v>271835.14</v>
      </c>
      <c r="AS61" s="36">
        <v>292834.01</v>
      </c>
      <c r="AT61" s="36">
        <v>564669.15</v>
      </c>
      <c r="AU61" s="36"/>
      <c r="AV61" s="36">
        <v>280358.78000000003</v>
      </c>
      <c r="AW61" s="36">
        <v>302016.08</v>
      </c>
      <c r="AX61" s="36">
        <v>582374.86</v>
      </c>
    </row>
    <row r="62" spans="1:50" x14ac:dyDescent="0.2">
      <c r="A62" s="29" t="s">
        <v>156</v>
      </c>
      <c r="B62" s="2" t="s">
        <v>157</v>
      </c>
      <c r="C62" s="3">
        <v>12</v>
      </c>
      <c r="D62" s="4">
        <v>370049</v>
      </c>
      <c r="E62" s="5">
        <v>43101</v>
      </c>
      <c r="F62" s="5">
        <v>43465</v>
      </c>
      <c r="G62" s="21">
        <f t="shared" si="10"/>
        <v>1</v>
      </c>
      <c r="H62" s="22">
        <v>43354217</v>
      </c>
      <c r="I62" s="22">
        <v>70561912</v>
      </c>
      <c r="J62" s="22">
        <v>32055223</v>
      </c>
      <c r="K62" s="22">
        <v>261922291</v>
      </c>
      <c r="L62" s="22">
        <v>116178912</v>
      </c>
      <c r="M62" s="22">
        <v>590808656</v>
      </c>
      <c r="N62" s="22">
        <v>203223308</v>
      </c>
      <c r="P62" s="9">
        <f t="shared" si="11"/>
        <v>43354217</v>
      </c>
      <c r="Q62" s="9">
        <f t="shared" si="11"/>
        <v>70561912</v>
      </c>
      <c r="R62" s="9">
        <f t="shared" si="11"/>
        <v>32055223</v>
      </c>
      <c r="S62" s="9">
        <f t="shared" si="11"/>
        <v>261922291</v>
      </c>
      <c r="T62" s="9">
        <f t="shared" si="11"/>
        <v>116178912</v>
      </c>
      <c r="V62" s="9">
        <f t="shared" si="1"/>
        <v>524072555</v>
      </c>
      <c r="W62" s="23"/>
      <c r="X62" s="9">
        <f t="shared" si="12"/>
        <v>590808656</v>
      </c>
      <c r="Y62" s="9">
        <f t="shared" si="12"/>
        <v>203223308</v>
      </c>
      <c r="Z62" s="23"/>
      <c r="AA62" s="9">
        <f t="shared" si="3"/>
        <v>524072555</v>
      </c>
      <c r="AB62" s="9">
        <f t="shared" si="4"/>
        <v>50210471.233638145</v>
      </c>
      <c r="AC62" s="9">
        <f t="shared" si="5"/>
        <v>130057297.65821089</v>
      </c>
      <c r="AD62" s="9">
        <f t="shared" si="6"/>
        <v>145971352</v>
      </c>
      <c r="AE62" s="9">
        <f t="shared" si="7"/>
        <v>378101203</v>
      </c>
      <c r="AF62" s="9">
        <f t="shared" si="8"/>
        <v>0</v>
      </c>
      <c r="AG62" s="9">
        <f t="shared" si="9"/>
        <v>180267768.89184904</v>
      </c>
      <c r="AH62" s="24">
        <v>1</v>
      </c>
      <c r="AJ62" s="36">
        <v>288710.25</v>
      </c>
      <c r="AK62" s="36">
        <v>747829.5</v>
      </c>
      <c r="AL62" s="36">
        <v>1036539.75</v>
      </c>
      <c r="AM62" s="36"/>
      <c r="AN62" s="36">
        <v>190378.52</v>
      </c>
      <c r="AO62" s="36">
        <v>493126.6</v>
      </c>
      <c r="AP62" s="36">
        <v>683505.12</v>
      </c>
      <c r="AQ62" s="36"/>
      <c r="AR62" s="36">
        <v>244790.65</v>
      </c>
      <c r="AS62" s="36">
        <v>634067.16</v>
      </c>
      <c r="AT62" s="36">
        <v>878857.81</v>
      </c>
      <c r="AU62" s="36"/>
      <c r="AV62" s="36">
        <v>252466.28</v>
      </c>
      <c r="AW62" s="36">
        <v>653948.9</v>
      </c>
      <c r="AX62" s="36">
        <v>906415.18</v>
      </c>
    </row>
    <row r="63" spans="1:50" s="26" customFormat="1" x14ac:dyDescent="0.2">
      <c r="A63" s="29" t="s">
        <v>158</v>
      </c>
      <c r="B63" s="2" t="s">
        <v>159</v>
      </c>
      <c r="C63" s="3">
        <v>12</v>
      </c>
      <c r="D63" s="4">
        <v>370216</v>
      </c>
      <c r="E63" s="5">
        <v>43101</v>
      </c>
      <c r="F63" s="5">
        <v>43465</v>
      </c>
      <c r="G63" s="21">
        <f t="shared" si="10"/>
        <v>1</v>
      </c>
      <c r="H63" s="22">
        <v>3198600</v>
      </c>
      <c r="I63" s="22">
        <v>94754133</v>
      </c>
      <c r="J63" s="22">
        <v>13635</v>
      </c>
      <c r="K63" s="22">
        <v>224512874</v>
      </c>
      <c r="L63" s="22">
        <v>4083850</v>
      </c>
      <c r="M63" s="22">
        <v>326563092</v>
      </c>
      <c r="N63" s="22">
        <v>65207008</v>
      </c>
      <c r="P63" s="9">
        <f t="shared" si="11"/>
        <v>3198600</v>
      </c>
      <c r="Q63" s="9">
        <f t="shared" si="11"/>
        <v>94754133</v>
      </c>
      <c r="R63" s="9">
        <f t="shared" si="11"/>
        <v>13635</v>
      </c>
      <c r="S63" s="9">
        <f t="shared" si="11"/>
        <v>224512874</v>
      </c>
      <c r="T63" s="9">
        <f t="shared" si="11"/>
        <v>4083850</v>
      </c>
      <c r="U63" s="8"/>
      <c r="V63" s="9">
        <f t="shared" si="1"/>
        <v>326563092</v>
      </c>
      <c r="W63" s="28"/>
      <c r="X63" s="9">
        <f t="shared" si="12"/>
        <v>326563092</v>
      </c>
      <c r="Y63" s="9">
        <f t="shared" si="12"/>
        <v>65207008</v>
      </c>
      <c r="Z63" s="28"/>
      <c r="AA63" s="9">
        <f t="shared" si="3"/>
        <v>326563092</v>
      </c>
      <c r="AB63" s="9">
        <f t="shared" si="4"/>
        <v>19561591.307773825</v>
      </c>
      <c r="AC63" s="9">
        <f t="shared" si="5"/>
        <v>45645416.692226171</v>
      </c>
      <c r="AD63" s="9">
        <f t="shared" si="6"/>
        <v>97966368</v>
      </c>
      <c r="AE63" s="9">
        <f t="shared" si="7"/>
        <v>228596724</v>
      </c>
      <c r="AF63" s="9">
        <f t="shared" si="8"/>
        <v>0</v>
      </c>
      <c r="AG63" s="9">
        <f t="shared" si="9"/>
        <v>65207008</v>
      </c>
      <c r="AH63" s="24">
        <v>1</v>
      </c>
      <c r="AI63" s="1"/>
      <c r="AJ63" s="36">
        <v>112479.25</v>
      </c>
      <c r="AK63" s="37">
        <v>262461.25</v>
      </c>
      <c r="AL63" s="37">
        <v>374940.5</v>
      </c>
      <c r="AM63" s="37"/>
      <c r="AN63" s="37">
        <v>74169.84</v>
      </c>
      <c r="AO63" s="37">
        <v>173069.54</v>
      </c>
      <c r="AP63" s="37">
        <v>247239.38</v>
      </c>
      <c r="AQ63" s="37"/>
      <c r="AR63" s="37">
        <v>95368.45</v>
      </c>
      <c r="AS63" s="37">
        <v>222534.68</v>
      </c>
      <c r="AT63" s="37">
        <v>317903.13</v>
      </c>
      <c r="AU63" s="37"/>
      <c r="AV63" s="37">
        <v>98358.81</v>
      </c>
      <c r="AW63" s="37">
        <v>229512.46</v>
      </c>
      <c r="AX63" s="37">
        <v>327871.27</v>
      </c>
    </row>
    <row r="64" spans="1:50" s="26" customFormat="1" x14ac:dyDescent="0.2">
      <c r="A64" s="29" t="s">
        <v>160</v>
      </c>
      <c r="B64" s="2" t="s">
        <v>161</v>
      </c>
      <c r="C64" s="3">
        <v>12</v>
      </c>
      <c r="D64" s="4">
        <v>373025</v>
      </c>
      <c r="E64" s="5">
        <v>43101</v>
      </c>
      <c r="F64" s="5">
        <v>43465</v>
      </c>
      <c r="G64" s="21">
        <f t="shared" si="10"/>
        <v>1</v>
      </c>
      <c r="H64" s="22">
        <v>14568458</v>
      </c>
      <c r="I64" s="22">
        <v>10750739</v>
      </c>
      <c r="J64" s="22">
        <v>0</v>
      </c>
      <c r="K64" s="22">
        <v>722511</v>
      </c>
      <c r="L64" s="22">
        <v>0</v>
      </c>
      <c r="M64" s="22">
        <v>26041708</v>
      </c>
      <c r="N64" s="22">
        <v>14261414</v>
      </c>
      <c r="P64" s="9">
        <f t="shared" si="11"/>
        <v>14568458</v>
      </c>
      <c r="Q64" s="9">
        <f t="shared" si="11"/>
        <v>10750739</v>
      </c>
      <c r="R64" s="9">
        <f t="shared" si="11"/>
        <v>0</v>
      </c>
      <c r="S64" s="9">
        <f t="shared" si="11"/>
        <v>722511</v>
      </c>
      <c r="T64" s="9">
        <f t="shared" si="11"/>
        <v>0</v>
      </c>
      <c r="U64" s="8"/>
      <c r="V64" s="9">
        <f t="shared" si="1"/>
        <v>26041708</v>
      </c>
      <c r="W64" s="28"/>
      <c r="X64" s="9">
        <f t="shared" si="12"/>
        <v>26041708</v>
      </c>
      <c r="Y64" s="9">
        <f t="shared" si="12"/>
        <v>14261414</v>
      </c>
      <c r="Z64" s="28"/>
      <c r="AA64" s="9">
        <f t="shared" si="3"/>
        <v>26041708</v>
      </c>
      <c r="AB64" s="9">
        <f t="shared" si="4"/>
        <v>13865739.933976604</v>
      </c>
      <c r="AC64" s="9">
        <f t="shared" si="5"/>
        <v>395674.06602339598</v>
      </c>
      <c r="AD64" s="9">
        <f t="shared" si="6"/>
        <v>25319197</v>
      </c>
      <c r="AE64" s="9">
        <f t="shared" si="7"/>
        <v>722511</v>
      </c>
      <c r="AF64" s="9">
        <f t="shared" si="8"/>
        <v>0</v>
      </c>
      <c r="AG64" s="9">
        <f t="shared" si="9"/>
        <v>14261414</v>
      </c>
      <c r="AH64" s="24">
        <v>1</v>
      </c>
      <c r="AI64" s="1"/>
      <c r="AJ64" s="36">
        <v>79728</v>
      </c>
      <c r="AK64" s="37">
        <v>2275.25</v>
      </c>
      <c r="AL64" s="37">
        <v>82003.25</v>
      </c>
      <c r="AM64" s="37"/>
      <c r="AN64" s="37">
        <v>52573.5</v>
      </c>
      <c r="AO64" s="37">
        <v>1500.12</v>
      </c>
      <c r="AP64" s="37">
        <v>54073.62</v>
      </c>
      <c r="AQ64" s="37"/>
      <c r="AR64" s="37">
        <v>67599.520000000004</v>
      </c>
      <c r="AS64" s="37">
        <v>1929.03</v>
      </c>
      <c r="AT64" s="37">
        <v>69528.55</v>
      </c>
      <c r="AU64" s="37"/>
      <c r="AV64" s="37">
        <v>69719.16</v>
      </c>
      <c r="AW64" s="37">
        <v>1989.51</v>
      </c>
      <c r="AX64" s="37">
        <v>71708.67</v>
      </c>
    </row>
    <row r="65" spans="1:50" x14ac:dyDescent="0.2">
      <c r="A65" s="29" t="s">
        <v>162</v>
      </c>
      <c r="B65" s="2" t="s">
        <v>163</v>
      </c>
      <c r="C65" s="3">
        <v>12</v>
      </c>
      <c r="D65" s="4">
        <v>370166</v>
      </c>
      <c r="E65" s="5">
        <v>43009</v>
      </c>
      <c r="F65" s="5">
        <v>43373</v>
      </c>
      <c r="G65" s="21">
        <f t="shared" si="10"/>
        <v>1</v>
      </c>
      <c r="H65" s="22">
        <v>16864134</v>
      </c>
      <c r="I65" s="22">
        <v>7676576</v>
      </c>
      <c r="J65" s="22">
        <v>38631</v>
      </c>
      <c r="K65" s="22">
        <v>19738654</v>
      </c>
      <c r="L65" s="22">
        <v>5714101</v>
      </c>
      <c r="M65" s="22">
        <v>51418563</v>
      </c>
      <c r="N65" s="22">
        <v>24137244</v>
      </c>
      <c r="P65" s="9">
        <f t="shared" si="11"/>
        <v>16864134</v>
      </c>
      <c r="Q65" s="9">
        <f t="shared" si="11"/>
        <v>7676576</v>
      </c>
      <c r="R65" s="9">
        <f t="shared" si="11"/>
        <v>38631</v>
      </c>
      <c r="S65" s="9">
        <f t="shared" si="11"/>
        <v>19738654</v>
      </c>
      <c r="T65" s="9">
        <f t="shared" si="11"/>
        <v>5714101</v>
      </c>
      <c r="V65" s="9">
        <f t="shared" si="1"/>
        <v>50032096</v>
      </c>
      <c r="W65" s="23"/>
      <c r="X65" s="9">
        <f t="shared" si="12"/>
        <v>51418563</v>
      </c>
      <c r="Y65" s="9">
        <f t="shared" si="12"/>
        <v>24137244</v>
      </c>
      <c r="Z65" s="23"/>
      <c r="AA65" s="9">
        <f t="shared" si="3"/>
        <v>50032096</v>
      </c>
      <c r="AB65" s="9">
        <f t="shared" si="4"/>
        <v>11538197.811483063</v>
      </c>
      <c r="AC65" s="9">
        <f t="shared" si="5"/>
        <v>11948201.623355752</v>
      </c>
      <c r="AD65" s="9">
        <f t="shared" si="6"/>
        <v>24579341</v>
      </c>
      <c r="AE65" s="9">
        <f t="shared" si="7"/>
        <v>25452755</v>
      </c>
      <c r="AF65" s="9">
        <f t="shared" si="8"/>
        <v>0</v>
      </c>
      <c r="AG65" s="9">
        <f t="shared" si="9"/>
        <v>23486399.434838817</v>
      </c>
      <c r="AH65" s="24">
        <v>1</v>
      </c>
      <c r="AJ65" s="36">
        <v>66344.75</v>
      </c>
      <c r="AK65" s="36">
        <v>68702.25</v>
      </c>
      <c r="AL65" s="36">
        <v>135047</v>
      </c>
      <c r="AM65" s="36"/>
      <c r="AN65" s="36">
        <v>43748.24</v>
      </c>
      <c r="AO65" s="36">
        <v>45302.84</v>
      </c>
      <c r="AP65" s="36">
        <v>89051.08</v>
      </c>
      <c r="AQ65" s="36"/>
      <c r="AR65" s="36">
        <v>56252.07</v>
      </c>
      <c r="AS65" s="36">
        <v>58250.96</v>
      </c>
      <c r="AT65" s="36">
        <v>114503.03</v>
      </c>
      <c r="AU65" s="36"/>
      <c r="AV65" s="36">
        <v>58015.9</v>
      </c>
      <c r="AW65" s="36">
        <v>60077.47</v>
      </c>
      <c r="AX65" s="36">
        <v>118093.37</v>
      </c>
    </row>
    <row r="66" spans="1:50" s="26" customFormat="1" x14ac:dyDescent="0.2">
      <c r="A66" s="29" t="s">
        <v>164</v>
      </c>
      <c r="B66" s="2" t="s">
        <v>165</v>
      </c>
      <c r="C66" s="3">
        <v>12</v>
      </c>
      <c r="D66" s="4">
        <v>374017</v>
      </c>
      <c r="E66" s="5">
        <v>43101</v>
      </c>
      <c r="F66" s="5">
        <v>43465</v>
      </c>
      <c r="G66" s="21">
        <f t="shared" si="10"/>
        <v>1</v>
      </c>
      <c r="H66" s="22">
        <v>11168370</v>
      </c>
      <c r="I66" s="22">
        <v>5278350</v>
      </c>
      <c r="J66" s="22">
        <v>0</v>
      </c>
      <c r="K66" s="22">
        <v>0</v>
      </c>
      <c r="L66" s="22">
        <v>0</v>
      </c>
      <c r="M66" s="22">
        <v>16446720</v>
      </c>
      <c r="N66" s="22">
        <v>11316098</v>
      </c>
      <c r="P66" s="9">
        <f t="shared" si="11"/>
        <v>11168370</v>
      </c>
      <c r="Q66" s="9">
        <f t="shared" si="11"/>
        <v>5278350</v>
      </c>
      <c r="R66" s="9">
        <f t="shared" si="11"/>
        <v>0</v>
      </c>
      <c r="S66" s="9">
        <f t="shared" si="11"/>
        <v>0</v>
      </c>
      <c r="T66" s="9">
        <f t="shared" si="11"/>
        <v>0</v>
      </c>
      <c r="U66" s="8"/>
      <c r="V66" s="9">
        <f t="shared" si="1"/>
        <v>16446720</v>
      </c>
      <c r="W66" s="28"/>
      <c r="X66" s="9">
        <f t="shared" si="12"/>
        <v>16446720</v>
      </c>
      <c r="Y66" s="9">
        <f t="shared" si="12"/>
        <v>11316098</v>
      </c>
      <c r="Z66" s="28"/>
      <c r="AA66" s="9">
        <f t="shared" si="3"/>
        <v>16446720</v>
      </c>
      <c r="AB66" s="9">
        <f t="shared" si="4"/>
        <v>11316098</v>
      </c>
      <c r="AC66" s="9">
        <f t="shared" si="5"/>
        <v>0</v>
      </c>
      <c r="AD66" s="9">
        <f t="shared" si="6"/>
        <v>16446720</v>
      </c>
      <c r="AE66" s="9">
        <f t="shared" si="7"/>
        <v>0</v>
      </c>
      <c r="AF66" s="9">
        <f t="shared" si="8"/>
        <v>0</v>
      </c>
      <c r="AG66" s="9">
        <f t="shared" si="9"/>
        <v>11316098</v>
      </c>
      <c r="AH66" s="24">
        <v>1</v>
      </c>
      <c r="AI66" s="1"/>
      <c r="AJ66" s="36">
        <v>65067.5</v>
      </c>
      <c r="AK66" s="37">
        <v>0</v>
      </c>
      <c r="AL66" s="37">
        <v>65067.5</v>
      </c>
      <c r="AM66" s="37"/>
      <c r="AN66" s="37">
        <v>42906.3</v>
      </c>
      <c r="AO66" s="37">
        <v>0</v>
      </c>
      <c r="AP66" s="37">
        <v>42906.3</v>
      </c>
      <c r="AQ66" s="37"/>
      <c r="AR66" s="37">
        <v>55169.27</v>
      </c>
      <c r="AS66" s="37">
        <v>0</v>
      </c>
      <c r="AT66" s="37">
        <v>55169.27</v>
      </c>
      <c r="AU66" s="37"/>
      <c r="AV66" s="37">
        <v>56899.15</v>
      </c>
      <c r="AW66" s="37">
        <v>0</v>
      </c>
      <c r="AX66" s="37">
        <v>56899.15</v>
      </c>
    </row>
    <row r="67" spans="1:50" x14ac:dyDescent="0.2">
      <c r="A67" s="29" t="s">
        <v>166</v>
      </c>
      <c r="B67" s="2" t="s">
        <v>167</v>
      </c>
      <c r="C67" s="3">
        <v>12</v>
      </c>
      <c r="D67" s="4">
        <v>370002</v>
      </c>
      <c r="E67" s="5">
        <v>42887</v>
      </c>
      <c r="F67" s="5">
        <v>43251</v>
      </c>
      <c r="G67" s="21">
        <f t="shared" si="10"/>
        <v>1</v>
      </c>
      <c r="H67" s="22">
        <v>5313347</v>
      </c>
      <c r="I67" s="22">
        <v>38643128</v>
      </c>
      <c r="J67" s="22">
        <v>0</v>
      </c>
      <c r="K67" s="22">
        <v>123997604</v>
      </c>
      <c r="L67" s="22">
        <v>17982312</v>
      </c>
      <c r="M67" s="22">
        <v>190981988</v>
      </c>
      <c r="N67" s="22">
        <v>39891009</v>
      </c>
      <c r="P67" s="9">
        <f t="shared" si="11"/>
        <v>5313347</v>
      </c>
      <c r="Q67" s="9">
        <f t="shared" si="11"/>
        <v>38643128</v>
      </c>
      <c r="R67" s="9">
        <f t="shared" si="11"/>
        <v>0</v>
      </c>
      <c r="S67" s="9">
        <f t="shared" si="11"/>
        <v>123997604</v>
      </c>
      <c r="T67" s="9">
        <f t="shared" si="11"/>
        <v>17982312</v>
      </c>
      <c r="V67" s="9">
        <f t="shared" ref="V67" si="13">SUM(P67:T67)</f>
        <v>185936391</v>
      </c>
      <c r="W67" s="23"/>
      <c r="X67" s="9">
        <f t="shared" si="12"/>
        <v>190981988</v>
      </c>
      <c r="Y67" s="9">
        <f t="shared" si="12"/>
        <v>39891009</v>
      </c>
      <c r="Z67" s="23"/>
      <c r="AA67" s="9">
        <f t="shared" ref="AA67" si="14">V67</f>
        <v>185936391</v>
      </c>
      <c r="AB67" s="9">
        <f t="shared" ref="AB67" si="15">IF(ISERROR(((P67+Q67+R67)/X67)*Y67),0,((P67+Q67+R67)/X67)*Y67)</f>
        <v>9181327.2979087159</v>
      </c>
      <c r="AC67" s="9">
        <f t="shared" ref="AC67" si="16">IF(ISERROR(((S67+T67)/X67)*Y67),0,((S67+T67)/X67)*Y67)</f>
        <v>29655791.974347048</v>
      </c>
      <c r="AD67" s="9">
        <f t="shared" ref="AD67" si="17">SUM(P67:R67)</f>
        <v>43956475</v>
      </c>
      <c r="AE67" s="9">
        <f t="shared" ref="AE67" si="18">SUM(S67:T67)</f>
        <v>141979916</v>
      </c>
      <c r="AF67" s="9">
        <f t="shared" ref="AF67" si="19">AD67+AE67-AA67</f>
        <v>0</v>
      </c>
      <c r="AG67" s="9">
        <f t="shared" ref="AG67" si="20">IF(ISERROR((AA67/X67)*Y67),0,(AA67/X67)*Y67)</f>
        <v>38837119.272255763</v>
      </c>
      <c r="AH67" s="24">
        <v>1</v>
      </c>
      <c r="AJ67" s="36">
        <v>52792.75</v>
      </c>
      <c r="AK67" s="36">
        <v>170520.75</v>
      </c>
      <c r="AL67" s="36">
        <v>223313.5</v>
      </c>
      <c r="AM67" s="36"/>
      <c r="AN67" s="36">
        <v>34811.9</v>
      </c>
      <c r="AO67" s="36">
        <v>112443.27</v>
      </c>
      <c r="AP67" s="36">
        <v>147255.17000000001</v>
      </c>
      <c r="AQ67" s="36"/>
      <c r="AR67" s="36">
        <v>44761.64</v>
      </c>
      <c r="AS67" s="36">
        <v>144580.60999999999</v>
      </c>
      <c r="AT67" s="36">
        <v>189342.25</v>
      </c>
      <c r="AU67" s="36"/>
      <c r="AV67" s="36">
        <v>46165.18</v>
      </c>
      <c r="AW67" s="36">
        <v>149114.07</v>
      </c>
      <c r="AX67" s="36">
        <v>195279.25</v>
      </c>
    </row>
    <row r="68" spans="1:50" ht="13.5" thickBot="1" x14ac:dyDescent="0.25">
      <c r="A68" s="25"/>
      <c r="E68" s="5"/>
      <c r="H68" s="31"/>
      <c r="I68" s="31"/>
      <c r="J68" s="31"/>
      <c r="K68" s="31"/>
      <c r="L68" s="31"/>
      <c r="M68" s="31"/>
      <c r="N68" s="31"/>
      <c r="P68" s="9"/>
      <c r="W68" s="23"/>
      <c r="Z68" s="23"/>
      <c r="AH68" s="24"/>
      <c r="AJ68" s="38">
        <f>SUM(AJ3:AJ67)</f>
        <v>22014908.75</v>
      </c>
      <c r="AK68" s="38">
        <f>SUM(AK3:AK67)</f>
        <v>23394285.5</v>
      </c>
      <c r="AL68" s="38">
        <f>SUM(AL3:AL67)</f>
        <v>45409194.25</v>
      </c>
      <c r="AM68" s="36"/>
      <c r="AN68" s="38">
        <f>SUM(AN3:AN67)</f>
        <v>14516861.470000003</v>
      </c>
      <c r="AO68" s="38">
        <f>SUM(AO3:AO67)</f>
        <v>15426437.989999995</v>
      </c>
      <c r="AP68" s="38">
        <f>SUM(AP3:AP67)</f>
        <v>29943299.460000012</v>
      </c>
      <c r="AQ68" s="26"/>
      <c r="AR68" s="38">
        <f>SUM(AR3:AR67)</f>
        <v>18665926.800000001</v>
      </c>
      <c r="AS68" s="38">
        <f>SUM(AS3:AS67)</f>
        <v>19835468.630000006</v>
      </c>
      <c r="AT68" s="38">
        <f>SUM(AT3:AT67)</f>
        <v>38501395.430000007</v>
      </c>
      <c r="AU68" s="26"/>
      <c r="AV68" s="38">
        <f>SUM(AV3:AV67)</f>
        <v>19251213.609999992</v>
      </c>
      <c r="AW68" s="38">
        <f>SUM(AW3:AW67)</f>
        <v>20457427.460000001</v>
      </c>
      <c r="AX68" s="38">
        <f>SUM(AX3:AX67)</f>
        <v>39708641.069999985</v>
      </c>
    </row>
    <row r="69" spans="1:50" ht="13.5" thickTop="1" x14ac:dyDescent="0.2">
      <c r="A69" s="25"/>
      <c r="E69" s="5"/>
      <c r="H69" s="31"/>
      <c r="I69" s="31"/>
      <c r="J69" s="31"/>
      <c r="K69" s="31"/>
      <c r="L69" s="31"/>
      <c r="M69" s="31"/>
      <c r="N69" s="31"/>
      <c r="P69" s="9"/>
      <c r="W69" s="23"/>
      <c r="Z69" s="23"/>
      <c r="AH69" s="24"/>
    </row>
    <row r="70" spans="1:50" x14ac:dyDescent="0.2">
      <c r="A70" s="25"/>
      <c r="E70" s="5"/>
      <c r="H70" s="31"/>
      <c r="I70" s="31"/>
      <c r="J70" s="31"/>
      <c r="K70" s="31"/>
      <c r="L70" s="31"/>
      <c r="M70" s="31"/>
      <c r="N70" s="31"/>
      <c r="P70" s="9"/>
      <c r="W70" s="23"/>
      <c r="Z70" s="23"/>
      <c r="AH70" s="24"/>
    </row>
    <row r="71" spans="1:50" x14ac:dyDescent="0.2">
      <c r="H71" s="22"/>
      <c r="I71" s="22"/>
      <c r="J71" s="22"/>
      <c r="K71" s="22"/>
      <c r="L71" s="22"/>
      <c r="M71" s="22"/>
      <c r="N71" s="22"/>
      <c r="P71" s="22"/>
      <c r="AH71" s="32"/>
    </row>
    <row r="72" spans="1:50" x14ac:dyDescent="0.2">
      <c r="H72" s="22"/>
      <c r="I72" s="22"/>
      <c r="J72" s="22"/>
      <c r="K72" s="22"/>
      <c r="L72" s="22"/>
      <c r="M72" s="22"/>
      <c r="N72" s="22"/>
      <c r="P72" s="22"/>
      <c r="AH72" s="32"/>
    </row>
    <row r="73" spans="1:50" x14ac:dyDescent="0.2">
      <c r="H73" s="22"/>
      <c r="I73" s="22"/>
      <c r="J73" s="22"/>
      <c r="K73" s="22"/>
      <c r="L73" s="22"/>
      <c r="M73" s="22"/>
      <c r="N73" s="22"/>
      <c r="P73" s="22"/>
      <c r="AH73" s="32"/>
    </row>
    <row r="74" spans="1:50" x14ac:dyDescent="0.2">
      <c r="H74" s="22"/>
      <c r="I74" s="22"/>
      <c r="J74" s="22"/>
      <c r="K74" s="22"/>
      <c r="L74" s="22"/>
      <c r="M74" s="22"/>
      <c r="N74" s="22"/>
      <c r="P74" s="22"/>
      <c r="AH74" s="32"/>
    </row>
    <row r="75" spans="1:50" x14ac:dyDescent="0.2">
      <c r="H75" s="22"/>
      <c r="I75" s="22"/>
      <c r="J75" s="22"/>
      <c r="K75" s="22"/>
      <c r="L75" s="22"/>
      <c r="M75" s="22"/>
      <c r="N75" s="22"/>
      <c r="P75" s="22"/>
      <c r="AH75" s="32"/>
    </row>
    <row r="76" spans="1:50" x14ac:dyDescent="0.2">
      <c r="H76" s="22"/>
      <c r="I76" s="22"/>
      <c r="J76" s="22"/>
      <c r="K76" s="22"/>
      <c r="L76" s="22"/>
      <c r="M76" s="22"/>
      <c r="N76" s="22"/>
      <c r="P76" s="22"/>
      <c r="AH76" s="32"/>
    </row>
    <row r="77" spans="1:50" x14ac:dyDescent="0.2">
      <c r="H77" s="9"/>
      <c r="I77" s="9"/>
      <c r="J77" s="9"/>
      <c r="P77" s="9"/>
      <c r="AH77" s="8"/>
    </row>
    <row r="78" spans="1:50" x14ac:dyDescent="0.2">
      <c r="H78" s="9"/>
      <c r="I78" s="9"/>
      <c r="J78" s="9"/>
      <c r="P78" s="9"/>
    </row>
    <row r="79" spans="1:50" x14ac:dyDescent="0.2">
      <c r="H79" s="9"/>
      <c r="I79" s="9"/>
      <c r="J79" s="9"/>
      <c r="P79" s="9"/>
    </row>
    <row r="80" spans="1:50" x14ac:dyDescent="0.2">
      <c r="H80" s="9"/>
      <c r="I80" s="9"/>
      <c r="J80" s="9"/>
      <c r="P80" s="9"/>
    </row>
    <row r="81" spans="8:16" x14ac:dyDescent="0.2">
      <c r="H81" s="9"/>
      <c r="I81" s="9"/>
      <c r="J81" s="9"/>
      <c r="P81" s="9"/>
    </row>
    <row r="82" spans="8:16" x14ac:dyDescent="0.2">
      <c r="H82" s="9"/>
      <c r="I82" s="9"/>
      <c r="J82" s="9"/>
      <c r="P82" s="9"/>
    </row>
    <row r="83" spans="8:16" x14ac:dyDescent="0.2">
      <c r="H83" s="9"/>
      <c r="I83" s="9"/>
      <c r="J83" s="9"/>
      <c r="P83" s="9"/>
    </row>
    <row r="84" spans="8:16" x14ac:dyDescent="0.2">
      <c r="H84" s="9"/>
      <c r="I84" s="9"/>
      <c r="J84" s="9"/>
      <c r="P84" s="9"/>
    </row>
    <row r="85" spans="8:16" x14ac:dyDescent="0.2">
      <c r="H85" s="9"/>
      <c r="I85" s="9"/>
      <c r="J85" s="9"/>
      <c r="P85" s="9"/>
    </row>
    <row r="86" spans="8:16" x14ac:dyDescent="0.2">
      <c r="H86" s="9"/>
      <c r="I86" s="9"/>
      <c r="J86" s="9"/>
      <c r="P86" s="9"/>
    </row>
    <row r="87" spans="8:16" x14ac:dyDescent="0.2">
      <c r="H87" s="9"/>
      <c r="I87" s="9"/>
      <c r="J87" s="9"/>
      <c r="P87" s="9"/>
    </row>
    <row r="88" spans="8:16" x14ac:dyDescent="0.2">
      <c r="H88" s="9"/>
      <c r="I88" s="9"/>
      <c r="J88" s="9"/>
      <c r="P88" s="9"/>
    </row>
    <row r="89" spans="8:16" x14ac:dyDescent="0.2">
      <c r="H89" s="9"/>
      <c r="I89" s="9"/>
      <c r="J89" s="9"/>
      <c r="P89" s="9"/>
    </row>
    <row r="90" spans="8:16" x14ac:dyDescent="0.2">
      <c r="H90" s="9"/>
      <c r="I90" s="9"/>
      <c r="J90" s="9"/>
      <c r="P90" s="9"/>
    </row>
    <row r="91" spans="8:16" x14ac:dyDescent="0.2">
      <c r="H91" s="9"/>
      <c r="I91" s="9"/>
      <c r="J91" s="9"/>
      <c r="P91" s="9"/>
    </row>
    <row r="92" spans="8:16" x14ac:dyDescent="0.2">
      <c r="H92" s="9"/>
      <c r="I92" s="9"/>
      <c r="J92" s="9"/>
      <c r="P92" s="9"/>
    </row>
    <row r="93" spans="8:16" x14ac:dyDescent="0.2">
      <c r="H93" s="9"/>
      <c r="I93" s="9"/>
      <c r="J93" s="9"/>
      <c r="P93" s="9"/>
    </row>
    <row r="94" spans="8:16" x14ac:dyDescent="0.2">
      <c r="H94" s="9"/>
      <c r="I94" s="9"/>
      <c r="J94" s="9"/>
      <c r="P94" s="9"/>
    </row>
    <row r="95" spans="8:16" x14ac:dyDescent="0.2">
      <c r="H95" s="9"/>
      <c r="I95" s="9"/>
      <c r="J95" s="9"/>
      <c r="P95" s="9"/>
    </row>
    <row r="96" spans="8:16" x14ac:dyDescent="0.2">
      <c r="H96" s="9"/>
      <c r="I96" s="9"/>
      <c r="J96" s="9"/>
      <c r="P96" s="9"/>
    </row>
    <row r="97" spans="8:16" x14ac:dyDescent="0.2">
      <c r="H97" s="9"/>
      <c r="I97" s="9"/>
      <c r="J97" s="9"/>
      <c r="P97" s="9"/>
    </row>
    <row r="98" spans="8:16" x14ac:dyDescent="0.2">
      <c r="H98" s="9"/>
      <c r="I98" s="9"/>
      <c r="J98" s="9"/>
      <c r="P98" s="9"/>
    </row>
    <row r="99" spans="8:16" x14ac:dyDescent="0.2">
      <c r="H99" s="9"/>
      <c r="I99" s="9"/>
      <c r="J99" s="9"/>
      <c r="P99" s="9"/>
    </row>
    <row r="100" spans="8:16" x14ac:dyDescent="0.2">
      <c r="H100" s="9"/>
      <c r="I100" s="9"/>
      <c r="J100" s="9"/>
      <c r="P100" s="9"/>
    </row>
    <row r="101" spans="8:16" x14ac:dyDescent="0.2">
      <c r="H101" s="9"/>
      <c r="I101" s="9"/>
      <c r="J101" s="9"/>
      <c r="P101" s="9"/>
    </row>
    <row r="102" spans="8:16" x14ac:dyDescent="0.2">
      <c r="H102" s="9"/>
      <c r="I102" s="9"/>
      <c r="J102" s="9"/>
      <c r="P102" s="9"/>
    </row>
    <row r="103" spans="8:16" x14ac:dyDescent="0.2">
      <c r="H103" s="9"/>
      <c r="I103" s="9"/>
      <c r="J103" s="9"/>
      <c r="P103" s="9"/>
    </row>
    <row r="104" spans="8:16" x14ac:dyDescent="0.2">
      <c r="H104" s="9"/>
      <c r="I104" s="9"/>
      <c r="J104" s="9"/>
      <c r="P104" s="9"/>
    </row>
    <row r="105" spans="8:16" x14ac:dyDescent="0.2">
      <c r="H105" s="9"/>
      <c r="I105" s="9"/>
      <c r="J105" s="9"/>
      <c r="P105" s="9"/>
    </row>
    <row r="106" spans="8:16" x14ac:dyDescent="0.2">
      <c r="H106" s="9"/>
      <c r="I106" s="9"/>
      <c r="J106" s="9"/>
      <c r="P106" s="9"/>
    </row>
    <row r="107" spans="8:16" x14ac:dyDescent="0.2">
      <c r="H107" s="9"/>
      <c r="I107" s="9"/>
      <c r="J107" s="9"/>
      <c r="P107" s="9"/>
    </row>
    <row r="108" spans="8:16" x14ac:dyDescent="0.2">
      <c r="H108" s="9"/>
      <c r="I108" s="9"/>
      <c r="J108" s="9"/>
      <c r="P108" s="9"/>
    </row>
    <row r="109" spans="8:16" x14ac:dyDescent="0.2">
      <c r="H109" s="9"/>
      <c r="I109" s="9"/>
      <c r="J109" s="9"/>
      <c r="P109" s="9"/>
    </row>
    <row r="110" spans="8:16" x14ac:dyDescent="0.2">
      <c r="H110" s="9"/>
      <c r="I110" s="9"/>
      <c r="J110" s="9"/>
      <c r="P110" s="9"/>
    </row>
    <row r="111" spans="8:16" x14ac:dyDescent="0.2">
      <c r="H111" s="9"/>
      <c r="I111" s="9"/>
      <c r="J111" s="9"/>
      <c r="P111" s="9"/>
    </row>
    <row r="112" spans="8:16" x14ac:dyDescent="0.2">
      <c r="H112" s="9"/>
      <c r="I112" s="9"/>
      <c r="J112" s="9"/>
      <c r="P112" s="9"/>
    </row>
    <row r="113" spans="8:16" x14ac:dyDescent="0.2">
      <c r="H113" s="9"/>
      <c r="I113" s="9"/>
      <c r="J113" s="9"/>
      <c r="P113" s="9"/>
    </row>
    <row r="114" spans="8:16" x14ac:dyDescent="0.2">
      <c r="H114" s="9"/>
      <c r="I114" s="9"/>
      <c r="J114" s="9"/>
      <c r="P114" s="9"/>
    </row>
    <row r="115" spans="8:16" x14ac:dyDescent="0.2">
      <c r="H115" s="9"/>
      <c r="I115" s="9"/>
      <c r="J115" s="9"/>
      <c r="P115" s="9"/>
    </row>
    <row r="116" spans="8:16" x14ac:dyDescent="0.2">
      <c r="H116" s="9"/>
      <c r="I116" s="9"/>
      <c r="J116" s="9"/>
      <c r="P116" s="9"/>
    </row>
    <row r="117" spans="8:16" x14ac:dyDescent="0.2">
      <c r="H117" s="9"/>
      <c r="I117" s="9"/>
      <c r="J117" s="9"/>
      <c r="P117" s="9"/>
    </row>
    <row r="118" spans="8:16" x14ac:dyDescent="0.2">
      <c r="H118" s="9"/>
      <c r="I118" s="9"/>
      <c r="J118" s="9"/>
      <c r="P118" s="9"/>
    </row>
    <row r="119" spans="8:16" x14ac:dyDescent="0.2">
      <c r="H119" s="9"/>
      <c r="I119" s="9"/>
      <c r="J119" s="9"/>
      <c r="P119" s="9"/>
    </row>
    <row r="120" spans="8:16" x14ac:dyDescent="0.2">
      <c r="H120" s="9"/>
      <c r="I120" s="9"/>
      <c r="J120" s="9"/>
      <c r="P120" s="9"/>
    </row>
    <row r="121" spans="8:16" x14ac:dyDescent="0.2">
      <c r="H121" s="9"/>
      <c r="I121" s="9"/>
      <c r="J121" s="9"/>
      <c r="P121" s="9"/>
    </row>
    <row r="122" spans="8:16" x14ac:dyDescent="0.2">
      <c r="H122" s="9"/>
      <c r="I122" s="9"/>
      <c r="J122" s="9"/>
      <c r="P122" s="9"/>
    </row>
    <row r="123" spans="8:16" x14ac:dyDescent="0.2">
      <c r="H123" s="9"/>
      <c r="I123" s="9"/>
      <c r="J123" s="9"/>
      <c r="P123" s="9"/>
    </row>
    <row r="124" spans="8:16" x14ac:dyDescent="0.2">
      <c r="H124" s="9"/>
      <c r="I124" s="9"/>
      <c r="J124" s="9"/>
      <c r="P124" s="9"/>
    </row>
    <row r="125" spans="8:16" x14ac:dyDescent="0.2">
      <c r="H125" s="9"/>
      <c r="I125" s="9"/>
      <c r="J125" s="9"/>
      <c r="P125" s="9"/>
    </row>
    <row r="126" spans="8:16" x14ac:dyDescent="0.2">
      <c r="H126" s="9"/>
      <c r="I126" s="9"/>
      <c r="J126" s="9"/>
      <c r="P126" s="9"/>
    </row>
    <row r="127" spans="8:16" x14ac:dyDescent="0.2">
      <c r="H127" s="9"/>
      <c r="I127" s="9"/>
      <c r="J127" s="9"/>
      <c r="P127" s="9"/>
    </row>
    <row r="128" spans="8:16" x14ac:dyDescent="0.2">
      <c r="H128" s="9"/>
      <c r="I128" s="9"/>
      <c r="J128" s="9"/>
      <c r="P128" s="9"/>
    </row>
    <row r="129" spans="8:16" x14ac:dyDescent="0.2">
      <c r="H129" s="9"/>
      <c r="I129" s="9"/>
      <c r="J129" s="9"/>
      <c r="P129" s="9"/>
    </row>
    <row r="130" spans="8:16" x14ac:dyDescent="0.2">
      <c r="H130" s="9"/>
      <c r="I130" s="9"/>
      <c r="J130" s="9"/>
      <c r="P130" s="9"/>
    </row>
    <row r="131" spans="8:16" x14ac:dyDescent="0.2">
      <c r="H131" s="9"/>
      <c r="I131" s="9"/>
      <c r="J131" s="9"/>
      <c r="P131" s="9"/>
    </row>
    <row r="132" spans="8:16" x14ac:dyDescent="0.2">
      <c r="H132" s="9"/>
      <c r="I132" s="9"/>
      <c r="J132" s="9"/>
      <c r="P132" s="9"/>
    </row>
    <row r="133" spans="8:16" x14ac:dyDescent="0.2">
      <c r="H133" s="9"/>
      <c r="I133" s="9"/>
      <c r="J133" s="9"/>
      <c r="P133" s="9"/>
    </row>
    <row r="134" spans="8:16" x14ac:dyDescent="0.2">
      <c r="H134" s="9"/>
      <c r="I134" s="9"/>
      <c r="J134" s="9"/>
      <c r="P134" s="9"/>
    </row>
    <row r="135" spans="8:16" x14ac:dyDescent="0.2">
      <c r="H135" s="9"/>
      <c r="I135" s="9"/>
      <c r="J135" s="9"/>
      <c r="P135" s="9"/>
    </row>
    <row r="136" spans="8:16" x14ac:dyDescent="0.2">
      <c r="H136" s="9"/>
      <c r="I136" s="9"/>
      <c r="J136" s="9"/>
      <c r="P136" s="9"/>
    </row>
    <row r="137" spans="8:16" x14ac:dyDescent="0.2">
      <c r="H137" s="9"/>
      <c r="I137" s="9"/>
      <c r="J137" s="9"/>
      <c r="P137" s="9"/>
    </row>
    <row r="138" spans="8:16" x14ac:dyDescent="0.2">
      <c r="H138" s="9"/>
      <c r="I138" s="9"/>
      <c r="J138" s="9"/>
      <c r="P138" s="9"/>
    </row>
    <row r="139" spans="8:16" x14ac:dyDescent="0.2">
      <c r="H139" s="9"/>
      <c r="I139" s="9"/>
      <c r="J139" s="9"/>
      <c r="P139" s="9"/>
    </row>
    <row r="140" spans="8:16" x14ac:dyDescent="0.2">
      <c r="H140" s="9"/>
      <c r="I140" s="9"/>
      <c r="J140" s="9"/>
      <c r="P140" s="9"/>
    </row>
    <row r="141" spans="8:16" x14ac:dyDescent="0.2">
      <c r="H141" s="9"/>
      <c r="I141" s="9"/>
      <c r="J141" s="9"/>
      <c r="P141" s="9"/>
    </row>
    <row r="142" spans="8:16" x14ac:dyDescent="0.2">
      <c r="H142" s="9"/>
      <c r="I142" s="9"/>
      <c r="J142" s="9"/>
      <c r="P142" s="9"/>
    </row>
    <row r="143" spans="8:16" x14ac:dyDescent="0.2">
      <c r="H143" s="9"/>
      <c r="I143" s="9"/>
      <c r="J143" s="9"/>
      <c r="P143" s="9"/>
    </row>
    <row r="144" spans="8:16" x14ac:dyDescent="0.2">
      <c r="H144" s="9"/>
      <c r="I144" s="9"/>
      <c r="J144" s="9"/>
      <c r="P144" s="9"/>
    </row>
    <row r="145" spans="8:16" x14ac:dyDescent="0.2">
      <c r="H145" s="9"/>
      <c r="I145" s="9"/>
      <c r="J145" s="9"/>
      <c r="P145" s="9"/>
    </row>
    <row r="146" spans="8:16" x14ac:dyDescent="0.2">
      <c r="H146" s="9"/>
      <c r="I146" s="9"/>
      <c r="J146" s="9"/>
      <c r="P146" s="9"/>
    </row>
    <row r="147" spans="8:16" x14ac:dyDescent="0.2">
      <c r="H147" s="9"/>
      <c r="I147" s="9"/>
      <c r="J147" s="9"/>
      <c r="P147" s="9"/>
    </row>
    <row r="148" spans="8:16" x14ac:dyDescent="0.2">
      <c r="H148" s="9"/>
      <c r="I148" s="9"/>
      <c r="J148" s="9"/>
      <c r="P148" s="9"/>
    </row>
    <row r="149" spans="8:16" x14ac:dyDescent="0.2">
      <c r="H149" s="9"/>
      <c r="I149" s="9"/>
      <c r="J149" s="9"/>
      <c r="P149" s="9"/>
    </row>
    <row r="150" spans="8:16" x14ac:dyDescent="0.2">
      <c r="H150" s="9"/>
      <c r="I150" s="9"/>
      <c r="J150" s="9"/>
      <c r="P150" s="9"/>
    </row>
    <row r="151" spans="8:16" x14ac:dyDescent="0.2">
      <c r="H151" s="9"/>
      <c r="I151" s="9"/>
      <c r="J151" s="9"/>
      <c r="P151" s="9"/>
    </row>
    <row r="152" spans="8:16" x14ac:dyDescent="0.2">
      <c r="H152" s="9"/>
      <c r="I152" s="9"/>
      <c r="J152" s="9"/>
      <c r="P152" s="9"/>
    </row>
    <row r="153" spans="8:16" x14ac:dyDescent="0.2">
      <c r="H153" s="9"/>
      <c r="I153" s="9"/>
      <c r="J153" s="9"/>
      <c r="P153" s="9"/>
    </row>
    <row r="154" spans="8:16" x14ac:dyDescent="0.2">
      <c r="H154" s="9"/>
      <c r="I154" s="9"/>
      <c r="J154" s="9"/>
      <c r="P154" s="9"/>
    </row>
    <row r="155" spans="8:16" x14ac:dyDescent="0.2">
      <c r="H155" s="9"/>
      <c r="I155" s="9"/>
      <c r="J155" s="9"/>
      <c r="P155" s="9"/>
    </row>
    <row r="156" spans="8:16" x14ac:dyDescent="0.2">
      <c r="H156" s="9"/>
      <c r="I156" s="9"/>
      <c r="J156" s="9"/>
      <c r="P156" s="9"/>
    </row>
    <row r="157" spans="8:16" x14ac:dyDescent="0.2">
      <c r="H157" s="9"/>
      <c r="I157" s="9"/>
      <c r="J157" s="9"/>
      <c r="P157" s="9"/>
    </row>
    <row r="158" spans="8:16" x14ac:dyDescent="0.2">
      <c r="H158" s="9"/>
      <c r="I158" s="9"/>
      <c r="J158" s="9"/>
      <c r="P158" s="9"/>
    </row>
    <row r="159" spans="8:16" x14ac:dyDescent="0.2">
      <c r="H159" s="9"/>
      <c r="I159" s="9"/>
      <c r="J159" s="9"/>
      <c r="P159" s="9"/>
    </row>
    <row r="160" spans="8:16" x14ac:dyDescent="0.2">
      <c r="H160" s="9"/>
      <c r="I160" s="9"/>
      <c r="J160" s="9"/>
      <c r="P160" s="9"/>
    </row>
    <row r="161" spans="8:16" x14ac:dyDescent="0.2">
      <c r="H161" s="9"/>
      <c r="I161" s="9"/>
      <c r="J161" s="9"/>
      <c r="P161" s="9"/>
    </row>
    <row r="162" spans="8:16" x14ac:dyDescent="0.2">
      <c r="H162" s="9"/>
      <c r="I162" s="9"/>
      <c r="J162" s="9"/>
      <c r="P162" s="9"/>
    </row>
    <row r="163" spans="8:16" x14ac:dyDescent="0.2">
      <c r="H163" s="9"/>
      <c r="I163" s="9"/>
      <c r="J163" s="9"/>
      <c r="P163" s="9"/>
    </row>
    <row r="164" spans="8:16" x14ac:dyDescent="0.2">
      <c r="H164" s="9"/>
      <c r="I164" s="9"/>
      <c r="J164" s="9"/>
      <c r="P164" s="9"/>
    </row>
    <row r="165" spans="8:16" x14ac:dyDescent="0.2">
      <c r="H165" s="9"/>
      <c r="I165" s="9"/>
      <c r="J165" s="9"/>
      <c r="P165" s="9"/>
    </row>
    <row r="166" spans="8:16" x14ac:dyDescent="0.2">
      <c r="H166" s="9"/>
      <c r="I166" s="9"/>
      <c r="J166" s="9"/>
      <c r="P166" s="9"/>
    </row>
    <row r="167" spans="8:16" x14ac:dyDescent="0.2">
      <c r="H167" s="9"/>
      <c r="I167" s="9"/>
      <c r="J167" s="9"/>
      <c r="P167" s="9"/>
    </row>
    <row r="168" spans="8:16" x14ac:dyDescent="0.2">
      <c r="H168" s="9"/>
      <c r="I168" s="9"/>
      <c r="J168" s="9"/>
      <c r="P168" s="9"/>
    </row>
    <row r="169" spans="8:16" x14ac:dyDescent="0.2">
      <c r="H169" s="9"/>
      <c r="I169" s="9"/>
      <c r="J169" s="9"/>
      <c r="P169" s="9"/>
    </row>
    <row r="170" spans="8:16" x14ac:dyDescent="0.2">
      <c r="H170" s="9"/>
      <c r="I170" s="9"/>
      <c r="J170" s="9"/>
      <c r="P170" s="9"/>
    </row>
    <row r="171" spans="8:16" x14ac:dyDescent="0.2">
      <c r="H171" s="9"/>
      <c r="I171" s="9"/>
      <c r="J171" s="9"/>
      <c r="P171" s="9"/>
    </row>
    <row r="172" spans="8:16" x14ac:dyDescent="0.2">
      <c r="H172" s="9"/>
      <c r="I172" s="9"/>
      <c r="J172" s="9"/>
      <c r="P172" s="9"/>
    </row>
    <row r="173" spans="8:16" x14ac:dyDescent="0.2">
      <c r="H173" s="9"/>
      <c r="I173" s="9"/>
      <c r="J173" s="9"/>
      <c r="P173" s="9"/>
    </row>
    <row r="174" spans="8:16" x14ac:dyDescent="0.2">
      <c r="H174" s="9"/>
      <c r="I174" s="9"/>
      <c r="J174" s="9"/>
      <c r="P174" s="9"/>
    </row>
    <row r="175" spans="8:16" x14ac:dyDescent="0.2">
      <c r="H175" s="9"/>
      <c r="I175" s="9"/>
      <c r="J175" s="9"/>
      <c r="P175" s="9"/>
    </row>
    <row r="176" spans="8:16" x14ac:dyDescent="0.2">
      <c r="H176" s="9"/>
      <c r="I176" s="9"/>
      <c r="J176" s="9"/>
      <c r="P176" s="9"/>
    </row>
    <row r="177" spans="8:16" x14ac:dyDescent="0.2">
      <c r="H177" s="9"/>
      <c r="I177" s="9"/>
      <c r="J177" s="9"/>
      <c r="P177" s="9"/>
    </row>
    <row r="178" spans="8:16" x14ac:dyDescent="0.2">
      <c r="H178" s="9"/>
      <c r="I178" s="9"/>
      <c r="J178" s="9"/>
      <c r="P178" s="9"/>
    </row>
    <row r="179" spans="8:16" x14ac:dyDescent="0.2">
      <c r="H179" s="9"/>
      <c r="I179" s="9"/>
      <c r="J179" s="9"/>
      <c r="P179" s="9"/>
    </row>
    <row r="180" spans="8:16" x14ac:dyDescent="0.2">
      <c r="H180" s="9"/>
      <c r="I180" s="9"/>
      <c r="J180" s="9"/>
      <c r="P180" s="9"/>
    </row>
    <row r="181" spans="8:16" x14ac:dyDescent="0.2">
      <c r="H181" s="9"/>
      <c r="I181" s="9"/>
      <c r="J181" s="9"/>
      <c r="P181" s="9"/>
    </row>
    <row r="182" spans="8:16" x14ac:dyDescent="0.2">
      <c r="H182" s="9"/>
      <c r="I182" s="9"/>
      <c r="J182" s="9"/>
      <c r="P182" s="9"/>
    </row>
    <row r="183" spans="8:16" x14ac:dyDescent="0.2">
      <c r="H183" s="9"/>
      <c r="I183" s="9"/>
      <c r="J183" s="9"/>
      <c r="P183" s="9"/>
    </row>
    <row r="184" spans="8:16" x14ac:dyDescent="0.2">
      <c r="H184" s="9"/>
      <c r="I184" s="9"/>
      <c r="J184" s="9"/>
      <c r="P184" s="9"/>
    </row>
    <row r="185" spans="8:16" x14ac:dyDescent="0.2">
      <c r="H185" s="9"/>
      <c r="I185" s="9"/>
      <c r="J185" s="9"/>
      <c r="P185" s="9"/>
    </row>
    <row r="186" spans="8:16" x14ac:dyDescent="0.2">
      <c r="H186" s="9"/>
      <c r="I186" s="9"/>
      <c r="J186" s="9"/>
      <c r="P186" s="9"/>
    </row>
    <row r="187" spans="8:16" x14ac:dyDescent="0.2">
      <c r="H187" s="9"/>
      <c r="I187" s="9"/>
      <c r="J187" s="9"/>
      <c r="P187" s="9"/>
    </row>
    <row r="188" spans="8:16" x14ac:dyDescent="0.2">
      <c r="H188" s="9"/>
      <c r="I188" s="9"/>
      <c r="J188" s="9"/>
      <c r="P188" s="9"/>
    </row>
    <row r="189" spans="8:16" x14ac:dyDescent="0.2">
      <c r="H189" s="9"/>
      <c r="I189" s="9"/>
      <c r="J189" s="9"/>
      <c r="P189" s="9"/>
    </row>
    <row r="190" spans="8:16" x14ac:dyDescent="0.2">
      <c r="H190" s="9"/>
      <c r="I190" s="9"/>
      <c r="J190" s="9"/>
      <c r="P190" s="9"/>
    </row>
    <row r="191" spans="8:16" x14ac:dyDescent="0.2">
      <c r="H191" s="9"/>
      <c r="I191" s="9"/>
      <c r="J191" s="9"/>
      <c r="P191" s="9"/>
    </row>
    <row r="192" spans="8:16" x14ac:dyDescent="0.2">
      <c r="H192" s="9"/>
      <c r="I192" s="9"/>
      <c r="J192" s="9"/>
      <c r="P192" s="9"/>
    </row>
    <row r="193" spans="8:16" x14ac:dyDescent="0.2">
      <c r="H193" s="9"/>
      <c r="I193" s="9"/>
      <c r="J193" s="9"/>
      <c r="P193" s="9"/>
    </row>
    <row r="194" spans="8:16" x14ac:dyDescent="0.2">
      <c r="H194" s="9"/>
      <c r="I194" s="9"/>
      <c r="J194" s="9"/>
      <c r="P194" s="9"/>
    </row>
    <row r="195" spans="8:16" x14ac:dyDescent="0.2">
      <c r="H195" s="9"/>
      <c r="I195" s="9"/>
      <c r="J195" s="9"/>
      <c r="P195" s="9"/>
    </row>
    <row r="196" spans="8:16" x14ac:dyDescent="0.2">
      <c r="H196" s="9"/>
      <c r="I196" s="9"/>
      <c r="J196" s="9"/>
      <c r="P196" s="9"/>
    </row>
    <row r="197" spans="8:16" x14ac:dyDescent="0.2">
      <c r="H197" s="9"/>
      <c r="I197" s="9"/>
      <c r="J197" s="9"/>
      <c r="P197" s="9"/>
    </row>
    <row r="198" spans="8:16" x14ac:dyDescent="0.2">
      <c r="H198" s="9"/>
      <c r="I198" s="9"/>
      <c r="J198" s="9"/>
      <c r="P198" s="9"/>
    </row>
    <row r="199" spans="8:16" x14ac:dyDescent="0.2">
      <c r="H199" s="9"/>
      <c r="I199" s="9"/>
      <c r="J199" s="9"/>
      <c r="P199" s="9"/>
    </row>
    <row r="200" spans="8:16" x14ac:dyDescent="0.2">
      <c r="H200" s="9"/>
      <c r="I200" s="9"/>
      <c r="J200" s="9"/>
      <c r="P200" s="9"/>
    </row>
    <row r="201" spans="8:16" x14ac:dyDescent="0.2">
      <c r="H201" s="9"/>
      <c r="I201" s="9"/>
      <c r="J201" s="9"/>
      <c r="P201" s="9"/>
    </row>
    <row r="202" spans="8:16" x14ac:dyDescent="0.2">
      <c r="H202" s="9"/>
      <c r="I202" s="9"/>
      <c r="J202" s="9"/>
      <c r="P202" s="9"/>
    </row>
    <row r="203" spans="8:16" x14ac:dyDescent="0.2">
      <c r="H203" s="9"/>
      <c r="I203" s="9"/>
      <c r="J203" s="9"/>
      <c r="P203" s="9"/>
    </row>
    <row r="204" spans="8:16" x14ac:dyDescent="0.2">
      <c r="H204" s="9"/>
      <c r="I204" s="9"/>
      <c r="J204" s="9"/>
      <c r="P204" s="9"/>
    </row>
    <row r="205" spans="8:16" x14ac:dyDescent="0.2">
      <c r="H205" s="9"/>
      <c r="I205" s="9"/>
      <c r="J205" s="9"/>
      <c r="P205" s="9"/>
    </row>
    <row r="206" spans="8:16" x14ac:dyDescent="0.2">
      <c r="H206" s="9"/>
      <c r="I206" s="9"/>
      <c r="J206" s="9"/>
      <c r="P206" s="9"/>
    </row>
    <row r="207" spans="8:16" x14ac:dyDescent="0.2">
      <c r="H207" s="9"/>
      <c r="I207" s="9"/>
      <c r="J207" s="9"/>
      <c r="P207" s="9"/>
    </row>
    <row r="208" spans="8:16" x14ac:dyDescent="0.2">
      <c r="H208" s="9"/>
      <c r="I208" s="9"/>
      <c r="J208" s="9"/>
      <c r="P208" s="9"/>
    </row>
    <row r="209" spans="8:16" x14ac:dyDescent="0.2">
      <c r="H209" s="9"/>
      <c r="I209" s="9"/>
      <c r="J209" s="9"/>
      <c r="P209" s="9"/>
    </row>
    <row r="210" spans="8:16" x14ac:dyDescent="0.2">
      <c r="H210" s="9"/>
      <c r="I210" s="9"/>
      <c r="J210" s="9"/>
      <c r="P210" s="9"/>
    </row>
    <row r="211" spans="8:16" x14ac:dyDescent="0.2">
      <c r="H211" s="9"/>
      <c r="I211" s="9"/>
      <c r="J211" s="9"/>
      <c r="P211" s="9"/>
    </row>
    <row r="212" spans="8:16" x14ac:dyDescent="0.2">
      <c r="H212" s="9"/>
      <c r="I212" s="9"/>
      <c r="J212" s="9"/>
      <c r="P212" s="9"/>
    </row>
    <row r="213" spans="8:16" x14ac:dyDescent="0.2">
      <c r="H213" s="9"/>
      <c r="I213" s="9"/>
      <c r="J213" s="9"/>
      <c r="P213" s="9"/>
    </row>
    <row r="214" spans="8:16" x14ac:dyDescent="0.2">
      <c r="H214" s="9"/>
      <c r="I214" s="9"/>
      <c r="J214" s="9"/>
      <c r="P214" s="9"/>
    </row>
    <row r="215" spans="8:16" x14ac:dyDescent="0.2">
      <c r="H215" s="9"/>
      <c r="I215" s="9"/>
      <c r="J215" s="9"/>
      <c r="P215" s="9"/>
    </row>
    <row r="216" spans="8:16" x14ac:dyDescent="0.2">
      <c r="H216" s="9"/>
      <c r="I216" s="9"/>
      <c r="J216" s="9"/>
      <c r="P216" s="9"/>
    </row>
    <row r="217" spans="8:16" x14ac:dyDescent="0.2">
      <c r="H217" s="9"/>
      <c r="I217" s="9"/>
      <c r="J217" s="9"/>
      <c r="P217" s="9"/>
    </row>
    <row r="218" spans="8:16" x14ac:dyDescent="0.2">
      <c r="H218" s="9"/>
      <c r="I218" s="9"/>
      <c r="J218" s="9"/>
      <c r="P218" s="9"/>
    </row>
    <row r="219" spans="8:16" x14ac:dyDescent="0.2">
      <c r="H219" s="9"/>
      <c r="I219" s="9"/>
      <c r="J219" s="9"/>
      <c r="P219" s="9"/>
    </row>
    <row r="220" spans="8:16" x14ac:dyDescent="0.2">
      <c r="H220" s="9"/>
      <c r="I220" s="9"/>
      <c r="J220" s="9"/>
      <c r="P220" s="9"/>
    </row>
    <row r="221" spans="8:16" x14ac:dyDescent="0.2">
      <c r="H221" s="9"/>
      <c r="I221" s="9"/>
      <c r="J221" s="9"/>
      <c r="P221" s="9"/>
    </row>
    <row r="222" spans="8:16" x14ac:dyDescent="0.2">
      <c r="H222" s="9"/>
      <c r="I222" s="9"/>
      <c r="J222" s="9"/>
      <c r="P222" s="9"/>
    </row>
    <row r="223" spans="8:16" x14ac:dyDescent="0.2">
      <c r="H223" s="9"/>
      <c r="I223" s="9"/>
      <c r="J223" s="9"/>
      <c r="P223" s="9"/>
    </row>
    <row r="224" spans="8:16" x14ac:dyDescent="0.2">
      <c r="H224" s="9"/>
      <c r="I224" s="9"/>
      <c r="J224" s="9"/>
      <c r="P224" s="9"/>
    </row>
    <row r="225" spans="8:16" x14ac:dyDescent="0.2">
      <c r="H225" s="9"/>
      <c r="I225" s="9"/>
      <c r="J225" s="9"/>
      <c r="P225" s="9"/>
    </row>
    <row r="226" spans="8:16" x14ac:dyDescent="0.2">
      <c r="H226" s="9"/>
      <c r="I226" s="9"/>
      <c r="J226" s="9"/>
      <c r="P226" s="9"/>
    </row>
    <row r="227" spans="8:16" x14ac:dyDescent="0.2">
      <c r="H227" s="9"/>
      <c r="I227" s="9"/>
      <c r="J227" s="9"/>
      <c r="P227" s="9"/>
    </row>
    <row r="228" spans="8:16" x14ac:dyDescent="0.2">
      <c r="H228" s="9"/>
      <c r="I228" s="9"/>
      <c r="J228" s="9"/>
      <c r="P228" s="9"/>
    </row>
    <row r="229" spans="8:16" x14ac:dyDescent="0.2">
      <c r="H229" s="9"/>
      <c r="I229" s="9"/>
      <c r="J229" s="9"/>
      <c r="P229" s="9"/>
    </row>
    <row r="230" spans="8:16" x14ac:dyDescent="0.2">
      <c r="H230" s="9"/>
      <c r="I230" s="9"/>
      <c r="J230" s="9"/>
      <c r="P230" s="9"/>
    </row>
    <row r="231" spans="8:16" x14ac:dyDescent="0.2">
      <c r="H231" s="9"/>
      <c r="I231" s="9"/>
      <c r="J231" s="9"/>
      <c r="P231" s="9"/>
    </row>
    <row r="232" spans="8:16" x14ac:dyDescent="0.2">
      <c r="H232" s="9"/>
      <c r="I232" s="9"/>
      <c r="J232" s="9"/>
      <c r="P232" s="9"/>
    </row>
    <row r="233" spans="8:16" x14ac:dyDescent="0.2">
      <c r="H233" s="9"/>
      <c r="I233" s="9"/>
      <c r="J233" s="9"/>
      <c r="P233" s="9"/>
    </row>
  </sheetData>
  <conditionalFormatting sqref="F3:F67">
    <cfRule type="cellIs" dxfId="0" priority="1" operator="lessThan">
      <formula>43101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</vt:lpstr>
      <vt:lpstr>Assessment!Print_Area</vt:lpstr>
    </vt:vector>
  </TitlesOfParts>
  <Company>State of Oklahoma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Montgomery</dc:creator>
  <cp:lastModifiedBy>Kambra Reddick</cp:lastModifiedBy>
  <dcterms:created xsi:type="dcterms:W3CDTF">2019-12-17T21:31:27Z</dcterms:created>
  <dcterms:modified xsi:type="dcterms:W3CDTF">2020-07-30T18:01:16Z</dcterms:modified>
</cp:coreProperties>
</file>