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Finance\Hospital\Assessment\SHOPP\SHOPP Assessment and UPL Calculations\2020 SHOPP final docs\For Website\"/>
    </mc:Choice>
  </mc:AlternateContent>
  <bookViews>
    <workbookView xWindow="120" yWindow="210" windowWidth="18195" windowHeight="9150"/>
  </bookViews>
  <sheets>
    <sheet name="2020 CAH Allocation " sheetId="3" r:id="rId1"/>
  </sheets>
  <externalReferences>
    <externalReference r:id="rId2"/>
    <externalReference r:id="rId3"/>
    <externalReference r:id="rId4"/>
  </externalReferences>
  <definedNames>
    <definedName name="__Tab2">#REF!</definedName>
    <definedName name="_Fill" hidden="1">#REF!</definedName>
    <definedName name="_Key1" hidden="1">'[1]Hospital Facility Data'!#REF!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2">#REF!</definedName>
    <definedName name="A">#REF!</definedName>
    <definedName name="A_GME_wo_MC">[2]Hospital_Details!$A$158:$IV$158</definedName>
    <definedName name="AlphaList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>[2]Hospital_Details!#REF!</definedName>
    <definedName name="H_806">[2]Hospital_Details!#REF!</definedName>
    <definedName name="H_83">[2]Hospital_Details!$A$368:$IV$368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Print_Area_1">#REF!</definedName>
    <definedName name="Print_Area_MI">'[3]table 2.5'!$B$4:$T$154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</workbook>
</file>

<file path=xl/calcChain.xml><?xml version="1.0" encoding="utf-8"?>
<calcChain xmlns="http://schemas.openxmlformats.org/spreadsheetml/2006/main">
  <c r="J42" i="3" l="1"/>
  <c r="K42" i="3" s="1"/>
  <c r="F42" i="3"/>
  <c r="G42" i="3" s="1"/>
  <c r="J41" i="3"/>
  <c r="K41" i="3" s="1"/>
  <c r="F41" i="3"/>
  <c r="G41" i="3" s="1"/>
  <c r="J40" i="3"/>
  <c r="K40" i="3" s="1"/>
  <c r="F40" i="3"/>
  <c r="G40" i="3" s="1"/>
  <c r="J39" i="3"/>
  <c r="K39" i="3" s="1"/>
  <c r="F39" i="3"/>
  <c r="G39" i="3" s="1"/>
  <c r="J38" i="3"/>
  <c r="K38" i="3" s="1"/>
  <c r="F38" i="3"/>
  <c r="G38" i="3" s="1"/>
  <c r="J37" i="3"/>
  <c r="K37" i="3" s="1"/>
  <c r="F37" i="3"/>
  <c r="G37" i="3" s="1"/>
  <c r="J36" i="3"/>
  <c r="K36" i="3" s="1"/>
  <c r="F36" i="3"/>
  <c r="J35" i="3"/>
  <c r="K35" i="3" s="1"/>
  <c r="F35" i="3"/>
  <c r="G35" i="3" s="1"/>
  <c r="J34" i="3"/>
  <c r="K34" i="3" s="1"/>
  <c r="F34" i="3"/>
  <c r="G34" i="3" s="1"/>
  <c r="J33" i="3"/>
  <c r="K33" i="3" s="1"/>
  <c r="F33" i="3"/>
  <c r="G33" i="3" s="1"/>
  <c r="J32" i="3"/>
  <c r="F32" i="3"/>
  <c r="G32" i="3" s="1"/>
  <c r="J31" i="3"/>
  <c r="K31" i="3" s="1"/>
  <c r="F31" i="3"/>
  <c r="G31" i="3" s="1"/>
  <c r="J30" i="3"/>
  <c r="K30" i="3" s="1"/>
  <c r="F30" i="3"/>
  <c r="J29" i="3"/>
  <c r="F29" i="3"/>
  <c r="G29" i="3" s="1"/>
  <c r="J28" i="3"/>
  <c r="K28" i="3" s="1"/>
  <c r="F28" i="3"/>
  <c r="G28" i="3" s="1"/>
  <c r="J27" i="3"/>
  <c r="K27" i="3" s="1"/>
  <c r="F27" i="3"/>
  <c r="G27" i="3" s="1"/>
  <c r="J26" i="3"/>
  <c r="K26" i="3" s="1"/>
  <c r="F25" i="3"/>
  <c r="G25" i="3" s="1"/>
  <c r="J24" i="3"/>
  <c r="K24" i="3" s="1"/>
  <c r="F23" i="3"/>
  <c r="J22" i="3"/>
  <c r="K22" i="3" s="1"/>
  <c r="F22" i="3"/>
  <c r="G22" i="3" s="1"/>
  <c r="J21" i="3"/>
  <c r="K21" i="3" s="1"/>
  <c r="F21" i="3"/>
  <c r="G21" i="3" s="1"/>
  <c r="F20" i="3"/>
  <c r="G20" i="3" s="1"/>
  <c r="J19" i="3"/>
  <c r="F19" i="3"/>
  <c r="G19" i="3" s="1"/>
  <c r="J18" i="3"/>
  <c r="K18" i="3" s="1"/>
  <c r="F18" i="3"/>
  <c r="G18" i="3" s="1"/>
  <c r="J17" i="3"/>
  <c r="K17" i="3" s="1"/>
  <c r="F17" i="3"/>
  <c r="G17" i="3" s="1"/>
  <c r="J16" i="3"/>
  <c r="K16" i="3" s="1"/>
  <c r="F16" i="3"/>
  <c r="G16" i="3" s="1"/>
  <c r="J15" i="3"/>
  <c r="K15" i="3" s="1"/>
  <c r="F15" i="3"/>
  <c r="G15" i="3" s="1"/>
  <c r="J14" i="3"/>
  <c r="K14" i="3" s="1"/>
  <c r="F14" i="3"/>
  <c r="G14" i="3" s="1"/>
  <c r="J13" i="3"/>
  <c r="K13" i="3" s="1"/>
  <c r="F13" i="3"/>
  <c r="G13" i="3" s="1"/>
  <c r="J12" i="3"/>
  <c r="K12" i="3" s="1"/>
  <c r="F12" i="3"/>
  <c r="G12" i="3" s="1"/>
  <c r="J11" i="3"/>
  <c r="K11" i="3" s="1"/>
  <c r="F11" i="3"/>
  <c r="G11" i="3" s="1"/>
  <c r="J10" i="3"/>
  <c r="K10" i="3" s="1"/>
  <c r="F10" i="3"/>
  <c r="G10" i="3" s="1"/>
  <c r="J9" i="3"/>
  <c r="K9" i="3" s="1"/>
  <c r="F9" i="3"/>
  <c r="J8" i="3"/>
  <c r="K8" i="3" s="1"/>
  <c r="F8" i="3"/>
  <c r="G8" i="3" s="1"/>
  <c r="J7" i="3"/>
  <c r="K7" i="3" s="1"/>
  <c r="F7" i="3"/>
  <c r="G7" i="3" s="1"/>
  <c r="J6" i="3"/>
  <c r="K6" i="3" s="1"/>
  <c r="F6" i="3"/>
  <c r="G6" i="3" s="1"/>
  <c r="J5" i="3"/>
  <c r="K5" i="3" s="1"/>
  <c r="F5" i="3"/>
  <c r="G5" i="3" s="1"/>
  <c r="J4" i="3"/>
  <c r="K4" i="3" s="1"/>
  <c r="F4" i="3"/>
  <c r="G4" i="3" s="1"/>
  <c r="J3" i="3"/>
  <c r="K3" i="3" s="1"/>
  <c r="F3" i="3"/>
  <c r="G3" i="3" s="1"/>
  <c r="K19" i="3" l="1"/>
  <c r="G9" i="3"/>
  <c r="F26" i="3"/>
  <c r="G26" i="3" s="1"/>
  <c r="J20" i="3"/>
  <c r="K20" i="3" s="1"/>
  <c r="G23" i="3"/>
  <c r="F24" i="3"/>
  <c r="G24" i="3" s="1"/>
  <c r="K29" i="3"/>
  <c r="K32" i="3"/>
  <c r="J23" i="3"/>
  <c r="K23" i="3" s="1"/>
  <c r="G30" i="3"/>
  <c r="J25" i="3"/>
  <c r="K25" i="3" s="1"/>
  <c r="G36" i="3"/>
  <c r="G43" i="3" l="1"/>
  <c r="K43" i="3"/>
</calcChain>
</file>

<file path=xl/comments1.xml><?xml version="1.0" encoding="utf-8"?>
<comments xmlns="http://schemas.openxmlformats.org/spreadsheetml/2006/main">
  <authors>
    <author>Aaron Morris</author>
  </authors>
  <commentList>
    <comment ref="C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sharedStrings.xml><?xml version="1.0" encoding="utf-8"?>
<sst xmlns="http://schemas.openxmlformats.org/spreadsheetml/2006/main" count="91" uniqueCount="91">
  <si>
    <t>Medicaid Prov ID</t>
  </si>
  <si>
    <t>Hosp Name</t>
  </si>
  <si>
    <t>Hospital Class</t>
  </si>
  <si>
    <t>Inpatient CAH Hospital Payments</t>
  </si>
  <si>
    <t>Outpatient CAH Hospital Payments</t>
  </si>
  <si>
    <t>100700920A</t>
  </si>
  <si>
    <t>100700780B</t>
  </si>
  <si>
    <t>100699630A</t>
  </si>
  <si>
    <t>MEMORIAL HOSPITAL OF TEXAS COUNTY</t>
  </si>
  <si>
    <t>100699830A</t>
  </si>
  <si>
    <t>SHARE MEMORIAL HOSPITAL</t>
  </si>
  <si>
    <t>100700790A</t>
  </si>
  <si>
    <t>100262850D</t>
  </si>
  <si>
    <t>ATOKA MEMORIAL HOSPITAL</t>
  </si>
  <si>
    <t>100700760A</t>
  </si>
  <si>
    <t>BEAVER COUNTY MEMORIAL HOSPITAL</t>
  </si>
  <si>
    <t>200311270A</t>
  </si>
  <si>
    <t>200313370A</t>
  </si>
  <si>
    <t>100699690A</t>
  </si>
  <si>
    <t>100700740A</t>
  </si>
  <si>
    <t>CIMARRON MEMORIAL HOSPITAL</t>
  </si>
  <si>
    <t>200234090B</t>
  </si>
  <si>
    <t>CLEVELAND AREA HOSPITAL</t>
  </si>
  <si>
    <t>100774650D</t>
  </si>
  <si>
    <t>100819200B</t>
  </si>
  <si>
    <t>CORDELL MEMORIAL HOSPITAL</t>
  </si>
  <si>
    <t>200259440A</t>
  </si>
  <si>
    <t>100700800A</t>
  </si>
  <si>
    <t>100699660A</t>
  </si>
  <si>
    <t>200539880B</t>
  </si>
  <si>
    <t>100700460A</t>
  </si>
  <si>
    <t>100699960A</t>
  </si>
  <si>
    <t>MERCY HEALTH LOVE COUNTY</t>
  </si>
  <si>
    <t>200226190A</t>
  </si>
  <si>
    <t>MERCY HOSPITAL HEALDTON INC</t>
  </si>
  <si>
    <t>200521810B</t>
  </si>
  <si>
    <t>200425410C</t>
  </si>
  <si>
    <t>200318440B</t>
  </si>
  <si>
    <t>200490030A</t>
  </si>
  <si>
    <t>100700250A</t>
  </si>
  <si>
    <t>100690120A</t>
  </si>
  <si>
    <t>200231400B</t>
  </si>
  <si>
    <t>100699820A</t>
  </si>
  <si>
    <t>ROGER MILLS MEMORIAL HOSPITAL</t>
  </si>
  <si>
    <t>100699550A</t>
  </si>
  <si>
    <t>200125010B</t>
  </si>
  <si>
    <t>200125200B</t>
  </si>
  <si>
    <t>THE PHYSICIANS HOSPITAL IN ANADARKO</t>
  </si>
  <si>
    <t>100699870E</t>
  </si>
  <si>
    <t>WEATHERFORD HOSPITAL AUTHORITY</t>
  </si>
  <si>
    <t>100700730A</t>
  </si>
  <si>
    <t>100700450A</t>
  </si>
  <si>
    <t>EASTERN OKLAHOMA MEDICAL CENTER</t>
  </si>
  <si>
    <t>100700120Q</t>
  </si>
  <si>
    <t>MCCURTAIN MEMORIAL HOSPITAL</t>
  </si>
  <si>
    <t>HOLDENVILLE GENERAL HOSPITAL</t>
  </si>
  <si>
    <t>100700440A</t>
  </si>
  <si>
    <t>200740630B</t>
  </si>
  <si>
    <t>100699360I</t>
  </si>
  <si>
    <t>Inpatient Cost</t>
  </si>
  <si>
    <t>Inpatient Payments</t>
  </si>
  <si>
    <t>Inpatient 101% of Cost</t>
  </si>
  <si>
    <t>Outpatient Costs</t>
  </si>
  <si>
    <t>Outpatient Payments</t>
  </si>
  <si>
    <t>Outpatient 101% of Cost</t>
  </si>
  <si>
    <t>100689260A</t>
  </si>
  <si>
    <t>CREEK NATION COMMUNITY HOSPITAL</t>
  </si>
  <si>
    <t>ALLIANCE HEALTH MADILL</t>
  </si>
  <si>
    <t>CARNEGIE TRI-COUNTY MUNICI</t>
  </si>
  <si>
    <t>DRUMRIGHT REGIONAL HOSPITAL</t>
  </si>
  <si>
    <t>FAIRFAX COMMUNITY HOSPITAL</t>
  </si>
  <si>
    <t>HASKELL COUNTY COMMUNITY HOSPITAL</t>
  </si>
  <si>
    <t>JANE PHILLIPS NOWATA</t>
  </si>
  <si>
    <t>MANGUM REGIONAL MEDICAL CENTER</t>
  </si>
  <si>
    <t>MARY HURLEY HOSPITAL</t>
  </si>
  <si>
    <t>MERCY HOSPITAL KINGFISHER, INC</t>
  </si>
  <si>
    <t>MERCY HOSPITAL LOGAN COUNTY</t>
  </si>
  <si>
    <t>MERCY HOSPITAL TISHOMINGO</t>
  </si>
  <si>
    <t>MERCY HOSPITAL WATONGA INC</t>
  </si>
  <si>
    <t>NEWMAN MEMORIAL HOSPITAL, INC</t>
  </si>
  <si>
    <t>PRAGUE COMMUNITY HOSPITAL</t>
  </si>
  <si>
    <t>ST JOHN SAPULPA INC</t>
  </si>
  <si>
    <t>STROUD REGIONAL MEDICAL CENTER</t>
  </si>
  <si>
    <t>ARBUCKLE MEM HSP</t>
  </si>
  <si>
    <t>DUNCAN REGIONAL HOSPITAL INC</t>
  </si>
  <si>
    <t>FAIRVIEW HSP</t>
  </si>
  <si>
    <t>JACKSON COUNTY MEMORIAL HOSPITAL</t>
  </si>
  <si>
    <t>HARPER CO COM HSP</t>
  </si>
  <si>
    <t>OKEENE MUN HSP</t>
  </si>
  <si>
    <t>PAWHUSKA HSP INC</t>
  </si>
  <si>
    <t>SEILING MUNICIPAL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</si>
</sst>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_)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i/>
      <sz val="16"/>
      <name val="Helv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4">
    <xf numFmtId="0" fontId="0" fillId="0" borderId="0"/>
    <xf numFmtId="0" fontId="2" fillId="0" borderId="0"/>
    <xf numFmtId="0" fontId="2" fillId="0" borderId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5" fillId="0" borderId="0"/>
    <xf numFmtId="0" fontId="11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8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2" fillId="0" borderId="0"/>
    <xf numFmtId="0" fontId="11" fillId="15" borderId="4" applyNumberFormat="0" applyFont="0" applyAlignment="0" applyProtection="0"/>
    <xf numFmtId="0" fontId="11" fillId="15" borderId="4" applyNumberFormat="0" applyFont="0" applyAlignment="0" applyProtection="0"/>
    <xf numFmtId="0" fontId="11" fillId="15" borderId="4" applyNumberFormat="0" applyFont="0" applyAlignment="0" applyProtection="0"/>
    <xf numFmtId="0" fontId="11" fillId="15" borderId="4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20" fillId="0" borderId="0"/>
    <xf numFmtId="0" fontId="11" fillId="0" borderId="0"/>
  </cellStyleXfs>
  <cellXfs count="24">
    <xf numFmtId="0" fontId="0" fillId="0" borderId="0" xfId="0"/>
    <xf numFmtId="0" fontId="13" fillId="0" borderId="0" xfId="76" applyFont="1" applyBorder="1"/>
    <xf numFmtId="0" fontId="16" fillId="16" borderId="2" xfId="50" applyFont="1" applyFill="1" applyBorder="1" applyAlignment="1">
      <alignment horizontal="center" wrapText="1"/>
    </xf>
    <xf numFmtId="0" fontId="14" fillId="0" borderId="0" xfId="50" applyFont="1" applyFill="1" applyBorder="1"/>
    <xf numFmtId="0" fontId="13" fillId="0" borderId="0" xfId="76" applyFont="1" applyFill="1" applyBorder="1"/>
    <xf numFmtId="0" fontId="13" fillId="0" borderId="0" xfId="2" applyFont="1" applyFill="1" applyBorder="1"/>
    <xf numFmtId="43" fontId="13" fillId="18" borderId="0" xfId="2" applyNumberFormat="1" applyFont="1" applyFill="1" applyBorder="1"/>
    <xf numFmtId="43" fontId="13" fillId="17" borderId="0" xfId="2" applyNumberFormat="1" applyFont="1" applyFill="1" applyBorder="1"/>
    <xf numFmtId="43" fontId="16" fillId="0" borderId="3" xfId="50" applyNumberFormat="1" applyFont="1" applyBorder="1"/>
    <xf numFmtId="0" fontId="13" fillId="0" borderId="0" xfId="2" applyFont="1" applyBorder="1"/>
    <xf numFmtId="0" fontId="13" fillId="0" borderId="1" xfId="76" applyFont="1" applyFill="1" applyBorder="1"/>
    <xf numFmtId="0" fontId="14" fillId="0" borderId="0" xfId="50" applyFont="1"/>
    <xf numFmtId="0" fontId="10" fillId="0" borderId="0" xfId="91" applyFont="1" applyFill="1" applyBorder="1" applyAlignment="1">
      <alignment wrapText="1"/>
    </xf>
    <xf numFmtId="0" fontId="14" fillId="0" borderId="1" xfId="89" applyFont="1" applyFill="1" applyBorder="1" applyAlignment="1"/>
    <xf numFmtId="0" fontId="14" fillId="0" borderId="0" xfId="89" applyFont="1" applyFill="1" applyBorder="1" applyAlignment="1"/>
    <xf numFmtId="43" fontId="13" fillId="0" borderId="0" xfId="23" applyFont="1" applyBorder="1"/>
    <xf numFmtId="0" fontId="15" fillId="16" borderId="2" xfId="2" applyFont="1" applyFill="1" applyBorder="1" applyAlignment="1">
      <alignment horizontal="center" wrapText="1"/>
    </xf>
    <xf numFmtId="43" fontId="15" fillId="2" borderId="2" xfId="23" applyFont="1" applyFill="1" applyBorder="1" applyAlignment="1">
      <alignment horizontal="center" wrapText="1"/>
    </xf>
    <xf numFmtId="0" fontId="15" fillId="0" borderId="0" xfId="2" applyFont="1" applyFill="1" applyBorder="1" applyAlignment="1">
      <alignment horizontal="center" wrapText="1"/>
    </xf>
    <xf numFmtId="43" fontId="13" fillId="0" borderId="0" xfId="23" applyFont="1" applyFill="1" applyBorder="1"/>
    <xf numFmtId="43" fontId="13" fillId="0" borderId="0" xfId="2" applyNumberFormat="1" applyFont="1" applyFill="1" applyBorder="1"/>
    <xf numFmtId="0" fontId="17" fillId="0" borderId="0" xfId="92" applyFont="1" applyFill="1"/>
    <xf numFmtId="43" fontId="14" fillId="0" borderId="0" xfId="23" applyFont="1"/>
    <xf numFmtId="43" fontId="14" fillId="0" borderId="0" xfId="50" applyNumberFormat="1" applyFont="1"/>
  </cellXfs>
  <cellStyles count="94">
    <cellStyle name="£Z_x0004_Ç_x0006_^_x0004_" xfId="1"/>
    <cellStyle name="£Z_x0004_Ç_x0006_^_x0004_ 2" xfId="2"/>
    <cellStyle name="£Z_x0004_Ç_x0006_^_x0004_ 2 2" xfId="3"/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Comma 10" xfId="16"/>
    <cellStyle name="Comma 2" xfId="17"/>
    <cellStyle name="Comma 2 2" xfId="18"/>
    <cellStyle name="Comma 2 3" xfId="19"/>
    <cellStyle name="Comma 2 3 2" xfId="20"/>
    <cellStyle name="Comma 2 3 2 2" xfId="21"/>
    <cellStyle name="Comma 2 4" xfId="22"/>
    <cellStyle name="Comma 2 4 2" xfId="23"/>
    <cellStyle name="Comma 2 5" xfId="24"/>
    <cellStyle name="Comma 3" xfId="25"/>
    <cellStyle name="Comma 4" xfId="26"/>
    <cellStyle name="Comma 5" xfId="27"/>
    <cellStyle name="Comma 5 2" xfId="28"/>
    <cellStyle name="Comma 5 3" xfId="29"/>
    <cellStyle name="Comma 6" xfId="30"/>
    <cellStyle name="Comma 7" xfId="31"/>
    <cellStyle name="Comma 8" xfId="32"/>
    <cellStyle name="Comma 8 2" xfId="33"/>
    <cellStyle name="Comma 8 3" xfId="34"/>
    <cellStyle name="Comma 8 4" xfId="35"/>
    <cellStyle name="Comma 9" xfId="36"/>
    <cellStyle name="Comma 9 2" xfId="37"/>
    <cellStyle name="Normal" xfId="0" builtinId="0"/>
    <cellStyle name="Normal - Style1" xfId="38"/>
    <cellStyle name="Normal 10" xfId="39"/>
    <cellStyle name="Normal 11" xfId="40"/>
    <cellStyle name="Normal 12" xfId="41"/>
    <cellStyle name="Normal 13" xfId="42"/>
    <cellStyle name="Normal 13 2" xfId="43"/>
    <cellStyle name="Normal 13 5 2" xfId="90"/>
    <cellStyle name="Normal 14" xfId="44"/>
    <cellStyle name="Normal 14 2" xfId="45"/>
    <cellStyle name="Normal 14 3" xfId="46"/>
    <cellStyle name="Normal 15" xfId="47"/>
    <cellStyle name="Normal 15 2" xfId="48"/>
    <cellStyle name="Normal 15 3" xfId="49"/>
    <cellStyle name="Normal 16" xfId="92"/>
    <cellStyle name="Normal 2" xfId="50"/>
    <cellStyle name="Normal 2 2" xfId="51"/>
    <cellStyle name="Normal 2 2 2" xfId="52"/>
    <cellStyle name="Normal 2 2 3" xfId="53"/>
    <cellStyle name="Normal 2 2 3 2" xfId="54"/>
    <cellStyle name="Normal 2 2 3 3" xfId="55"/>
    <cellStyle name="Normal 2 3" xfId="56"/>
    <cellStyle name="Normal 2 4" xfId="57"/>
    <cellStyle name="Normal 3" xfId="58"/>
    <cellStyle name="Normal 3 2" xfId="59"/>
    <cellStyle name="Normal 3 2 2" xfId="60"/>
    <cellStyle name="Normal 3 2 2 2" xfId="61"/>
    <cellStyle name="Normal 3 3" xfId="62"/>
    <cellStyle name="Normal 4" xfId="63"/>
    <cellStyle name="Normal 4 2" xfId="64"/>
    <cellStyle name="Normal 4 3" xfId="65"/>
    <cellStyle name="Normal 5" xfId="66"/>
    <cellStyle name="Normal 5 2" xfId="67"/>
    <cellStyle name="Normal 56 2" xfId="93"/>
    <cellStyle name="Normal 6" xfId="68"/>
    <cellStyle name="Normal 6 2" xfId="69"/>
    <cellStyle name="Normal 6 3" xfId="70"/>
    <cellStyle name="Normal 7" xfId="71"/>
    <cellStyle name="Normal 8" xfId="72"/>
    <cellStyle name="Normal 9" xfId="73"/>
    <cellStyle name="Normal 9 2" xfId="74"/>
    <cellStyle name="Normal 9 3" xfId="75"/>
    <cellStyle name="Normal_Inpatient days &amp; amounts_2 2" xfId="91"/>
    <cellStyle name="Normal_prov fee mcare #s" xfId="76"/>
    <cellStyle name="Normal_SHOPP Cost UPL SFY 2015" xfId="89"/>
    <cellStyle name="Note 2" xfId="77"/>
    <cellStyle name="Note 2 2" xfId="78"/>
    <cellStyle name="Note 2 3" xfId="79"/>
    <cellStyle name="Note 3" xfId="80"/>
    <cellStyle name="Percent 2" xfId="81"/>
    <cellStyle name="Percent 2 2" xfId="82"/>
    <cellStyle name="Percent 3" xfId="83"/>
    <cellStyle name="Percent 4" xfId="84"/>
    <cellStyle name="Percent 5" xfId="85"/>
    <cellStyle name="Percent 6" xfId="86"/>
    <cellStyle name="Percent 7" xfId="87"/>
    <cellStyle name="Percent 8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K45"/>
  <sheetViews>
    <sheetView tabSelected="1" workbookViewId="0">
      <pane xSplit="3" ySplit="2" topLeftCell="D3" activePane="bottomRight" state="frozen"/>
      <selection activeCell="B29" sqref="B29"/>
      <selection pane="topRight" activeCell="B29" sqref="B29"/>
      <selection pane="bottomLeft" activeCell="B29" sqref="B29"/>
      <selection pane="bottomRight"/>
    </sheetView>
  </sheetViews>
  <sheetFormatPr defaultColWidth="9.140625" defaultRowHeight="12.75" x14ac:dyDescent="0.2"/>
  <cols>
    <col min="1" max="1" width="11.140625" style="11" bestFit="1" customWidth="1"/>
    <col min="2" max="2" width="53.140625" style="11" bestFit="1" customWidth="1"/>
    <col min="3" max="3" width="7.28515625" style="11" bestFit="1" customWidth="1"/>
    <col min="4" max="4" width="12.42578125" style="22" bestFit="1" customWidth="1"/>
    <col min="5" max="6" width="12.42578125" style="11" bestFit="1" customWidth="1"/>
    <col min="7" max="7" width="14.5703125" style="11" bestFit="1" customWidth="1"/>
    <col min="8" max="10" width="12.42578125" style="11" bestFit="1" customWidth="1"/>
    <col min="11" max="11" width="13.5703125" style="11" bestFit="1" customWidth="1"/>
    <col min="12" max="12" width="11.28515625" style="11" bestFit="1" customWidth="1"/>
    <col min="13" max="16384" width="9.140625" style="11"/>
  </cols>
  <sheetData>
    <row r="1" spans="1:11" s="9" customFormat="1" x14ac:dyDescent="0.2">
      <c r="B1" s="3"/>
      <c r="C1" s="3"/>
      <c r="D1" s="15"/>
    </row>
    <row r="2" spans="1:11" s="18" customFormat="1" ht="38.25" x14ac:dyDescent="0.2">
      <c r="A2" s="16" t="s">
        <v>0</v>
      </c>
      <c r="B2" s="2" t="s">
        <v>1</v>
      </c>
      <c r="C2" s="2" t="s">
        <v>2</v>
      </c>
      <c r="D2" s="17" t="s">
        <v>59</v>
      </c>
      <c r="E2" s="17" t="s">
        <v>60</v>
      </c>
      <c r="F2" s="17" t="s">
        <v>61</v>
      </c>
      <c r="G2" s="17" t="s">
        <v>3</v>
      </c>
      <c r="H2" s="17" t="s">
        <v>62</v>
      </c>
      <c r="I2" s="17" t="s">
        <v>63</v>
      </c>
      <c r="J2" s="17" t="s">
        <v>64</v>
      </c>
      <c r="K2" s="17" t="s">
        <v>4</v>
      </c>
    </row>
    <row r="3" spans="1:11" s="5" customFormat="1" x14ac:dyDescent="0.2">
      <c r="A3" s="5" t="s">
        <v>56</v>
      </c>
      <c r="B3" s="3" t="s">
        <v>67</v>
      </c>
      <c r="C3" s="3">
        <v>1</v>
      </c>
      <c r="D3" s="19">
        <v>55239.217980128626</v>
      </c>
      <c r="E3" s="19">
        <v>30324.76</v>
      </c>
      <c r="F3" s="20">
        <f t="shared" ref="F3:F42" si="0">D3*100.99%</f>
        <v>55786.086238131902</v>
      </c>
      <c r="G3" s="6">
        <f t="shared" ref="G3:G42" si="1">IF(F3-E3&lt;0,0,ROUND(F3-E3,0))</f>
        <v>25461</v>
      </c>
      <c r="H3" s="19">
        <v>946702.84826123924</v>
      </c>
      <c r="I3" s="19">
        <v>638975.01972777653</v>
      </c>
      <c r="J3" s="20">
        <f t="shared" ref="J3:J42" si="2">H3*100.99%</f>
        <v>956075.2064590255</v>
      </c>
      <c r="K3" s="7">
        <f t="shared" ref="K3:K42" si="3">IF(J3-I3&lt;0,0,ROUND(J3-I3,0 ))</f>
        <v>317100</v>
      </c>
    </row>
    <row r="4" spans="1:11" s="5" customFormat="1" x14ac:dyDescent="0.2">
      <c r="A4" s="4" t="s">
        <v>18</v>
      </c>
      <c r="B4" s="3" t="s">
        <v>68</v>
      </c>
      <c r="C4" s="3">
        <v>1</v>
      </c>
      <c r="D4" s="19">
        <v>268051.84999999998</v>
      </c>
      <c r="E4" s="19">
        <v>120988.06</v>
      </c>
      <c r="F4" s="20">
        <f t="shared" si="0"/>
        <v>270705.56331499998</v>
      </c>
      <c r="G4" s="6">
        <f t="shared" si="1"/>
        <v>149718</v>
      </c>
      <c r="H4" s="19">
        <v>919917.32000000007</v>
      </c>
      <c r="I4" s="19">
        <v>182253.16</v>
      </c>
      <c r="J4" s="20">
        <f t="shared" si="2"/>
        <v>929024.50146800012</v>
      </c>
      <c r="K4" s="7">
        <f t="shared" si="3"/>
        <v>746771</v>
      </c>
    </row>
    <row r="5" spans="1:11" s="5" customFormat="1" x14ac:dyDescent="0.2">
      <c r="A5" s="5" t="s">
        <v>65</v>
      </c>
      <c r="B5" s="3" t="s">
        <v>66</v>
      </c>
      <c r="C5" s="3">
        <v>1</v>
      </c>
      <c r="D5" s="19">
        <v>0</v>
      </c>
      <c r="E5" s="19">
        <v>0</v>
      </c>
      <c r="F5" s="20">
        <f t="shared" si="0"/>
        <v>0</v>
      </c>
      <c r="G5" s="6">
        <f t="shared" si="1"/>
        <v>0</v>
      </c>
      <c r="H5" s="19">
        <v>0</v>
      </c>
      <c r="I5" s="19">
        <v>0</v>
      </c>
      <c r="J5" s="20">
        <f t="shared" si="2"/>
        <v>0</v>
      </c>
      <c r="K5" s="7">
        <f t="shared" si="3"/>
        <v>0</v>
      </c>
    </row>
    <row r="6" spans="1:11" s="5" customFormat="1" x14ac:dyDescent="0.2">
      <c r="A6" s="4" t="s">
        <v>26</v>
      </c>
      <c r="B6" s="3" t="s">
        <v>69</v>
      </c>
      <c r="C6" s="3">
        <v>1</v>
      </c>
      <c r="D6" s="19">
        <v>114679.3021378071</v>
      </c>
      <c r="E6" s="19">
        <v>68835.69</v>
      </c>
      <c r="F6" s="20">
        <f t="shared" si="0"/>
        <v>115814.6272289714</v>
      </c>
      <c r="G6" s="6">
        <f t="shared" si="1"/>
        <v>46979</v>
      </c>
      <c r="H6" s="19">
        <v>787569.30361074454</v>
      </c>
      <c r="I6" s="19">
        <v>179517.57775350235</v>
      </c>
      <c r="J6" s="20">
        <f t="shared" si="2"/>
        <v>795366.23971649096</v>
      </c>
      <c r="K6" s="7">
        <f t="shared" si="3"/>
        <v>615849</v>
      </c>
    </row>
    <row r="7" spans="1:11" s="5" customFormat="1" x14ac:dyDescent="0.2">
      <c r="A7" s="4" t="s">
        <v>16</v>
      </c>
      <c r="B7" s="3" t="s">
        <v>70</v>
      </c>
      <c r="C7" s="3">
        <v>1</v>
      </c>
      <c r="D7" s="19">
        <v>12163.474456724491</v>
      </c>
      <c r="E7" s="19">
        <v>17136.330000000002</v>
      </c>
      <c r="F7" s="20">
        <f t="shared" si="0"/>
        <v>12283.892853846064</v>
      </c>
      <c r="G7" s="6">
        <f t="shared" si="1"/>
        <v>0</v>
      </c>
      <c r="H7" s="19">
        <v>132680.21057113979</v>
      </c>
      <c r="I7" s="19">
        <v>49439.51</v>
      </c>
      <c r="J7" s="20">
        <f t="shared" si="2"/>
        <v>133993.74465579409</v>
      </c>
      <c r="K7" s="7">
        <f t="shared" si="3"/>
        <v>84554</v>
      </c>
    </row>
    <row r="8" spans="1:11" s="5" customFormat="1" x14ac:dyDescent="0.2">
      <c r="A8" s="4" t="s">
        <v>17</v>
      </c>
      <c r="B8" s="3" t="s">
        <v>71</v>
      </c>
      <c r="C8" s="3">
        <v>1</v>
      </c>
      <c r="D8" s="19">
        <v>30013.956877047342</v>
      </c>
      <c r="E8" s="19">
        <v>33968.36</v>
      </c>
      <c r="F8" s="20">
        <f t="shared" si="0"/>
        <v>30311.095050130112</v>
      </c>
      <c r="G8" s="6">
        <f t="shared" si="1"/>
        <v>0</v>
      </c>
      <c r="H8" s="19">
        <v>395419.20306535449</v>
      </c>
      <c r="I8" s="19">
        <v>179389.52384287867</v>
      </c>
      <c r="J8" s="20">
        <f t="shared" si="2"/>
        <v>399333.85317570152</v>
      </c>
      <c r="K8" s="7">
        <f t="shared" si="3"/>
        <v>219944</v>
      </c>
    </row>
    <row r="9" spans="1:11" s="5" customFormat="1" x14ac:dyDescent="0.2">
      <c r="A9" s="4" t="s">
        <v>30</v>
      </c>
      <c r="B9" s="3" t="s">
        <v>72</v>
      </c>
      <c r="C9" s="3">
        <v>1</v>
      </c>
      <c r="D9" s="19">
        <v>61781.39</v>
      </c>
      <c r="E9" s="19">
        <v>43871.19</v>
      </c>
      <c r="F9" s="20">
        <f t="shared" si="0"/>
        <v>62393.025760999997</v>
      </c>
      <c r="G9" s="6">
        <f t="shared" si="1"/>
        <v>18522</v>
      </c>
      <c r="H9" s="19">
        <v>633479.20312001044</v>
      </c>
      <c r="I9" s="19">
        <v>179755.55047642085</v>
      </c>
      <c r="J9" s="20">
        <f t="shared" si="2"/>
        <v>639750.64723089861</v>
      </c>
      <c r="K9" s="7">
        <f t="shared" si="3"/>
        <v>459995</v>
      </c>
    </row>
    <row r="10" spans="1:11" s="5" customFormat="1" x14ac:dyDescent="0.2">
      <c r="A10" s="4" t="s">
        <v>57</v>
      </c>
      <c r="B10" s="3" t="s">
        <v>73</v>
      </c>
      <c r="C10" s="3">
        <v>1</v>
      </c>
      <c r="D10" s="19">
        <v>145835.87158825138</v>
      </c>
      <c r="E10" s="19">
        <v>97282.18</v>
      </c>
      <c r="F10" s="20">
        <f t="shared" si="0"/>
        <v>147279.64671697508</v>
      </c>
      <c r="G10" s="6">
        <f t="shared" si="1"/>
        <v>49997</v>
      </c>
      <c r="H10" s="19">
        <v>389485.99201221502</v>
      </c>
      <c r="I10" s="19">
        <v>158882.19631443394</v>
      </c>
      <c r="J10" s="20">
        <f t="shared" si="2"/>
        <v>393341.90333313594</v>
      </c>
      <c r="K10" s="7">
        <f t="shared" si="3"/>
        <v>234460</v>
      </c>
    </row>
    <row r="11" spans="1:11" s="5" customFormat="1" x14ac:dyDescent="0.2">
      <c r="A11" s="4" t="s">
        <v>23</v>
      </c>
      <c r="B11" s="3" t="s">
        <v>74</v>
      </c>
      <c r="C11" s="3">
        <v>1</v>
      </c>
      <c r="D11" s="19">
        <v>25474.176846724848</v>
      </c>
      <c r="E11" s="19">
        <v>25202.07</v>
      </c>
      <c r="F11" s="20">
        <f t="shared" si="0"/>
        <v>25726.371197507426</v>
      </c>
      <c r="G11" s="6">
        <f t="shared" si="1"/>
        <v>524</v>
      </c>
      <c r="H11" s="19">
        <v>159828.60767388309</v>
      </c>
      <c r="I11" s="19">
        <v>135505.47999999998</v>
      </c>
      <c r="J11" s="20">
        <f t="shared" si="2"/>
        <v>161410.91088985454</v>
      </c>
      <c r="K11" s="7">
        <f t="shared" si="3"/>
        <v>25905</v>
      </c>
    </row>
    <row r="12" spans="1:11" s="5" customFormat="1" x14ac:dyDescent="0.2">
      <c r="A12" s="4" t="s">
        <v>5</v>
      </c>
      <c r="B12" s="3" t="s">
        <v>54</v>
      </c>
      <c r="C12" s="3">
        <v>1</v>
      </c>
      <c r="D12" s="19">
        <v>1128489.8847514174</v>
      </c>
      <c r="E12" s="19">
        <v>958906.41999999993</v>
      </c>
      <c r="F12" s="20">
        <f t="shared" si="0"/>
        <v>1139661.9346104565</v>
      </c>
      <c r="G12" s="6">
        <f t="shared" si="1"/>
        <v>180756</v>
      </c>
      <c r="H12" s="19">
        <v>1712882.0482395734</v>
      </c>
      <c r="I12" s="19">
        <v>1209555.0114016982</v>
      </c>
      <c r="J12" s="20">
        <f t="shared" si="2"/>
        <v>1729839.5805171451</v>
      </c>
      <c r="K12" s="7">
        <f t="shared" si="3"/>
        <v>520285</v>
      </c>
    </row>
    <row r="13" spans="1:11" s="5" customFormat="1" x14ac:dyDescent="0.2">
      <c r="A13" s="4" t="s">
        <v>33</v>
      </c>
      <c r="B13" s="3" t="s">
        <v>34</v>
      </c>
      <c r="C13" s="3">
        <v>1</v>
      </c>
      <c r="D13" s="19">
        <v>38642.856950506968</v>
      </c>
      <c r="E13" s="19">
        <v>21519.37</v>
      </c>
      <c r="F13" s="20">
        <f t="shared" si="0"/>
        <v>39025.421234316986</v>
      </c>
      <c r="G13" s="6">
        <f t="shared" si="1"/>
        <v>17506</v>
      </c>
      <c r="H13" s="19">
        <v>544852.72612607374</v>
      </c>
      <c r="I13" s="19">
        <v>268488.8775211678</v>
      </c>
      <c r="J13" s="20">
        <f t="shared" si="2"/>
        <v>550246.76811472187</v>
      </c>
      <c r="K13" s="7">
        <f t="shared" si="3"/>
        <v>281758</v>
      </c>
    </row>
    <row r="14" spans="1:11" s="5" customFormat="1" x14ac:dyDescent="0.2">
      <c r="A14" s="4" t="s">
        <v>35</v>
      </c>
      <c r="B14" s="3" t="s">
        <v>75</v>
      </c>
      <c r="C14" s="3">
        <v>1</v>
      </c>
      <c r="D14" s="19">
        <v>82270.163255027539</v>
      </c>
      <c r="E14" s="19">
        <v>45378.239999999998</v>
      </c>
      <c r="F14" s="20">
        <f t="shared" si="0"/>
        <v>83084.637871252315</v>
      </c>
      <c r="G14" s="6">
        <f t="shared" si="1"/>
        <v>37706</v>
      </c>
      <c r="H14" s="19">
        <v>496853.29828224669</v>
      </c>
      <c r="I14" s="19">
        <v>270720.98465953261</v>
      </c>
      <c r="J14" s="20">
        <f t="shared" si="2"/>
        <v>501772.14593524096</v>
      </c>
      <c r="K14" s="7">
        <f t="shared" si="3"/>
        <v>231051</v>
      </c>
    </row>
    <row r="15" spans="1:11" s="5" customFormat="1" x14ac:dyDescent="0.2">
      <c r="A15" s="4" t="s">
        <v>36</v>
      </c>
      <c r="B15" s="3" t="s">
        <v>76</v>
      </c>
      <c r="C15" s="3">
        <v>1</v>
      </c>
      <c r="D15" s="19">
        <v>427184.49263713072</v>
      </c>
      <c r="E15" s="19">
        <v>279565.90000000002</v>
      </c>
      <c r="F15" s="20">
        <f t="shared" si="0"/>
        <v>431413.6191142383</v>
      </c>
      <c r="G15" s="6">
        <f t="shared" si="1"/>
        <v>151848</v>
      </c>
      <c r="H15" s="19">
        <v>1358169.4225463679</v>
      </c>
      <c r="I15" s="19">
        <v>698202.68259149417</v>
      </c>
      <c r="J15" s="20">
        <f t="shared" si="2"/>
        <v>1371615.2998295769</v>
      </c>
      <c r="K15" s="7">
        <f t="shared" si="3"/>
        <v>673413</v>
      </c>
    </row>
    <row r="16" spans="1:11" s="5" customFormat="1" x14ac:dyDescent="0.2">
      <c r="A16" s="4" t="s">
        <v>37</v>
      </c>
      <c r="B16" s="3" t="s">
        <v>77</v>
      </c>
      <c r="C16" s="3">
        <v>1</v>
      </c>
      <c r="D16" s="19">
        <v>128076.66633275778</v>
      </c>
      <c r="E16" s="19">
        <v>100292.23</v>
      </c>
      <c r="F16" s="20">
        <f t="shared" si="0"/>
        <v>129344.62532945209</v>
      </c>
      <c r="G16" s="6">
        <f t="shared" si="1"/>
        <v>29052</v>
      </c>
      <c r="H16" s="19">
        <v>779716.62528613547</v>
      </c>
      <c r="I16" s="19">
        <v>424802.46358717396</v>
      </c>
      <c r="J16" s="20">
        <f t="shared" si="2"/>
        <v>787435.81987646827</v>
      </c>
      <c r="K16" s="7">
        <f t="shared" si="3"/>
        <v>362633</v>
      </c>
    </row>
    <row r="17" spans="1:11" s="5" customFormat="1" x14ac:dyDescent="0.2">
      <c r="A17" s="21" t="s">
        <v>38</v>
      </c>
      <c r="B17" s="3" t="s">
        <v>78</v>
      </c>
      <c r="C17" s="3">
        <v>1</v>
      </c>
      <c r="D17" s="19">
        <v>82658.35953751803</v>
      </c>
      <c r="E17" s="19">
        <v>33091.08</v>
      </c>
      <c r="F17" s="20">
        <f t="shared" si="0"/>
        <v>83476.677296939466</v>
      </c>
      <c r="G17" s="6">
        <f t="shared" si="1"/>
        <v>50386</v>
      </c>
      <c r="H17" s="19">
        <v>457282.03555487201</v>
      </c>
      <c r="I17" s="19">
        <v>283766.78636187757</v>
      </c>
      <c r="J17" s="20">
        <f t="shared" si="2"/>
        <v>461809.12770686526</v>
      </c>
      <c r="K17" s="7">
        <f t="shared" si="3"/>
        <v>178042</v>
      </c>
    </row>
    <row r="18" spans="1:11" s="5" customFormat="1" x14ac:dyDescent="0.2">
      <c r="A18" s="10" t="s">
        <v>58</v>
      </c>
      <c r="B18" s="3" t="s">
        <v>79</v>
      </c>
      <c r="C18" s="3">
        <v>1</v>
      </c>
      <c r="D18" s="19">
        <v>36721.96</v>
      </c>
      <c r="E18" s="19">
        <v>17705.53</v>
      </c>
      <c r="F18" s="20">
        <f t="shared" si="0"/>
        <v>37085.507403999996</v>
      </c>
      <c r="G18" s="6">
        <f t="shared" si="1"/>
        <v>19380</v>
      </c>
      <c r="H18" s="19">
        <v>263789.42120750464</v>
      </c>
      <c r="I18" s="19">
        <v>85198.519161779695</v>
      </c>
      <c r="J18" s="20">
        <f t="shared" si="2"/>
        <v>266400.93647745892</v>
      </c>
      <c r="K18" s="7">
        <f t="shared" si="3"/>
        <v>181202</v>
      </c>
    </row>
    <row r="19" spans="1:11" s="5" customFormat="1" x14ac:dyDescent="0.2">
      <c r="A19" s="4" t="s">
        <v>41</v>
      </c>
      <c r="B19" s="3" t="s">
        <v>80</v>
      </c>
      <c r="C19" s="3">
        <v>1</v>
      </c>
      <c r="D19" s="19">
        <v>37067.54184528716</v>
      </c>
      <c r="E19" s="19">
        <v>29246.720000000001</v>
      </c>
      <c r="F19" s="20">
        <f t="shared" si="0"/>
        <v>37434.510509555505</v>
      </c>
      <c r="G19" s="6">
        <f t="shared" si="1"/>
        <v>8188</v>
      </c>
      <c r="H19" s="19">
        <v>376065.16747114103</v>
      </c>
      <c r="I19" s="19">
        <v>135234.06776833726</v>
      </c>
      <c r="J19" s="20">
        <f t="shared" si="2"/>
        <v>379788.21262910531</v>
      </c>
      <c r="K19" s="7">
        <f t="shared" si="3"/>
        <v>244554</v>
      </c>
    </row>
    <row r="20" spans="1:11" s="5" customFormat="1" x14ac:dyDescent="0.2">
      <c r="A20" s="4" t="s">
        <v>44</v>
      </c>
      <c r="B20" s="3" t="s">
        <v>81</v>
      </c>
      <c r="C20" s="3">
        <v>1</v>
      </c>
      <c r="D20" s="19">
        <v>279044.12378697871</v>
      </c>
      <c r="E20" s="19">
        <v>199845.86</v>
      </c>
      <c r="F20" s="20">
        <f t="shared" si="0"/>
        <v>281806.66061246983</v>
      </c>
      <c r="G20" s="6">
        <f t="shared" si="1"/>
        <v>81961</v>
      </c>
      <c r="H20" s="19">
        <v>2008771.2716250524</v>
      </c>
      <c r="I20" s="19">
        <v>1406919.3370731368</v>
      </c>
      <c r="J20" s="20">
        <f t="shared" si="2"/>
        <v>2028658.1072141405</v>
      </c>
      <c r="K20" s="7">
        <f t="shared" si="3"/>
        <v>621739</v>
      </c>
    </row>
    <row r="21" spans="1:11" s="5" customFormat="1" x14ac:dyDescent="0.2">
      <c r="A21" s="4" t="s">
        <v>45</v>
      </c>
      <c r="B21" s="3" t="s">
        <v>82</v>
      </c>
      <c r="C21" s="3">
        <v>1</v>
      </c>
      <c r="D21" s="19">
        <v>193161.41</v>
      </c>
      <c r="E21" s="19">
        <v>54725.86</v>
      </c>
      <c r="F21" s="20">
        <f t="shared" si="0"/>
        <v>195073.70795900002</v>
      </c>
      <c r="G21" s="6">
        <f t="shared" si="1"/>
        <v>140348</v>
      </c>
      <c r="H21" s="19">
        <v>1368355.5000636866</v>
      </c>
      <c r="I21" s="19">
        <v>296261.53301375796</v>
      </c>
      <c r="J21" s="20">
        <f t="shared" si="2"/>
        <v>1381902.2195143171</v>
      </c>
      <c r="K21" s="7">
        <f t="shared" si="3"/>
        <v>1085641</v>
      </c>
    </row>
    <row r="22" spans="1:11" s="5" customFormat="1" x14ac:dyDescent="0.2">
      <c r="A22" s="4" t="s">
        <v>46</v>
      </c>
      <c r="B22" s="3" t="s">
        <v>47</v>
      </c>
      <c r="C22" s="3">
        <v>1</v>
      </c>
      <c r="D22" s="19">
        <v>543612.93000000005</v>
      </c>
      <c r="E22" s="19">
        <v>215889.99</v>
      </c>
      <c r="F22" s="20">
        <f t="shared" si="0"/>
        <v>548994.69800700003</v>
      </c>
      <c r="G22" s="6">
        <f t="shared" si="1"/>
        <v>333105</v>
      </c>
      <c r="H22" s="19">
        <v>3381012.1067403946</v>
      </c>
      <c r="I22" s="19">
        <v>556093.60273061902</v>
      </c>
      <c r="J22" s="20">
        <f t="shared" si="2"/>
        <v>3414484.1265971246</v>
      </c>
      <c r="K22" s="7">
        <f t="shared" si="3"/>
        <v>2858391</v>
      </c>
    </row>
    <row r="23" spans="1:11" s="5" customFormat="1" x14ac:dyDescent="0.2">
      <c r="A23" s="4" t="s">
        <v>11</v>
      </c>
      <c r="B23" s="3" t="s">
        <v>83</v>
      </c>
      <c r="C23" s="3">
        <v>2</v>
      </c>
      <c r="D23" s="19">
        <v>173262.63186716413</v>
      </c>
      <c r="E23" s="19">
        <v>92677.37</v>
      </c>
      <c r="F23" s="20">
        <f t="shared" si="0"/>
        <v>174977.93192264906</v>
      </c>
      <c r="G23" s="6">
        <f t="shared" si="1"/>
        <v>82301</v>
      </c>
      <c r="H23" s="19">
        <v>626165.58847512899</v>
      </c>
      <c r="I23" s="19">
        <v>367632.30688365054</v>
      </c>
      <c r="J23" s="20">
        <f t="shared" si="2"/>
        <v>632364.62780103274</v>
      </c>
      <c r="K23" s="7">
        <f t="shared" si="3"/>
        <v>264732</v>
      </c>
    </row>
    <row r="24" spans="1:11" s="5" customFormat="1" x14ac:dyDescent="0.2">
      <c r="A24" s="4" t="s">
        <v>12</v>
      </c>
      <c r="B24" s="3" t="s">
        <v>13</v>
      </c>
      <c r="C24" s="3">
        <v>2</v>
      </c>
      <c r="D24" s="19">
        <v>179041.51082764906</v>
      </c>
      <c r="E24" s="19">
        <v>130502.39</v>
      </c>
      <c r="F24" s="20">
        <f t="shared" si="0"/>
        <v>180814.0217848428</v>
      </c>
      <c r="G24" s="6">
        <f t="shared" si="1"/>
        <v>50312</v>
      </c>
      <c r="H24" s="19">
        <v>705049.70906100073</v>
      </c>
      <c r="I24" s="19">
        <v>238314.16188610022</v>
      </c>
      <c r="J24" s="20">
        <f t="shared" si="2"/>
        <v>712029.70118070464</v>
      </c>
      <c r="K24" s="7">
        <f t="shared" si="3"/>
        <v>473716</v>
      </c>
    </row>
    <row r="25" spans="1:11" s="5" customFormat="1" x14ac:dyDescent="0.2">
      <c r="A25" s="4" t="s">
        <v>14</v>
      </c>
      <c r="B25" s="3" t="s">
        <v>15</v>
      </c>
      <c r="C25" s="3">
        <v>2</v>
      </c>
      <c r="D25" s="19">
        <v>3568.2774619676666</v>
      </c>
      <c r="E25" s="19">
        <v>2824.64</v>
      </c>
      <c r="F25" s="20">
        <f t="shared" si="0"/>
        <v>3603.6034088411466</v>
      </c>
      <c r="G25" s="6">
        <f t="shared" si="1"/>
        <v>779</v>
      </c>
      <c r="H25" s="19">
        <v>77446.510722534862</v>
      </c>
      <c r="I25" s="19">
        <v>28336.668249800485</v>
      </c>
      <c r="J25" s="20">
        <f t="shared" si="2"/>
        <v>78213.231178687958</v>
      </c>
      <c r="K25" s="7">
        <f t="shared" si="3"/>
        <v>49877</v>
      </c>
    </row>
    <row r="26" spans="1:11" s="5" customFormat="1" x14ac:dyDescent="0.2">
      <c r="A26" s="4" t="s">
        <v>19</v>
      </c>
      <c r="B26" s="3" t="s">
        <v>20</v>
      </c>
      <c r="C26" s="3">
        <v>2</v>
      </c>
      <c r="D26" s="19">
        <v>84151.502959778387</v>
      </c>
      <c r="E26" s="19">
        <v>38313.629999999997</v>
      </c>
      <c r="F26" s="20">
        <f t="shared" si="0"/>
        <v>84984.602839080195</v>
      </c>
      <c r="G26" s="6">
        <f t="shared" si="1"/>
        <v>46671</v>
      </c>
      <c r="H26" s="19">
        <v>68861.186781405704</v>
      </c>
      <c r="I26" s="19">
        <v>46636.590350039522</v>
      </c>
      <c r="J26" s="20">
        <f t="shared" si="2"/>
        <v>69542.912530541624</v>
      </c>
      <c r="K26" s="7">
        <f t="shared" si="3"/>
        <v>22906</v>
      </c>
    </row>
    <row r="27" spans="1:11" s="5" customFormat="1" x14ac:dyDescent="0.2">
      <c r="A27" s="4" t="s">
        <v>21</v>
      </c>
      <c r="B27" s="3" t="s">
        <v>22</v>
      </c>
      <c r="C27" s="3">
        <v>2</v>
      </c>
      <c r="D27" s="19">
        <v>90709.189764028299</v>
      </c>
      <c r="E27" s="19">
        <v>43992.61</v>
      </c>
      <c r="F27" s="20">
        <f t="shared" si="0"/>
        <v>91607.210742692187</v>
      </c>
      <c r="G27" s="6">
        <f t="shared" si="1"/>
        <v>47615</v>
      </c>
      <c r="H27" s="19">
        <v>1188079.2026892016</v>
      </c>
      <c r="I27" s="19">
        <v>611972.41342453577</v>
      </c>
      <c r="J27" s="20">
        <f t="shared" si="2"/>
        <v>1199841.1867958247</v>
      </c>
      <c r="K27" s="7">
        <f t="shared" si="3"/>
        <v>587869</v>
      </c>
    </row>
    <row r="28" spans="1:11" s="5" customFormat="1" x14ac:dyDescent="0.2">
      <c r="A28" s="4" t="s">
        <v>24</v>
      </c>
      <c r="B28" s="3" t="s">
        <v>25</v>
      </c>
      <c r="C28" s="3">
        <v>2</v>
      </c>
      <c r="D28" s="19">
        <v>66067.635561589792</v>
      </c>
      <c r="E28" s="19">
        <v>46757.18</v>
      </c>
      <c r="F28" s="20">
        <f t="shared" si="0"/>
        <v>66721.705153649527</v>
      </c>
      <c r="G28" s="6">
        <f t="shared" si="1"/>
        <v>19965</v>
      </c>
      <c r="H28" s="19">
        <v>329453.99245697772</v>
      </c>
      <c r="I28" s="19">
        <v>118148.85958893741</v>
      </c>
      <c r="J28" s="20">
        <f t="shared" si="2"/>
        <v>332715.58698230179</v>
      </c>
      <c r="K28" s="7">
        <f t="shared" si="3"/>
        <v>214567</v>
      </c>
    </row>
    <row r="29" spans="1:11" s="5" customFormat="1" x14ac:dyDescent="0.2">
      <c r="A29" s="4" t="s">
        <v>53</v>
      </c>
      <c r="B29" s="3" t="s">
        <v>84</v>
      </c>
      <c r="C29" s="3">
        <v>2</v>
      </c>
      <c r="D29" s="19">
        <v>19124.169999999998</v>
      </c>
      <c r="E29" s="19">
        <v>18096.560000000001</v>
      </c>
      <c r="F29" s="20">
        <f t="shared" si="0"/>
        <v>19313.499282999997</v>
      </c>
      <c r="G29" s="6">
        <f t="shared" si="1"/>
        <v>1217</v>
      </c>
      <c r="H29" s="19">
        <v>746403.55214379507</v>
      </c>
      <c r="I29" s="19">
        <v>125806.75372503443</v>
      </c>
      <c r="J29" s="20">
        <f t="shared" si="2"/>
        <v>753792.9473100187</v>
      </c>
      <c r="K29" s="7">
        <f t="shared" si="3"/>
        <v>627986</v>
      </c>
    </row>
    <row r="30" spans="1:11" s="5" customFormat="1" x14ac:dyDescent="0.2">
      <c r="A30" s="4" t="s">
        <v>50</v>
      </c>
      <c r="B30" s="3" t="s">
        <v>52</v>
      </c>
      <c r="C30" s="11">
        <v>2</v>
      </c>
      <c r="D30" s="19">
        <v>2267404.8653674633</v>
      </c>
      <c r="E30" s="19">
        <v>912789.60000000009</v>
      </c>
      <c r="F30" s="20">
        <f t="shared" si="0"/>
        <v>2289852.1735346015</v>
      </c>
      <c r="G30" s="6">
        <f t="shared" si="1"/>
        <v>1377063</v>
      </c>
      <c r="H30" s="19">
        <v>3067767.3812443172</v>
      </c>
      <c r="I30" s="19">
        <v>1155830.5756188217</v>
      </c>
      <c r="J30" s="20">
        <f t="shared" si="2"/>
        <v>3098138.2783186361</v>
      </c>
      <c r="K30" s="7">
        <f t="shared" si="3"/>
        <v>1942308</v>
      </c>
    </row>
    <row r="31" spans="1:11" s="5" customFormat="1" x14ac:dyDescent="0.2">
      <c r="A31" s="4" t="s">
        <v>27</v>
      </c>
      <c r="B31" s="3" t="s">
        <v>85</v>
      </c>
      <c r="C31" s="3">
        <v>2</v>
      </c>
      <c r="D31" s="19">
        <v>19825.5</v>
      </c>
      <c r="E31" s="19">
        <v>6567.77</v>
      </c>
      <c r="F31" s="20">
        <f t="shared" si="0"/>
        <v>20021.77245</v>
      </c>
      <c r="G31" s="6">
        <f t="shared" si="1"/>
        <v>13454</v>
      </c>
      <c r="H31" s="19">
        <v>220784.91006999681</v>
      </c>
      <c r="I31" s="19">
        <v>76969.83491553292</v>
      </c>
      <c r="J31" s="20">
        <f t="shared" si="2"/>
        <v>222970.68067968977</v>
      </c>
      <c r="K31" s="7">
        <f t="shared" si="3"/>
        <v>146001</v>
      </c>
    </row>
    <row r="32" spans="1:11" s="5" customFormat="1" x14ac:dyDescent="0.2">
      <c r="A32" s="4" t="s">
        <v>6</v>
      </c>
      <c r="B32" s="3" t="s">
        <v>86</v>
      </c>
      <c r="C32" s="3">
        <v>2</v>
      </c>
      <c r="D32" s="19">
        <v>266862.42</v>
      </c>
      <c r="E32" s="19">
        <v>171600.35</v>
      </c>
      <c r="F32" s="20">
        <f t="shared" si="0"/>
        <v>269504.35795799998</v>
      </c>
      <c r="G32" s="6">
        <f t="shared" si="1"/>
        <v>97904</v>
      </c>
      <c r="H32" s="19">
        <v>404414.98891112703</v>
      </c>
      <c r="I32" s="19">
        <v>148394.59999999998</v>
      </c>
      <c r="J32" s="20">
        <f t="shared" si="2"/>
        <v>408418.69730134722</v>
      </c>
      <c r="K32" s="7">
        <f t="shared" si="3"/>
        <v>260024</v>
      </c>
    </row>
    <row r="33" spans="1:11" s="5" customFormat="1" x14ac:dyDescent="0.2">
      <c r="A33" s="10" t="s">
        <v>28</v>
      </c>
      <c r="B33" s="3" t="s">
        <v>87</v>
      </c>
      <c r="C33" s="3">
        <v>2</v>
      </c>
      <c r="D33" s="19">
        <v>41153.643092441453</v>
      </c>
      <c r="E33" s="19">
        <v>36092.57</v>
      </c>
      <c r="F33" s="20">
        <f t="shared" si="0"/>
        <v>41561.064159056623</v>
      </c>
      <c r="G33" s="6">
        <f t="shared" si="1"/>
        <v>5468</v>
      </c>
      <c r="H33" s="19">
        <v>51716.979326861656</v>
      </c>
      <c r="I33" s="19">
        <v>29397.252439361939</v>
      </c>
      <c r="J33" s="20">
        <f t="shared" si="2"/>
        <v>52228.977422197589</v>
      </c>
      <c r="K33" s="7">
        <f t="shared" si="3"/>
        <v>22832</v>
      </c>
    </row>
    <row r="34" spans="1:11" s="5" customFormat="1" x14ac:dyDescent="0.2">
      <c r="A34" s="12" t="s">
        <v>29</v>
      </c>
      <c r="B34" s="3" t="s">
        <v>55</v>
      </c>
      <c r="C34" s="3">
        <v>2</v>
      </c>
      <c r="D34" s="19">
        <v>136742.44047681062</v>
      </c>
      <c r="E34" s="19">
        <v>122153.92</v>
      </c>
      <c r="F34" s="20">
        <f t="shared" si="0"/>
        <v>138096.19063753105</v>
      </c>
      <c r="G34" s="6">
        <f t="shared" si="1"/>
        <v>15942</v>
      </c>
      <c r="H34" s="19">
        <v>1010954.0445982539</v>
      </c>
      <c r="I34" s="19">
        <v>372389.19831739896</v>
      </c>
      <c r="J34" s="20">
        <f t="shared" si="2"/>
        <v>1020962.4896397766</v>
      </c>
      <c r="K34" s="7">
        <f t="shared" si="3"/>
        <v>648573</v>
      </c>
    </row>
    <row r="35" spans="1:11" s="5" customFormat="1" x14ac:dyDescent="0.2">
      <c r="A35" s="4" t="s">
        <v>7</v>
      </c>
      <c r="B35" s="3" t="s">
        <v>8</v>
      </c>
      <c r="C35" s="3">
        <v>2</v>
      </c>
      <c r="D35" s="19">
        <v>678603.19505388848</v>
      </c>
      <c r="E35" s="19">
        <v>411363.17</v>
      </c>
      <c r="F35" s="20">
        <f t="shared" si="0"/>
        <v>685321.36668492202</v>
      </c>
      <c r="G35" s="6">
        <f t="shared" si="1"/>
        <v>273958</v>
      </c>
      <c r="H35" s="19">
        <v>586114.53568221163</v>
      </c>
      <c r="I35" s="19">
        <v>383081.97154781088</v>
      </c>
      <c r="J35" s="20">
        <f t="shared" si="2"/>
        <v>591917.06958546559</v>
      </c>
      <c r="K35" s="7">
        <f t="shared" si="3"/>
        <v>208835</v>
      </c>
    </row>
    <row r="36" spans="1:11" s="5" customFormat="1" x14ac:dyDescent="0.2">
      <c r="A36" s="4" t="s">
        <v>31</v>
      </c>
      <c r="B36" s="3" t="s">
        <v>32</v>
      </c>
      <c r="C36" s="3">
        <v>2</v>
      </c>
      <c r="D36" s="19">
        <v>28517.763328955753</v>
      </c>
      <c r="E36" s="19">
        <v>22510.92</v>
      </c>
      <c r="F36" s="20">
        <f t="shared" si="0"/>
        <v>28800.089185912417</v>
      </c>
      <c r="G36" s="6">
        <f t="shared" si="1"/>
        <v>6289</v>
      </c>
      <c r="H36" s="19">
        <v>1020565.2226881186</v>
      </c>
      <c r="I36" s="19">
        <v>277393.67891488911</v>
      </c>
      <c r="J36" s="20">
        <f t="shared" si="2"/>
        <v>1030668.818392731</v>
      </c>
      <c r="K36" s="7">
        <f t="shared" si="3"/>
        <v>753275</v>
      </c>
    </row>
    <row r="37" spans="1:11" s="5" customFormat="1" x14ac:dyDescent="0.2">
      <c r="A37" s="4" t="s">
        <v>39</v>
      </c>
      <c r="B37" s="3" t="s">
        <v>88</v>
      </c>
      <c r="C37" s="3">
        <v>2</v>
      </c>
      <c r="D37" s="19">
        <v>52603.4</v>
      </c>
      <c r="E37" s="19">
        <v>35899.449999999997</v>
      </c>
      <c r="F37" s="20">
        <f t="shared" si="0"/>
        <v>53124.17366</v>
      </c>
      <c r="G37" s="6">
        <f t="shared" si="1"/>
        <v>17225</v>
      </c>
      <c r="H37" s="19">
        <v>253321.89962268446</v>
      </c>
      <c r="I37" s="19">
        <v>74459.897303950784</v>
      </c>
      <c r="J37" s="20">
        <f t="shared" si="2"/>
        <v>255829.78642894904</v>
      </c>
      <c r="K37" s="7">
        <f t="shared" si="3"/>
        <v>181370</v>
      </c>
    </row>
    <row r="38" spans="1:11" s="5" customFormat="1" x14ac:dyDescent="0.2">
      <c r="A38" s="4" t="s">
        <v>40</v>
      </c>
      <c r="B38" s="3" t="s">
        <v>89</v>
      </c>
      <c r="C38" s="3">
        <v>2</v>
      </c>
      <c r="D38" s="19">
        <v>35387.311634823869</v>
      </c>
      <c r="E38" s="19">
        <v>20120.23</v>
      </c>
      <c r="F38" s="20">
        <f t="shared" si="0"/>
        <v>35737.646020008629</v>
      </c>
      <c r="G38" s="6">
        <f t="shared" si="1"/>
        <v>15617</v>
      </c>
      <c r="H38" s="19">
        <v>368301.44473675033</v>
      </c>
      <c r="I38" s="19">
        <v>128074.89950692057</v>
      </c>
      <c r="J38" s="20">
        <f t="shared" si="2"/>
        <v>371947.62903964415</v>
      </c>
      <c r="K38" s="7">
        <f t="shared" si="3"/>
        <v>243873</v>
      </c>
    </row>
    <row r="39" spans="1:11" s="5" customFormat="1" x14ac:dyDescent="0.2">
      <c r="A39" s="4" t="s">
        <v>42</v>
      </c>
      <c r="B39" s="3" t="s">
        <v>43</v>
      </c>
      <c r="C39" s="3">
        <v>2</v>
      </c>
      <c r="D39" s="19">
        <v>25063.25</v>
      </c>
      <c r="E39" s="19">
        <v>13865.380000000001</v>
      </c>
      <c r="F39" s="20">
        <f t="shared" si="0"/>
        <v>25311.376175000001</v>
      </c>
      <c r="G39" s="6">
        <f t="shared" si="1"/>
        <v>11446</v>
      </c>
      <c r="H39" s="19">
        <v>250445.39281292641</v>
      </c>
      <c r="I39" s="19">
        <v>57071.660642975206</v>
      </c>
      <c r="J39" s="20">
        <f t="shared" si="2"/>
        <v>252924.80220177438</v>
      </c>
      <c r="K39" s="7">
        <f t="shared" si="3"/>
        <v>195853</v>
      </c>
    </row>
    <row r="40" spans="1:11" s="5" customFormat="1" x14ac:dyDescent="0.2">
      <c r="A40" s="13" t="s">
        <v>51</v>
      </c>
      <c r="B40" s="3" t="s">
        <v>90</v>
      </c>
      <c r="C40" s="3">
        <v>2</v>
      </c>
      <c r="D40" s="19">
        <v>28430.534237043732</v>
      </c>
      <c r="E40" s="19">
        <v>17731.87</v>
      </c>
      <c r="F40" s="20">
        <f t="shared" si="0"/>
        <v>28711.996525990464</v>
      </c>
      <c r="G40" s="6">
        <f t="shared" si="1"/>
        <v>10980</v>
      </c>
      <c r="H40" s="19">
        <v>165221.30067211317</v>
      </c>
      <c r="I40" s="19">
        <v>52569.38820641223</v>
      </c>
      <c r="J40" s="20">
        <f t="shared" si="2"/>
        <v>166856.99154876708</v>
      </c>
      <c r="K40" s="7">
        <f t="shared" si="3"/>
        <v>114288</v>
      </c>
    </row>
    <row r="41" spans="1:11" s="5" customFormat="1" x14ac:dyDescent="0.2">
      <c r="A41" s="14" t="s">
        <v>9</v>
      </c>
      <c r="B41" s="3" t="s">
        <v>10</v>
      </c>
      <c r="C41" s="3">
        <v>2</v>
      </c>
      <c r="D41" s="19">
        <v>67800.179675611202</v>
      </c>
      <c r="E41" s="19">
        <v>41480</v>
      </c>
      <c r="F41" s="20">
        <f t="shared" si="0"/>
        <v>68471.401454399747</v>
      </c>
      <c r="G41" s="6">
        <f t="shared" si="1"/>
        <v>26991</v>
      </c>
      <c r="H41" s="19">
        <v>176040.54013140459</v>
      </c>
      <c r="I41" s="19">
        <v>128013.67067908529</v>
      </c>
      <c r="J41" s="20">
        <f t="shared" si="2"/>
        <v>177783.34147870549</v>
      </c>
      <c r="K41" s="7">
        <f t="shared" si="3"/>
        <v>49770</v>
      </c>
    </row>
    <row r="42" spans="1:11" s="5" customFormat="1" x14ac:dyDescent="0.2">
      <c r="A42" s="4" t="s">
        <v>48</v>
      </c>
      <c r="B42" s="3" t="s">
        <v>49</v>
      </c>
      <c r="C42" s="3">
        <v>2</v>
      </c>
      <c r="D42" s="19">
        <v>1141565.6814318851</v>
      </c>
      <c r="E42" s="19">
        <v>533594.36</v>
      </c>
      <c r="F42" s="20">
        <f t="shared" si="0"/>
        <v>1152867.1816780609</v>
      </c>
      <c r="G42" s="6">
        <f t="shared" si="1"/>
        <v>619273</v>
      </c>
      <c r="H42" s="19">
        <v>1037974.3233093193</v>
      </c>
      <c r="I42" s="19">
        <v>745835.29659155034</v>
      </c>
      <c r="J42" s="20">
        <f t="shared" si="2"/>
        <v>1048250.2691100816</v>
      </c>
      <c r="K42" s="7">
        <f t="shared" si="3"/>
        <v>302415</v>
      </c>
    </row>
    <row r="43" spans="1:11" ht="13.5" thickBot="1" x14ac:dyDescent="0.25">
      <c r="A43" s="1"/>
      <c r="B43" s="3"/>
      <c r="G43" s="8">
        <f>SUM(G3:G42)</f>
        <v>4081907</v>
      </c>
      <c r="K43" s="8">
        <f>SUM(K3:K42)</f>
        <v>17254357</v>
      </c>
    </row>
    <row r="44" spans="1:11" ht="13.5" thickTop="1" x14ac:dyDescent="0.2"/>
    <row r="45" spans="1:11" x14ac:dyDescent="0.2">
      <c r="G45" s="23"/>
    </row>
  </sheetData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B229A7-3783-4A8E-9558-FBF1B3C4F46A}"/>
</file>

<file path=customXml/itemProps2.xml><?xml version="1.0" encoding="utf-8"?>
<ds:datastoreItem xmlns:ds="http://schemas.openxmlformats.org/officeDocument/2006/customXml" ds:itemID="{5AE5101A-E531-4AE4-9C34-83319CE8ACCB}"/>
</file>

<file path=customXml/itemProps3.xml><?xml version="1.0" encoding="utf-8"?>
<ds:datastoreItem xmlns:ds="http://schemas.openxmlformats.org/officeDocument/2006/customXml" ds:itemID="{848055FE-0DEF-44FE-A9AD-7C47969D7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CAH Allocation 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Morris</dc:creator>
  <cp:lastModifiedBy>Kambra Reddick</cp:lastModifiedBy>
  <cp:lastPrinted>2017-04-24T18:32:31Z</cp:lastPrinted>
  <dcterms:created xsi:type="dcterms:W3CDTF">2015-01-09T21:11:15Z</dcterms:created>
  <dcterms:modified xsi:type="dcterms:W3CDTF">2020-02-04T20:08:08Z</dcterms:modified>
</cp:coreProperties>
</file>