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5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6.xml" ContentType="application/vnd.openxmlformats-officedocument.spreadsheetml.externalLink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4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INANCIAL SERVICES\FINANCIAL MANAGEMENT\kellyt\Finance\Hospital\Assessment\SHOPP\SHOPP Assessment and UPL Calculations\2020 SHOPP final docs\For Website\"/>
    </mc:Choice>
  </mc:AlternateContent>
  <bookViews>
    <workbookView xWindow="120" yWindow="210" windowWidth="18195" windowHeight="9150"/>
  </bookViews>
  <sheets>
    <sheet name="2020 Hospital Access Payments" sheetId="1" r:id="rId1"/>
    <sheet name="Annual Calc w FFY20 FMAP" sheetId="4" r:id="rId2"/>
    <sheet name="Annual Calc w FF21 FMAP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Tab2" localSheetId="2">#REF!</definedName>
    <definedName name="__Tab2" localSheetId="1">#REF!</definedName>
    <definedName name="__Tab2">#REF!</definedName>
    <definedName name="_Fill" localSheetId="2" hidden="1">#REF!</definedName>
    <definedName name="_Fill" localSheetId="1" hidden="1">#REF!</definedName>
    <definedName name="_Fill" hidden="1">#REF!</definedName>
    <definedName name="_Key1" localSheetId="2" hidden="1">'[1]Hospital Facility Data'!#REF!</definedName>
    <definedName name="_Key1" localSheetId="1" hidden="1">'[1]Hospital Facility Data'!#REF!</definedName>
    <definedName name="_Key1" hidden="1">'[1]Hospital Facility Data'!#REF!</definedName>
    <definedName name="_Key2" localSheetId="2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hidden="1">#REF!</definedName>
    <definedName name="_Tab2" localSheetId="2">#REF!</definedName>
    <definedName name="_Tab2" localSheetId="1">#REF!</definedName>
    <definedName name="_Tab2">#REF!</definedName>
    <definedName name="A" localSheetId="2">#REF!</definedName>
    <definedName name="A" localSheetId="1">#REF!</definedName>
    <definedName name="A">#REF!</definedName>
    <definedName name="A_GME_wo_MC">[2]Hospital_Details!$A$158:$IV$158</definedName>
    <definedName name="AlphaList" localSheetId="2">#REF!</definedName>
    <definedName name="AlphaList" localSheetId="1">#REF!</definedName>
    <definedName name="AlphaList">#REF!</definedName>
    <definedName name="B" localSheetId="2">#REF!</definedName>
    <definedName name="B" localSheetId="1">#REF!</definedName>
    <definedName name="B">#REF!</definedName>
    <definedName name="B_GME_wo_MC">[2]Hospital_Details!$A$159:$IV$159</definedName>
    <definedName name="BaseLineMatrix" localSheetId="2">{1,2;3,4}</definedName>
    <definedName name="BaseLineMatrix" localSheetId="1">{1,2;3,4}</definedName>
    <definedName name="BaseLineMatrix">{1,2;3,4}</definedName>
    <definedName name="Bx" localSheetId="2">#REF!</definedName>
    <definedName name="Bx" localSheetId="1">#REF!</definedName>
    <definedName name="Bx">#REF!</definedName>
    <definedName name="CCR_OUTPUT_SHOPP3" localSheetId="2">#REF!</definedName>
    <definedName name="CCR_OUTPUT_SHOPP3" localSheetId="1">#REF!</definedName>
    <definedName name="CCR_OUTPUT_SHOPP3">#REF!</definedName>
    <definedName name="CCR_OUTPUT_SHOPP4" localSheetId="2">#REF!</definedName>
    <definedName name="CCR_OUTPUT_SHOPP4" localSheetId="1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 localSheetId="2">#REF!</definedName>
    <definedName name="Density_per_Discharge__Facility__Top_75_PCT__0_density_removed_" localSheetId="1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2">[2]Hospital_Details!#REF!</definedName>
    <definedName name="F_1827" localSheetId="1">[2]Hospital_Details!#REF!</definedName>
    <definedName name="F_1827">[2]Hospital_Details!#REF!</definedName>
    <definedName name="F_1827x" localSheetId="2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2">[2]Hospital_Details!#REF!</definedName>
    <definedName name="H_236_A" localSheetId="1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2">[2]Hospital_Details!#REF!</definedName>
    <definedName name="H_627" localSheetId="1">[2]Hospital_Details!#REF!</definedName>
    <definedName name="H_627">[2]Hospital_Details!#REF!</definedName>
    <definedName name="H_628" localSheetId="2">[2]Hospital_Details!#REF!</definedName>
    <definedName name="H_628" localSheetId="1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2">[2]Hospital_Details!#REF!</definedName>
    <definedName name="H_805" localSheetId="1">[2]Hospital_Details!#REF!</definedName>
    <definedName name="H_805">[2]Hospital_Details!#REF!</definedName>
    <definedName name="H_806" localSheetId="2">[2]Hospital_Details!#REF!</definedName>
    <definedName name="H_806" localSheetId="1">[2]Hospital_Details!#REF!</definedName>
    <definedName name="H_806">[2]Hospital_Details!#REF!</definedName>
    <definedName name="H_83">[2]Hospital_Details!$A$368:$IV$368</definedName>
    <definedName name="H_93" localSheetId="2">[2]Hospital_Details!#REF!</definedName>
    <definedName name="H_93" localSheetId="1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2">#REF!</definedName>
    <definedName name="HospName" localSheetId="1">#REF!</definedName>
    <definedName name="HospName">#REF!</definedName>
    <definedName name="HospNum" localSheetId="2">#REF!</definedName>
    <definedName name="HospNum" localSheetId="1">#REF!</definedName>
    <definedName name="HospNum">#REF!</definedName>
    <definedName name="HTML_CodePage" hidden="1">1252</definedName>
    <definedName name="HTML_Control" localSheetId="2" hidden="1">{"'data dictionary'!$A$1:$C$26"}</definedName>
    <definedName name="HTML_Control" localSheetId="1" hidden="1">{"'data dictionary'!$A$1:$C$26"}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 localSheetId="2">#REF!</definedName>
    <definedName name="OkDataSet" localSheetId="1">#REF!</definedName>
    <definedName name="OkDataSet">#REF!</definedName>
    <definedName name="OKLAHOMA" localSheetId="2">#REF!</definedName>
    <definedName name="OKLAHOMA" localSheetId="1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 localSheetId="2">#REF!</definedName>
    <definedName name="PaymentDataSet" localSheetId="1">#REF!</definedName>
    <definedName name="PaymentDataSet">#REF!</definedName>
    <definedName name="Print_Area_1" localSheetId="2">#REF!</definedName>
    <definedName name="Print_Area_1" localSheetId="1">#REF!</definedName>
    <definedName name="Print_Area_1">#REF!</definedName>
    <definedName name="Print_Area_MI">'[3]table 2.5'!$B$4:$T$154</definedName>
    <definedName name="PUBUSE" localSheetId="2">#REF!</definedName>
    <definedName name="PUBUSE" localSheetId="1">#REF!</definedName>
    <definedName name="PUBUSE">#REF!</definedName>
    <definedName name="q_sum_ex" localSheetId="2">#REF!</definedName>
    <definedName name="q_sum_ex" localSheetId="1">#REF!</definedName>
    <definedName name="q_sum_ex">#REF!</definedName>
    <definedName name="second_version" localSheetId="2" hidden="1">{"'data dictionary'!$A$1:$C$26"}</definedName>
    <definedName name="second_version" localSheetId="1" hidden="1">{"'data dictionary'!$A$1:$C$26"}</definedName>
    <definedName name="second_version" hidden="1">{"'data dictionary'!$A$1:$C$26"}</definedName>
    <definedName name="shopp_ccr_20140618" localSheetId="2">#REF!</definedName>
    <definedName name="shopp_ccr_20140618" localSheetId="1">#REF!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2">#REF!</definedName>
    <definedName name="TABLE4J_FY07" localSheetId="1">#REF!</definedName>
    <definedName name="TABLE4J_FY07">#REF!</definedName>
    <definedName name="TaxDataSet" localSheetId="2">#REF!</definedName>
    <definedName name="TaxDataSet" localSheetId="1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52511"/>
</workbook>
</file>

<file path=xl/calcChain.xml><?xml version="1.0" encoding="utf-8"?>
<calcChain xmlns="http://schemas.openxmlformats.org/spreadsheetml/2006/main">
  <c r="F58" i="5" l="1"/>
  <c r="F57" i="5"/>
  <c r="L1" i="5"/>
  <c r="H1" i="5"/>
  <c r="J58" i="5" l="1"/>
  <c r="J57" i="5"/>
  <c r="K16" i="5" s="1"/>
  <c r="H84" i="5"/>
  <c r="H60" i="5"/>
  <c r="L84" i="5"/>
  <c r="L60" i="5"/>
  <c r="K32" i="5"/>
  <c r="K43" i="5"/>
  <c r="K44" i="5"/>
  <c r="J82" i="5"/>
  <c r="J81" i="5"/>
  <c r="K69" i="5" s="1"/>
  <c r="L69" i="5" s="1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8" i="4"/>
  <c r="C7" i="4"/>
  <c r="C6" i="4"/>
  <c r="C5" i="4"/>
  <c r="K47" i="5" l="1"/>
  <c r="K54" i="5"/>
  <c r="L44" i="5"/>
  <c r="K51" i="5"/>
  <c r="L51" i="5" s="1"/>
  <c r="L43" i="5"/>
  <c r="L16" i="5"/>
  <c r="L32" i="5"/>
  <c r="K50" i="5"/>
  <c r="L50" i="5" s="1"/>
  <c r="K41" i="5"/>
  <c r="L41" i="5" s="1"/>
  <c r="K46" i="5"/>
  <c r="L46" i="5" s="1"/>
  <c r="K52" i="5"/>
  <c r="L52" i="5" s="1"/>
  <c r="K34" i="5"/>
  <c r="L34" i="5" s="1"/>
  <c r="K37" i="5"/>
  <c r="L37" i="5" s="1"/>
  <c r="K28" i="5"/>
  <c r="L28" i="5" s="1"/>
  <c r="K31" i="5"/>
  <c r="L31" i="5" s="1"/>
  <c r="K24" i="5"/>
  <c r="L24" i="5" s="1"/>
  <c r="K10" i="5"/>
  <c r="L10" i="5" s="1"/>
  <c r="K6" i="5"/>
  <c r="L6" i="5" s="1"/>
  <c r="K77" i="5"/>
  <c r="L77" i="5" s="1"/>
  <c r="K65" i="5"/>
  <c r="L65" i="5" s="1"/>
  <c r="K67" i="5"/>
  <c r="L67" i="5" s="1"/>
  <c r="K19" i="5"/>
  <c r="L19" i="5" s="1"/>
  <c r="L54" i="5"/>
  <c r="K14" i="5"/>
  <c r="L14" i="5" s="1"/>
  <c r="L47" i="5"/>
  <c r="K11" i="5"/>
  <c r="L11" i="5" s="1"/>
  <c r="K9" i="5"/>
  <c r="L9" i="5" s="1"/>
  <c r="K78" i="5"/>
  <c r="L78" i="5" s="1"/>
  <c r="K74" i="5"/>
  <c r="L74" i="5" s="1"/>
  <c r="K66" i="5"/>
  <c r="L66" i="5" s="1"/>
  <c r="K73" i="5"/>
  <c r="L73" i="5" s="1"/>
  <c r="K75" i="5"/>
  <c r="L75" i="5" s="1"/>
  <c r="K72" i="5"/>
  <c r="L72" i="5" s="1"/>
  <c r="K64" i="5"/>
  <c r="K68" i="5"/>
  <c r="L68" i="5" s="1"/>
  <c r="K76" i="5"/>
  <c r="L76" i="5" s="1"/>
  <c r="K36" i="5"/>
  <c r="L36" i="5" s="1"/>
  <c r="K7" i="5"/>
  <c r="L7" i="5" s="1"/>
  <c r="K70" i="5"/>
  <c r="L70" i="5" s="1"/>
  <c r="K71" i="5"/>
  <c r="L71" i="5" s="1"/>
  <c r="K18" i="5"/>
  <c r="L18" i="5" s="1"/>
  <c r="F81" i="5"/>
  <c r="G72" i="5" s="1"/>
  <c r="H72" i="5" s="1"/>
  <c r="F82" i="5"/>
  <c r="K48" i="5"/>
  <c r="L48" i="5" s="1"/>
  <c r="K53" i="5"/>
  <c r="L53" i="5" s="1"/>
  <c r="K40" i="5"/>
  <c r="L40" i="5" s="1"/>
  <c r="K39" i="5"/>
  <c r="L39" i="5" s="1"/>
  <c r="K38" i="5"/>
  <c r="L38" i="5" s="1"/>
  <c r="K49" i="5"/>
  <c r="L49" i="5" s="1"/>
  <c r="K45" i="5"/>
  <c r="L45" i="5" s="1"/>
  <c r="K42" i="5"/>
  <c r="L42" i="5" s="1"/>
  <c r="K33" i="5"/>
  <c r="L33" i="5" s="1"/>
  <c r="K23" i="5"/>
  <c r="L23" i="5" s="1"/>
  <c r="K15" i="5"/>
  <c r="L15" i="5" s="1"/>
  <c r="K35" i="5"/>
  <c r="L35" i="5" s="1"/>
  <c r="K30" i="5"/>
  <c r="L30" i="5" s="1"/>
  <c r="K5" i="5"/>
  <c r="K21" i="5"/>
  <c r="L21" i="5" s="1"/>
  <c r="K13" i="5"/>
  <c r="L13" i="5" s="1"/>
  <c r="K20" i="5"/>
  <c r="L20" i="5" s="1"/>
  <c r="K12" i="5"/>
  <c r="L12" i="5" s="1"/>
  <c r="K8" i="5"/>
  <c r="L8" i="5" s="1"/>
  <c r="K29" i="5"/>
  <c r="L29" i="5" s="1"/>
  <c r="K25" i="5"/>
  <c r="L25" i="5" s="1"/>
  <c r="K17" i="5"/>
  <c r="L17" i="5" s="1"/>
  <c r="K26" i="5"/>
  <c r="L26" i="5" s="1"/>
  <c r="K27" i="5"/>
  <c r="L27" i="5" s="1"/>
  <c r="K22" i="5"/>
  <c r="L22" i="5" s="1"/>
  <c r="G33" i="5"/>
  <c r="H33" i="5" s="1"/>
  <c r="J58" i="4"/>
  <c r="J57" i="4"/>
  <c r="K20" i="4" s="1"/>
  <c r="J82" i="4"/>
  <c r="J81" i="4"/>
  <c r="K75" i="4" s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2" i="1"/>
  <c r="G77" i="5" l="1"/>
  <c r="H77" i="5" s="1"/>
  <c r="G8" i="5"/>
  <c r="H8" i="5" s="1"/>
  <c r="G38" i="5"/>
  <c r="H38" i="5" s="1"/>
  <c r="G45" i="5"/>
  <c r="H45" i="5" s="1"/>
  <c r="G48" i="5"/>
  <c r="H48" i="5" s="1"/>
  <c r="G10" i="5"/>
  <c r="H10" i="5" s="1"/>
  <c r="G78" i="5"/>
  <c r="H78" i="5" s="1"/>
  <c r="G23" i="5"/>
  <c r="H23" i="5" s="1"/>
  <c r="G64" i="5"/>
  <c r="G71" i="5"/>
  <c r="H71" i="5" s="1"/>
  <c r="G76" i="5"/>
  <c r="H76" i="5" s="1"/>
  <c r="G49" i="5"/>
  <c r="H49" i="5" s="1"/>
  <c r="G69" i="5"/>
  <c r="H69" i="5" s="1"/>
  <c r="G6" i="5"/>
  <c r="H6" i="5" s="1"/>
  <c r="G11" i="5"/>
  <c r="H11" i="5" s="1"/>
  <c r="G28" i="5"/>
  <c r="H28" i="5" s="1"/>
  <c r="G9" i="5"/>
  <c r="H9" i="5" s="1"/>
  <c r="G32" i="5"/>
  <c r="H32" i="5" s="1"/>
  <c r="G52" i="5"/>
  <c r="H52" i="5" s="1"/>
  <c r="G16" i="5"/>
  <c r="H16" i="5" s="1"/>
  <c r="G27" i="5"/>
  <c r="H27" i="5" s="1"/>
  <c r="G13" i="5"/>
  <c r="H13" i="5" s="1"/>
  <c r="G39" i="5"/>
  <c r="H39" i="5" s="1"/>
  <c r="G47" i="5"/>
  <c r="H47" i="5" s="1"/>
  <c r="G22" i="5"/>
  <c r="H22" i="5" s="1"/>
  <c r="G44" i="5"/>
  <c r="H44" i="5" s="1"/>
  <c r="G41" i="5"/>
  <c r="H41" i="5" s="1"/>
  <c r="G53" i="5"/>
  <c r="H53" i="5" s="1"/>
  <c r="G34" i="5"/>
  <c r="H34" i="5" s="1"/>
  <c r="G5" i="5"/>
  <c r="G36" i="5"/>
  <c r="H36" i="5" s="1"/>
  <c r="G50" i="5"/>
  <c r="H50" i="5" s="1"/>
  <c r="G40" i="5"/>
  <c r="H40" i="5" s="1"/>
  <c r="G42" i="5"/>
  <c r="H42" i="5" s="1"/>
  <c r="G31" i="5"/>
  <c r="H31" i="5" s="1"/>
  <c r="G25" i="5"/>
  <c r="H25" i="5" s="1"/>
  <c r="G24" i="5"/>
  <c r="H24" i="5" s="1"/>
  <c r="G17" i="5"/>
  <c r="H17" i="5" s="1"/>
  <c r="G14" i="5"/>
  <c r="H14" i="5" s="1"/>
  <c r="G35" i="5"/>
  <c r="H35" i="5" s="1"/>
  <c r="G21" i="5"/>
  <c r="H21" i="5" s="1"/>
  <c r="G43" i="5"/>
  <c r="H43" i="5" s="1"/>
  <c r="G30" i="5"/>
  <c r="H30" i="5" s="1"/>
  <c r="G54" i="5"/>
  <c r="H54" i="5" s="1"/>
  <c r="G46" i="5"/>
  <c r="H46" i="5" s="1"/>
  <c r="K57" i="5"/>
  <c r="L5" i="5"/>
  <c r="G20" i="5"/>
  <c r="H20" i="5" s="1"/>
  <c r="G18" i="5"/>
  <c r="H18" i="5" s="1"/>
  <c r="G19" i="5"/>
  <c r="H19" i="5" s="1"/>
  <c r="G12" i="5"/>
  <c r="H12" i="5" s="1"/>
  <c r="H64" i="5"/>
  <c r="G37" i="5"/>
  <c r="H37" i="5" s="1"/>
  <c r="G7" i="5"/>
  <c r="H7" i="5" s="1"/>
  <c r="K81" i="5"/>
  <c r="L64" i="5"/>
  <c r="G51" i="5"/>
  <c r="H51" i="5" s="1"/>
  <c r="G26" i="5"/>
  <c r="H26" i="5" s="1"/>
  <c r="G15" i="5"/>
  <c r="H15" i="5" s="1"/>
  <c r="G29" i="5"/>
  <c r="H29" i="5" s="1"/>
  <c r="G68" i="5"/>
  <c r="H68" i="5" s="1"/>
  <c r="G70" i="5"/>
  <c r="H70" i="5" s="1"/>
  <c r="G74" i="5"/>
  <c r="H74" i="5" s="1"/>
  <c r="G75" i="5"/>
  <c r="H75" i="5" s="1"/>
  <c r="G67" i="5"/>
  <c r="H67" i="5" s="1"/>
  <c r="G66" i="5"/>
  <c r="H66" i="5" s="1"/>
  <c r="G73" i="5"/>
  <c r="H73" i="5" s="1"/>
  <c r="G65" i="5"/>
  <c r="H65" i="5" s="1"/>
  <c r="K77" i="4"/>
  <c r="L77" i="4" s="1"/>
  <c r="K64" i="4"/>
  <c r="K73" i="4"/>
  <c r="L73" i="4" s="1"/>
  <c r="L75" i="4"/>
  <c r="K65" i="4"/>
  <c r="L65" i="4" s="1"/>
  <c r="K78" i="4"/>
  <c r="L78" i="4" s="1"/>
  <c r="F58" i="4"/>
  <c r="F57" i="4"/>
  <c r="G17" i="4" s="1"/>
  <c r="H17" i="4" s="1"/>
  <c r="L20" i="4"/>
  <c r="K69" i="4"/>
  <c r="L69" i="4" s="1"/>
  <c r="K68" i="4"/>
  <c r="L68" i="4" s="1"/>
  <c r="K76" i="4"/>
  <c r="L76" i="4" s="1"/>
  <c r="K67" i="4"/>
  <c r="L67" i="4" s="1"/>
  <c r="K74" i="4"/>
  <c r="L74" i="4" s="1"/>
  <c r="K66" i="4"/>
  <c r="L66" i="4" s="1"/>
  <c r="K70" i="4"/>
  <c r="L70" i="4" s="1"/>
  <c r="K13" i="4"/>
  <c r="L13" i="4" s="1"/>
  <c r="K14" i="4"/>
  <c r="L14" i="4" s="1"/>
  <c r="K44" i="4"/>
  <c r="L44" i="4" s="1"/>
  <c r="K24" i="4"/>
  <c r="L24" i="4" s="1"/>
  <c r="K54" i="4"/>
  <c r="L54" i="4" s="1"/>
  <c r="K25" i="4"/>
  <c r="L25" i="4" s="1"/>
  <c r="K53" i="4"/>
  <c r="L53" i="4" s="1"/>
  <c r="K30" i="4"/>
  <c r="L30" i="4" s="1"/>
  <c r="K11" i="4"/>
  <c r="L11" i="4" s="1"/>
  <c r="K28" i="4"/>
  <c r="L28" i="4" s="1"/>
  <c r="K37" i="4"/>
  <c r="L37" i="4" s="1"/>
  <c r="K71" i="4"/>
  <c r="L71" i="4" s="1"/>
  <c r="K72" i="4"/>
  <c r="L72" i="4" s="1"/>
  <c r="K48" i="4"/>
  <c r="L48" i="4" s="1"/>
  <c r="K52" i="4"/>
  <c r="L52" i="4" s="1"/>
  <c r="K47" i="4"/>
  <c r="L47" i="4" s="1"/>
  <c r="K16" i="4"/>
  <c r="L16" i="4" s="1"/>
  <c r="K32" i="4"/>
  <c r="L32" i="4" s="1"/>
  <c r="K21" i="4"/>
  <c r="L21" i="4" s="1"/>
  <c r="K9" i="4"/>
  <c r="L9" i="4" s="1"/>
  <c r="K39" i="4"/>
  <c r="L39" i="4" s="1"/>
  <c r="K36" i="4"/>
  <c r="L36" i="4" s="1"/>
  <c r="K22" i="4"/>
  <c r="L22" i="4" s="1"/>
  <c r="K46" i="4"/>
  <c r="L46" i="4" s="1"/>
  <c r="K33" i="4"/>
  <c r="L33" i="4" s="1"/>
  <c r="K50" i="4"/>
  <c r="L50" i="4" s="1"/>
  <c r="K42" i="4"/>
  <c r="L42" i="4" s="1"/>
  <c r="K49" i="4"/>
  <c r="L49" i="4" s="1"/>
  <c r="K41" i="4"/>
  <c r="L41" i="4" s="1"/>
  <c r="K51" i="4"/>
  <c r="L51" i="4" s="1"/>
  <c r="K35" i="4"/>
  <c r="L35" i="4" s="1"/>
  <c r="K34" i="4"/>
  <c r="L34" i="4" s="1"/>
  <c r="K26" i="4"/>
  <c r="L26" i="4" s="1"/>
  <c r="K18" i="4"/>
  <c r="L18" i="4" s="1"/>
  <c r="K43" i="4"/>
  <c r="L43" i="4" s="1"/>
  <c r="K45" i="4"/>
  <c r="L45" i="4" s="1"/>
  <c r="K38" i="4"/>
  <c r="L38" i="4" s="1"/>
  <c r="K31" i="4"/>
  <c r="L31" i="4" s="1"/>
  <c r="K23" i="4"/>
  <c r="L23" i="4" s="1"/>
  <c r="K29" i="4"/>
  <c r="L29" i="4" s="1"/>
  <c r="K12" i="4"/>
  <c r="L12" i="4" s="1"/>
  <c r="K10" i="4"/>
  <c r="L10" i="4" s="1"/>
  <c r="K7" i="4"/>
  <c r="L7" i="4" s="1"/>
  <c r="K15" i="4"/>
  <c r="L15" i="4" s="1"/>
  <c r="K6" i="4"/>
  <c r="L6" i="4" s="1"/>
  <c r="K8" i="4"/>
  <c r="L8" i="4" s="1"/>
  <c r="K5" i="4"/>
  <c r="K27" i="4"/>
  <c r="L27" i="4" s="1"/>
  <c r="K19" i="4"/>
  <c r="L19" i="4" s="1"/>
  <c r="F81" i="4"/>
  <c r="G76" i="4" s="1"/>
  <c r="H76" i="4" s="1"/>
  <c r="F82" i="4"/>
  <c r="L64" i="4"/>
  <c r="K40" i="4"/>
  <c r="L40" i="4" s="1"/>
  <c r="K17" i="4"/>
  <c r="L17" i="4" s="1"/>
  <c r="L81" i="5" l="1"/>
  <c r="G81" i="5"/>
  <c r="H81" i="5"/>
  <c r="G57" i="5"/>
  <c r="H5" i="5"/>
  <c r="L57" i="5"/>
  <c r="G41" i="4"/>
  <c r="H41" i="4" s="1"/>
  <c r="G51" i="4"/>
  <c r="H51" i="4" s="1"/>
  <c r="G36" i="4"/>
  <c r="H36" i="4" s="1"/>
  <c r="G7" i="4"/>
  <c r="H7" i="4" s="1"/>
  <c r="G23" i="4"/>
  <c r="H23" i="4" s="1"/>
  <c r="G45" i="4"/>
  <c r="H45" i="4" s="1"/>
  <c r="G14" i="4"/>
  <c r="H14" i="4" s="1"/>
  <c r="G22" i="4"/>
  <c r="H22" i="4" s="1"/>
  <c r="G13" i="4"/>
  <c r="H13" i="4" s="1"/>
  <c r="G15" i="4"/>
  <c r="H15" i="4" s="1"/>
  <c r="G16" i="4"/>
  <c r="H16" i="4" s="1"/>
  <c r="G35" i="4"/>
  <c r="H35" i="4" s="1"/>
  <c r="G49" i="4"/>
  <c r="H49" i="4" s="1"/>
  <c r="G54" i="4"/>
  <c r="H54" i="4" s="1"/>
  <c r="G18" i="4"/>
  <c r="H18" i="4" s="1"/>
  <c r="G30" i="4"/>
  <c r="H30" i="4" s="1"/>
  <c r="G48" i="4"/>
  <c r="H48" i="4" s="1"/>
  <c r="G39" i="4"/>
  <c r="H39" i="4" s="1"/>
  <c r="G53" i="4"/>
  <c r="H53" i="4" s="1"/>
  <c r="G42" i="4"/>
  <c r="H42" i="4" s="1"/>
  <c r="G44" i="4"/>
  <c r="H44" i="4" s="1"/>
  <c r="G47" i="4"/>
  <c r="H47" i="4" s="1"/>
  <c r="G50" i="4"/>
  <c r="H50" i="4" s="1"/>
  <c r="G31" i="4"/>
  <c r="H31" i="4" s="1"/>
  <c r="G9" i="4"/>
  <c r="H9" i="4" s="1"/>
  <c r="G21" i="4"/>
  <c r="H21" i="4" s="1"/>
  <c r="G29" i="4"/>
  <c r="H29" i="4" s="1"/>
  <c r="G37" i="4"/>
  <c r="H37" i="4" s="1"/>
  <c r="G40" i="4"/>
  <c r="H40" i="4" s="1"/>
  <c r="G24" i="4"/>
  <c r="H24" i="4" s="1"/>
  <c r="G43" i="4"/>
  <c r="H43" i="4" s="1"/>
  <c r="G46" i="4"/>
  <c r="H46" i="4" s="1"/>
  <c r="G38" i="4"/>
  <c r="H38" i="4" s="1"/>
  <c r="G28" i="4"/>
  <c r="H28" i="4" s="1"/>
  <c r="G6" i="4"/>
  <c r="H6" i="4" s="1"/>
  <c r="G52" i="4"/>
  <c r="H52" i="4" s="1"/>
  <c r="G12" i="4"/>
  <c r="H12" i="4" s="1"/>
  <c r="G19" i="4"/>
  <c r="H19" i="4" s="1"/>
  <c r="G8" i="4"/>
  <c r="H8" i="4" s="1"/>
  <c r="G25" i="4"/>
  <c r="H25" i="4" s="1"/>
  <c r="G34" i="4"/>
  <c r="H34" i="4" s="1"/>
  <c r="G32" i="4"/>
  <c r="H32" i="4" s="1"/>
  <c r="G10" i="4"/>
  <c r="H10" i="4" s="1"/>
  <c r="G20" i="4"/>
  <c r="H20" i="4" s="1"/>
  <c r="G11" i="4"/>
  <c r="H11" i="4" s="1"/>
  <c r="G26" i="4"/>
  <c r="H26" i="4" s="1"/>
  <c r="G5" i="4"/>
  <c r="H5" i="4" s="1"/>
  <c r="G33" i="4"/>
  <c r="H33" i="4" s="1"/>
  <c r="G27" i="4"/>
  <c r="H27" i="4" s="1"/>
  <c r="G64" i="4"/>
  <c r="H64" i="4" s="1"/>
  <c r="G72" i="4"/>
  <c r="H72" i="4" s="1"/>
  <c r="G77" i="4"/>
  <c r="H77" i="4" s="1"/>
  <c r="G74" i="4"/>
  <c r="H74" i="4" s="1"/>
  <c r="G78" i="4"/>
  <c r="H78" i="4" s="1"/>
  <c r="G67" i="4"/>
  <c r="H67" i="4" s="1"/>
  <c r="L81" i="4"/>
  <c r="K81" i="4"/>
  <c r="G68" i="4"/>
  <c r="H68" i="4" s="1"/>
  <c r="G69" i="4"/>
  <c r="H69" i="4" s="1"/>
  <c r="G70" i="4"/>
  <c r="H70" i="4" s="1"/>
  <c r="G75" i="4"/>
  <c r="H75" i="4" s="1"/>
  <c r="G71" i="4"/>
  <c r="H71" i="4" s="1"/>
  <c r="G73" i="4"/>
  <c r="H73" i="4" s="1"/>
  <c r="G65" i="4"/>
  <c r="H65" i="4" s="1"/>
  <c r="G66" i="4"/>
  <c r="H66" i="4" s="1"/>
  <c r="K57" i="4"/>
  <c r="L5" i="4"/>
  <c r="X49" i="1"/>
  <c r="X14" i="1"/>
  <c r="X15" i="1"/>
  <c r="Y57" i="1"/>
  <c r="AC57" i="1"/>
  <c r="Y64" i="1"/>
  <c r="AC64" i="1"/>
  <c r="Y62" i="1"/>
  <c r="AC62" i="1"/>
  <c r="Y56" i="1"/>
  <c r="AC56" i="1"/>
  <c r="Y65" i="1"/>
  <c r="AC65" i="1"/>
  <c r="Y54" i="1"/>
  <c r="AC54" i="1"/>
  <c r="Y53" i="1"/>
  <c r="AC53" i="1"/>
  <c r="AC52" i="1"/>
  <c r="Y52" i="1"/>
  <c r="Y59" i="1"/>
  <c r="AC59" i="1"/>
  <c r="Y55" i="1"/>
  <c r="AC55" i="1"/>
  <c r="Y51" i="1"/>
  <c r="AC51" i="1"/>
  <c r="Y63" i="1"/>
  <c r="AC63" i="1"/>
  <c r="AC60" i="1"/>
  <c r="Y60" i="1"/>
  <c r="Y61" i="1"/>
  <c r="AC61" i="1"/>
  <c r="AC58" i="1"/>
  <c r="Y58" i="1"/>
  <c r="X63" i="1"/>
  <c r="AB63" i="1"/>
  <c r="AD63" i="1" s="1"/>
  <c r="X56" i="1"/>
  <c r="AB56" i="1"/>
  <c r="X58" i="1"/>
  <c r="AB58" i="1"/>
  <c r="X64" i="1"/>
  <c r="AB64" i="1"/>
  <c r="X61" i="1"/>
  <c r="AB61" i="1"/>
  <c r="X55" i="1"/>
  <c r="AB55" i="1"/>
  <c r="X51" i="1"/>
  <c r="AB51" i="1"/>
  <c r="X60" i="1"/>
  <c r="AB60" i="1"/>
  <c r="X54" i="1"/>
  <c r="AB54" i="1"/>
  <c r="X52" i="1"/>
  <c r="AB52" i="1"/>
  <c r="X62" i="1"/>
  <c r="AB62" i="1"/>
  <c r="X57" i="1"/>
  <c r="AB57" i="1"/>
  <c r="X59" i="1"/>
  <c r="AB59" i="1"/>
  <c r="X65" i="1"/>
  <c r="Z65" i="1" s="1"/>
  <c r="AB65" i="1"/>
  <c r="AD65" i="1" s="1"/>
  <c r="X53" i="1"/>
  <c r="AB53" i="1"/>
  <c r="X25" i="1"/>
  <c r="AB25" i="1"/>
  <c r="X34" i="1"/>
  <c r="AB34" i="1"/>
  <c r="X31" i="1"/>
  <c r="AB31" i="1"/>
  <c r="X29" i="1"/>
  <c r="AB29" i="1"/>
  <c r="X10" i="1"/>
  <c r="AB10" i="1"/>
  <c r="X42" i="1"/>
  <c r="AB42" i="1"/>
  <c r="X22" i="1"/>
  <c r="AB22" i="1"/>
  <c r="X23" i="1"/>
  <c r="AB23" i="1"/>
  <c r="X24" i="1"/>
  <c r="AB24" i="1"/>
  <c r="AB14" i="1"/>
  <c r="X6" i="1"/>
  <c r="AB6" i="1"/>
  <c r="X39" i="1"/>
  <c r="AB39" i="1"/>
  <c r="X7" i="1"/>
  <c r="AB7" i="1"/>
  <c r="X20" i="1"/>
  <c r="AB20" i="1"/>
  <c r="X13" i="1"/>
  <c r="AB13" i="1"/>
  <c r="AB8" i="1"/>
  <c r="X8" i="1"/>
  <c r="AB11" i="1"/>
  <c r="X11" i="1"/>
  <c r="X26" i="1"/>
  <c r="AB26" i="1"/>
  <c r="X17" i="1"/>
  <c r="AB17" i="1"/>
  <c r="X33" i="1"/>
  <c r="AB33" i="1"/>
  <c r="AB40" i="1"/>
  <c r="X40" i="1"/>
  <c r="X21" i="1"/>
  <c r="AB21" i="1"/>
  <c r="AB19" i="1"/>
  <c r="X19" i="1"/>
  <c r="X32" i="1"/>
  <c r="AB32" i="1"/>
  <c r="X12" i="1"/>
  <c r="AB12" i="1"/>
  <c r="AB16" i="1"/>
  <c r="X16" i="1"/>
  <c r="X44" i="1"/>
  <c r="AB44" i="1"/>
  <c r="AB30" i="1"/>
  <c r="X30" i="1"/>
  <c r="X18" i="1"/>
  <c r="AB18" i="1"/>
  <c r="X3" i="1"/>
  <c r="AB3" i="1"/>
  <c r="X37" i="1"/>
  <c r="AB37" i="1"/>
  <c r="X4" i="1"/>
  <c r="AB4" i="1"/>
  <c r="X28" i="1"/>
  <c r="AB28" i="1"/>
  <c r="X38" i="1"/>
  <c r="AB38" i="1"/>
  <c r="X5" i="1"/>
  <c r="AB5" i="1"/>
  <c r="X9" i="1"/>
  <c r="AB9" i="1"/>
  <c r="AB43" i="1"/>
  <c r="X43" i="1"/>
  <c r="X47" i="1"/>
  <c r="AB47" i="1"/>
  <c r="X50" i="1"/>
  <c r="AB50" i="1"/>
  <c r="X36" i="1"/>
  <c r="AB36" i="1"/>
  <c r="AB27" i="1"/>
  <c r="X27" i="1"/>
  <c r="X48" i="1"/>
  <c r="AB48" i="1"/>
  <c r="X35" i="1"/>
  <c r="AB35" i="1"/>
  <c r="X41" i="1"/>
  <c r="AB41" i="1"/>
  <c r="X45" i="1"/>
  <c r="AB45" i="1"/>
  <c r="X46" i="1"/>
  <c r="AB46" i="1"/>
  <c r="Y7" i="1"/>
  <c r="AC7" i="1"/>
  <c r="Y37" i="1"/>
  <c r="AC37" i="1"/>
  <c r="Y38" i="1"/>
  <c r="AC38" i="1"/>
  <c r="Y44" i="1"/>
  <c r="AC44" i="1"/>
  <c r="Y48" i="1"/>
  <c r="AC48" i="1"/>
  <c r="AC46" i="1"/>
  <c r="Y46" i="1"/>
  <c r="Y10" i="1"/>
  <c r="AC10" i="1"/>
  <c r="Y14" i="1"/>
  <c r="AC14" i="1"/>
  <c r="Y8" i="1"/>
  <c r="AC8" i="1"/>
  <c r="Y42" i="1"/>
  <c r="AC42" i="1"/>
  <c r="AD42" i="1" s="1"/>
  <c r="Y13" i="1"/>
  <c r="AC13" i="1"/>
  <c r="Y21" i="1"/>
  <c r="AC21" i="1"/>
  <c r="Y33" i="1"/>
  <c r="AC33" i="1"/>
  <c r="AC4" i="1"/>
  <c r="Y4" i="1"/>
  <c r="Y20" i="1"/>
  <c r="AC20" i="1"/>
  <c r="Y3" i="1"/>
  <c r="AC3" i="1"/>
  <c r="Y16" i="1"/>
  <c r="AC16" i="1"/>
  <c r="AC22" i="1"/>
  <c r="Y22" i="1"/>
  <c r="Z22" i="1" s="1"/>
  <c r="AC27" i="1"/>
  <c r="Y27" i="1"/>
  <c r="Y24" i="1"/>
  <c r="AC24" i="1"/>
  <c r="Y41" i="1"/>
  <c r="AC41" i="1"/>
  <c r="Y18" i="1"/>
  <c r="AC18" i="1"/>
  <c r="AC17" i="1"/>
  <c r="Y17" i="1"/>
  <c r="Y25" i="1"/>
  <c r="AC25" i="1"/>
  <c r="Y39" i="1"/>
  <c r="AC39" i="1"/>
  <c r="Y49" i="1"/>
  <c r="AC49" i="1"/>
  <c r="Y2" i="1"/>
  <c r="AC2" i="1"/>
  <c r="AC19" i="1"/>
  <c r="Y19" i="1"/>
  <c r="AC11" i="1"/>
  <c r="Y11" i="1"/>
  <c r="Y40" i="1"/>
  <c r="AC40" i="1"/>
  <c r="Y45" i="1"/>
  <c r="AC45" i="1"/>
  <c r="Y50" i="1"/>
  <c r="AC50" i="1"/>
  <c r="AD50" i="1" s="1"/>
  <c r="AC43" i="1"/>
  <c r="Y43" i="1"/>
  <c r="Y32" i="1"/>
  <c r="AC32" i="1"/>
  <c r="Y12" i="1"/>
  <c r="AC12" i="1"/>
  <c r="AC30" i="1"/>
  <c r="AD30" i="1" s="1"/>
  <c r="Y30" i="1"/>
  <c r="Y29" i="1"/>
  <c r="AC29" i="1"/>
  <c r="Y23" i="1"/>
  <c r="AC23" i="1"/>
  <c r="Y31" i="1"/>
  <c r="AC31" i="1"/>
  <c r="Y6" i="1"/>
  <c r="Z6" i="1" s="1"/>
  <c r="AC6" i="1"/>
  <c r="Y47" i="1"/>
  <c r="AC47" i="1"/>
  <c r="Y28" i="1"/>
  <c r="AC28" i="1"/>
  <c r="Y36" i="1"/>
  <c r="AC36" i="1"/>
  <c r="Y9" i="1"/>
  <c r="AC9" i="1"/>
  <c r="Y15" i="1"/>
  <c r="AC15" i="1"/>
  <c r="Y26" i="1"/>
  <c r="AC26" i="1"/>
  <c r="Y34" i="1"/>
  <c r="AC34" i="1"/>
  <c r="AD34" i="1" s="1"/>
  <c r="Y5" i="1"/>
  <c r="AC5" i="1"/>
  <c r="Y35" i="1"/>
  <c r="AC35" i="1"/>
  <c r="L58" i="5" l="1"/>
  <c r="H57" i="5"/>
  <c r="G57" i="4"/>
  <c r="AD26" i="1"/>
  <c r="AD52" i="1"/>
  <c r="Z30" i="1"/>
  <c r="Z56" i="1"/>
  <c r="AD10" i="1"/>
  <c r="AB49" i="1"/>
  <c r="AD49" i="1" s="1"/>
  <c r="H81" i="4"/>
  <c r="G81" i="4"/>
  <c r="H57" i="4"/>
  <c r="L57" i="4"/>
  <c r="AD59" i="1"/>
  <c r="AD18" i="1"/>
  <c r="AD55" i="1"/>
  <c r="AD56" i="1"/>
  <c r="Z15" i="1"/>
  <c r="AD17" i="1"/>
  <c r="AD35" i="1"/>
  <c r="AD37" i="1"/>
  <c r="Z35" i="1"/>
  <c r="Z37" i="1"/>
  <c r="Z44" i="1"/>
  <c r="Z31" i="1"/>
  <c r="Z52" i="1"/>
  <c r="Z55" i="1"/>
  <c r="AD47" i="1"/>
  <c r="Z16" i="1"/>
  <c r="AD61" i="1"/>
  <c r="Z61" i="1"/>
  <c r="AD38" i="1"/>
  <c r="AD45" i="1"/>
  <c r="Z27" i="1"/>
  <c r="Z43" i="1"/>
  <c r="AD33" i="1"/>
  <c r="AB15" i="1"/>
  <c r="AD15" i="1" s="1"/>
  <c r="AD57" i="1"/>
  <c r="AD60" i="1"/>
  <c r="AD64" i="1"/>
  <c r="AD62" i="1"/>
  <c r="AD22" i="1"/>
  <c r="Z45" i="1"/>
  <c r="AD27" i="1"/>
  <c r="AD43" i="1"/>
  <c r="Z12" i="1"/>
  <c r="Z33" i="1"/>
  <c r="Z7" i="1"/>
  <c r="Z57" i="1"/>
  <c r="Z60" i="1"/>
  <c r="Z64" i="1"/>
  <c r="AD58" i="1"/>
  <c r="Z62" i="1"/>
  <c r="AD14" i="1"/>
  <c r="AD48" i="1"/>
  <c r="AD21" i="1"/>
  <c r="Z40" i="1"/>
  <c r="Z11" i="1"/>
  <c r="AD20" i="1"/>
  <c r="Z14" i="1"/>
  <c r="Z46" i="1"/>
  <c r="Z48" i="1"/>
  <c r="Z47" i="1"/>
  <c r="Z38" i="1"/>
  <c r="Z3" i="1"/>
  <c r="AD16" i="1"/>
  <c r="Z21" i="1"/>
  <c r="AD40" i="1"/>
  <c r="AD11" i="1"/>
  <c r="Z20" i="1"/>
  <c r="Z42" i="1"/>
  <c r="Z34" i="1"/>
  <c r="Z59" i="1"/>
  <c r="Z63" i="1"/>
  <c r="AD28" i="1"/>
  <c r="AD12" i="1"/>
  <c r="AD7" i="1"/>
  <c r="AD24" i="1"/>
  <c r="AD25" i="1"/>
  <c r="Z28" i="1"/>
  <c r="Z18" i="1"/>
  <c r="Z24" i="1"/>
  <c r="Z10" i="1"/>
  <c r="Z25" i="1"/>
  <c r="AD41" i="1"/>
  <c r="AD4" i="1"/>
  <c r="AD29" i="1"/>
  <c r="AD36" i="1"/>
  <c r="AD9" i="1"/>
  <c r="AD32" i="1"/>
  <c r="Z8" i="1"/>
  <c r="AD39" i="1"/>
  <c r="AD23" i="1"/>
  <c r="AD53" i="1"/>
  <c r="AD51" i="1"/>
  <c r="AD54" i="1"/>
  <c r="AD46" i="1"/>
  <c r="Z41" i="1"/>
  <c r="Z36" i="1"/>
  <c r="Z9" i="1"/>
  <c r="Z4" i="1"/>
  <c r="Z32" i="1"/>
  <c r="Z17" i="1"/>
  <c r="AD8" i="1"/>
  <c r="Z39" i="1"/>
  <c r="Z23" i="1"/>
  <c r="Z29" i="1"/>
  <c r="Z53" i="1"/>
  <c r="Z51" i="1"/>
  <c r="Z58" i="1"/>
  <c r="Z54" i="1"/>
  <c r="AD5" i="1"/>
  <c r="AD44" i="1"/>
  <c r="Z19" i="1"/>
  <c r="AD13" i="1"/>
  <c r="AD6" i="1"/>
  <c r="AD31" i="1"/>
  <c r="Z50" i="1"/>
  <c r="Z5" i="1"/>
  <c r="AD19" i="1"/>
  <c r="Z49" i="1"/>
  <c r="Z26" i="1"/>
  <c r="Z13" i="1"/>
  <c r="AD3" i="1"/>
  <c r="X2" i="1"/>
  <c r="AB2" i="1"/>
  <c r="AD2" i="1" s="1"/>
  <c r="H58" i="5" l="1"/>
  <c r="L58" i="4"/>
  <c r="H58" i="4"/>
  <c r="Q40" i="1"/>
  <c r="Q33" i="1"/>
  <c r="Q49" i="1"/>
  <c r="M3" i="1"/>
  <c r="N3" i="1"/>
  <c r="Q4" i="1"/>
  <c r="R4" i="1"/>
  <c r="Q5" i="1"/>
  <c r="R5" i="1"/>
  <c r="M6" i="1"/>
  <c r="R6" i="1"/>
  <c r="Q7" i="1"/>
  <c r="R7" i="1"/>
  <c r="Q8" i="1"/>
  <c r="R8" i="1"/>
  <c r="Q9" i="1"/>
  <c r="R9" i="1"/>
  <c r="M10" i="1"/>
  <c r="N10" i="1"/>
  <c r="M11" i="1"/>
  <c r="N11" i="1"/>
  <c r="M12" i="1"/>
  <c r="N12" i="1"/>
  <c r="Q13" i="1"/>
  <c r="N13" i="1"/>
  <c r="N14" i="1"/>
  <c r="N15" i="1"/>
  <c r="M16" i="1"/>
  <c r="R16" i="1"/>
  <c r="Q17" i="1"/>
  <c r="N17" i="1"/>
  <c r="M18" i="1"/>
  <c r="N18" i="1"/>
  <c r="M19" i="1"/>
  <c r="N19" i="1"/>
  <c r="Q20" i="1"/>
  <c r="R20" i="1"/>
  <c r="Q21" i="1"/>
  <c r="N21" i="1"/>
  <c r="M22" i="1"/>
  <c r="N22" i="1"/>
  <c r="M23" i="1"/>
  <c r="R23" i="1"/>
  <c r="Q24" i="1"/>
  <c r="R24" i="1"/>
  <c r="Q25" i="1"/>
  <c r="N25" i="1"/>
  <c r="M26" i="1"/>
  <c r="R26" i="1"/>
  <c r="Q27" i="1"/>
  <c r="R27" i="1"/>
  <c r="Q28" i="1"/>
  <c r="R28" i="1"/>
  <c r="Q29" i="1"/>
  <c r="N29" i="1"/>
  <c r="Q30" i="1"/>
  <c r="R30" i="1"/>
  <c r="M31" i="1"/>
  <c r="N31" i="1"/>
  <c r="M32" i="1"/>
  <c r="R32" i="1"/>
  <c r="N33" i="1"/>
  <c r="M34" i="1"/>
  <c r="N34" i="1"/>
  <c r="M35" i="1"/>
  <c r="R35" i="1"/>
  <c r="Q36" i="1"/>
  <c r="R36" i="1"/>
  <c r="Q37" i="1"/>
  <c r="N37" i="1"/>
  <c r="M38" i="1"/>
  <c r="N38" i="1"/>
  <c r="Q39" i="1"/>
  <c r="R39" i="1"/>
  <c r="R40" i="1"/>
  <c r="N41" i="1"/>
  <c r="Q42" i="1"/>
  <c r="R42" i="1"/>
  <c r="Q43" i="1"/>
  <c r="R43" i="1"/>
  <c r="Q44" i="1"/>
  <c r="R44" i="1"/>
  <c r="Q45" i="1"/>
  <c r="R45" i="1"/>
  <c r="M46" i="1"/>
  <c r="N46" i="1"/>
  <c r="M47" i="1"/>
  <c r="N47" i="1"/>
  <c r="M48" i="1"/>
  <c r="R48" i="1"/>
  <c r="N49" i="1"/>
  <c r="M50" i="1"/>
  <c r="N50" i="1"/>
  <c r="M51" i="1"/>
  <c r="R51" i="1"/>
  <c r="Q52" i="1"/>
  <c r="R52" i="1"/>
  <c r="Q53" i="1"/>
  <c r="N53" i="1"/>
  <c r="M54" i="1"/>
  <c r="N54" i="1"/>
  <c r="Q55" i="1"/>
  <c r="R55" i="1"/>
  <c r="Q56" i="1"/>
  <c r="R56" i="1"/>
  <c r="Q57" i="1"/>
  <c r="N57" i="1"/>
  <c r="Q58" i="1"/>
  <c r="R58" i="1"/>
  <c r="M59" i="1"/>
  <c r="N59" i="1"/>
  <c r="M60" i="1"/>
  <c r="N60" i="1"/>
  <c r="Q61" i="1"/>
  <c r="N61" i="1"/>
  <c r="M62" i="1"/>
  <c r="N62" i="1"/>
  <c r="M63" i="1"/>
  <c r="N63" i="1"/>
  <c r="Q64" i="1"/>
  <c r="R64" i="1"/>
  <c r="Q65" i="1"/>
  <c r="N65" i="1"/>
  <c r="J2" i="1"/>
  <c r="Q2" i="1"/>
  <c r="O31" i="1" l="1"/>
  <c r="S27" i="1"/>
  <c r="O19" i="1"/>
  <c r="O10" i="1"/>
  <c r="I57" i="1"/>
  <c r="S9" i="1"/>
  <c r="S5" i="1"/>
  <c r="O63" i="1"/>
  <c r="O59" i="1"/>
  <c r="S55" i="1"/>
  <c r="O12" i="1"/>
  <c r="I17" i="1"/>
  <c r="M45" i="1"/>
  <c r="R2" i="1"/>
  <c r="S2" i="1" s="1"/>
  <c r="R38" i="1"/>
  <c r="Q6" i="1"/>
  <c r="S6" i="1" s="1"/>
  <c r="O3" i="1"/>
  <c r="I53" i="1"/>
  <c r="I13" i="1"/>
  <c r="M33" i="1"/>
  <c r="O33" i="1" s="1"/>
  <c r="R63" i="1"/>
  <c r="Q35" i="1"/>
  <c r="R3" i="1"/>
  <c r="I49" i="1"/>
  <c r="I9" i="1"/>
  <c r="M29" i="1"/>
  <c r="O29" i="1" s="1"/>
  <c r="R60" i="1"/>
  <c r="R29" i="1"/>
  <c r="S29" i="1" s="1"/>
  <c r="I45" i="1"/>
  <c r="M65" i="1"/>
  <c r="O65" i="1" s="1"/>
  <c r="M25" i="1"/>
  <c r="O25" i="1" s="1"/>
  <c r="R57" i="1"/>
  <c r="S57" i="1" s="1"/>
  <c r="Q26" i="1"/>
  <c r="S26" i="1" s="1"/>
  <c r="I33" i="1"/>
  <c r="M61" i="1"/>
  <c r="O61" i="1" s="1"/>
  <c r="M21" i="1"/>
  <c r="O21" i="1" s="1"/>
  <c r="Q51" i="1"/>
  <c r="S51" i="1" s="1"/>
  <c r="Q23" i="1"/>
  <c r="S23" i="1" s="1"/>
  <c r="I29" i="1"/>
  <c r="M57" i="1"/>
  <c r="O57" i="1" s="1"/>
  <c r="M17" i="1"/>
  <c r="O17" i="1" s="1"/>
  <c r="Q48" i="1"/>
  <c r="S48" i="1" s="1"/>
  <c r="R19" i="1"/>
  <c r="O47" i="1"/>
  <c r="S43" i="1"/>
  <c r="I65" i="1"/>
  <c r="I25" i="1"/>
  <c r="M53" i="1"/>
  <c r="O53" i="1" s="1"/>
  <c r="M13" i="1"/>
  <c r="O13" i="1" s="1"/>
  <c r="R12" i="1"/>
  <c r="S8" i="1"/>
  <c r="I61" i="1"/>
  <c r="I21" i="1"/>
  <c r="M49" i="1"/>
  <c r="O49" i="1" s="1"/>
  <c r="M9" i="1"/>
  <c r="R41" i="1"/>
  <c r="S44" i="1"/>
  <c r="S64" i="1"/>
  <c r="O60" i="1"/>
  <c r="S56" i="1"/>
  <c r="S52" i="1"/>
  <c r="S30" i="1"/>
  <c r="O22" i="1"/>
  <c r="O18" i="1"/>
  <c r="S40" i="1"/>
  <c r="O38" i="1"/>
  <c r="O34" i="1"/>
  <c r="S39" i="1"/>
  <c r="O46" i="1"/>
  <c r="S42" i="1"/>
  <c r="O62" i="1"/>
  <c r="O54" i="1"/>
  <c r="O50" i="1"/>
  <c r="S28" i="1"/>
  <c r="S24" i="1"/>
  <c r="S20" i="1"/>
  <c r="O11" i="1"/>
  <c r="S7" i="1"/>
  <c r="S4" i="1"/>
  <c r="S58" i="1"/>
  <c r="S36" i="1"/>
  <c r="S45" i="1"/>
  <c r="M37" i="1"/>
  <c r="O37" i="1" s="1"/>
  <c r="M2" i="1"/>
  <c r="I2" i="1"/>
  <c r="J64" i="1"/>
  <c r="J60" i="1"/>
  <c r="J56" i="1"/>
  <c r="J52" i="1"/>
  <c r="J48" i="1"/>
  <c r="J44" i="1"/>
  <c r="J40" i="1"/>
  <c r="J36" i="1"/>
  <c r="J32" i="1"/>
  <c r="J28" i="1"/>
  <c r="J24" i="1"/>
  <c r="J20" i="1"/>
  <c r="J16" i="1"/>
  <c r="J12" i="1"/>
  <c r="J8" i="1"/>
  <c r="J5" i="1"/>
  <c r="N64" i="1"/>
  <c r="N56" i="1"/>
  <c r="N52" i="1"/>
  <c r="N48" i="1"/>
  <c r="O48" i="1" s="1"/>
  <c r="N44" i="1"/>
  <c r="N40" i="1"/>
  <c r="N36" i="1"/>
  <c r="N32" i="1"/>
  <c r="O32" i="1" s="1"/>
  <c r="N28" i="1"/>
  <c r="N24" i="1"/>
  <c r="N20" i="1"/>
  <c r="N16" i="1"/>
  <c r="O16" i="1" s="1"/>
  <c r="N8" i="1"/>
  <c r="N5" i="1"/>
  <c r="Q63" i="1"/>
  <c r="S63" i="1" s="1"/>
  <c r="Q60" i="1"/>
  <c r="Q54" i="1"/>
  <c r="R47" i="1"/>
  <c r="Q38" i="1"/>
  <c r="Q32" i="1"/>
  <c r="S32" i="1" s="1"/>
  <c r="Q19" i="1"/>
  <c r="S19" i="1" s="1"/>
  <c r="Q16" i="1"/>
  <c r="S16" i="1" s="1"/>
  <c r="Q12" i="1"/>
  <c r="Q3" i="1"/>
  <c r="N2" i="1"/>
  <c r="I64" i="1"/>
  <c r="I60" i="1"/>
  <c r="I56" i="1"/>
  <c r="I52" i="1"/>
  <c r="I48" i="1"/>
  <c r="I44" i="1"/>
  <c r="I40" i="1"/>
  <c r="I36" i="1"/>
  <c r="I32" i="1"/>
  <c r="I28" i="1"/>
  <c r="I24" i="1"/>
  <c r="I20" i="1"/>
  <c r="I16" i="1"/>
  <c r="I12" i="1"/>
  <c r="I8" i="1"/>
  <c r="I5" i="1"/>
  <c r="M64" i="1"/>
  <c r="M56" i="1"/>
  <c r="M52" i="1"/>
  <c r="M44" i="1"/>
  <c r="M40" i="1"/>
  <c r="M36" i="1"/>
  <c r="M28" i="1"/>
  <c r="M24" i="1"/>
  <c r="M20" i="1"/>
  <c r="M8" i="1"/>
  <c r="M5" i="1"/>
  <c r="O5" i="1" s="1"/>
  <c r="R59" i="1"/>
  <c r="R50" i="1"/>
  <c r="Q47" i="1"/>
  <c r="R34" i="1"/>
  <c r="R31" i="1"/>
  <c r="R25" i="1"/>
  <c r="S25" i="1" s="1"/>
  <c r="R22" i="1"/>
  <c r="R18" i="1"/>
  <c r="R15" i="1"/>
  <c r="R11" i="1"/>
  <c r="J63" i="1"/>
  <c r="J59" i="1"/>
  <c r="J55" i="1"/>
  <c r="J51" i="1"/>
  <c r="J47" i="1"/>
  <c r="J43" i="1"/>
  <c r="J39" i="1"/>
  <c r="J35" i="1"/>
  <c r="J31" i="1"/>
  <c r="J27" i="1"/>
  <c r="J23" i="1"/>
  <c r="J19" i="1"/>
  <c r="J15" i="1"/>
  <c r="J11" i="1"/>
  <c r="J7" i="1"/>
  <c r="J4" i="1"/>
  <c r="N55" i="1"/>
  <c r="N51" i="1"/>
  <c r="O51" i="1" s="1"/>
  <c r="N43" i="1"/>
  <c r="N39" i="1"/>
  <c r="N35" i="1"/>
  <c r="O35" i="1" s="1"/>
  <c r="N27" i="1"/>
  <c r="N23" i="1"/>
  <c r="O23" i="1" s="1"/>
  <c r="N7" i="1"/>
  <c r="N4" i="1"/>
  <c r="R65" i="1"/>
  <c r="S65" i="1" s="1"/>
  <c r="R62" i="1"/>
  <c r="Q59" i="1"/>
  <c r="R53" i="1"/>
  <c r="S53" i="1" s="1"/>
  <c r="Q50" i="1"/>
  <c r="R37" i="1"/>
  <c r="S37" i="1" s="1"/>
  <c r="Q34" i="1"/>
  <c r="Q31" i="1"/>
  <c r="Q22" i="1"/>
  <c r="Q18" i="1"/>
  <c r="Q11" i="1"/>
  <c r="I37" i="1"/>
  <c r="R54" i="1"/>
  <c r="I63" i="1"/>
  <c r="I59" i="1"/>
  <c r="I55" i="1"/>
  <c r="I51" i="1"/>
  <c r="I47" i="1"/>
  <c r="I43" i="1"/>
  <c r="I39" i="1"/>
  <c r="I35" i="1"/>
  <c r="I31" i="1"/>
  <c r="I27" i="1"/>
  <c r="I23" i="1"/>
  <c r="I19" i="1"/>
  <c r="I11" i="1"/>
  <c r="I7" i="1"/>
  <c r="I4" i="1"/>
  <c r="M55" i="1"/>
  <c r="M43" i="1"/>
  <c r="M39" i="1"/>
  <c r="M27" i="1"/>
  <c r="M7" i="1"/>
  <c r="O7" i="1" s="1"/>
  <c r="M4" i="1"/>
  <c r="Q62" i="1"/>
  <c r="R49" i="1"/>
  <c r="S49" i="1" s="1"/>
  <c r="R46" i="1"/>
  <c r="R21" i="1"/>
  <c r="S21" i="1" s="1"/>
  <c r="R14" i="1"/>
  <c r="R10" i="1"/>
  <c r="S35" i="1"/>
  <c r="J62" i="1"/>
  <c r="J58" i="1"/>
  <c r="J54" i="1"/>
  <c r="J50" i="1"/>
  <c r="J46" i="1"/>
  <c r="J42" i="1"/>
  <c r="J38" i="1"/>
  <c r="J34" i="1"/>
  <c r="J30" i="1"/>
  <c r="J26" i="1"/>
  <c r="J22" i="1"/>
  <c r="J18" i="1"/>
  <c r="J14" i="1"/>
  <c r="J10" i="1"/>
  <c r="J6" i="1"/>
  <c r="J3" i="1"/>
  <c r="N58" i="1"/>
  <c r="N42" i="1"/>
  <c r="N30" i="1"/>
  <c r="N26" i="1"/>
  <c r="O26" i="1" s="1"/>
  <c r="N6" i="1"/>
  <c r="O6" i="1" s="1"/>
  <c r="Q46" i="1"/>
  <c r="R33" i="1"/>
  <c r="S33" i="1" s="1"/>
  <c r="R17" i="1"/>
  <c r="S17" i="1" s="1"/>
  <c r="Q10" i="1"/>
  <c r="I62" i="1"/>
  <c r="I58" i="1"/>
  <c r="I54" i="1"/>
  <c r="I50" i="1"/>
  <c r="I46" i="1"/>
  <c r="K46" i="1" s="1"/>
  <c r="I42" i="1"/>
  <c r="I38" i="1"/>
  <c r="I34" i="1"/>
  <c r="I30" i="1"/>
  <c r="I26" i="1"/>
  <c r="I22" i="1"/>
  <c r="I18" i="1"/>
  <c r="I10" i="1"/>
  <c r="K10" i="1" s="1"/>
  <c r="I6" i="1"/>
  <c r="K6" i="1" s="1"/>
  <c r="I3" i="1"/>
  <c r="K3" i="1" s="1"/>
  <c r="M58" i="1"/>
  <c r="M42" i="1"/>
  <c r="O42" i="1" s="1"/>
  <c r="M30" i="1"/>
  <c r="O30" i="1" s="1"/>
  <c r="R61" i="1"/>
  <c r="S61" i="1" s="1"/>
  <c r="R13" i="1"/>
  <c r="S13" i="1" s="1"/>
  <c r="J65" i="1"/>
  <c r="J61" i="1"/>
  <c r="K61" i="1" s="1"/>
  <c r="J57" i="1"/>
  <c r="K57" i="1" s="1"/>
  <c r="J53" i="1"/>
  <c r="J49" i="1"/>
  <c r="J45" i="1"/>
  <c r="J41" i="1"/>
  <c r="J37" i="1"/>
  <c r="J33" i="1"/>
  <c r="J29" i="1"/>
  <c r="J25" i="1"/>
  <c r="J21" i="1"/>
  <c r="J17" i="1"/>
  <c r="K17" i="1" s="1"/>
  <c r="J13" i="1"/>
  <c r="J9" i="1"/>
  <c r="N45" i="1"/>
  <c r="N9" i="1"/>
  <c r="K29" i="1" l="1"/>
  <c r="O9" i="1"/>
  <c r="O8" i="1"/>
  <c r="S62" i="1"/>
  <c r="O28" i="1"/>
  <c r="O45" i="1"/>
  <c r="O44" i="1"/>
  <c r="K13" i="1"/>
  <c r="K45" i="1"/>
  <c r="S12" i="1"/>
  <c r="O52" i="1"/>
  <c r="K56" i="1"/>
  <c r="S47" i="1"/>
  <c r="K49" i="1"/>
  <c r="O24" i="1"/>
  <c r="S3" i="1"/>
  <c r="K26" i="1"/>
  <c r="K58" i="1"/>
  <c r="S38" i="1"/>
  <c r="K65" i="1"/>
  <c r="K18" i="1"/>
  <c r="K50" i="1"/>
  <c r="S34" i="1"/>
  <c r="S31" i="1"/>
  <c r="K35" i="1"/>
  <c r="S50" i="1"/>
  <c r="K20" i="1"/>
  <c r="K52" i="1"/>
  <c r="S60" i="1"/>
  <c r="K21" i="1"/>
  <c r="K33" i="1"/>
  <c r="K53" i="1"/>
  <c r="S10" i="1"/>
  <c r="K7" i="1"/>
  <c r="S11" i="1"/>
  <c r="O56" i="1"/>
  <c r="K28" i="1"/>
  <c r="K60" i="1"/>
  <c r="K12" i="1"/>
  <c r="K9" i="1"/>
  <c r="K25" i="1"/>
  <c r="K38" i="1"/>
  <c r="G66" i="1"/>
  <c r="O4" i="1"/>
  <c r="O20" i="1"/>
  <c r="O64" i="1"/>
  <c r="K32" i="1"/>
  <c r="K64" i="1"/>
  <c r="K37" i="1"/>
  <c r="K43" i="1"/>
  <c r="S59" i="1"/>
  <c r="K11" i="1"/>
  <c r="K42" i="1"/>
  <c r="K59" i="1"/>
  <c r="O27" i="1"/>
  <c r="S46" i="1"/>
  <c r="K22" i="1"/>
  <c r="K54" i="1"/>
  <c r="S18" i="1"/>
  <c r="K55" i="1"/>
  <c r="O39" i="1"/>
  <c r="O43" i="1"/>
  <c r="K31" i="1"/>
  <c r="K63" i="1"/>
  <c r="K8" i="1"/>
  <c r="K40" i="1"/>
  <c r="M41" i="1"/>
  <c r="O41" i="1" s="1"/>
  <c r="Q41" i="1"/>
  <c r="S41" i="1" s="1"/>
  <c r="I41" i="1"/>
  <c r="K41" i="1" s="1"/>
  <c r="K24" i="1"/>
  <c r="K51" i="1"/>
  <c r="K23" i="1"/>
  <c r="K5" i="1"/>
  <c r="K30" i="1"/>
  <c r="O55" i="1"/>
  <c r="O36" i="1"/>
  <c r="K44" i="1"/>
  <c r="M14" i="1"/>
  <c r="O14" i="1" s="1"/>
  <c r="I14" i="1"/>
  <c r="K14" i="1" s="1"/>
  <c r="Q14" i="1"/>
  <c r="S14" i="1" s="1"/>
  <c r="S22" i="1"/>
  <c r="K27" i="1"/>
  <c r="K36" i="1"/>
  <c r="K62" i="1"/>
  <c r="O58" i="1"/>
  <c r="K34" i="1"/>
  <c r="K4" i="1"/>
  <c r="K39" i="1"/>
  <c r="O40" i="1"/>
  <c r="K16" i="1"/>
  <c r="K48" i="1"/>
  <c r="S54" i="1"/>
  <c r="M15" i="1"/>
  <c r="O15" i="1" s="1"/>
  <c r="I15" i="1"/>
  <c r="K15" i="1" s="1"/>
  <c r="Q15" i="1"/>
  <c r="S15" i="1" s="1"/>
  <c r="K19" i="1"/>
  <c r="K47" i="1"/>
  <c r="S66" i="1" l="1"/>
  <c r="H66" i="1"/>
  <c r="I66" i="1" l="1"/>
  <c r="Q66" i="1" l="1"/>
  <c r="N66" i="1"/>
  <c r="M66" i="1"/>
  <c r="J66" i="1" l="1"/>
  <c r="R66" i="1"/>
  <c r="K2" i="1"/>
  <c r="O2" i="1"/>
  <c r="O66" i="1" l="1"/>
  <c r="K66" i="1"/>
  <c r="AC66" i="1" l="1"/>
  <c r="W66" i="1"/>
  <c r="Y66" i="1"/>
  <c r="V66" i="1" l="1"/>
  <c r="Z2" i="1"/>
  <c r="AB66" i="1" l="1"/>
  <c r="Z66" i="1"/>
  <c r="X66" i="1"/>
  <c r="AD66" i="1"/>
</calcChain>
</file>

<file path=xl/comments1.xml><?xml version="1.0" encoding="utf-8"?>
<comments xmlns="http://schemas.openxmlformats.org/spreadsheetml/2006/main">
  <authors>
    <author>Lisa Montgomery</author>
  </authors>
  <commentList>
    <comment ref="Z57" authorId="0" shapeId="0">
      <text>
        <r>
          <rPr>
            <b/>
            <sz val="9"/>
            <color indexed="81"/>
            <rFont val="Tahoma"/>
            <family val="2"/>
          </rPr>
          <t>Lisa Montgomery:</t>
        </r>
        <r>
          <rPr>
            <sz val="9"/>
            <color indexed="81"/>
            <rFont val="Tahoma"/>
            <family val="2"/>
          </rPr>
          <t xml:space="preserve">
747,124.80 - EFT
31,289.85 - paper</t>
        </r>
      </text>
    </comment>
    <comment ref="Z59" authorId="0" shapeId="0">
      <text>
        <r>
          <rPr>
            <b/>
            <sz val="9"/>
            <color indexed="81"/>
            <rFont val="Tahoma"/>
            <family val="2"/>
          </rPr>
          <t>Lisa Montgomery:</t>
        </r>
        <r>
          <rPr>
            <sz val="9"/>
            <color indexed="81"/>
            <rFont val="Tahoma"/>
            <family val="2"/>
          </rPr>
          <t xml:space="preserve">
5,220,369.83 - eft
168,652.69 - paper</t>
        </r>
      </text>
    </comment>
  </commentList>
</comments>
</file>

<file path=xl/comments2.xml><?xml version="1.0" encoding="utf-8"?>
<comments xmlns="http://schemas.openxmlformats.org/spreadsheetml/2006/main">
  <authors>
    <author>Aaron Morris</author>
    <author>Kambra Reddick</author>
  </authors>
  <commentList>
    <comment ref="D2" authorId="0" shape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
3 = Public
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1 = Taxed
0 = Not taxed</t>
        </r>
      </text>
    </comment>
  </commentList>
</comments>
</file>

<file path=xl/comments3.xml><?xml version="1.0" encoding="utf-8"?>
<comments xmlns="http://schemas.openxmlformats.org/spreadsheetml/2006/main">
  <authors>
    <author>Aaron Morris</author>
    <author>Kambra Reddick</author>
  </authors>
  <commentList>
    <comment ref="D2" authorId="0" shape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
3 = Public
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1 = Taxed
0 = Not taxed</t>
        </r>
      </text>
    </comment>
  </commentList>
</comments>
</file>

<file path=xl/sharedStrings.xml><?xml version="1.0" encoding="utf-8"?>
<sst xmlns="http://schemas.openxmlformats.org/spreadsheetml/2006/main" count="522" uniqueCount="170">
  <si>
    <t>Medicaid Prov ID</t>
  </si>
  <si>
    <t>Hosp Name</t>
  </si>
  <si>
    <t>Hospital Class</t>
  </si>
  <si>
    <t>Inpatient Hospital Access Payment</t>
  </si>
  <si>
    <t>Outpatient Hospital Access Payments</t>
  </si>
  <si>
    <t>100700030A</t>
  </si>
  <si>
    <t>200435950A</t>
  </si>
  <si>
    <t>200439230A</t>
  </si>
  <si>
    <t>100700490A</t>
  </si>
  <si>
    <t>100699420A</t>
  </si>
  <si>
    <t>200102450A</t>
  </si>
  <si>
    <t>BAILEY MEDICAL CENTER LLC</t>
  </si>
  <si>
    <t>100700010G</t>
  </si>
  <si>
    <t>CLINTON HMA LLC</t>
  </si>
  <si>
    <t>200044190A</t>
  </si>
  <si>
    <t>100696610B</t>
  </si>
  <si>
    <t>100699410A</t>
  </si>
  <si>
    <t>GREAT PLAINS REGIONAL MEDICAL CENTER</t>
  </si>
  <si>
    <t>200045700C</t>
  </si>
  <si>
    <t>HENRYETTA MEDICAL CENTER</t>
  </si>
  <si>
    <t>200044210A</t>
  </si>
  <si>
    <t>HILLCREST MEDICAL CENTER</t>
  </si>
  <si>
    <t>100806400C</t>
  </si>
  <si>
    <t>100699440A</t>
  </si>
  <si>
    <t>100699500A</t>
  </si>
  <si>
    <t>INTEGRIS BASS MEM BAP</t>
  </si>
  <si>
    <t>100700610A</t>
  </si>
  <si>
    <t>INTEGRIS CANADIAN VALLEY HOSPITAL</t>
  </si>
  <si>
    <t>100699700A</t>
  </si>
  <si>
    <t>INTEGRIS GROVE HOSPITAL</t>
  </si>
  <si>
    <t>200405550A</t>
  </si>
  <si>
    <t>INTEGRIS HEALTH EDMOND, INC.</t>
  </si>
  <si>
    <t>100700200A</t>
  </si>
  <si>
    <t>INTEGRIS SOUTHWEST MEDICAL</t>
  </si>
  <si>
    <t>100699490A</t>
  </si>
  <si>
    <t>JANE PHILLIPS EP HSP</t>
  </si>
  <si>
    <t>100699390A</t>
  </si>
  <si>
    <t>MERCY HEALTH CENTER</t>
  </si>
  <si>
    <t>200509290A</t>
  </si>
  <si>
    <t>MERCY HOSPITAL ADA, INC.</t>
  </si>
  <si>
    <t>100262320C</t>
  </si>
  <si>
    <t>200479750A</t>
  </si>
  <si>
    <t>MERCY REHABILITATION HOSPITAL, LLC</t>
  </si>
  <si>
    <t>200242900A</t>
  </si>
  <si>
    <t>100699570A</t>
  </si>
  <si>
    <t>SAINT FRANCIS HOSPITAL</t>
  </si>
  <si>
    <t>200031310A</t>
  </si>
  <si>
    <t>SAINT FRANCIS HOSPITAL SOUTH</t>
  </si>
  <si>
    <t>200196450C</t>
  </si>
  <si>
    <t>SEMINOLE HMA LLC</t>
  </si>
  <si>
    <t>100697950B</t>
  </si>
  <si>
    <t>SOUTHWESTERN MEDICAL CENTER</t>
  </si>
  <si>
    <t>100699540A</t>
  </si>
  <si>
    <t>200310990A</t>
  </si>
  <si>
    <t>ST JOHN BROKEN ARROW, INC</t>
  </si>
  <si>
    <t>100699400A</t>
  </si>
  <si>
    <t>ST JOHN MED CTR</t>
  </si>
  <si>
    <t>200106410A</t>
  </si>
  <si>
    <t>ST JOHN OWASSO</t>
  </si>
  <si>
    <t>100690020A</t>
  </si>
  <si>
    <t>ST MARY'S REGIONAL CTR</t>
  </si>
  <si>
    <t>100740840B</t>
  </si>
  <si>
    <t>200006260A</t>
  </si>
  <si>
    <t>TULSA SPINE HOSPITAL</t>
  </si>
  <si>
    <t>200028650A</t>
  </si>
  <si>
    <t>VALIR REHABILITATION HOSPITAL OF OKC</t>
  </si>
  <si>
    <t>WILLOW CREST HOSPITAL</t>
  </si>
  <si>
    <t>200019120A</t>
  </si>
  <si>
    <t>WOODWARD HEALTH SYSTEM LLC</t>
  </si>
  <si>
    <t>100700720A</t>
  </si>
  <si>
    <t>CHOCTAW MEMORIAL HOSPITAL</t>
  </si>
  <si>
    <t>100749570S</t>
  </si>
  <si>
    <t>100700880A</t>
  </si>
  <si>
    <t>ELKVIEW GEN HSP</t>
  </si>
  <si>
    <t>100700820A</t>
  </si>
  <si>
    <t>GRADY MEMORIAL HOSPITAL</t>
  </si>
  <si>
    <t>100699350A</t>
  </si>
  <si>
    <t>JACKSON CO MEM HSP</t>
  </si>
  <si>
    <t>100710530D</t>
  </si>
  <si>
    <t>MCALESTER REGIONAL</t>
  </si>
  <si>
    <t>100700690A</t>
  </si>
  <si>
    <t>NORMAN REGIONAL HOSPITAL</t>
  </si>
  <si>
    <t>100700680A</t>
  </si>
  <si>
    <t>NORTHEASTERN HEALTH SYSTEM</t>
  </si>
  <si>
    <t>100699900A</t>
  </si>
  <si>
    <t>PURCELL MUNICIPAL HOSPITAL</t>
  </si>
  <si>
    <t>100700770A</t>
  </si>
  <si>
    <t>PUSHMATAHA HSP</t>
  </si>
  <si>
    <t>100700190A</t>
  </si>
  <si>
    <t>SEQUOYAH COUNTY CITY OF SALLISAW HOSPITAL AUTHORIT</t>
  </si>
  <si>
    <t>100699950A</t>
  </si>
  <si>
    <t>STILLWATER MEDICAL CENTER</t>
  </si>
  <si>
    <t>200100890B</t>
  </si>
  <si>
    <t>WAGONER COMMUNITY HOSPITAL</t>
  </si>
  <si>
    <t>Spec</t>
  </si>
  <si>
    <t>200573000A</t>
  </si>
  <si>
    <t>BRISTOW ENDEAVOR HEALTHCARE, LLC</t>
  </si>
  <si>
    <t xml:space="preserve"> 1.4% Withhold </t>
  </si>
  <si>
    <t>200668710A</t>
  </si>
  <si>
    <t>200702430B</t>
  </si>
  <si>
    <t>200700900A</t>
  </si>
  <si>
    <t>200085660H</t>
  </si>
  <si>
    <t>200735850A</t>
  </si>
  <si>
    <t>100738360L</t>
  </si>
  <si>
    <t>100701680L</t>
  </si>
  <si>
    <t>200673510G</t>
  </si>
  <si>
    <t>100700380P</t>
  </si>
  <si>
    <t>CEDAR RIDGE PSYCHIATRIC HOSPITAL</t>
  </si>
  <si>
    <t>OKLAHOMA STATE UNIVERSITY MEDICAL TRUST</t>
  </si>
  <si>
    <t>PARKSIDE PSYCHIATRIC HOSPITAL &amp; CLINIC</t>
  </si>
  <si>
    <t>ROLLING HILLS HOSPITAL, LLC</t>
  </si>
  <si>
    <t>SSM HEALTH ST. ANTHONY HOSPITAL-OKC</t>
  </si>
  <si>
    <t>SSM HEALTH ST. ANTHONY HOSPITAL-SHAWNEE</t>
  </si>
  <si>
    <t>BLACKWELL REGIONAL HOSPITAL</t>
  </si>
  <si>
    <t>COMANCHE CO MEM HSP</t>
  </si>
  <si>
    <t>200417790W</t>
  </si>
  <si>
    <t>100700120A</t>
  </si>
  <si>
    <t>DUNCAN REGIONAL HOSPITAL</t>
  </si>
  <si>
    <t>200718040B</t>
  </si>
  <si>
    <t>Effective Jan 2020</t>
  </si>
  <si>
    <t xml:space="preserve">Total CY2020 SHOPP Allocation (Jan-Mar 2020 </t>
  </si>
  <si>
    <t xml:space="preserve">Inpatient CY2020 SHOPP Allocation (Jan-Mar 2020) </t>
  </si>
  <si>
    <t xml:space="preserve"> Outpatient CY2020 SHOPP Allocation (Jan-Mar 2020) </t>
  </si>
  <si>
    <t>Inpatient CY2020 SHOPP Allocation (Apr-June 2020)</t>
  </si>
  <si>
    <t xml:space="preserve"> Outpatient CY2020 SHOPP Allocation (Apr-June 2020)</t>
  </si>
  <si>
    <t>Total CY2020 SHOPP Allocation (Apr-June 2020)</t>
  </si>
  <si>
    <t>Inpatient CY2020 SHOPP Allocation (July-Sept 2020)</t>
  </si>
  <si>
    <t xml:space="preserve"> Outpatient CY2020 SHOPP Allocation (July-Sept 2020)</t>
  </si>
  <si>
    <t>Total CY2020 SHOPP Allocation (July-Sept 2020)</t>
  </si>
  <si>
    <t>Inpatient CY2020 SHOPP Allocation (Oct-Dec 2020)</t>
  </si>
  <si>
    <t xml:space="preserve"> Outpatient CY2020 SHOPP Allocation (Oct-Dec 2020)</t>
  </si>
  <si>
    <t xml:space="preserve"> Total CY2020 SHOPP Allocation (Oct-Dec 2020)</t>
  </si>
  <si>
    <t>Inpatient CY2020 SHOPP Allocation 1.4% Withhold</t>
  </si>
  <si>
    <t xml:space="preserve"> Outpatient CY2020 SHOPP Allocation  1.4% Withhold</t>
  </si>
  <si>
    <t xml:space="preserve">Oct 2020 (FMAP Change) </t>
  </si>
  <si>
    <t>Inpatient Pool</t>
  </si>
  <si>
    <t>Outpatient Pool</t>
  </si>
  <si>
    <t>Use DRG UPL Not Cost</t>
  </si>
  <si>
    <t>Taxed</t>
  </si>
  <si>
    <t>Medicaid IP Payments</t>
  </si>
  <si>
    <t>Inpatient Pro Rata Share</t>
  </si>
  <si>
    <t>Medicaid OP Payments</t>
  </si>
  <si>
    <t>Outpatient Pro Rata Share</t>
  </si>
  <si>
    <t>Private Taxed</t>
  </si>
  <si>
    <t>100701410E</t>
  </si>
  <si>
    <t>Yes</t>
  </si>
  <si>
    <t>No</t>
  </si>
  <si>
    <t>Inpatient Private Pool</t>
  </si>
  <si>
    <t>Outpatient Private Pool</t>
  </si>
  <si>
    <t>Recycled Private Pool</t>
  </si>
  <si>
    <t>NSGO Taxed</t>
  </si>
  <si>
    <t>Inpatient NSGO Pool</t>
  </si>
  <si>
    <t>Outpatient NSGO Pool</t>
  </si>
  <si>
    <t>PERRY MEMORIAL HOSPITAL</t>
  </si>
  <si>
    <t>AHS SOUTHCREST HOSPITAL, LLC</t>
  </si>
  <si>
    <t>ALLIANCEHEALTH DURANT</t>
  </si>
  <si>
    <t>BROOKHAVEN HOSPITAL INC</t>
  </si>
  <si>
    <t>HILLCREST HOSPITAL CLAREMORE</t>
  </si>
  <si>
    <t>HILLCREST HOSPITAL CUSHING</t>
  </si>
  <si>
    <t>INTEGRIS BAPTIST MEDICAL C</t>
  </si>
  <si>
    <t>INTEGRIS MIAMI HOSPITAL</t>
  </si>
  <si>
    <t>KAY COUNTY OKLAHOMA HOSPITAL</t>
  </si>
  <si>
    <t>LAUREATE PSYCHIATRIC CLINIC &amp; HOSPITAL INC</t>
  </si>
  <si>
    <t>HILLCREST HOSPITAL PRYOR</t>
  </si>
  <si>
    <t>MEMORIAL HOSPITAL</t>
  </si>
  <si>
    <t>MERCY HOSPITAL ARDMORE</t>
  </si>
  <si>
    <t>MIDWEST REGIONAL MEDICAL</t>
  </si>
  <si>
    <t>OAKWOOD SPRINGS, LLC</t>
  </si>
  <si>
    <t>SAINT FRANCIS HOSPITAL VINITA</t>
  </si>
  <si>
    <t>SAINT FRANCIS HOSPITAL MUSKOGEE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</si>
</sst>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_(* #,##0_);_(* \(#,##0\);_(* &quot;-&quot;??_);_(@_)"/>
    <numFmt numFmtId="166" formatCode="0.0000%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i/>
      <sz val="16"/>
      <name val="Helv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</font>
    <font>
      <b/>
      <i/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99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7">
    <xf numFmtId="0" fontId="0" fillId="0" borderId="0"/>
    <xf numFmtId="0" fontId="2" fillId="0" borderId="0"/>
    <xf numFmtId="0" fontId="2" fillId="0" borderId="0"/>
    <xf numFmtId="0" fontId="2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5" fillId="0" borderId="0"/>
    <xf numFmtId="0" fontId="11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7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8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2" fillId="0" borderId="0"/>
    <xf numFmtId="0" fontId="11" fillId="15" borderId="5" applyNumberFormat="0" applyFont="0" applyAlignment="0" applyProtection="0"/>
    <xf numFmtId="0" fontId="11" fillId="15" borderId="5" applyNumberFormat="0" applyFont="0" applyAlignment="0" applyProtection="0"/>
    <xf numFmtId="0" fontId="11" fillId="15" borderId="5" applyNumberFormat="0" applyFont="0" applyAlignment="0" applyProtection="0"/>
    <xf numFmtId="0" fontId="11" fillId="15" borderId="5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0" fontId="26" fillId="0" borderId="0"/>
    <xf numFmtId="0" fontId="9" fillId="0" borderId="0"/>
  </cellStyleXfs>
  <cellXfs count="82">
    <xf numFmtId="0" fontId="0" fillId="0" borderId="0" xfId="0"/>
    <xf numFmtId="0" fontId="0" fillId="0" borderId="0" xfId="0"/>
    <xf numFmtId="0" fontId="16" fillId="2" borderId="2" xfId="2" applyFont="1" applyFill="1" applyBorder="1" applyAlignment="1">
      <alignment horizontal="center" wrapText="1"/>
    </xf>
    <xf numFmtId="0" fontId="17" fillId="2" borderId="2" xfId="50" applyFont="1" applyFill="1" applyBorder="1" applyAlignment="1">
      <alignment horizontal="center" wrapText="1"/>
    </xf>
    <xf numFmtId="0" fontId="14" fillId="0" borderId="0" xfId="76" applyFont="1" applyBorder="1"/>
    <xf numFmtId="0" fontId="17" fillId="16" borderId="2" xfId="50" applyFont="1" applyFill="1" applyBorder="1" applyAlignment="1">
      <alignment horizontal="center" wrapText="1"/>
    </xf>
    <xf numFmtId="0" fontId="18" fillId="17" borderId="0" xfId="0" applyFont="1" applyFill="1"/>
    <xf numFmtId="43" fontId="18" fillId="0" borderId="0" xfId="33" applyFont="1"/>
    <xf numFmtId="0" fontId="18" fillId="17" borderId="0" xfId="0" applyFont="1" applyFill="1" applyAlignment="1">
      <alignment wrapText="1"/>
    </xf>
    <xf numFmtId="43" fontId="18" fillId="19" borderId="0" xfId="16" applyFont="1" applyFill="1"/>
    <xf numFmtId="43" fontId="18" fillId="20" borderId="0" xfId="16" applyFont="1" applyFill="1"/>
    <xf numFmtId="0" fontId="13" fillId="0" borderId="0" xfId="0" applyFont="1"/>
    <xf numFmtId="0" fontId="15" fillId="0" borderId="0" xfId="50" applyFont="1" applyFill="1" applyBorder="1"/>
    <xf numFmtId="0" fontId="16" fillId="2" borderId="2" xfId="2" applyFont="1" applyFill="1" applyBorder="1" applyAlignment="1">
      <alignment horizontal="center" wrapText="1"/>
    </xf>
    <xf numFmtId="0" fontId="17" fillId="2" borderId="2" xfId="50" applyFont="1" applyFill="1" applyBorder="1" applyAlignment="1">
      <alignment horizontal="center" wrapText="1"/>
    </xf>
    <xf numFmtId="0" fontId="14" fillId="0" borderId="0" xfId="76" applyFont="1" applyFill="1" applyBorder="1"/>
    <xf numFmtId="0" fontId="14" fillId="0" borderId="0" xfId="2" applyFont="1" applyFill="1" applyBorder="1"/>
    <xf numFmtId="0" fontId="0" fillId="21" borderId="0" xfId="0" applyFill="1"/>
    <xf numFmtId="0" fontId="13" fillId="21" borderId="0" xfId="0" applyFont="1" applyFill="1"/>
    <xf numFmtId="0" fontId="17" fillId="21" borderId="0" xfId="50" applyFont="1" applyFill="1" applyBorder="1" applyAlignment="1">
      <alignment horizontal="center" wrapText="1"/>
    </xf>
    <xf numFmtId="0" fontId="15" fillId="21" borderId="0" xfId="50" applyFont="1" applyFill="1" applyBorder="1"/>
    <xf numFmtId="43" fontId="19" fillId="0" borderId="3" xfId="0" applyNumberFormat="1" applyFont="1" applyBorder="1"/>
    <xf numFmtId="49" fontId="16" fillId="2" borderId="2" xfId="2" applyNumberFormat="1" applyFont="1" applyFill="1" applyBorder="1" applyAlignment="1">
      <alignment horizontal="center" wrapText="1"/>
    </xf>
    <xf numFmtId="43" fontId="19" fillId="18" borderId="4" xfId="33" applyFont="1" applyFill="1" applyBorder="1" applyAlignment="1">
      <alignment horizontal="center" wrapText="1"/>
    </xf>
    <xf numFmtId="43" fontId="0" fillId="0" borderId="0" xfId="0" applyNumberFormat="1"/>
    <xf numFmtId="0" fontId="18" fillId="0" borderId="0" xfId="0" applyFont="1" applyFill="1"/>
    <xf numFmtId="0" fontId="14" fillId="0" borderId="0" xfId="50" applyFont="1" applyFill="1" applyBorder="1"/>
    <xf numFmtId="0" fontId="0" fillId="0" borderId="0" xfId="0" applyFill="1"/>
    <xf numFmtId="43" fontId="18" fillId="18" borderId="0" xfId="33" applyFont="1" applyFill="1" applyBorder="1" applyAlignment="1">
      <alignment horizontal="center" wrapText="1"/>
    </xf>
    <xf numFmtId="0" fontId="14" fillId="0" borderId="0" xfId="2" applyFont="1" applyBorder="1"/>
    <xf numFmtId="0" fontId="10" fillId="0" borderId="1" xfId="89" applyFont="1" applyFill="1" applyBorder="1" applyAlignment="1">
      <alignment wrapText="1"/>
    </xf>
    <xf numFmtId="0" fontId="15" fillId="0" borderId="0" xfId="91" applyFont="1" applyFill="1" applyBorder="1" applyAlignment="1"/>
    <xf numFmtId="0" fontId="0" fillId="0" borderId="0" xfId="0" applyBorder="1"/>
    <xf numFmtId="43" fontId="18" fillId="0" borderId="0" xfId="0" applyNumberFormat="1" applyFont="1"/>
    <xf numFmtId="0" fontId="15" fillId="0" borderId="0" xfId="23" applyNumberFormat="1" applyFont="1" applyFill="1" applyBorder="1" applyAlignment="1">
      <alignment horizontal="center"/>
    </xf>
    <xf numFmtId="165" fontId="14" fillId="0" borderId="0" xfId="23" applyNumberFormat="1" applyFont="1" applyFill="1" applyBorder="1"/>
    <xf numFmtId="165" fontId="14" fillId="0" borderId="0" xfId="23" applyNumberFormat="1" applyFont="1" applyBorder="1"/>
    <xf numFmtId="10" fontId="16" fillId="0" borderId="0" xfId="2" applyNumberFormat="1" applyFont="1" applyFill="1" applyBorder="1" applyAlignment="1">
      <alignment horizontal="center" wrapText="1"/>
    </xf>
    <xf numFmtId="0" fontId="16" fillId="22" borderId="0" xfId="2" applyFont="1" applyFill="1" applyBorder="1"/>
    <xf numFmtId="165" fontId="16" fillId="2" borderId="2" xfId="23" applyNumberFormat="1" applyFont="1" applyFill="1" applyBorder="1" applyAlignment="1">
      <alignment horizontal="center" wrapText="1"/>
    </xf>
    <xf numFmtId="0" fontId="16" fillId="2" borderId="2" xfId="50" applyFont="1" applyFill="1" applyBorder="1" applyAlignment="1">
      <alignment horizontal="center" wrapText="1"/>
    </xf>
    <xf numFmtId="0" fontId="17" fillId="23" borderId="2" xfId="50" applyFont="1" applyFill="1" applyBorder="1" applyAlignment="1">
      <alignment horizontal="center" wrapText="1"/>
    </xf>
    <xf numFmtId="0" fontId="17" fillId="24" borderId="2" xfId="50" applyFont="1" applyFill="1" applyBorder="1" applyAlignment="1">
      <alignment horizontal="center" wrapText="1"/>
    </xf>
    <xf numFmtId="0" fontId="16" fillId="0" borderId="0" xfId="2" applyFont="1" applyFill="1" applyBorder="1" applyAlignment="1">
      <alignment horizontal="center" wrapText="1"/>
    </xf>
    <xf numFmtId="0" fontId="18" fillId="0" borderId="0" xfId="93" applyFont="1" applyFill="1" applyAlignment="1"/>
    <xf numFmtId="0" fontId="14" fillId="0" borderId="0" xfId="23" applyNumberFormat="1" applyFont="1" applyFill="1" applyBorder="1"/>
    <xf numFmtId="43" fontId="14" fillId="0" borderId="0" xfId="23" applyFont="1" applyBorder="1"/>
    <xf numFmtId="166" fontId="14" fillId="0" borderId="0" xfId="82" applyNumberFormat="1" applyFont="1" applyBorder="1"/>
    <xf numFmtId="43" fontId="14" fillId="0" borderId="0" xfId="2" applyNumberFormat="1" applyFont="1" applyBorder="1"/>
    <xf numFmtId="0" fontId="14" fillId="25" borderId="0" xfId="76" applyFont="1" applyFill="1" applyBorder="1"/>
    <xf numFmtId="0" fontId="24" fillId="25" borderId="0" xfId="50" applyFont="1" applyFill="1" applyBorder="1" applyAlignment="1">
      <alignment horizontal="center"/>
    </xf>
    <xf numFmtId="0" fontId="18" fillId="25" borderId="0" xfId="93" applyFont="1" applyFill="1" applyAlignment="1"/>
    <xf numFmtId="0" fontId="15" fillId="25" borderId="0" xfId="50" applyFont="1" applyFill="1" applyBorder="1"/>
    <xf numFmtId="0" fontId="14" fillId="25" borderId="0" xfId="2" applyFont="1" applyFill="1" applyBorder="1"/>
    <xf numFmtId="0" fontId="14" fillId="25" borderId="0" xfId="23" applyNumberFormat="1" applyFont="1" applyFill="1" applyBorder="1"/>
    <xf numFmtId="43" fontId="14" fillId="25" borderId="0" xfId="23" applyFont="1" applyFill="1" applyBorder="1"/>
    <xf numFmtId="166" fontId="14" fillId="25" borderId="0" xfId="82" applyNumberFormat="1" applyFont="1" applyFill="1" applyBorder="1"/>
    <xf numFmtId="43" fontId="14" fillId="25" borderId="0" xfId="2" applyNumberFormat="1" applyFont="1" applyFill="1" applyBorder="1"/>
    <xf numFmtId="0" fontId="25" fillId="0" borderId="0" xfId="2" applyFont="1" applyBorder="1"/>
    <xf numFmtId="0" fontId="14" fillId="0" borderId="0" xfId="23" applyNumberFormat="1" applyFont="1" applyBorder="1"/>
    <xf numFmtId="43" fontId="14" fillId="0" borderId="0" xfId="23" applyFont="1" applyFill="1" applyBorder="1"/>
    <xf numFmtId="166" fontId="14" fillId="0" borderId="0" xfId="82" applyNumberFormat="1" applyFont="1" applyFill="1" applyBorder="1"/>
    <xf numFmtId="43" fontId="14" fillId="0" borderId="0" xfId="2" applyNumberFormat="1" applyFont="1" applyFill="1" applyBorder="1"/>
    <xf numFmtId="0" fontId="15" fillId="0" borderId="0" xfId="96" applyFont="1" applyFill="1" applyBorder="1" applyAlignment="1"/>
    <xf numFmtId="166" fontId="14" fillId="0" borderId="0" xfId="83" applyNumberFormat="1" applyFont="1" applyBorder="1"/>
    <xf numFmtId="43" fontId="14" fillId="26" borderId="0" xfId="23" applyFont="1" applyFill="1" applyBorder="1"/>
    <xf numFmtId="165" fontId="14" fillId="26" borderId="0" xfId="23" applyNumberFormat="1" applyFont="1" applyFill="1" applyBorder="1"/>
    <xf numFmtId="43" fontId="14" fillId="26" borderId="0" xfId="23" applyNumberFormat="1" applyFont="1" applyFill="1" applyBorder="1"/>
    <xf numFmtId="165" fontId="14" fillId="26" borderId="0" xfId="2" applyNumberFormat="1" applyFont="1" applyFill="1" applyBorder="1"/>
    <xf numFmtId="43" fontId="14" fillId="0" borderId="0" xfId="23" applyNumberFormat="1" applyFont="1" applyBorder="1"/>
    <xf numFmtId="43" fontId="14" fillId="0" borderId="0" xfId="16" applyFont="1" applyFill="1" applyBorder="1"/>
    <xf numFmtId="0" fontId="27" fillId="0" borderId="0" xfId="23" applyNumberFormat="1" applyFont="1" applyFill="1" applyBorder="1"/>
    <xf numFmtId="43" fontId="14" fillId="26" borderId="0" xfId="23" applyNumberFormat="1" applyFont="1" applyFill="1" applyBorder="1" applyAlignment="1">
      <alignment horizontal="center"/>
    </xf>
    <xf numFmtId="0" fontId="10" fillId="0" borderId="0" xfId="89" applyFont="1" applyFill="1" applyBorder="1" applyAlignment="1">
      <alignment wrapText="1"/>
    </xf>
    <xf numFmtId="0" fontId="18" fillId="0" borderId="0" xfId="90" applyFont="1" applyFill="1"/>
    <xf numFmtId="0" fontId="18" fillId="0" borderId="0" xfId="94" applyFont="1" applyFill="1"/>
    <xf numFmtId="165" fontId="16" fillId="22" borderId="0" xfId="2" applyNumberFormat="1" applyFont="1" applyFill="1" applyBorder="1"/>
    <xf numFmtId="43" fontId="28" fillId="0" borderId="0" xfId="23" applyFont="1" applyFill="1" applyBorder="1"/>
    <xf numFmtId="43" fontId="28" fillId="0" borderId="0" xfId="2" applyNumberFormat="1" applyFont="1" applyBorder="1"/>
    <xf numFmtId="0" fontId="18" fillId="0" borderId="0" xfId="44" applyFont="1" applyFill="1"/>
    <xf numFmtId="43" fontId="16" fillId="22" borderId="0" xfId="2" applyNumberFormat="1" applyFont="1" applyFill="1" applyBorder="1"/>
    <xf numFmtId="43" fontId="28" fillId="24" borderId="0" xfId="2" applyNumberFormat="1" applyFont="1" applyFill="1" applyBorder="1"/>
  </cellXfs>
  <cellStyles count="97">
    <cellStyle name="£Z_x0004_Ç_x0006_^_x0004_" xfId="1"/>
    <cellStyle name="£Z_x0004_Ç_x0006_^_x0004_ 2" xfId="2"/>
    <cellStyle name="£Z_x0004_Ç_x0006_^_x0004_ 2 2" xfId="3"/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Comma 10" xfId="16"/>
    <cellStyle name="Comma 2" xfId="17"/>
    <cellStyle name="Comma 2 2" xfId="18"/>
    <cellStyle name="Comma 2 3" xfId="19"/>
    <cellStyle name="Comma 2 3 2" xfId="20"/>
    <cellStyle name="Comma 2 3 2 2" xfId="21"/>
    <cellStyle name="Comma 2 4" xfId="22"/>
    <cellStyle name="Comma 2 4 2" xfId="23"/>
    <cellStyle name="Comma 2 5" xfId="24"/>
    <cellStyle name="Comma 3" xfId="25"/>
    <cellStyle name="Comma 4" xfId="26"/>
    <cellStyle name="Comma 5" xfId="27"/>
    <cellStyle name="Comma 5 2" xfId="28"/>
    <cellStyle name="Comma 5 3" xfId="29"/>
    <cellStyle name="Comma 6" xfId="30"/>
    <cellStyle name="Comma 7" xfId="31"/>
    <cellStyle name="Comma 8" xfId="32"/>
    <cellStyle name="Comma 8 2" xfId="33"/>
    <cellStyle name="Comma 8 3" xfId="34"/>
    <cellStyle name="Comma 8 4" xfId="35"/>
    <cellStyle name="Comma 9" xfId="36"/>
    <cellStyle name="Comma 9 2" xfId="37"/>
    <cellStyle name="Currency 2" xfId="92"/>
    <cellStyle name="Normal" xfId="0" builtinId="0"/>
    <cellStyle name="Normal - Style1" xfId="38"/>
    <cellStyle name="Normal 10" xfId="39"/>
    <cellStyle name="Normal 11" xfId="40"/>
    <cellStyle name="Normal 12" xfId="41"/>
    <cellStyle name="Normal 13" xfId="42"/>
    <cellStyle name="Normal 13 2" xfId="43"/>
    <cellStyle name="Normal 13 5 2" xfId="90"/>
    <cellStyle name="Normal 14" xfId="44"/>
    <cellStyle name="Normal 14 2" xfId="45"/>
    <cellStyle name="Normal 14 3" xfId="46"/>
    <cellStyle name="Normal 14 4" xfId="94"/>
    <cellStyle name="Normal 15" xfId="47"/>
    <cellStyle name="Normal 15 2" xfId="48"/>
    <cellStyle name="Normal 15 3" xfId="49"/>
    <cellStyle name="Normal 16" xfId="95"/>
    <cellStyle name="Normal 2" xfId="50"/>
    <cellStyle name="Normal 2 2" xfId="51"/>
    <cellStyle name="Normal 2 2 2" xfId="52"/>
    <cellStyle name="Normal 2 2 3" xfId="53"/>
    <cellStyle name="Normal 2 2 3 2" xfId="54"/>
    <cellStyle name="Normal 2 2 3 3" xfId="55"/>
    <cellStyle name="Normal 2 3" xfId="56"/>
    <cellStyle name="Normal 2 4" xfId="57"/>
    <cellStyle name="Normal 3" xfId="58"/>
    <cellStyle name="Normal 3 2" xfId="59"/>
    <cellStyle name="Normal 3 2 2" xfId="60"/>
    <cellStyle name="Normal 3 2 2 2" xfId="61"/>
    <cellStyle name="Normal 3 3" xfId="62"/>
    <cellStyle name="Normal 4" xfId="63"/>
    <cellStyle name="Normal 4 2" xfId="64"/>
    <cellStyle name="Normal 4 3" xfId="65"/>
    <cellStyle name="Normal 5" xfId="66"/>
    <cellStyle name="Normal 5 2" xfId="67"/>
    <cellStyle name="Normal 55" xfId="93"/>
    <cellStyle name="Normal 6" xfId="68"/>
    <cellStyle name="Normal 6 2" xfId="69"/>
    <cellStyle name="Normal 6 3" xfId="70"/>
    <cellStyle name="Normal 7" xfId="71"/>
    <cellStyle name="Normal 8" xfId="72"/>
    <cellStyle name="Normal 9" xfId="73"/>
    <cellStyle name="Normal 9 2" xfId="74"/>
    <cellStyle name="Normal 9 3" xfId="75"/>
    <cellStyle name="Normal_billed, ffs, tpl" xfId="96"/>
    <cellStyle name="Normal_Inpt summary_2" xfId="91"/>
    <cellStyle name="Normal_prov fee mcare #s" xfId="76"/>
    <cellStyle name="Normal_Sheet1 2" xfId="89"/>
    <cellStyle name="Note 2" xfId="77"/>
    <cellStyle name="Note 2 2" xfId="78"/>
    <cellStyle name="Note 2 3" xfId="79"/>
    <cellStyle name="Note 3" xfId="80"/>
    <cellStyle name="Percent 2" xfId="81"/>
    <cellStyle name="Percent 2 2" xfId="82"/>
    <cellStyle name="Percent 3" xfId="83"/>
    <cellStyle name="Percent 4" xfId="84"/>
    <cellStyle name="Percent 5" xfId="85"/>
    <cellStyle name="Percent 6" xfId="86"/>
    <cellStyle name="Percent 7" xfId="87"/>
    <cellStyle name="Percent 8" xfId="88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ERVICES/FINANCIAL%20MANAGEMENT/kellyt/Finance/Hospital/Assessment/SHOPP/SHOPP%20Assessment%20and%20UPL%20Calculations/2020%20SHOPP%20final%20docs/2020%20Hospital%20Assessment%20&amp;%20Payment%20final%20FFY21%20FMAP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ERVICES/FINANCIAL%20MANAGEMENT/kellyt/Finance/Hospital/Assessment/SHOPP/SHOPP%20Assessment%20and%20UPL%20Calculations/2020%20SHOPP%20final%20docs/2020%20Hospital%20Assessment%20&amp;%20Payment%20final%20FFY20%20FMAP%20v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ERVICES/FINANCIAL%20MANAGEMENT/kellyt/Finance/Hospital/Assessment/SHOPP/SHOPP%20Assessment%20and%20UPL%20Calculations/2020%20SHOPP%20final%20docs/2020%20Hospital%20Assessment%20&amp;%20Payment%20final%20FFY20-21%20FMAP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"/>
      <sheetName val="CAH 101% of cost"/>
      <sheetName val="Hosp Pmnts (all hospitals)"/>
      <sheetName val="UPL Gap Summary"/>
      <sheetName val="DRG UPL SFY19 Combined"/>
      <sheetName val="SHOPP UPL SFY2019 Combined INP"/>
      <sheetName val="SHOPP UPL SFY2019 Combined OUT"/>
      <sheetName val="Cost UPL SFY19 Combine"/>
      <sheetName val="CCR SHOPP 19"/>
      <sheetName val="HCRIS CR data"/>
      <sheetName val="Address"/>
    </sheetNames>
    <sheetDataSet>
      <sheetData sheetId="0"/>
      <sheetData sheetId="1"/>
      <sheetData sheetId="2"/>
      <sheetData sheetId="3"/>
      <sheetData sheetId="4">
        <row r="1">
          <cell r="A1" t="str">
            <v>Billing ID &amp; Service Location</v>
          </cell>
        </row>
      </sheetData>
      <sheetData sheetId="5">
        <row r="2">
          <cell r="A2" t="str">
            <v xml:space="preserve">Billing ID </v>
          </cell>
        </row>
      </sheetData>
      <sheetData sheetId="6">
        <row r="2">
          <cell r="A2" t="str">
            <v xml:space="preserve">Billing ID </v>
          </cell>
        </row>
      </sheetData>
      <sheetData sheetId="7"/>
      <sheetData sheetId="8"/>
      <sheetData sheetId="9"/>
      <sheetData sheetId="10">
        <row r="1">
          <cell r="A1" t="str">
            <v>Name</v>
          </cell>
          <cell r="B1" t="str">
            <v>Provider ID &amp; Service Location</v>
          </cell>
          <cell r="C1" t="str">
            <v>NPI Number</v>
          </cell>
          <cell r="D1" t="str">
            <v>Provider Type Code</v>
          </cell>
          <cell r="E1" t="str">
            <v>Specialty Primary Code</v>
          </cell>
        </row>
        <row r="2">
          <cell r="A2" t="str">
            <v>100262320C</v>
          </cell>
          <cell r="B2" t="str">
            <v>MERCY HOSPITAL ARDMORE</v>
          </cell>
          <cell r="C2">
            <v>1386741635</v>
          </cell>
          <cell r="D2">
            <v>1</v>
          </cell>
          <cell r="E2">
            <v>10</v>
          </cell>
        </row>
        <row r="3">
          <cell r="A3" t="str">
            <v>100689350A</v>
          </cell>
          <cell r="B3" t="str">
            <v>SELECT SPECIALTY HOSPITAL - OK</v>
          </cell>
          <cell r="C3">
            <v>1659371268</v>
          </cell>
          <cell r="D3">
            <v>1</v>
          </cell>
          <cell r="E3">
            <v>10</v>
          </cell>
        </row>
        <row r="4">
          <cell r="A4" t="str">
            <v>100690020A</v>
          </cell>
          <cell r="B4" t="str">
            <v>ST MARY'S REGIONAL CTR</v>
          </cell>
          <cell r="C4">
            <v>1417947466</v>
          </cell>
          <cell r="D4">
            <v>1</v>
          </cell>
          <cell r="E4">
            <v>10</v>
          </cell>
        </row>
        <row r="5">
          <cell r="A5" t="str">
            <v>100690120A</v>
          </cell>
          <cell r="B5" t="str">
            <v>PAWHUSKA HSP INC</v>
          </cell>
          <cell r="C5">
            <v>1174521991</v>
          </cell>
          <cell r="D5">
            <v>1</v>
          </cell>
          <cell r="E5">
            <v>10</v>
          </cell>
        </row>
        <row r="6">
          <cell r="A6" t="str">
            <v>100696610B</v>
          </cell>
          <cell r="B6" t="str">
            <v>ALLIANCEHEALTH DURANT</v>
          </cell>
          <cell r="C6">
            <v>1770522906</v>
          </cell>
          <cell r="D6">
            <v>1</v>
          </cell>
          <cell r="E6">
            <v>10</v>
          </cell>
        </row>
        <row r="7">
          <cell r="A7" t="str">
            <v>100697950B</v>
          </cell>
          <cell r="B7" t="str">
            <v>SOUTHWESTERN MEDICAL CENTER</v>
          </cell>
          <cell r="C7">
            <v>1952359986</v>
          </cell>
          <cell r="D7">
            <v>1</v>
          </cell>
          <cell r="E7">
            <v>10</v>
          </cell>
        </row>
        <row r="8">
          <cell r="A8" t="str">
            <v>100699350A</v>
          </cell>
          <cell r="B8" t="str">
            <v>JACKSON CO MEM HSP</v>
          </cell>
          <cell r="C8">
            <v>1093763781</v>
          </cell>
          <cell r="D8">
            <v>1</v>
          </cell>
          <cell r="E8">
            <v>10</v>
          </cell>
        </row>
        <row r="9">
          <cell r="A9" t="str">
            <v>100699360A</v>
          </cell>
          <cell r="B9" t="str">
            <v>NEWMAN MEMORIAL HSP</v>
          </cell>
          <cell r="C9">
            <v>1083617807</v>
          </cell>
          <cell r="D9">
            <v>1</v>
          </cell>
          <cell r="E9">
            <v>10</v>
          </cell>
        </row>
        <row r="10">
          <cell r="A10" t="str">
            <v>100699390A</v>
          </cell>
          <cell r="B10" t="str">
            <v>MERCY HEALTH CENTER</v>
          </cell>
          <cell r="C10">
            <v>1184721722</v>
          </cell>
          <cell r="D10">
            <v>1</v>
          </cell>
          <cell r="E10">
            <v>10</v>
          </cell>
        </row>
        <row r="11">
          <cell r="A11" t="str">
            <v>100699400A</v>
          </cell>
          <cell r="B11" t="str">
            <v>ST JOHN MED CTR</v>
          </cell>
          <cell r="C11">
            <v>1154417368</v>
          </cell>
          <cell r="D11">
            <v>1</v>
          </cell>
          <cell r="E11">
            <v>10</v>
          </cell>
        </row>
        <row r="12">
          <cell r="A12" t="str">
            <v>100699410A</v>
          </cell>
          <cell r="B12" t="str">
            <v>GREAT PLAINS REGIONAL MEDICAL CENTER</v>
          </cell>
          <cell r="C12">
            <v>1184639122</v>
          </cell>
          <cell r="D12">
            <v>1</v>
          </cell>
          <cell r="E12">
            <v>10</v>
          </cell>
        </row>
        <row r="13">
          <cell r="A13" t="str">
            <v>100699420A</v>
          </cell>
          <cell r="B13" t="str">
            <v>KAY COUNTY OKLAHOMA HOSPITAL</v>
          </cell>
          <cell r="C13">
            <v>1225077035</v>
          </cell>
          <cell r="D13">
            <v>1</v>
          </cell>
          <cell r="E13">
            <v>10</v>
          </cell>
        </row>
        <row r="14">
          <cell r="A14" t="str">
            <v>100699440A</v>
          </cell>
          <cell r="B14" t="str">
            <v>INTEGRIS MIAMI HOSPITAL</v>
          </cell>
          <cell r="C14">
            <v>1114931342</v>
          </cell>
          <cell r="D14">
            <v>1</v>
          </cell>
          <cell r="E14">
            <v>10</v>
          </cell>
        </row>
        <row r="15">
          <cell r="A15" t="str">
            <v>100699490A</v>
          </cell>
          <cell r="B15" t="str">
            <v>JANE PHILLIPS EP HSP</v>
          </cell>
          <cell r="C15">
            <v>1215914254</v>
          </cell>
          <cell r="D15">
            <v>1</v>
          </cell>
          <cell r="E15">
            <v>10</v>
          </cell>
        </row>
        <row r="16">
          <cell r="A16" t="str">
            <v>100699500A</v>
          </cell>
          <cell r="B16" t="str">
            <v>INTEGRIS BASS MEM BAP</v>
          </cell>
          <cell r="C16">
            <v>1144236571</v>
          </cell>
          <cell r="D16">
            <v>1</v>
          </cell>
          <cell r="E16">
            <v>10</v>
          </cell>
        </row>
        <row r="17">
          <cell r="A17" t="str">
            <v>100699540A</v>
          </cell>
          <cell r="B17" t="str">
            <v>SSM HEALTH ST. ANTHONY HOSPITAL-OKC</v>
          </cell>
          <cell r="C17">
            <v>1366545311</v>
          </cell>
          <cell r="D17">
            <v>1</v>
          </cell>
          <cell r="E17">
            <v>10</v>
          </cell>
        </row>
        <row r="18">
          <cell r="A18" t="str">
            <v>100699570A</v>
          </cell>
          <cell r="B18" t="str">
            <v>SAINT FRANCIS HOSPITAL</v>
          </cell>
          <cell r="C18">
            <v>1144228487</v>
          </cell>
          <cell r="D18">
            <v>1</v>
          </cell>
          <cell r="E18">
            <v>10</v>
          </cell>
        </row>
        <row r="19">
          <cell r="A19" t="str">
            <v>100699630A</v>
          </cell>
          <cell r="B19" t="str">
            <v>MEMORIAL HOSPITAL OF TEXAS COUNTY</v>
          </cell>
          <cell r="C19">
            <v>1144205360</v>
          </cell>
          <cell r="D19">
            <v>1</v>
          </cell>
          <cell r="E19">
            <v>10</v>
          </cell>
        </row>
        <row r="20">
          <cell r="A20" t="str">
            <v>100699700A</v>
          </cell>
          <cell r="B20" t="str">
            <v>INTEGRIS GROVE HOSPITAL</v>
          </cell>
          <cell r="C20">
            <v>1467473579</v>
          </cell>
          <cell r="D20">
            <v>1</v>
          </cell>
          <cell r="E20">
            <v>10</v>
          </cell>
        </row>
        <row r="21">
          <cell r="A21" t="str">
            <v>100699900A</v>
          </cell>
          <cell r="B21" t="str">
            <v>PURCELL MUNICIPAL HOSPITAL</v>
          </cell>
          <cell r="C21">
            <v>1467476911</v>
          </cell>
          <cell r="D21">
            <v>1</v>
          </cell>
          <cell r="E21">
            <v>10</v>
          </cell>
        </row>
        <row r="22">
          <cell r="A22" t="str">
            <v>100699950A</v>
          </cell>
          <cell r="B22" t="str">
            <v>STILLWATER MEDICAL CENTER</v>
          </cell>
          <cell r="C22">
            <v>1164494027</v>
          </cell>
          <cell r="D22">
            <v>1</v>
          </cell>
          <cell r="E22">
            <v>10</v>
          </cell>
        </row>
        <row r="23">
          <cell r="A23" t="str">
            <v>100700010G</v>
          </cell>
          <cell r="B23" t="str">
            <v>CLINTON HMA LLC</v>
          </cell>
          <cell r="C23">
            <v>1326062456</v>
          </cell>
          <cell r="D23">
            <v>1</v>
          </cell>
          <cell r="E23">
            <v>10</v>
          </cell>
        </row>
        <row r="24">
          <cell r="A24" t="str">
            <v>100700030A</v>
          </cell>
          <cell r="B24" t="str">
            <v>MEMORIAL HOSPITAL</v>
          </cell>
          <cell r="C24">
            <v>1790753358</v>
          </cell>
          <cell r="D24">
            <v>1</v>
          </cell>
          <cell r="E24">
            <v>10</v>
          </cell>
        </row>
        <row r="25">
          <cell r="A25" t="str">
            <v>100700120A</v>
          </cell>
          <cell r="B25" t="str">
            <v>DUNCAN REGIONAL HOSPITAL</v>
          </cell>
          <cell r="C25">
            <v>1851396394</v>
          </cell>
          <cell r="D25">
            <v>1</v>
          </cell>
          <cell r="E25">
            <v>10</v>
          </cell>
        </row>
        <row r="26">
          <cell r="A26" t="str">
            <v>100700190A</v>
          </cell>
          <cell r="B26" t="str">
            <v>SEQUOYAH COUNTY CITY OF SALLISAW HOSPITAL AUTHORIT</v>
          </cell>
          <cell r="C26">
            <v>1972539567</v>
          </cell>
          <cell r="D26">
            <v>1</v>
          </cell>
          <cell r="E26">
            <v>10</v>
          </cell>
        </row>
        <row r="27">
          <cell r="A27" t="str">
            <v>100700200A</v>
          </cell>
          <cell r="B27" t="str">
            <v>INTEGRIS SOUTHWEST MEDICAL</v>
          </cell>
          <cell r="C27">
            <v>1457372625</v>
          </cell>
          <cell r="D27">
            <v>1</v>
          </cell>
          <cell r="E27">
            <v>10</v>
          </cell>
        </row>
        <row r="28">
          <cell r="A28" t="str">
            <v>100700490A</v>
          </cell>
          <cell r="B28" t="str">
            <v>MIDWEST REGIONAL MEDICAL</v>
          </cell>
          <cell r="C28">
            <v>1730128836</v>
          </cell>
          <cell r="D28">
            <v>1</v>
          </cell>
          <cell r="E28">
            <v>10</v>
          </cell>
        </row>
        <row r="29">
          <cell r="A29" t="str">
            <v>100700530A</v>
          </cell>
          <cell r="B29" t="str">
            <v>SURGICAL HOSPITAL OF OKLAHOMA LLC</v>
          </cell>
          <cell r="C29">
            <v>1033229240</v>
          </cell>
          <cell r="D29">
            <v>1</v>
          </cell>
          <cell r="E29">
            <v>10</v>
          </cell>
        </row>
        <row r="30">
          <cell r="A30" t="str">
            <v>100700610A</v>
          </cell>
          <cell r="B30" t="str">
            <v>INTEGRIS CANADIAN VALLEY HOSPITAL</v>
          </cell>
          <cell r="C30">
            <v>1306865357</v>
          </cell>
          <cell r="D30">
            <v>1</v>
          </cell>
          <cell r="E30">
            <v>10</v>
          </cell>
        </row>
        <row r="31">
          <cell r="A31" t="str">
            <v>100700680A</v>
          </cell>
          <cell r="B31" t="str">
            <v>NORTHEASTERN HEALTH SYSTEM</v>
          </cell>
          <cell r="C31">
            <v>1003865999</v>
          </cell>
          <cell r="D31">
            <v>1</v>
          </cell>
          <cell r="E31">
            <v>10</v>
          </cell>
        </row>
        <row r="32">
          <cell r="A32" t="str">
            <v>100700690A</v>
          </cell>
          <cell r="B32" t="str">
            <v>NORMAN REGIONAL HOSPITAL</v>
          </cell>
          <cell r="C32">
            <v>1700882578</v>
          </cell>
          <cell r="D32">
            <v>1</v>
          </cell>
          <cell r="E32">
            <v>10</v>
          </cell>
        </row>
        <row r="33">
          <cell r="A33" t="str">
            <v>100700720A</v>
          </cell>
          <cell r="B33" t="str">
            <v>CHOCTAW MEMORIAL HOSPITAL</v>
          </cell>
          <cell r="C33">
            <v>1881689289</v>
          </cell>
          <cell r="D33">
            <v>1</v>
          </cell>
          <cell r="E33">
            <v>10</v>
          </cell>
        </row>
        <row r="34">
          <cell r="A34" t="str">
            <v>100700770A</v>
          </cell>
          <cell r="B34" t="str">
            <v>PUSHMATAHA HSP</v>
          </cell>
          <cell r="C34">
            <v>1144212556</v>
          </cell>
          <cell r="D34">
            <v>1</v>
          </cell>
          <cell r="E34">
            <v>10</v>
          </cell>
        </row>
        <row r="35">
          <cell r="A35" t="str">
            <v>100700820A</v>
          </cell>
          <cell r="B35" t="str">
            <v>GRADY MEMORIAL HOSPITAL</v>
          </cell>
          <cell r="C35">
            <v>1538169198</v>
          </cell>
          <cell r="D35">
            <v>1</v>
          </cell>
          <cell r="E35">
            <v>10</v>
          </cell>
        </row>
        <row r="36">
          <cell r="A36" t="str">
            <v>100700880A</v>
          </cell>
          <cell r="B36" t="str">
            <v>ELKVIEW GEN HSP</v>
          </cell>
          <cell r="C36">
            <v>1699758086</v>
          </cell>
          <cell r="D36">
            <v>1</v>
          </cell>
          <cell r="E36">
            <v>10</v>
          </cell>
        </row>
        <row r="37">
          <cell r="A37" t="str">
            <v>100710530D</v>
          </cell>
          <cell r="B37" t="str">
            <v>MCALESTER REGIONAL</v>
          </cell>
          <cell r="C37">
            <v>1316940034</v>
          </cell>
          <cell r="D37">
            <v>1</v>
          </cell>
          <cell r="E37">
            <v>10</v>
          </cell>
        </row>
        <row r="38">
          <cell r="A38" t="str">
            <v>100740840B</v>
          </cell>
          <cell r="B38" t="str">
            <v>SSM HEALTH ST. ANTHONY HOSPITAL-SHAWNEE</v>
          </cell>
          <cell r="C38">
            <v>1134123193</v>
          </cell>
          <cell r="D38">
            <v>1</v>
          </cell>
          <cell r="E38">
            <v>10</v>
          </cell>
        </row>
        <row r="39">
          <cell r="A39" t="str">
            <v>100745350B</v>
          </cell>
          <cell r="B39" t="str">
            <v>LAKESIDE WOMENS CENTER OF</v>
          </cell>
          <cell r="C39">
            <v>1639170699</v>
          </cell>
          <cell r="D39">
            <v>1</v>
          </cell>
          <cell r="E39">
            <v>10</v>
          </cell>
        </row>
        <row r="40">
          <cell r="A40" t="str">
            <v>100746230B</v>
          </cell>
          <cell r="B40" t="str">
            <v>COMMUNITY HOSPITAL</v>
          </cell>
          <cell r="C40">
            <v>1275593337</v>
          </cell>
          <cell r="D40">
            <v>1</v>
          </cell>
          <cell r="E40">
            <v>10</v>
          </cell>
        </row>
        <row r="41">
          <cell r="A41" t="str">
            <v>100746230C</v>
          </cell>
          <cell r="B41" t="str">
            <v>COMMUNITY HOSPITAL, LLC</v>
          </cell>
          <cell r="C41">
            <v>1275593337</v>
          </cell>
          <cell r="D41">
            <v>1</v>
          </cell>
          <cell r="E41">
            <v>10</v>
          </cell>
        </row>
        <row r="42">
          <cell r="A42" t="str">
            <v>100747140B</v>
          </cell>
          <cell r="B42" t="str">
            <v>OKLAHOMA SPINE HOSPITAL</v>
          </cell>
          <cell r="C42">
            <v>1699745893</v>
          </cell>
          <cell r="D42">
            <v>1</v>
          </cell>
          <cell r="E42">
            <v>10</v>
          </cell>
        </row>
        <row r="43">
          <cell r="A43" t="str">
            <v>100748450B</v>
          </cell>
          <cell r="B43" t="str">
            <v>ORTHOPEDIC HOSPITAL OF OKLAHOMA</v>
          </cell>
          <cell r="C43">
            <v>1487651857</v>
          </cell>
          <cell r="D43">
            <v>1</v>
          </cell>
          <cell r="E43">
            <v>10</v>
          </cell>
        </row>
        <row r="44">
          <cell r="A44" t="str">
            <v>100749570S</v>
          </cell>
          <cell r="B44" t="str">
            <v>COMANCHE CO MEM HSP</v>
          </cell>
          <cell r="C44">
            <v>1720022379</v>
          </cell>
          <cell r="D44">
            <v>1</v>
          </cell>
          <cell r="E44">
            <v>10</v>
          </cell>
        </row>
        <row r="45">
          <cell r="A45" t="str">
            <v>100806400C</v>
          </cell>
          <cell r="B45" t="str">
            <v>INTEGRIS BAPTIST MEDICAL C</v>
          </cell>
          <cell r="C45">
            <v>1831103654</v>
          </cell>
          <cell r="D45">
            <v>1</v>
          </cell>
          <cell r="E45">
            <v>10</v>
          </cell>
        </row>
        <row r="46">
          <cell r="A46" t="str">
            <v>100818200B</v>
          </cell>
          <cell r="B46" t="str">
            <v>LINDSAY MUNICIPAL HOSPITAL</v>
          </cell>
          <cell r="C46">
            <v>1144268723</v>
          </cell>
          <cell r="D46">
            <v>1</v>
          </cell>
          <cell r="E46">
            <v>10</v>
          </cell>
        </row>
        <row r="47">
          <cell r="A47" t="str">
            <v>200006260A</v>
          </cell>
          <cell r="B47" t="str">
            <v>TULSA SPINE HOSPITAL</v>
          </cell>
          <cell r="C47">
            <v>1033185293</v>
          </cell>
          <cell r="D47">
            <v>1</v>
          </cell>
          <cell r="E47">
            <v>10</v>
          </cell>
        </row>
        <row r="48">
          <cell r="A48" t="str">
            <v>200009170A</v>
          </cell>
          <cell r="B48" t="str">
            <v>OKLAHOMA HEART HOSPITAL LLC</v>
          </cell>
          <cell r="C48">
            <v>1083617005</v>
          </cell>
          <cell r="D48">
            <v>1</v>
          </cell>
          <cell r="E48">
            <v>10</v>
          </cell>
        </row>
        <row r="49">
          <cell r="A49" t="str">
            <v>200019120A</v>
          </cell>
          <cell r="B49" t="str">
            <v>WOODWARD HEALTH SYSTEM LLC</v>
          </cell>
          <cell r="C49">
            <v>1558312553</v>
          </cell>
          <cell r="D49">
            <v>1</v>
          </cell>
          <cell r="E49">
            <v>10</v>
          </cell>
        </row>
        <row r="50">
          <cell r="A50" t="str">
            <v>200031310A</v>
          </cell>
          <cell r="B50" t="str">
            <v>SAINT FRANCIS HOSPITAL SOUTH</v>
          </cell>
          <cell r="C50">
            <v>1376561944</v>
          </cell>
          <cell r="D50">
            <v>1</v>
          </cell>
          <cell r="E50">
            <v>10</v>
          </cell>
        </row>
        <row r="51">
          <cell r="A51" t="str">
            <v>200035670C</v>
          </cell>
          <cell r="B51" t="str">
            <v>NORTHWEST SURGICAL HOSPITAL</v>
          </cell>
          <cell r="C51">
            <v>1942260971</v>
          </cell>
          <cell r="D51">
            <v>1</v>
          </cell>
          <cell r="E51">
            <v>10</v>
          </cell>
        </row>
        <row r="52">
          <cell r="A52" t="str">
            <v>200044190A</v>
          </cell>
          <cell r="B52" t="str">
            <v>HILLCREST HOSPITAL CUSHING</v>
          </cell>
          <cell r="C52">
            <v>1801867643</v>
          </cell>
          <cell r="D52">
            <v>1</v>
          </cell>
          <cell r="E52">
            <v>10</v>
          </cell>
        </row>
        <row r="53">
          <cell r="A53" t="str">
            <v>200044210A</v>
          </cell>
          <cell r="B53" t="str">
            <v>HILLCREST MEDICAL CENTER</v>
          </cell>
          <cell r="C53">
            <v>1629057229</v>
          </cell>
          <cell r="D53">
            <v>1</v>
          </cell>
          <cell r="E53">
            <v>10</v>
          </cell>
        </row>
        <row r="54">
          <cell r="A54" t="str">
            <v>200045700C</v>
          </cell>
          <cell r="B54" t="str">
            <v>HENRYETTA MEDICAL CENTER</v>
          </cell>
          <cell r="C54">
            <v>1720053556</v>
          </cell>
          <cell r="D54">
            <v>1</v>
          </cell>
          <cell r="E54">
            <v>10</v>
          </cell>
        </row>
        <row r="55">
          <cell r="A55" t="str">
            <v>200066700A</v>
          </cell>
          <cell r="B55" t="str">
            <v>OKLAHOMA CENTER FOR ORTHOPAEDIC &amp; MULTI SPECIALTY</v>
          </cell>
          <cell r="C55">
            <v>1063489458</v>
          </cell>
          <cell r="D55">
            <v>1</v>
          </cell>
          <cell r="E55">
            <v>10</v>
          </cell>
        </row>
        <row r="56">
          <cell r="A56" t="str">
            <v>200069370A</v>
          </cell>
          <cell r="B56" t="str">
            <v>MCBRIDE CLINIC ORTHOPEDIC HOSPITAL</v>
          </cell>
          <cell r="C56">
            <v>1932145505</v>
          </cell>
          <cell r="D56">
            <v>1</v>
          </cell>
          <cell r="E56">
            <v>10</v>
          </cell>
        </row>
        <row r="57">
          <cell r="A57" t="str">
            <v>200080160A</v>
          </cell>
          <cell r="B57" t="str">
            <v>CHG CORNERSTONE HOSPITAL OF OKLAHOMA - SHAWNEE</v>
          </cell>
          <cell r="C57">
            <v>1205881125</v>
          </cell>
          <cell r="D57">
            <v>1</v>
          </cell>
          <cell r="E57">
            <v>10</v>
          </cell>
        </row>
        <row r="58">
          <cell r="A58" t="str">
            <v>200100890B</v>
          </cell>
          <cell r="B58" t="str">
            <v>WAGONER COMMUNITY HOSPITAL</v>
          </cell>
          <cell r="C58">
            <v>1386611580</v>
          </cell>
          <cell r="D58">
            <v>1</v>
          </cell>
          <cell r="E58">
            <v>10</v>
          </cell>
        </row>
        <row r="59">
          <cell r="A59" t="str">
            <v>200102450A</v>
          </cell>
          <cell r="B59" t="str">
            <v>BAILEY MEDICAL CENTER LLC</v>
          </cell>
          <cell r="C59">
            <v>1205846037</v>
          </cell>
          <cell r="D59">
            <v>1</v>
          </cell>
          <cell r="E59">
            <v>10</v>
          </cell>
        </row>
        <row r="60">
          <cell r="A60" t="str">
            <v>200106410A</v>
          </cell>
          <cell r="B60" t="str">
            <v>ST JOHN OWASSO</v>
          </cell>
          <cell r="C60">
            <v>1144231432</v>
          </cell>
          <cell r="D60">
            <v>1</v>
          </cell>
          <cell r="E60">
            <v>10</v>
          </cell>
        </row>
        <row r="61">
          <cell r="A61" t="str">
            <v>200108340A</v>
          </cell>
          <cell r="B61" t="str">
            <v>ONECORE HEALTH</v>
          </cell>
          <cell r="C61">
            <v>1851344188</v>
          </cell>
          <cell r="D61">
            <v>1</v>
          </cell>
          <cell r="E61">
            <v>10</v>
          </cell>
        </row>
        <row r="62">
          <cell r="A62" t="str">
            <v>200119790A</v>
          </cell>
          <cell r="B62" t="str">
            <v>SOLARA HOSPITAL MUSKOGEE LLC</v>
          </cell>
          <cell r="C62">
            <v>1518980978</v>
          </cell>
          <cell r="D62">
            <v>1</v>
          </cell>
          <cell r="E62">
            <v>10</v>
          </cell>
        </row>
        <row r="63">
          <cell r="A63" t="str">
            <v>200196450C</v>
          </cell>
          <cell r="B63" t="str">
            <v>SEMINOLE HMA LLC</v>
          </cell>
          <cell r="C63">
            <v>1891980124</v>
          </cell>
          <cell r="D63">
            <v>1</v>
          </cell>
          <cell r="E63">
            <v>10</v>
          </cell>
        </row>
        <row r="64">
          <cell r="A64" t="str">
            <v>200224040B</v>
          </cell>
          <cell r="B64" t="str">
            <v>SELECT SPECIALTY HOSPITAL - TULSA/MIDTOWN</v>
          </cell>
          <cell r="C64">
            <v>1427154178</v>
          </cell>
          <cell r="D64">
            <v>1</v>
          </cell>
          <cell r="E64">
            <v>10</v>
          </cell>
        </row>
        <row r="65">
          <cell r="A65" t="str">
            <v>200226190A</v>
          </cell>
          <cell r="B65" t="str">
            <v>MERCY HOSPITAL HEALDTON INC</v>
          </cell>
          <cell r="C65">
            <v>1578710406</v>
          </cell>
          <cell r="D65">
            <v>1</v>
          </cell>
          <cell r="E65">
            <v>10</v>
          </cell>
        </row>
        <row r="66">
          <cell r="A66" t="str">
            <v>200242900A</v>
          </cell>
          <cell r="B66" t="str">
            <v>OKLAHOMA STATE UNIVERSITY MEDICAL TRUST</v>
          </cell>
          <cell r="C66">
            <v>1578704938</v>
          </cell>
          <cell r="D66">
            <v>1</v>
          </cell>
          <cell r="E66">
            <v>10</v>
          </cell>
        </row>
        <row r="67">
          <cell r="A67" t="str">
            <v>200265330A</v>
          </cell>
          <cell r="B67" t="str">
            <v>NORTHEAST OKLAHOMA EYE INSTITUTE LLC</v>
          </cell>
          <cell r="C67">
            <v>1386800019</v>
          </cell>
          <cell r="D67">
            <v>1</v>
          </cell>
          <cell r="E67">
            <v>10</v>
          </cell>
        </row>
        <row r="68">
          <cell r="A68" t="str">
            <v>200280620A</v>
          </cell>
          <cell r="B68" t="str">
            <v>OKLAHOMA HEART HOSPITAL</v>
          </cell>
          <cell r="C68">
            <v>1841442274</v>
          </cell>
          <cell r="D68">
            <v>1</v>
          </cell>
          <cell r="E68">
            <v>10</v>
          </cell>
        </row>
        <row r="69">
          <cell r="A69" t="str">
            <v>200292720A</v>
          </cell>
          <cell r="B69" t="str">
            <v>SUMMIT MEDICAL CENTER, LLC</v>
          </cell>
          <cell r="C69">
            <v>1356574560</v>
          </cell>
          <cell r="D69">
            <v>1</v>
          </cell>
          <cell r="E69">
            <v>10</v>
          </cell>
        </row>
        <row r="70">
          <cell r="A70" t="str">
            <v>200310990A</v>
          </cell>
          <cell r="B70" t="str">
            <v>ST JOHN BROKEN ARROW, INC</v>
          </cell>
          <cell r="C70">
            <v>1497988596</v>
          </cell>
          <cell r="D70">
            <v>1</v>
          </cell>
          <cell r="E70">
            <v>10</v>
          </cell>
        </row>
        <row r="71">
          <cell r="A71" t="str">
            <v>200347120A</v>
          </cell>
          <cell r="B71" t="str">
            <v>LTAC HOSPITAL OF EDMOND, LLC</v>
          </cell>
          <cell r="C71">
            <v>1093016818</v>
          </cell>
          <cell r="D71">
            <v>1</v>
          </cell>
          <cell r="E71">
            <v>10</v>
          </cell>
        </row>
        <row r="72">
          <cell r="A72" t="str">
            <v>200405550A</v>
          </cell>
          <cell r="B72" t="str">
            <v>INTEGRIS HEALTH EDMOND, INC.</v>
          </cell>
          <cell r="C72">
            <v>1720373103</v>
          </cell>
          <cell r="D72">
            <v>1</v>
          </cell>
          <cell r="E72">
            <v>10</v>
          </cell>
        </row>
        <row r="73">
          <cell r="A73" t="str">
            <v>200417790W</v>
          </cell>
          <cell r="B73" t="str">
            <v>PERRY MEMORIAL HOSPITAL</v>
          </cell>
          <cell r="C73">
            <v>1003318692</v>
          </cell>
          <cell r="D73">
            <v>1</v>
          </cell>
          <cell r="E73">
            <v>10</v>
          </cell>
        </row>
        <row r="74">
          <cell r="A74" t="str">
            <v>200435950A</v>
          </cell>
          <cell r="B74" t="str">
            <v>HILLCREST HOSPITAL CLAREMORE</v>
          </cell>
          <cell r="C74">
            <v>1023398807</v>
          </cell>
          <cell r="D74">
            <v>1</v>
          </cell>
          <cell r="E74">
            <v>10</v>
          </cell>
        </row>
        <row r="75">
          <cell r="A75" t="str">
            <v>200439230A</v>
          </cell>
          <cell r="B75" t="str">
            <v>AHS SOUTHCREST HOSPITAL, LLC</v>
          </cell>
          <cell r="C75">
            <v>1750661534</v>
          </cell>
          <cell r="D75">
            <v>1</v>
          </cell>
          <cell r="E75">
            <v>10</v>
          </cell>
        </row>
        <row r="76">
          <cell r="A76" t="str">
            <v>200509290A</v>
          </cell>
          <cell r="B76" t="str">
            <v>MERCY HOSPITAL ADA, INC.</v>
          </cell>
          <cell r="C76">
            <v>1952643306</v>
          </cell>
          <cell r="D76">
            <v>1</v>
          </cell>
          <cell r="E76">
            <v>10</v>
          </cell>
        </row>
        <row r="77">
          <cell r="A77" t="str">
            <v>200518600A</v>
          </cell>
          <cell r="B77" t="str">
            <v>PAM SPECIALTY HOSPITAL OF TULSA</v>
          </cell>
          <cell r="C77">
            <v>1699110155</v>
          </cell>
          <cell r="D77">
            <v>1</v>
          </cell>
          <cell r="E77">
            <v>10</v>
          </cell>
        </row>
        <row r="78">
          <cell r="A78" t="str">
            <v>200573000A</v>
          </cell>
          <cell r="B78" t="str">
            <v>BRISTOW ENDEAVOR HEALTHCARE, LLC</v>
          </cell>
          <cell r="C78">
            <v>1265863583</v>
          </cell>
          <cell r="D78">
            <v>1</v>
          </cell>
          <cell r="E78">
            <v>10</v>
          </cell>
        </row>
        <row r="79">
          <cell r="A79" t="str">
            <v>200668710A</v>
          </cell>
          <cell r="B79" t="str">
            <v>BLACKWELL REGIONAL HOSPITAL</v>
          </cell>
          <cell r="C79">
            <v>1104375237</v>
          </cell>
          <cell r="D79">
            <v>1</v>
          </cell>
          <cell r="E79">
            <v>10</v>
          </cell>
        </row>
        <row r="80">
          <cell r="A80" t="str">
            <v>200693850A</v>
          </cell>
          <cell r="B80" t="str">
            <v>CURAHEALTH OKLAHOMA CITY</v>
          </cell>
          <cell r="C80">
            <v>1447601877</v>
          </cell>
          <cell r="D80">
            <v>1</v>
          </cell>
          <cell r="E80">
            <v>10</v>
          </cell>
        </row>
        <row r="81">
          <cell r="A81" t="str">
            <v>200693850B</v>
          </cell>
          <cell r="B81" t="str">
            <v>CURAHEALTH OKLAHOMA, LLC</v>
          </cell>
          <cell r="C81">
            <v>1437500873</v>
          </cell>
          <cell r="D81">
            <v>1</v>
          </cell>
          <cell r="E81">
            <v>10</v>
          </cell>
        </row>
        <row r="82">
          <cell r="A82" t="str">
            <v>200697510F</v>
          </cell>
          <cell r="B82" t="str">
            <v>CENTER FOR ORTHOPAEDIC RECONSTRUCTION &amp; EXCELLENCE</v>
          </cell>
          <cell r="C82">
            <v>1114435666</v>
          </cell>
          <cell r="D82">
            <v>1</v>
          </cell>
          <cell r="E82">
            <v>10</v>
          </cell>
        </row>
        <row r="83">
          <cell r="A83" t="str">
            <v>200700900A</v>
          </cell>
          <cell r="B83" t="str">
            <v>SAINT FRANCIS HOSPITAL MUSKOGEE INC</v>
          </cell>
          <cell r="C83">
            <v>1386188837</v>
          </cell>
          <cell r="D83">
            <v>1</v>
          </cell>
          <cell r="E83">
            <v>10</v>
          </cell>
        </row>
        <row r="84">
          <cell r="A84" t="str">
            <v>200702430B</v>
          </cell>
          <cell r="B84" t="str">
            <v>SAINT FRANCIS HOSPITAL VINITA</v>
          </cell>
          <cell r="C84">
            <v>1700334232</v>
          </cell>
          <cell r="D84">
            <v>1</v>
          </cell>
          <cell r="E84">
            <v>10</v>
          </cell>
        </row>
        <row r="85">
          <cell r="A85" t="str">
            <v>200735850A</v>
          </cell>
          <cell r="B85" t="str">
            <v>HILLCREST HOSPITAL PRYOR</v>
          </cell>
          <cell r="C85">
            <v>1780125005</v>
          </cell>
          <cell r="D85">
            <v>1</v>
          </cell>
          <cell r="E85">
            <v>10</v>
          </cell>
        </row>
        <row r="86">
          <cell r="A86" t="str">
            <v>200752850A</v>
          </cell>
          <cell r="B86" t="str">
            <v>OU MEDICINE</v>
          </cell>
          <cell r="C86">
            <v>1649794157</v>
          </cell>
          <cell r="D86">
            <v>1</v>
          </cell>
          <cell r="E86">
            <v>10</v>
          </cell>
        </row>
        <row r="87">
          <cell r="A87" t="str">
            <v>200573000G</v>
          </cell>
          <cell r="B87" t="str">
            <v>CIMARRON HEALTHCARE CENTER</v>
          </cell>
          <cell r="C87">
            <v>1295243749</v>
          </cell>
          <cell r="D87">
            <v>1</v>
          </cell>
          <cell r="E87">
            <v>10</v>
          </cell>
        </row>
        <row r="88">
          <cell r="A88" t="str">
            <v>100726280C</v>
          </cell>
          <cell r="B88" t="str">
            <v>CLAREMORE REGIONAL HOSPITAL-PSY</v>
          </cell>
          <cell r="C88">
            <v>1558328971</v>
          </cell>
          <cell r="D88">
            <v>1</v>
          </cell>
          <cell r="E88">
            <v>10</v>
          </cell>
        </row>
        <row r="89">
          <cell r="A89" t="str">
            <v>200119790B</v>
          </cell>
          <cell r="B89" t="str">
            <v>CORNERSTONE HOSPITAL OF OKLAHOMA - BROKEN ARROW</v>
          </cell>
          <cell r="C89">
            <v>1518980978</v>
          </cell>
          <cell r="D89">
            <v>1</v>
          </cell>
          <cell r="E89">
            <v>10</v>
          </cell>
        </row>
        <row r="90">
          <cell r="A90" t="str">
            <v>100261400G</v>
          </cell>
          <cell r="B90" t="str">
            <v>CRAIG GENERAL HOSPITAL - PSY</v>
          </cell>
          <cell r="C90">
            <v>1487697629</v>
          </cell>
          <cell r="D90">
            <v>1</v>
          </cell>
          <cell r="E90">
            <v>10</v>
          </cell>
        </row>
        <row r="91">
          <cell r="A91" t="str">
            <v>200064180C</v>
          </cell>
          <cell r="B91" t="str">
            <v>HP PRODUCTION TEST ID</v>
          </cell>
          <cell r="C91">
            <v>1096884741</v>
          </cell>
          <cell r="D91">
            <v>1</v>
          </cell>
          <cell r="E91">
            <v>10</v>
          </cell>
        </row>
        <row r="92">
          <cell r="A92" t="str">
            <v>200786710A</v>
          </cell>
          <cell r="B92" t="str">
            <v>INSPIRE SPECIALTY HOSPITAL</v>
          </cell>
          <cell r="C92">
            <v>1124545819</v>
          </cell>
          <cell r="D92">
            <v>1</v>
          </cell>
          <cell r="E92">
            <v>10</v>
          </cell>
        </row>
        <row r="93">
          <cell r="A93" t="str">
            <v>100699740B</v>
          </cell>
          <cell r="B93" t="str">
            <v>INTEGRIS BAPTIST MEDICAL CENTER, INC</v>
          </cell>
          <cell r="C93">
            <v>1831103654</v>
          </cell>
          <cell r="D93">
            <v>1</v>
          </cell>
          <cell r="E93">
            <v>10</v>
          </cell>
        </row>
        <row r="94">
          <cell r="A94" t="str">
            <v>200834400A</v>
          </cell>
          <cell r="B94" t="str">
            <v>INTEGRIS COMMUNITY HOSPITAL COUNCIL CROSSING</v>
          </cell>
          <cell r="C94">
            <v>1194209155</v>
          </cell>
          <cell r="D94">
            <v>1</v>
          </cell>
          <cell r="E94">
            <v>10</v>
          </cell>
        </row>
        <row r="95">
          <cell r="A95" t="str">
            <v>200834400B</v>
          </cell>
          <cell r="B95" t="str">
            <v>INTEGRIS COMMUNITY HOSPITAL DEL CITY</v>
          </cell>
          <cell r="C95">
            <v>1942784715</v>
          </cell>
          <cell r="D95">
            <v>1</v>
          </cell>
          <cell r="E95">
            <v>10</v>
          </cell>
        </row>
        <row r="96">
          <cell r="A96" t="str">
            <v>200834400D</v>
          </cell>
          <cell r="B96" t="str">
            <v>INTEGRIS COMMUNITY HOSPITAL MOORE</v>
          </cell>
          <cell r="C96">
            <v>1447734272</v>
          </cell>
          <cell r="D96">
            <v>1</v>
          </cell>
          <cell r="E96">
            <v>10</v>
          </cell>
        </row>
        <row r="97">
          <cell r="A97" t="str">
            <v>200834400C</v>
          </cell>
          <cell r="B97" t="str">
            <v>INTEGRIS COMMUNITY HOSPITAL - OKC WEST</v>
          </cell>
          <cell r="C97">
            <v>1336623198</v>
          </cell>
          <cell r="D97">
            <v>1</v>
          </cell>
          <cell r="E97">
            <v>10</v>
          </cell>
        </row>
        <row r="98">
          <cell r="A98" t="str">
            <v>100700860A</v>
          </cell>
          <cell r="B98" t="str">
            <v>LATIMER CO GEN HSP</v>
          </cell>
          <cell r="C98">
            <v>1053353631</v>
          </cell>
          <cell r="D98">
            <v>1</v>
          </cell>
          <cell r="E98">
            <v>10</v>
          </cell>
        </row>
        <row r="99">
          <cell r="A99" t="str">
            <v>200069370N</v>
          </cell>
          <cell r="B99" t="str">
            <v>MCBRIDE CLINIC ORTHOPEDIC HOSPITAL LLC</v>
          </cell>
          <cell r="C99">
            <v>1932145505</v>
          </cell>
          <cell r="D99">
            <v>1</v>
          </cell>
          <cell r="E99">
            <v>10</v>
          </cell>
        </row>
        <row r="100">
          <cell r="A100" t="str">
            <v>200320810D</v>
          </cell>
          <cell r="B100" t="str">
            <v>MERCY HOSPITAL EL RENO INC</v>
          </cell>
          <cell r="C100">
            <v>1184945644</v>
          </cell>
          <cell r="D100">
            <v>1</v>
          </cell>
          <cell r="E100">
            <v>10</v>
          </cell>
        </row>
        <row r="101">
          <cell r="A101" t="str">
            <v>100700360F</v>
          </cell>
          <cell r="B101" t="str">
            <v>OKMULGEE MEMORIAL HOSPITAL - PSY</v>
          </cell>
          <cell r="C101">
            <v>1558415372</v>
          </cell>
          <cell r="D101">
            <v>1</v>
          </cell>
          <cell r="E101">
            <v>10</v>
          </cell>
        </row>
        <row r="102">
          <cell r="A102" t="str">
            <v>200752850C</v>
          </cell>
          <cell r="B102" t="str">
            <v>OU MEDICINE</v>
          </cell>
          <cell r="C102">
            <v>1649794157</v>
          </cell>
          <cell r="D102">
            <v>1</v>
          </cell>
          <cell r="E102">
            <v>10</v>
          </cell>
        </row>
        <row r="103">
          <cell r="A103" t="str">
            <v>100699890A</v>
          </cell>
          <cell r="B103" t="str">
            <v>PAULS VALLEY GENERAL HOSPITAL</v>
          </cell>
          <cell r="C103">
            <v>1932169950</v>
          </cell>
          <cell r="D103">
            <v>1</v>
          </cell>
          <cell r="E103">
            <v>10</v>
          </cell>
        </row>
        <row r="104">
          <cell r="A104" t="str">
            <v>200700900D</v>
          </cell>
          <cell r="B104" t="str">
            <v>SAINT FRANCIS REGIONAL SERVICES INC</v>
          </cell>
          <cell r="C104">
            <v>1386188837</v>
          </cell>
          <cell r="D104">
            <v>1</v>
          </cell>
          <cell r="E104">
            <v>10</v>
          </cell>
        </row>
        <row r="105">
          <cell r="A105" t="str">
            <v>100700160I</v>
          </cell>
          <cell r="B105" t="str">
            <v>SAYRE MEMORIAL HOSPITAL - PSY</v>
          </cell>
          <cell r="C105">
            <v>1063604502</v>
          </cell>
          <cell r="D105">
            <v>1</v>
          </cell>
          <cell r="E105">
            <v>10</v>
          </cell>
        </row>
        <row r="106">
          <cell r="A106" t="str">
            <v>100691720C</v>
          </cell>
          <cell r="B106" t="str">
            <v>SOUTHWESTERN REGIONAL MEDICAL CENTER</v>
          </cell>
          <cell r="C106">
            <v>1073500419</v>
          </cell>
          <cell r="D106">
            <v>1</v>
          </cell>
          <cell r="E106">
            <v>10</v>
          </cell>
        </row>
        <row r="107">
          <cell r="A107" t="str">
            <v>100689130A</v>
          </cell>
          <cell r="B107" t="str">
            <v>UNIVERSITY HOSPITAL AUTHOR</v>
          </cell>
          <cell r="C107" t="str">
            <v xml:space="preserve">          </v>
          </cell>
          <cell r="D107">
            <v>1</v>
          </cell>
          <cell r="E107">
            <v>10</v>
          </cell>
        </row>
        <row r="108">
          <cell r="A108" t="str">
            <v>200028650A</v>
          </cell>
          <cell r="B108" t="str">
            <v>VALIR REHABILITATION HOSPITAL OF OKC</v>
          </cell>
          <cell r="C108">
            <v>1750379558</v>
          </cell>
          <cell r="D108">
            <v>1</v>
          </cell>
          <cell r="E108">
            <v>12</v>
          </cell>
        </row>
        <row r="109">
          <cell r="A109" t="str">
            <v>200479750A</v>
          </cell>
          <cell r="B109" t="str">
            <v>MERCY REHABILITATION HOSPITAL, LLC</v>
          </cell>
          <cell r="C109">
            <v>1811253206</v>
          </cell>
          <cell r="D109">
            <v>1</v>
          </cell>
          <cell r="E109">
            <v>12</v>
          </cell>
        </row>
        <row r="110">
          <cell r="A110" t="str">
            <v>200707260A</v>
          </cell>
          <cell r="B110" t="str">
            <v>PAM REHABILITATION HOSPITAL OF TULSA</v>
          </cell>
          <cell r="C110">
            <v>1730635301</v>
          </cell>
          <cell r="D110">
            <v>1</v>
          </cell>
          <cell r="E110">
            <v>12</v>
          </cell>
        </row>
        <row r="111">
          <cell r="A111" t="str">
            <v>100700670A</v>
          </cell>
          <cell r="B111" t="str">
            <v>J D MCCARTY C P CTR</v>
          </cell>
          <cell r="C111">
            <v>1609972058</v>
          </cell>
          <cell r="D111">
            <v>1</v>
          </cell>
          <cell r="E111">
            <v>12</v>
          </cell>
        </row>
        <row r="112">
          <cell r="A112" t="str">
            <v>200682470A</v>
          </cell>
          <cell r="B112" t="str">
            <v>ST. JOHN REHABILITATION HOSPITAL, AN AFFILIATE OF</v>
          </cell>
          <cell r="C112">
            <v>1073995056</v>
          </cell>
          <cell r="D112">
            <v>1</v>
          </cell>
          <cell r="E112">
            <v>12</v>
          </cell>
        </row>
        <row r="113">
          <cell r="A113" t="str">
            <v>100262850D</v>
          </cell>
          <cell r="B113" t="str">
            <v>ATOKA MEMORIAL HOSPITAL</v>
          </cell>
          <cell r="C113">
            <v>1508896499</v>
          </cell>
          <cell r="D113">
            <v>1</v>
          </cell>
          <cell r="E113">
            <v>14</v>
          </cell>
        </row>
        <row r="114">
          <cell r="A114" t="str">
            <v>100699550A</v>
          </cell>
          <cell r="B114" t="str">
            <v>ST JOHN SAPULPA INC</v>
          </cell>
          <cell r="C114">
            <v>1922076603</v>
          </cell>
          <cell r="D114">
            <v>1</v>
          </cell>
          <cell r="E114">
            <v>14</v>
          </cell>
        </row>
        <row r="115">
          <cell r="A115" t="str">
            <v>100699660A</v>
          </cell>
          <cell r="B115" t="str">
            <v>HARPER CO COM HSP</v>
          </cell>
          <cell r="C115">
            <v>1134128499</v>
          </cell>
          <cell r="D115">
            <v>1</v>
          </cell>
          <cell r="E115">
            <v>14</v>
          </cell>
        </row>
        <row r="116">
          <cell r="A116" t="str">
            <v>100699690A</v>
          </cell>
          <cell r="B116" t="str">
            <v>CARNEGIE TRI-COUNTY MUNICI</v>
          </cell>
          <cell r="C116">
            <v>1043323447</v>
          </cell>
          <cell r="D116">
            <v>1</v>
          </cell>
          <cell r="E116">
            <v>14</v>
          </cell>
        </row>
        <row r="117">
          <cell r="A117" t="str">
            <v>100699820A</v>
          </cell>
          <cell r="B117" t="str">
            <v>ROGER MILLS MEMORIAL HOSPITAL</v>
          </cell>
          <cell r="C117">
            <v>1497857437</v>
          </cell>
          <cell r="D117">
            <v>1</v>
          </cell>
          <cell r="E117">
            <v>14</v>
          </cell>
        </row>
        <row r="118">
          <cell r="A118" t="str">
            <v>100699830A</v>
          </cell>
          <cell r="B118" t="str">
            <v>SHARE MEMORIAL HOSPITAL</v>
          </cell>
          <cell r="C118">
            <v>1679684682</v>
          </cell>
          <cell r="D118">
            <v>1</v>
          </cell>
          <cell r="E118">
            <v>14</v>
          </cell>
        </row>
        <row r="119">
          <cell r="A119" t="str">
            <v>100699870E</v>
          </cell>
          <cell r="B119" t="str">
            <v>WEATHERFORD HOSPITAL AUTHORITY</v>
          </cell>
          <cell r="C119">
            <v>1639175185</v>
          </cell>
          <cell r="D119">
            <v>1</v>
          </cell>
          <cell r="E119">
            <v>14</v>
          </cell>
        </row>
        <row r="120">
          <cell r="A120" t="str">
            <v>100699960A</v>
          </cell>
          <cell r="B120" t="str">
            <v>MERCY HEALTH LOVE COUNTY</v>
          </cell>
          <cell r="C120">
            <v>1649221557</v>
          </cell>
          <cell r="D120">
            <v>1</v>
          </cell>
          <cell r="E120">
            <v>14</v>
          </cell>
        </row>
        <row r="121">
          <cell r="A121" t="str">
            <v>100700120Q</v>
          </cell>
          <cell r="B121" t="str">
            <v>DUNCAN REGIONAL HOSPITAL INC</v>
          </cell>
          <cell r="C121">
            <v>1518405331</v>
          </cell>
          <cell r="D121">
            <v>1</v>
          </cell>
          <cell r="E121">
            <v>14</v>
          </cell>
        </row>
        <row r="122">
          <cell r="A122" t="str">
            <v>100700250A</v>
          </cell>
          <cell r="B122" t="str">
            <v>OKEENE MUN HSP</v>
          </cell>
          <cell r="C122">
            <v>1336142033</v>
          </cell>
          <cell r="D122">
            <v>1</v>
          </cell>
          <cell r="E122">
            <v>14</v>
          </cell>
        </row>
        <row r="123">
          <cell r="A123" t="str">
            <v>100700440A</v>
          </cell>
          <cell r="B123" t="str">
            <v>ALLIANCE HEALTH MADILL</v>
          </cell>
          <cell r="C123">
            <v>1467476556</v>
          </cell>
          <cell r="D123">
            <v>1</v>
          </cell>
          <cell r="E123">
            <v>14</v>
          </cell>
        </row>
        <row r="124">
          <cell r="A124" t="str">
            <v>100700450A</v>
          </cell>
          <cell r="B124" t="str">
            <v>SEILING MUNICIPAL HOSPITAL</v>
          </cell>
          <cell r="C124">
            <v>1740698109</v>
          </cell>
          <cell r="D124">
            <v>1</v>
          </cell>
          <cell r="E124">
            <v>14</v>
          </cell>
        </row>
        <row r="125">
          <cell r="A125" t="str">
            <v>100700460A</v>
          </cell>
          <cell r="B125" t="str">
            <v>JANE PHILLIPS NOWATA</v>
          </cell>
          <cell r="C125">
            <v>1548247489</v>
          </cell>
          <cell r="D125">
            <v>1</v>
          </cell>
          <cell r="E125">
            <v>14</v>
          </cell>
        </row>
        <row r="126">
          <cell r="A126" t="str">
            <v>100700730A</v>
          </cell>
          <cell r="B126" t="str">
            <v>EASTERN OKLAHOMA MEDICAL CENTER</v>
          </cell>
          <cell r="C126">
            <v>1396767158</v>
          </cell>
          <cell r="D126">
            <v>1</v>
          </cell>
          <cell r="E126">
            <v>14</v>
          </cell>
        </row>
        <row r="127">
          <cell r="A127" t="str">
            <v>100700740A</v>
          </cell>
          <cell r="B127" t="str">
            <v>CIMARRON MEMORIAL HOSPITAL</v>
          </cell>
          <cell r="C127">
            <v>1073584819</v>
          </cell>
          <cell r="D127">
            <v>1</v>
          </cell>
          <cell r="E127">
            <v>14</v>
          </cell>
        </row>
        <row r="128">
          <cell r="A128" t="str">
            <v>100700760A</v>
          </cell>
          <cell r="B128" t="str">
            <v>BEAVER COUNTY MEMORIAL HOSPITAL</v>
          </cell>
          <cell r="C128">
            <v>1578540274</v>
          </cell>
          <cell r="D128">
            <v>1</v>
          </cell>
          <cell r="E128">
            <v>14</v>
          </cell>
        </row>
        <row r="129">
          <cell r="A129" t="str">
            <v>100700780B</v>
          </cell>
          <cell r="B129" t="str">
            <v>JACKSON COUNTY MEMORIAL HOSPITAL</v>
          </cell>
          <cell r="C129">
            <v>1295735991</v>
          </cell>
          <cell r="D129">
            <v>1</v>
          </cell>
          <cell r="E129">
            <v>14</v>
          </cell>
        </row>
        <row r="130">
          <cell r="A130" t="str">
            <v>100700790A</v>
          </cell>
          <cell r="B130" t="str">
            <v>ARBUCKLE MEM HSP</v>
          </cell>
          <cell r="C130">
            <v>1700869492</v>
          </cell>
          <cell r="D130">
            <v>1</v>
          </cell>
          <cell r="E130">
            <v>14</v>
          </cell>
        </row>
        <row r="131">
          <cell r="A131" t="str">
            <v>100700800A</v>
          </cell>
          <cell r="B131" t="str">
            <v>FAIRVIEW HSP</v>
          </cell>
          <cell r="C131">
            <v>1033153309</v>
          </cell>
          <cell r="D131">
            <v>1</v>
          </cell>
          <cell r="E131">
            <v>14</v>
          </cell>
        </row>
        <row r="132">
          <cell r="A132" t="str">
            <v>100700920A</v>
          </cell>
          <cell r="B132" t="str">
            <v>MCCURTAIN MEMORIAL HOSPITAL</v>
          </cell>
          <cell r="C132">
            <v>1063900975</v>
          </cell>
          <cell r="D132">
            <v>1</v>
          </cell>
          <cell r="E132">
            <v>14</v>
          </cell>
        </row>
        <row r="133">
          <cell r="A133" t="str">
            <v>100774650D</v>
          </cell>
          <cell r="B133" t="str">
            <v>MARY HURLEY HOSPITAL</v>
          </cell>
          <cell r="C133">
            <v>1629077227</v>
          </cell>
          <cell r="D133">
            <v>1</v>
          </cell>
          <cell r="E133">
            <v>14</v>
          </cell>
        </row>
        <row r="134">
          <cell r="A134" t="str">
            <v>100819200B</v>
          </cell>
          <cell r="B134" t="str">
            <v>CORDELL MEMORIAL HOSPITAL</v>
          </cell>
          <cell r="C134">
            <v>1750384426</v>
          </cell>
          <cell r="D134">
            <v>1</v>
          </cell>
          <cell r="E134">
            <v>14</v>
          </cell>
        </row>
        <row r="135">
          <cell r="A135" t="str">
            <v>200125010B</v>
          </cell>
          <cell r="B135" t="str">
            <v>STROUD REGIONAL MEDICAL CENTER</v>
          </cell>
          <cell r="C135">
            <v>1437107117</v>
          </cell>
          <cell r="D135">
            <v>1</v>
          </cell>
          <cell r="E135">
            <v>14</v>
          </cell>
        </row>
        <row r="136">
          <cell r="A136" t="str">
            <v>200125200B</v>
          </cell>
          <cell r="B136" t="str">
            <v>THE PHYSICIANS HOSPITAL IN ANADARKO</v>
          </cell>
          <cell r="C136">
            <v>1023076304</v>
          </cell>
          <cell r="D136">
            <v>1</v>
          </cell>
          <cell r="E136">
            <v>14</v>
          </cell>
        </row>
        <row r="137">
          <cell r="A137" t="str">
            <v>200231400B</v>
          </cell>
          <cell r="B137" t="str">
            <v>PRAGUE COMMUNITY HOSPITAL</v>
          </cell>
          <cell r="C137">
            <v>1750527768</v>
          </cell>
          <cell r="D137">
            <v>1</v>
          </cell>
          <cell r="E137">
            <v>14</v>
          </cell>
        </row>
        <row r="138">
          <cell r="A138" t="str">
            <v>200234090B</v>
          </cell>
          <cell r="B138" t="str">
            <v>CLEVELAND AREA HOSPITAL</v>
          </cell>
          <cell r="C138">
            <v>1427295872</v>
          </cell>
          <cell r="D138">
            <v>1</v>
          </cell>
          <cell r="E138">
            <v>14</v>
          </cell>
        </row>
        <row r="139">
          <cell r="A139" t="str">
            <v>200259440A</v>
          </cell>
          <cell r="B139" t="str">
            <v>DRUMRIGHT REGIONAL HOSPITAL</v>
          </cell>
          <cell r="C139">
            <v>1396988903</v>
          </cell>
          <cell r="D139">
            <v>1</v>
          </cell>
          <cell r="E139">
            <v>14</v>
          </cell>
        </row>
        <row r="140">
          <cell r="A140" t="str">
            <v>200311270A</v>
          </cell>
          <cell r="B140" t="str">
            <v>FAIRFAX COMMUNITY HOSPITAL</v>
          </cell>
          <cell r="C140">
            <v>1134451396</v>
          </cell>
          <cell r="D140">
            <v>1</v>
          </cell>
          <cell r="E140">
            <v>14</v>
          </cell>
        </row>
        <row r="141">
          <cell r="A141" t="str">
            <v>200313370A</v>
          </cell>
          <cell r="B141" t="str">
            <v>HASKELL COUNTY COMMUNITY HOSPITAL</v>
          </cell>
          <cell r="C141">
            <v>1922329853</v>
          </cell>
          <cell r="D141">
            <v>1</v>
          </cell>
          <cell r="E141">
            <v>14</v>
          </cell>
        </row>
        <row r="142">
          <cell r="A142" t="str">
            <v>200318440B</v>
          </cell>
          <cell r="B142" t="str">
            <v>MERCY HOSPITAL TISHOMINGO</v>
          </cell>
          <cell r="C142">
            <v>1932404431</v>
          </cell>
          <cell r="D142">
            <v>1</v>
          </cell>
          <cell r="E142">
            <v>14</v>
          </cell>
        </row>
        <row r="143">
          <cell r="A143" t="str">
            <v>200425410C</v>
          </cell>
          <cell r="B143" t="str">
            <v>MERCY HOSPITAL LOGAN COUNTY</v>
          </cell>
          <cell r="C143">
            <v>1306126818</v>
          </cell>
          <cell r="D143">
            <v>1</v>
          </cell>
          <cell r="E143">
            <v>14</v>
          </cell>
        </row>
        <row r="144">
          <cell r="A144" t="str">
            <v>200490030A</v>
          </cell>
          <cell r="B144" t="str">
            <v>MERCY HOSPITAL WATONGA INC</v>
          </cell>
          <cell r="C144">
            <v>1497017529</v>
          </cell>
          <cell r="D144">
            <v>1</v>
          </cell>
          <cell r="E144">
            <v>14</v>
          </cell>
        </row>
        <row r="145">
          <cell r="A145" t="str">
            <v>200521810B</v>
          </cell>
          <cell r="B145" t="str">
            <v>MERCY HOSPITAL KINGFISHER, INC</v>
          </cell>
          <cell r="C145">
            <v>1083048417</v>
          </cell>
          <cell r="D145">
            <v>1</v>
          </cell>
          <cell r="E145">
            <v>14</v>
          </cell>
        </row>
        <row r="146">
          <cell r="A146" t="str">
            <v>200539880B</v>
          </cell>
          <cell r="B146" t="str">
            <v>HOLDENVILLE GENERAL HOSPITAL</v>
          </cell>
          <cell r="C146">
            <v>1265851455</v>
          </cell>
          <cell r="D146">
            <v>1</v>
          </cell>
          <cell r="E146">
            <v>14</v>
          </cell>
        </row>
        <row r="147">
          <cell r="A147" t="str">
            <v>200740630B</v>
          </cell>
          <cell r="B147" t="str">
            <v>MANGUM REGIONAL MEDICAL CENTER</v>
          </cell>
          <cell r="C147">
            <v>1033635263</v>
          </cell>
          <cell r="D147">
            <v>1</v>
          </cell>
          <cell r="E147">
            <v>14</v>
          </cell>
        </row>
        <row r="148">
          <cell r="A148" t="str">
            <v>100699360I</v>
          </cell>
          <cell r="B148" t="str">
            <v>NEWMAN MEMORIAL HOSPITAL, INC</v>
          </cell>
          <cell r="C148">
            <v>1083617807</v>
          </cell>
          <cell r="D148">
            <v>1</v>
          </cell>
          <cell r="E148">
            <v>14</v>
          </cell>
        </row>
        <row r="149">
          <cell r="A149" t="str">
            <v>200085660J</v>
          </cell>
          <cell r="B149" t="str">
            <v>CEDAR RIDGE PSYCHIATRIC HOSPITAL</v>
          </cell>
          <cell r="C149">
            <v>1588836779</v>
          </cell>
          <cell r="D149">
            <v>63</v>
          </cell>
          <cell r="E149">
            <v>630</v>
          </cell>
        </row>
        <row r="150">
          <cell r="A150" t="str">
            <v>100688950C</v>
          </cell>
          <cell r="B150" t="str">
            <v>CHILDRENS RECOVERY CENTER OF OKLAHOMA RTC</v>
          </cell>
          <cell r="C150">
            <v>1437321882</v>
          </cell>
          <cell r="D150">
            <v>63</v>
          </cell>
          <cell r="E150">
            <v>630</v>
          </cell>
        </row>
        <row r="151">
          <cell r="A151" t="str">
            <v>200592140C</v>
          </cell>
          <cell r="B151" t="str">
            <v>RED RIVER YOUTH ACADEMY</v>
          </cell>
          <cell r="C151">
            <v>1669869145</v>
          </cell>
          <cell r="D151">
            <v>63</v>
          </cell>
          <cell r="E151">
            <v>630</v>
          </cell>
        </row>
        <row r="152">
          <cell r="A152" t="str">
            <v>200673510F</v>
          </cell>
          <cell r="B152" t="str">
            <v>MOCCASIN BEND RANCH</v>
          </cell>
          <cell r="C152">
            <v>1619342136</v>
          </cell>
          <cell r="D152">
            <v>63</v>
          </cell>
          <cell r="E152">
            <v>631</v>
          </cell>
        </row>
        <row r="153">
          <cell r="A153" t="str">
            <v>200285640C</v>
          </cell>
          <cell r="B153" t="str">
            <v>BETHESDA FAMILY SERVICES FOUNDATION</v>
          </cell>
          <cell r="C153">
            <v>1215255393</v>
          </cell>
          <cell r="D153">
            <v>63</v>
          </cell>
          <cell r="E153">
            <v>632</v>
          </cell>
        </row>
        <row r="154">
          <cell r="A154" t="str">
            <v>100700380P</v>
          </cell>
          <cell r="B154" t="str">
            <v>LAUREATE PSYCHIATRIC CLINIC &amp; HOSPITAL INC</v>
          </cell>
          <cell r="C154">
            <v>1710985064</v>
          </cell>
          <cell r="D154">
            <v>63</v>
          </cell>
          <cell r="E154">
            <v>634</v>
          </cell>
        </row>
        <row r="155">
          <cell r="A155" t="str">
            <v>100701680L</v>
          </cell>
          <cell r="B155" t="str">
            <v>ROLLING HILLS HOSPITAL, LLC</v>
          </cell>
          <cell r="C155">
            <v>1720085178</v>
          </cell>
          <cell r="D155">
            <v>63</v>
          </cell>
          <cell r="E155">
            <v>634</v>
          </cell>
        </row>
        <row r="156">
          <cell r="A156" t="str">
            <v>100738360L</v>
          </cell>
          <cell r="B156" t="str">
            <v>PARKSIDE PSYCHIATRIC HOSPITAL &amp; CLINIC</v>
          </cell>
          <cell r="C156">
            <v>1437370772</v>
          </cell>
          <cell r="D156">
            <v>63</v>
          </cell>
          <cell r="E156">
            <v>634</v>
          </cell>
        </row>
        <row r="157">
          <cell r="A157" t="str">
            <v>200085660H</v>
          </cell>
          <cell r="B157" t="str">
            <v>CEDAR RIDGE PSYCHIATRIC HOSPITAL</v>
          </cell>
          <cell r="C157">
            <v>1598716490</v>
          </cell>
          <cell r="D157">
            <v>63</v>
          </cell>
          <cell r="E157">
            <v>634</v>
          </cell>
        </row>
        <row r="158">
          <cell r="A158" t="str">
            <v>200673510G</v>
          </cell>
          <cell r="B158" t="str">
            <v>WILLOW CREST HOSPITAL</v>
          </cell>
          <cell r="C158">
            <v>1619342136</v>
          </cell>
          <cell r="D158">
            <v>63</v>
          </cell>
          <cell r="E158">
            <v>634</v>
          </cell>
        </row>
        <row r="159">
          <cell r="A159" t="str">
            <v>100701410E</v>
          </cell>
          <cell r="B159" t="str">
            <v>BROOKHAVEN HOSPITAL INC</v>
          </cell>
          <cell r="C159">
            <v>1023064300</v>
          </cell>
          <cell r="D159">
            <v>63</v>
          </cell>
          <cell r="E159">
            <v>634</v>
          </cell>
        </row>
        <row r="160">
          <cell r="A160" t="str">
            <v>200085660G</v>
          </cell>
          <cell r="B160" t="str">
            <v>BETHANY BEHAVIORAL HEALTH-A UNIT OF CEDAR RIDGE</v>
          </cell>
          <cell r="C160">
            <v>1598716490</v>
          </cell>
          <cell r="D160">
            <v>63</v>
          </cell>
          <cell r="E160">
            <v>634</v>
          </cell>
        </row>
        <row r="161">
          <cell r="A161" t="str">
            <v>100700640C</v>
          </cell>
          <cell r="B161" t="str">
            <v>CARL ALBERT COMM MHC</v>
          </cell>
          <cell r="C161">
            <v>1205873098</v>
          </cell>
          <cell r="D161">
            <v>63</v>
          </cell>
          <cell r="E161">
            <v>634</v>
          </cell>
        </row>
        <row r="162">
          <cell r="A162" t="str">
            <v>100690030B</v>
          </cell>
          <cell r="B162" t="str">
            <v>GRIFFIN MEMORIAL HOSPITAL</v>
          </cell>
          <cell r="C162">
            <v>1194816074</v>
          </cell>
          <cell r="D162">
            <v>63</v>
          </cell>
          <cell r="E162">
            <v>634</v>
          </cell>
        </row>
        <row r="163">
          <cell r="A163" t="str">
            <v>100700660B</v>
          </cell>
          <cell r="B163" t="str">
            <v>JIM TALIAFERRO MHC</v>
          </cell>
          <cell r="C163">
            <v>1760481899</v>
          </cell>
          <cell r="D163">
            <v>63</v>
          </cell>
          <cell r="E163">
            <v>634</v>
          </cell>
        </row>
        <row r="164">
          <cell r="A164" t="str">
            <v>100704080B</v>
          </cell>
          <cell r="B164" t="str">
            <v>NORTHWEST CENTER FOR BEHAVIORAL HEALTH</v>
          </cell>
          <cell r="C164">
            <v>1922171701</v>
          </cell>
          <cell r="D164">
            <v>63</v>
          </cell>
          <cell r="E164">
            <v>634</v>
          </cell>
        </row>
        <row r="165">
          <cell r="A165" t="str">
            <v>200718040B</v>
          </cell>
          <cell r="B165" t="str">
            <v>OAKWOOD SPRINGS, LLC</v>
          </cell>
          <cell r="C165">
            <v>1770932410</v>
          </cell>
          <cell r="D165">
            <v>63</v>
          </cell>
          <cell r="E165">
            <v>634</v>
          </cell>
        </row>
        <row r="166">
          <cell r="A166" t="str">
            <v>100738360N</v>
          </cell>
          <cell r="B166" t="str">
            <v>PARKSIDE PSYCHIATRIC HOSPITAL &amp; CLINIC</v>
          </cell>
          <cell r="C166">
            <v>1205135936</v>
          </cell>
          <cell r="D166">
            <v>63</v>
          </cell>
          <cell r="E166">
            <v>634</v>
          </cell>
        </row>
        <row r="167">
          <cell r="A167" t="str">
            <v>100707460F</v>
          </cell>
          <cell r="B167" t="str">
            <v>TULSA CENTER FOR BEHAVIORAL HEALTH</v>
          </cell>
          <cell r="C167">
            <v>1578580916</v>
          </cell>
          <cell r="D167">
            <v>63</v>
          </cell>
          <cell r="E167">
            <v>634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"/>
      <sheetName val="CAH 101% of cost"/>
      <sheetName val="Hosp Pmnts (all hospitals)"/>
      <sheetName val="UPL Gap Summary"/>
      <sheetName val="DRG UPL SFY19 Combined"/>
      <sheetName val="SHOPP UPL SFY2019 Combined INP"/>
      <sheetName val="SHOPP UPL SFY2019 Combined OUT"/>
      <sheetName val="Cost UPL SFY19 Combine"/>
      <sheetName val="CCR SHOPP 19"/>
      <sheetName val="HCRIS CR data"/>
      <sheetName val="Address"/>
    </sheetNames>
    <sheetDataSet>
      <sheetData sheetId="0"/>
      <sheetData sheetId="1"/>
      <sheetData sheetId="2"/>
      <sheetData sheetId="3"/>
      <sheetData sheetId="4">
        <row r="1">
          <cell r="A1" t="str">
            <v>Billing ID &amp; Service Location</v>
          </cell>
          <cell r="B1" t="str">
            <v>Combined Provider ID</v>
          </cell>
          <cell r="C1" t="str">
            <v>Combined Provider ID</v>
          </cell>
          <cell r="D1" t="str">
            <v>Combined Provider ID</v>
          </cell>
          <cell r="E1" t="str">
            <v>Spec</v>
          </cell>
          <cell r="F1" t="str">
            <v>﻿Billing Full Name</v>
          </cell>
          <cell r="G1" t="str">
            <v>Billing City/St/Zip Code</v>
          </cell>
          <cell r="H1" t="str">
            <v>Zip Code</v>
          </cell>
          <cell r="I1" t="str">
            <v>Ownership Ind</v>
          </cell>
          <cell r="J1" t="str">
            <v>Use DRG UPL Not Cost</v>
          </cell>
        </row>
        <row r="2">
          <cell r="A2" t="str">
            <v>100700720A</v>
          </cell>
          <cell r="B2"/>
          <cell r="C2"/>
          <cell r="D2"/>
          <cell r="E2" t="str">
            <v>010</v>
          </cell>
          <cell r="F2" t="str">
            <v>CHOCTAW MEMORIAL HOSPITAL</v>
          </cell>
          <cell r="G2" t="str">
            <v>HUGO,OK 74743-0000</v>
          </cell>
          <cell r="H2" t="str">
            <v>74743</v>
          </cell>
          <cell r="I2" t="str">
            <v>NSGO</v>
          </cell>
          <cell r="J2" t="str">
            <v>Yes</v>
          </cell>
        </row>
        <row r="3">
          <cell r="A3" t="str">
            <v>100749570S</v>
          </cell>
          <cell r="B3" t="str">
            <v>100749570Y</v>
          </cell>
          <cell r="C3" t="str">
            <v>100749570Z</v>
          </cell>
          <cell r="D3"/>
          <cell r="E3" t="str">
            <v>010</v>
          </cell>
          <cell r="F3" t="str">
            <v>COMANCHE CO MEM HSP</v>
          </cell>
          <cell r="G3" t="str">
            <v>LAWTON,OK 73505-6332</v>
          </cell>
          <cell r="H3" t="str">
            <v>73505</v>
          </cell>
          <cell r="I3" t="str">
            <v>NSGO</v>
          </cell>
          <cell r="J3" t="str">
            <v>Yes</v>
          </cell>
        </row>
        <row r="4">
          <cell r="A4" t="str">
            <v>100700880A</v>
          </cell>
          <cell r="B4"/>
          <cell r="C4"/>
          <cell r="D4"/>
          <cell r="E4" t="str">
            <v>010</v>
          </cell>
          <cell r="F4" t="str">
            <v>ELKVIEW GEN HSP</v>
          </cell>
          <cell r="G4" t="str">
            <v>HOBART,OK 73651-</v>
          </cell>
          <cell r="H4" t="str">
            <v>73651</v>
          </cell>
          <cell r="I4" t="str">
            <v>NSGO</v>
          </cell>
          <cell r="J4" t="str">
            <v>Yes</v>
          </cell>
        </row>
        <row r="5">
          <cell r="A5" t="str">
            <v>100700820A</v>
          </cell>
          <cell r="B5"/>
          <cell r="C5"/>
          <cell r="D5"/>
          <cell r="E5" t="str">
            <v>010</v>
          </cell>
          <cell r="F5" t="str">
            <v>GRADY MEMORIAL HOSPITAL</v>
          </cell>
          <cell r="G5" t="str">
            <v>CHICKASHA,OK 73018-2738</v>
          </cell>
          <cell r="H5" t="str">
            <v>73018</v>
          </cell>
          <cell r="I5" t="str">
            <v>NSGO</v>
          </cell>
          <cell r="J5" t="str">
            <v>Yes</v>
          </cell>
        </row>
        <row r="6">
          <cell r="A6" t="str">
            <v>100699350A</v>
          </cell>
          <cell r="B6"/>
          <cell r="C6"/>
          <cell r="D6"/>
          <cell r="E6" t="str">
            <v>010</v>
          </cell>
          <cell r="F6" t="str">
            <v>JACKSON CO MEM HSP</v>
          </cell>
          <cell r="G6" t="str">
            <v>ALTUS,OK 73521-</v>
          </cell>
          <cell r="H6" t="str">
            <v>73521</v>
          </cell>
          <cell r="I6" t="str">
            <v>NSGO</v>
          </cell>
          <cell r="J6" t="str">
            <v>Yes</v>
          </cell>
        </row>
        <row r="7">
          <cell r="A7" t="str">
            <v>100818200B</v>
          </cell>
          <cell r="B7"/>
          <cell r="C7"/>
          <cell r="D7"/>
          <cell r="E7" t="str">
            <v>010</v>
          </cell>
          <cell r="F7" t="str">
            <v>LINDSAY MUNICIPAL HOSPITAL</v>
          </cell>
          <cell r="G7" t="str">
            <v>LINDSAY,OK 73052-0888</v>
          </cell>
          <cell r="H7" t="str">
            <v>73052</v>
          </cell>
          <cell r="I7" t="str">
            <v>NSGO</v>
          </cell>
          <cell r="J7" t="str">
            <v>Yes</v>
          </cell>
        </row>
        <row r="8">
          <cell r="A8" t="str">
            <v>100710530D</v>
          </cell>
          <cell r="B8"/>
          <cell r="C8"/>
          <cell r="D8"/>
          <cell r="E8" t="str">
            <v>010</v>
          </cell>
          <cell r="F8" t="str">
            <v>MCALESTER REGIONAL</v>
          </cell>
          <cell r="G8" t="str">
            <v>MCALESTER,OK 74502-</v>
          </cell>
          <cell r="H8" t="str">
            <v>74502</v>
          </cell>
          <cell r="I8" t="str">
            <v>NSGO</v>
          </cell>
          <cell r="J8" t="str">
            <v>Yes</v>
          </cell>
        </row>
        <row r="9">
          <cell r="A9" t="str">
            <v>100700690A</v>
          </cell>
          <cell r="B9" t="str">
            <v>100700690Q</v>
          </cell>
          <cell r="C9" t="str">
            <v>100700690R</v>
          </cell>
          <cell r="D9"/>
          <cell r="E9" t="str">
            <v>010</v>
          </cell>
          <cell r="F9" t="str">
            <v>NORMAN REGIONAL HOSPITAL</v>
          </cell>
          <cell r="G9" t="str">
            <v>NORMAN,OK 73071-</v>
          </cell>
          <cell r="H9" t="str">
            <v>73071</v>
          </cell>
          <cell r="I9" t="str">
            <v>NSGO</v>
          </cell>
          <cell r="J9" t="str">
            <v>Yes</v>
          </cell>
        </row>
        <row r="10">
          <cell r="A10" t="str">
            <v>100700680A</v>
          </cell>
          <cell r="B10" t="str">
            <v>100700680I</v>
          </cell>
          <cell r="C10"/>
          <cell r="D10"/>
          <cell r="E10" t="str">
            <v>010</v>
          </cell>
          <cell r="F10" t="str">
            <v>NORTHEASTERN HEALTH SYSTEM</v>
          </cell>
          <cell r="G10" t="str">
            <v>TAHLEQUAH,OK 74464-1008</v>
          </cell>
          <cell r="H10" t="str">
            <v>74464</v>
          </cell>
          <cell r="I10" t="str">
            <v>NSGO</v>
          </cell>
          <cell r="J10" t="str">
            <v>Yes</v>
          </cell>
        </row>
        <row r="11">
          <cell r="A11" t="str">
            <v>200417790W</v>
          </cell>
          <cell r="B11"/>
          <cell r="C11"/>
          <cell r="D11"/>
          <cell r="E11" t="str">
            <v>010</v>
          </cell>
          <cell r="F11" t="str">
            <v>PERRY MEMORIAL HOSPITAL</v>
          </cell>
          <cell r="G11" t="str">
            <v>PERRY,OK 73077-0000</v>
          </cell>
          <cell r="H11" t="str">
            <v>73077</v>
          </cell>
          <cell r="I11" t="str">
            <v>NSGO</v>
          </cell>
          <cell r="J11" t="str">
            <v>Yes</v>
          </cell>
        </row>
        <row r="12">
          <cell r="A12" t="str">
            <v>100699900A</v>
          </cell>
          <cell r="B12"/>
          <cell r="C12"/>
          <cell r="D12"/>
          <cell r="E12" t="str">
            <v>010</v>
          </cell>
          <cell r="F12" t="str">
            <v>PURCELL MUNICIPAL HOSPITAL</v>
          </cell>
          <cell r="G12" t="str">
            <v>PURCELL,OK 73080-9998</v>
          </cell>
          <cell r="H12" t="str">
            <v>73080</v>
          </cell>
          <cell r="I12" t="str">
            <v>NSGO</v>
          </cell>
          <cell r="J12" t="str">
            <v>Yes</v>
          </cell>
        </row>
        <row r="13">
          <cell r="A13" t="str">
            <v>100700770A</v>
          </cell>
          <cell r="B13"/>
          <cell r="C13"/>
          <cell r="D13"/>
          <cell r="E13" t="str">
            <v>010</v>
          </cell>
          <cell r="F13" t="str">
            <v>PUSHMATAHA HSP</v>
          </cell>
          <cell r="G13" t="str">
            <v>ANTLERS,OK 74523-</v>
          </cell>
          <cell r="H13" t="str">
            <v>74523</v>
          </cell>
          <cell r="I13" t="str">
            <v>NSGO</v>
          </cell>
          <cell r="J13" t="str">
            <v>Yes</v>
          </cell>
        </row>
        <row r="14">
          <cell r="A14" t="str">
            <v>100700190A</v>
          </cell>
          <cell r="B14"/>
          <cell r="C14"/>
          <cell r="D14"/>
          <cell r="E14" t="str">
            <v>010</v>
          </cell>
          <cell r="F14" t="str">
            <v>SEQUOYAH COUNTY CITY OF SALLISAW HOSPITAL AUTHORIT</v>
          </cell>
          <cell r="G14" t="str">
            <v>SALLISAW,OK 74955-2811</v>
          </cell>
          <cell r="H14" t="str">
            <v>74955</v>
          </cell>
          <cell r="I14" t="str">
            <v>NSGO</v>
          </cell>
          <cell r="J14" t="str">
            <v>Yes</v>
          </cell>
        </row>
        <row r="15">
          <cell r="A15" t="str">
            <v>100699950A</v>
          </cell>
          <cell r="B15"/>
          <cell r="C15"/>
          <cell r="D15"/>
          <cell r="E15" t="str">
            <v>010</v>
          </cell>
          <cell r="F15" t="str">
            <v>STILLWATER MEDICAL CENTER</v>
          </cell>
          <cell r="G15" t="str">
            <v>STILLWATER,OK 74074-4399</v>
          </cell>
          <cell r="H15" t="str">
            <v>74074</v>
          </cell>
          <cell r="I15" t="str">
            <v>NSGO</v>
          </cell>
          <cell r="J15" t="str">
            <v>Yes</v>
          </cell>
        </row>
        <row r="16">
          <cell r="A16" t="str">
            <v>200100890B</v>
          </cell>
          <cell r="B16"/>
          <cell r="C16"/>
          <cell r="D16"/>
          <cell r="E16" t="str">
            <v>010</v>
          </cell>
          <cell r="F16" t="str">
            <v>WAGONER COMMUNITY HOSPITAL</v>
          </cell>
          <cell r="G16" t="str">
            <v>WAGONER,OK 74467-4624</v>
          </cell>
          <cell r="H16" t="str">
            <v>74467</v>
          </cell>
          <cell r="I16" t="str">
            <v>NSGO</v>
          </cell>
          <cell r="J16" t="str">
            <v>Yes</v>
          </cell>
        </row>
        <row r="17">
          <cell r="A17" t="str">
            <v>100700860A</v>
          </cell>
          <cell r="B17"/>
          <cell r="C17"/>
          <cell r="D17"/>
          <cell r="E17" t="str">
            <v>010</v>
          </cell>
          <cell r="F17" t="str">
            <v>LATIMER CO GEN HSP</v>
          </cell>
          <cell r="G17" t="str">
            <v>WILBURTON,OK 74578-</v>
          </cell>
          <cell r="H17" t="str">
            <v>74578</v>
          </cell>
          <cell r="I17" t="str">
            <v>NSGO</v>
          </cell>
          <cell r="J17" t="str">
            <v>Yes</v>
          </cell>
        </row>
        <row r="18">
          <cell r="A18"/>
          <cell r="B18"/>
          <cell r="C18"/>
          <cell r="D18"/>
          <cell r="E18"/>
          <cell r="F18"/>
          <cell r="G18"/>
          <cell r="H18"/>
        </row>
        <row r="19">
          <cell r="A19"/>
          <cell r="B19"/>
          <cell r="C19"/>
          <cell r="D19"/>
          <cell r="E19"/>
          <cell r="F19"/>
          <cell r="G19"/>
          <cell r="H19"/>
        </row>
        <row r="20">
          <cell r="A20" t="str">
            <v>200439230A</v>
          </cell>
          <cell r="B20"/>
          <cell r="C20"/>
          <cell r="D20"/>
          <cell r="E20" t="str">
            <v>010</v>
          </cell>
          <cell r="F20" t="str">
            <v>AHS SOUTHCREST HOSPITAL, LLC</v>
          </cell>
          <cell r="G20" t="str">
            <v>TULSA,OK 74133-5716</v>
          </cell>
          <cell r="H20" t="str">
            <v>74133</v>
          </cell>
          <cell r="I20" t="str">
            <v>Private</v>
          </cell>
          <cell r="J20" t="str">
            <v>Yes</v>
          </cell>
        </row>
        <row r="21">
          <cell r="A21" t="str">
            <v>100696610B</v>
          </cell>
          <cell r="B21"/>
          <cell r="C21"/>
          <cell r="D21"/>
          <cell r="E21" t="str">
            <v>010</v>
          </cell>
          <cell r="F21" t="str">
            <v>ALLIANCEHEALTH DURANT</v>
          </cell>
          <cell r="G21" t="str">
            <v>DURANT,OK 74701-</v>
          </cell>
          <cell r="H21" t="str">
            <v>74701</v>
          </cell>
          <cell r="I21" t="str">
            <v>Private</v>
          </cell>
          <cell r="J21" t="str">
            <v>Yes</v>
          </cell>
        </row>
        <row r="22">
          <cell r="A22" t="str">
            <v>200102450A</v>
          </cell>
          <cell r="B22"/>
          <cell r="C22"/>
          <cell r="D22"/>
          <cell r="E22" t="str">
            <v>010</v>
          </cell>
          <cell r="F22" t="str">
            <v>BAILEY MEDICAL CENTER LLC</v>
          </cell>
          <cell r="G22" t="str">
            <v>OWASSO,OK 74055-6655</v>
          </cell>
          <cell r="H22" t="str">
            <v>74055</v>
          </cell>
          <cell r="I22" t="str">
            <v>Private</v>
          </cell>
          <cell r="J22" t="str">
            <v>Yes</v>
          </cell>
        </row>
        <row r="23">
          <cell r="A23" t="str">
            <v>200668710A</v>
          </cell>
          <cell r="B23"/>
          <cell r="C23"/>
          <cell r="D23"/>
          <cell r="E23" t="str">
            <v>010</v>
          </cell>
          <cell r="F23" t="str">
            <v>BLACKWELL REGIONAL HOSPITAL</v>
          </cell>
          <cell r="G23" t="str">
            <v>BLACKWELL,OK 74631-0000</v>
          </cell>
          <cell r="H23" t="str">
            <v>74631</v>
          </cell>
          <cell r="I23" t="str">
            <v>Private</v>
          </cell>
          <cell r="J23" t="str">
            <v>Yes</v>
          </cell>
        </row>
        <row r="24">
          <cell r="A24" t="str">
            <v>200573000A</v>
          </cell>
          <cell r="B24" t="str">
            <v>200697510F</v>
          </cell>
          <cell r="C24"/>
          <cell r="D24"/>
          <cell r="E24" t="str">
            <v>010</v>
          </cell>
          <cell r="F24" t="str">
            <v>BRISTOW ENDEAVOR HEALTHCARE, LLC</v>
          </cell>
          <cell r="G24" t="str">
            <v>BRISTOW,OK 74010-2301</v>
          </cell>
          <cell r="H24" t="str">
            <v>74010</v>
          </cell>
          <cell r="I24" t="str">
            <v>Private</v>
          </cell>
          <cell r="J24" t="str">
            <v>Yes</v>
          </cell>
        </row>
        <row r="25">
          <cell r="A25" t="str">
            <v>100700010G</v>
          </cell>
          <cell r="B25"/>
          <cell r="C25"/>
          <cell r="D25"/>
          <cell r="E25" t="str">
            <v>010</v>
          </cell>
          <cell r="F25" t="str">
            <v>CLINTON HMA LLC</v>
          </cell>
          <cell r="G25" t="str">
            <v>CLINTON,OK 73601-3117</v>
          </cell>
          <cell r="H25" t="str">
            <v>73601</v>
          </cell>
          <cell r="I25" t="str">
            <v>Private</v>
          </cell>
          <cell r="J25" t="str">
            <v>Yes</v>
          </cell>
        </row>
        <row r="26">
          <cell r="A26" t="str">
            <v>200693850A</v>
          </cell>
          <cell r="B26"/>
          <cell r="C26"/>
          <cell r="D26"/>
          <cell r="E26" t="str">
            <v>010</v>
          </cell>
          <cell r="F26" t="str">
            <v>CURAHEALTH OKLAHOMA CITY</v>
          </cell>
          <cell r="G26" t="str">
            <v>OKLAHOMA CITY,OK 75320-</v>
          </cell>
          <cell r="H26" t="str">
            <v>75320</v>
          </cell>
          <cell r="I26" t="str">
            <v>Private</v>
          </cell>
          <cell r="J26" t="str">
            <v>Yes</v>
          </cell>
        </row>
        <row r="27">
          <cell r="A27" t="str">
            <v>100700120A</v>
          </cell>
          <cell r="B27"/>
          <cell r="C27"/>
          <cell r="D27"/>
          <cell r="E27" t="str">
            <v>010</v>
          </cell>
          <cell r="F27" t="str">
            <v>DUNCAN REGIONAL HOSPITAL</v>
          </cell>
          <cell r="G27" t="str">
            <v>DUNCAN,OK 73533-</v>
          </cell>
          <cell r="H27" t="str">
            <v>73533</v>
          </cell>
          <cell r="I27" t="str">
            <v>Private</v>
          </cell>
          <cell r="J27" t="str">
            <v>Yes</v>
          </cell>
        </row>
        <row r="28">
          <cell r="A28" t="str">
            <v>100699410A</v>
          </cell>
          <cell r="B28" t="str">
            <v>100699410G</v>
          </cell>
          <cell r="C28" t="str">
            <v>100699410F</v>
          </cell>
          <cell r="D28"/>
          <cell r="E28" t="str">
            <v>010</v>
          </cell>
          <cell r="F28" t="str">
            <v>GREAT PLAINS REGIONAL MEDICAL CENTER</v>
          </cell>
          <cell r="G28" t="str">
            <v>ELK CITY,OK 73644-5113</v>
          </cell>
          <cell r="H28" t="str">
            <v>73644</v>
          </cell>
          <cell r="I28" t="str">
            <v>Private</v>
          </cell>
          <cell r="J28" t="str">
            <v>Yes</v>
          </cell>
        </row>
        <row r="29">
          <cell r="A29" t="str">
            <v>200045700C</v>
          </cell>
          <cell r="B29"/>
          <cell r="C29"/>
          <cell r="D29"/>
          <cell r="E29" t="str">
            <v>010</v>
          </cell>
          <cell r="F29" t="str">
            <v>HENRYETTA MEDICAL CENTER</v>
          </cell>
          <cell r="G29" t="str">
            <v>HENRYETTA,OK 74437-6908</v>
          </cell>
          <cell r="H29" t="str">
            <v>74437</v>
          </cell>
          <cell r="I29" t="str">
            <v>Private</v>
          </cell>
          <cell r="J29" t="str">
            <v>Yes</v>
          </cell>
        </row>
        <row r="30">
          <cell r="A30" t="str">
            <v>200435950A</v>
          </cell>
          <cell r="B30" t="str">
            <v>200435950B</v>
          </cell>
          <cell r="C30"/>
          <cell r="D30"/>
          <cell r="E30" t="str">
            <v>010</v>
          </cell>
          <cell r="F30" t="str">
            <v>HILLCREST HOSPITAL CLAREMORE</v>
          </cell>
          <cell r="G30" t="str">
            <v>CLAREMORE,OK 74017-3058</v>
          </cell>
          <cell r="H30" t="str">
            <v>74017</v>
          </cell>
          <cell r="I30" t="str">
            <v>Private</v>
          </cell>
          <cell r="J30" t="str">
            <v>Yes</v>
          </cell>
        </row>
        <row r="31">
          <cell r="A31" t="str">
            <v>200044190A</v>
          </cell>
          <cell r="B31" t="str">
            <v>200044190D</v>
          </cell>
          <cell r="C31"/>
          <cell r="D31"/>
          <cell r="E31" t="str">
            <v>010</v>
          </cell>
          <cell r="F31" t="str">
            <v>HILLCREST HOSPITAL CUSHING</v>
          </cell>
          <cell r="G31" t="str">
            <v>CUSHING,OK 74023-</v>
          </cell>
          <cell r="H31" t="str">
            <v>74023</v>
          </cell>
          <cell r="I31" t="str">
            <v>Private</v>
          </cell>
          <cell r="J31" t="str">
            <v>Yes</v>
          </cell>
        </row>
        <row r="32">
          <cell r="A32" t="str">
            <v>200735850A</v>
          </cell>
          <cell r="B32"/>
          <cell r="C32"/>
          <cell r="D32"/>
          <cell r="E32" t="str">
            <v>010</v>
          </cell>
          <cell r="F32" t="str">
            <v>HILLCREST HOSPITAL PRYOR</v>
          </cell>
          <cell r="G32" t="str">
            <v>PRYOR,OK 74361-</v>
          </cell>
          <cell r="H32" t="str">
            <v>74361</v>
          </cell>
          <cell r="I32" t="str">
            <v>Private</v>
          </cell>
          <cell r="J32" t="str">
            <v>Yes</v>
          </cell>
        </row>
        <row r="33">
          <cell r="A33" t="str">
            <v>200044210A</v>
          </cell>
          <cell r="B33" t="str">
            <v>200044210B</v>
          </cell>
          <cell r="C33"/>
          <cell r="D33"/>
          <cell r="E33" t="str">
            <v>010</v>
          </cell>
          <cell r="F33" t="str">
            <v>HILLCREST MEDICAL CENTER</v>
          </cell>
          <cell r="G33" t="str">
            <v>TULSA,OK 74104-4012</v>
          </cell>
          <cell r="H33" t="str">
            <v>74104</v>
          </cell>
          <cell r="I33" t="str">
            <v>Private</v>
          </cell>
          <cell r="J33" t="str">
            <v>Yes</v>
          </cell>
        </row>
        <row r="34">
          <cell r="A34" t="str">
            <v>100806400C</v>
          </cell>
          <cell r="B34" t="str">
            <v>100690810A</v>
          </cell>
          <cell r="C34" t="str">
            <v>100699370A</v>
          </cell>
          <cell r="D34" t="str">
            <v>100699370E</v>
          </cell>
          <cell r="E34" t="str">
            <v>010</v>
          </cell>
          <cell r="F34" t="str">
            <v>INTEGRIS BAPTIST MEDICAL C</v>
          </cell>
          <cell r="G34" t="str">
            <v>OKLAHOMA CITY,OK 73112-</v>
          </cell>
          <cell r="H34" t="str">
            <v>73112</v>
          </cell>
          <cell r="I34" t="str">
            <v>Private</v>
          </cell>
          <cell r="J34" t="str">
            <v>Yes</v>
          </cell>
        </row>
        <row r="35">
          <cell r="A35" t="str">
            <v>100699500A</v>
          </cell>
          <cell r="B35" t="str">
            <v>200285100D</v>
          </cell>
          <cell r="C35"/>
          <cell r="D35"/>
          <cell r="E35" t="str">
            <v>010</v>
          </cell>
          <cell r="F35" t="str">
            <v>INTEGRIS BASS MEM BAP</v>
          </cell>
          <cell r="G35" t="str">
            <v>ENID,OK 73701-</v>
          </cell>
          <cell r="H35" t="str">
            <v>73701</v>
          </cell>
          <cell r="I35" t="str">
            <v>Private</v>
          </cell>
          <cell r="J35" t="str">
            <v>Yes</v>
          </cell>
        </row>
        <row r="36">
          <cell r="A36" t="str">
            <v>100700610A</v>
          </cell>
          <cell r="B36"/>
          <cell r="C36"/>
          <cell r="D36"/>
          <cell r="E36" t="str">
            <v>010</v>
          </cell>
          <cell r="F36" t="str">
            <v>INTEGRIS CANADIAN VALLEY HOSPITAL</v>
          </cell>
          <cell r="G36" t="str">
            <v>YUKON,OK 73099-</v>
          </cell>
          <cell r="H36" t="str">
            <v>73099</v>
          </cell>
          <cell r="I36" t="str">
            <v>Private</v>
          </cell>
          <cell r="J36" t="str">
            <v>Yes</v>
          </cell>
        </row>
        <row r="37">
          <cell r="A37" t="str">
            <v>100699700A</v>
          </cell>
          <cell r="B37"/>
          <cell r="C37"/>
          <cell r="D37"/>
          <cell r="E37" t="str">
            <v>010</v>
          </cell>
          <cell r="F37" t="str">
            <v>INTEGRIS GROVE HOSPITAL</v>
          </cell>
          <cell r="G37" t="str">
            <v>GROVE,OK 74344-5304</v>
          </cell>
          <cell r="H37" t="str">
            <v>74344</v>
          </cell>
          <cell r="I37" t="str">
            <v>Private</v>
          </cell>
          <cell r="J37" t="str">
            <v>Yes</v>
          </cell>
        </row>
        <row r="38">
          <cell r="A38" t="str">
            <v>200405550A</v>
          </cell>
          <cell r="B38"/>
          <cell r="C38"/>
          <cell r="D38"/>
          <cell r="E38" t="str">
            <v>010</v>
          </cell>
          <cell r="F38" t="str">
            <v>INTEGRIS HEALTH EDMOND, INC.</v>
          </cell>
          <cell r="G38" t="str">
            <v>EDMOND,OK 73034-8864</v>
          </cell>
          <cell r="H38" t="str">
            <v>73034</v>
          </cell>
          <cell r="I38" t="str">
            <v>Private</v>
          </cell>
          <cell r="J38" t="str">
            <v>Yes</v>
          </cell>
        </row>
        <row r="39">
          <cell r="A39" t="str">
            <v>100699440A</v>
          </cell>
          <cell r="B39" t="str">
            <v>100699440N</v>
          </cell>
          <cell r="C39"/>
          <cell r="D39"/>
          <cell r="E39" t="str">
            <v>010</v>
          </cell>
          <cell r="F39" t="str">
            <v>INTEGRIS MIAMI HOSPITAL</v>
          </cell>
          <cell r="G39" t="str">
            <v>MIAMI,OK 74354-</v>
          </cell>
          <cell r="H39" t="str">
            <v>74354</v>
          </cell>
          <cell r="I39" t="str">
            <v>Private</v>
          </cell>
          <cell r="J39" t="str">
            <v>Yes</v>
          </cell>
        </row>
        <row r="40">
          <cell r="A40" t="str">
            <v>100700200A</v>
          </cell>
          <cell r="B40" t="str">
            <v>100700200R</v>
          </cell>
          <cell r="C40"/>
          <cell r="D40"/>
          <cell r="E40" t="str">
            <v>010</v>
          </cell>
          <cell r="F40" t="str">
            <v>INTEGRIS SOUTHWEST MEDICAL</v>
          </cell>
          <cell r="G40" t="str">
            <v>OKLAHOMA CITY,OK 73109-3413</v>
          </cell>
          <cell r="H40" t="str">
            <v>73109</v>
          </cell>
          <cell r="I40" t="str">
            <v>Private</v>
          </cell>
          <cell r="J40" t="str">
            <v>Yes</v>
          </cell>
        </row>
        <row r="41">
          <cell r="A41" t="str">
            <v>100699490A</v>
          </cell>
          <cell r="B41" t="str">
            <v>100699490K</v>
          </cell>
          <cell r="C41" t="str">
            <v>100699490J</v>
          </cell>
          <cell r="D41"/>
          <cell r="E41" t="str">
            <v>010</v>
          </cell>
          <cell r="F41" t="str">
            <v>JANE PHILLIPS EP HSP</v>
          </cell>
          <cell r="G41" t="str">
            <v>BARTLESVILLE,OK 74006-</v>
          </cell>
          <cell r="H41" t="str">
            <v>74006</v>
          </cell>
          <cell r="I41" t="str">
            <v>Private</v>
          </cell>
          <cell r="J41" t="str">
            <v>Yes</v>
          </cell>
        </row>
        <row r="42">
          <cell r="A42" t="str">
            <v>100699420A</v>
          </cell>
          <cell r="B42"/>
          <cell r="C42"/>
          <cell r="D42"/>
          <cell r="E42" t="str">
            <v>010</v>
          </cell>
          <cell r="F42" t="str">
            <v>KAY COUNTY OKLAHOMA HOSPITAL</v>
          </cell>
          <cell r="G42" t="str">
            <v>PONCA CITY,OK 74601-</v>
          </cell>
          <cell r="H42" t="str">
            <v>74601</v>
          </cell>
          <cell r="I42" t="str">
            <v>Private</v>
          </cell>
          <cell r="J42" t="str">
            <v>Yes</v>
          </cell>
        </row>
        <row r="43">
          <cell r="A43" t="str">
            <v>100700030A</v>
          </cell>
          <cell r="B43" t="str">
            <v>100700030I</v>
          </cell>
          <cell r="C43"/>
          <cell r="D43"/>
          <cell r="E43" t="str">
            <v>010</v>
          </cell>
          <cell r="F43" t="str">
            <v>MEMORIAL HOSPITAL</v>
          </cell>
          <cell r="G43" t="str">
            <v>STILWELL,OK 74960-</v>
          </cell>
          <cell r="H43" t="str">
            <v>74960</v>
          </cell>
          <cell r="I43" t="str">
            <v>Private</v>
          </cell>
          <cell r="J43" t="str">
            <v>Yes</v>
          </cell>
        </row>
        <row r="44">
          <cell r="A44" t="str">
            <v>100699390A</v>
          </cell>
          <cell r="B44"/>
          <cell r="C44"/>
          <cell r="D44"/>
          <cell r="E44" t="str">
            <v>010</v>
          </cell>
          <cell r="F44" t="str">
            <v>MERCY HEALTH CENTER</v>
          </cell>
          <cell r="G44" t="str">
            <v>OKLAHOMA CITY,OK 73120-8362</v>
          </cell>
          <cell r="H44" t="str">
            <v>73120</v>
          </cell>
          <cell r="I44" t="str">
            <v>Private</v>
          </cell>
          <cell r="J44" t="str">
            <v>Yes</v>
          </cell>
        </row>
        <row r="45">
          <cell r="A45" t="str">
            <v>200509290A</v>
          </cell>
          <cell r="B45" t="str">
            <v>200509290E</v>
          </cell>
          <cell r="C45"/>
          <cell r="D45"/>
          <cell r="E45" t="str">
            <v>010</v>
          </cell>
          <cell r="F45" t="str">
            <v>MERCY HOSPITAL ADA, INC.</v>
          </cell>
          <cell r="G45" t="str">
            <v>ADA,OK 74820-4610</v>
          </cell>
          <cell r="H45" t="str">
            <v>74820</v>
          </cell>
          <cell r="I45" t="str">
            <v>Private</v>
          </cell>
          <cell r="J45" t="str">
            <v>Yes</v>
          </cell>
        </row>
        <row r="46">
          <cell r="A46" t="str">
            <v>100262320C</v>
          </cell>
          <cell r="B46" t="str">
            <v>100262320G</v>
          </cell>
          <cell r="C46"/>
          <cell r="D46"/>
          <cell r="E46" t="str">
            <v>010</v>
          </cell>
          <cell r="F46" t="str">
            <v>MERCY HOSPITAL ARDMORE</v>
          </cell>
          <cell r="G46" t="str">
            <v>ARDMORE,OK 73401-</v>
          </cell>
          <cell r="H46" t="str">
            <v>73401</v>
          </cell>
          <cell r="I46" t="str">
            <v>Private</v>
          </cell>
          <cell r="J46" t="str">
            <v>Yes</v>
          </cell>
        </row>
        <row r="47">
          <cell r="A47" t="str">
            <v>100700490A</v>
          </cell>
          <cell r="B47" t="str">
            <v>100700490I</v>
          </cell>
          <cell r="C47"/>
          <cell r="D47"/>
          <cell r="E47" t="str">
            <v>010</v>
          </cell>
          <cell r="F47" t="str">
            <v>MIDWEST REGIONAL MEDICAL</v>
          </cell>
          <cell r="G47" t="str">
            <v>MIDWEST CITY,OK 73110-</v>
          </cell>
          <cell r="H47" t="str">
            <v>73110</v>
          </cell>
          <cell r="I47" t="str">
            <v>Private</v>
          </cell>
          <cell r="J47" t="str">
            <v>Yes</v>
          </cell>
        </row>
        <row r="48">
          <cell r="A48" t="str">
            <v>200035670C</v>
          </cell>
          <cell r="B48"/>
          <cell r="C48"/>
          <cell r="D48"/>
          <cell r="E48" t="str">
            <v>010</v>
          </cell>
          <cell r="F48" t="str">
            <v>NORTHWEST SURGICAL HOSPITAL</v>
          </cell>
          <cell r="G48" t="str">
            <v>OKLAHOMA CITY,OK 73120-4419</v>
          </cell>
          <cell r="H48" t="str">
            <v>73120</v>
          </cell>
          <cell r="I48" t="str">
            <v>Private</v>
          </cell>
          <cell r="J48" t="str">
            <v>Yes</v>
          </cell>
        </row>
        <row r="49">
          <cell r="A49" t="str">
            <v>200280620A</v>
          </cell>
          <cell r="B49"/>
          <cell r="C49"/>
          <cell r="D49"/>
          <cell r="E49" t="str">
            <v>010</v>
          </cell>
          <cell r="F49" t="str">
            <v>OKLAHOMA HEART HOSPITAL</v>
          </cell>
          <cell r="G49" t="str">
            <v>OKLAHOMA CITY,OK 73135-2610</v>
          </cell>
          <cell r="H49" t="str">
            <v>73135</v>
          </cell>
          <cell r="I49" t="str">
            <v>Private</v>
          </cell>
          <cell r="J49" t="str">
            <v>Yes</v>
          </cell>
        </row>
        <row r="50">
          <cell r="A50" t="str">
            <v>200242900A</v>
          </cell>
          <cell r="B50"/>
          <cell r="C50"/>
          <cell r="D50"/>
          <cell r="E50" t="str">
            <v>010</v>
          </cell>
          <cell r="F50" t="str">
            <v>OKLAHOMA STATE UNIVERSITY MEDICAL TRUST</v>
          </cell>
          <cell r="G50" t="str">
            <v>TULSA,OK 74127-</v>
          </cell>
          <cell r="H50" t="str">
            <v>74127</v>
          </cell>
          <cell r="I50" t="str">
            <v>Private</v>
          </cell>
          <cell r="J50" t="str">
            <v>Yes</v>
          </cell>
        </row>
        <row r="51">
          <cell r="A51" t="str">
            <v>100699570A</v>
          </cell>
          <cell r="B51" t="str">
            <v>100699570N</v>
          </cell>
          <cell r="C51"/>
          <cell r="D51"/>
          <cell r="E51" t="str">
            <v>010</v>
          </cell>
          <cell r="F51" t="str">
            <v>SAINT FRANCIS HOSPITAL</v>
          </cell>
          <cell r="G51" t="str">
            <v>TULSA,OK 74136-0001</v>
          </cell>
          <cell r="H51" t="str">
            <v>74136</v>
          </cell>
          <cell r="I51" t="str">
            <v>Private</v>
          </cell>
          <cell r="J51" t="str">
            <v>Yes</v>
          </cell>
        </row>
        <row r="52">
          <cell r="A52" t="str">
            <v>200700900A</v>
          </cell>
          <cell r="B52" t="str">
            <v>200700900C</v>
          </cell>
          <cell r="C52" t="str">
            <v>200700900B</v>
          </cell>
          <cell r="D52"/>
          <cell r="E52" t="str">
            <v>010</v>
          </cell>
          <cell r="F52" t="str">
            <v>SAINT FRANCIS HOSPITAL MUSKOGEE INC</v>
          </cell>
          <cell r="G52" t="str">
            <v>MUSKOGEE,OK 74401-5075</v>
          </cell>
          <cell r="H52" t="str">
            <v>74401</v>
          </cell>
          <cell r="I52" t="str">
            <v>Private</v>
          </cell>
          <cell r="J52" t="str">
            <v>Yes</v>
          </cell>
        </row>
        <row r="53">
          <cell r="A53" t="str">
            <v>200031310A</v>
          </cell>
          <cell r="B53"/>
          <cell r="C53"/>
          <cell r="D53"/>
          <cell r="E53" t="str">
            <v>010</v>
          </cell>
          <cell r="F53" t="str">
            <v>SAINT FRANCIS HOSPITAL SOUTH</v>
          </cell>
          <cell r="G53" t="str">
            <v>TULSA,OK 74133-</v>
          </cell>
          <cell r="H53" t="str">
            <v>74133</v>
          </cell>
          <cell r="I53" t="str">
            <v>Private</v>
          </cell>
          <cell r="J53" t="str">
            <v>Yes</v>
          </cell>
        </row>
        <row r="54">
          <cell r="A54" t="str">
            <v>200702430B</v>
          </cell>
          <cell r="B54" t="str">
            <v>200702430C</v>
          </cell>
          <cell r="C54"/>
          <cell r="D54"/>
          <cell r="E54" t="str">
            <v>010</v>
          </cell>
          <cell r="F54" t="str">
            <v>SAINT FRANCIS HOSPITAL VINITA</v>
          </cell>
          <cell r="G54" t="str">
            <v>VINITA,OK 74301-1422</v>
          </cell>
          <cell r="H54" t="str">
            <v>74301</v>
          </cell>
          <cell r="I54" t="str">
            <v>Private</v>
          </cell>
          <cell r="J54" t="str">
            <v>Yes</v>
          </cell>
        </row>
        <row r="55">
          <cell r="A55" t="str">
            <v>200196450C</v>
          </cell>
          <cell r="B55"/>
          <cell r="C55"/>
          <cell r="D55"/>
          <cell r="E55" t="str">
            <v>010</v>
          </cell>
          <cell r="F55" t="str">
            <v>SEMINOLE HMA LLC</v>
          </cell>
          <cell r="G55" t="str">
            <v>SEMINOLE,OK 74868-1917</v>
          </cell>
          <cell r="H55" t="str">
            <v>74868</v>
          </cell>
          <cell r="I55" t="str">
            <v>Private</v>
          </cell>
          <cell r="J55" t="str">
            <v>Yes</v>
          </cell>
        </row>
        <row r="56">
          <cell r="A56" t="str">
            <v>100697950B</v>
          </cell>
          <cell r="B56" t="str">
            <v>100697950I</v>
          </cell>
          <cell r="C56"/>
          <cell r="D56"/>
          <cell r="E56" t="str">
            <v>010</v>
          </cell>
          <cell r="F56" t="str">
            <v>SOUTHWESTERN MEDICAL CENTER</v>
          </cell>
          <cell r="G56" t="str">
            <v>LAWTON,OK 73505-9635</v>
          </cell>
          <cell r="H56" t="str">
            <v>73505</v>
          </cell>
          <cell r="I56" t="str">
            <v>Private</v>
          </cell>
          <cell r="J56" t="str">
            <v>Yes</v>
          </cell>
        </row>
        <row r="57">
          <cell r="A57" t="str">
            <v>100699540A</v>
          </cell>
          <cell r="B57" t="str">
            <v>100699540T</v>
          </cell>
          <cell r="C57" t="str">
            <v>100699540U</v>
          </cell>
          <cell r="D57" t="str">
            <v>100806400X</v>
          </cell>
          <cell r="E57" t="str">
            <v>010</v>
          </cell>
          <cell r="F57" t="str">
            <v>ST ANTHONY HSP</v>
          </cell>
          <cell r="G57" t="str">
            <v>OKLAHOMA CITY,OK 73102-1036</v>
          </cell>
          <cell r="H57" t="str">
            <v>73102</v>
          </cell>
          <cell r="I57" t="str">
            <v>Private</v>
          </cell>
          <cell r="J57" t="str">
            <v>Yes</v>
          </cell>
        </row>
        <row r="58">
          <cell r="A58" t="str">
            <v>100740840B</v>
          </cell>
          <cell r="B58"/>
          <cell r="C58"/>
          <cell r="D58"/>
          <cell r="E58" t="str">
            <v>010</v>
          </cell>
          <cell r="F58" t="str">
            <v>ST ANTHONY SHAWNEE HOSPITAL</v>
          </cell>
          <cell r="G58" t="str">
            <v>SHAWNEE,OK 74804-1743</v>
          </cell>
          <cell r="H58" t="str">
            <v>74804</v>
          </cell>
          <cell r="I58" t="str">
            <v>Private</v>
          </cell>
          <cell r="J58" t="str">
            <v>Yes</v>
          </cell>
        </row>
        <row r="59">
          <cell r="A59" t="str">
            <v>200310990A</v>
          </cell>
          <cell r="B59"/>
          <cell r="C59"/>
          <cell r="D59"/>
          <cell r="E59" t="str">
            <v>010</v>
          </cell>
          <cell r="F59" t="str">
            <v>ST JOHN BROKEN ARROW, INC</v>
          </cell>
          <cell r="G59" t="str">
            <v>BROKEN ARROW,OK 74012-4900</v>
          </cell>
          <cell r="H59" t="str">
            <v>74012</v>
          </cell>
          <cell r="I59" t="str">
            <v>Private</v>
          </cell>
          <cell r="J59" t="str">
            <v>Yes</v>
          </cell>
        </row>
        <row r="60">
          <cell r="A60" t="str">
            <v>100699400A</v>
          </cell>
          <cell r="B60" t="str">
            <v>100699400I</v>
          </cell>
          <cell r="C60"/>
          <cell r="D60"/>
          <cell r="E60" t="str">
            <v>010</v>
          </cell>
          <cell r="F60" t="str">
            <v>ST JOHN MED CTR</v>
          </cell>
          <cell r="G60" t="str">
            <v>TULSA,OK 74104-6520</v>
          </cell>
          <cell r="H60" t="str">
            <v>74104</v>
          </cell>
          <cell r="I60" t="str">
            <v>Private</v>
          </cell>
          <cell r="J60" t="str">
            <v>Yes</v>
          </cell>
        </row>
        <row r="61">
          <cell r="A61" t="str">
            <v>200106410A</v>
          </cell>
          <cell r="B61"/>
          <cell r="C61"/>
          <cell r="D61"/>
          <cell r="E61" t="str">
            <v>010</v>
          </cell>
          <cell r="F61" t="str">
            <v>ST JOHN OWASSO</v>
          </cell>
          <cell r="G61" t="str">
            <v>OWASSO,OK 74055-4600</v>
          </cell>
          <cell r="H61" t="str">
            <v>74055</v>
          </cell>
          <cell r="I61" t="str">
            <v>Private</v>
          </cell>
          <cell r="J61" t="str">
            <v>Yes</v>
          </cell>
        </row>
        <row r="62">
          <cell r="A62" t="str">
            <v>100690020A</v>
          </cell>
          <cell r="B62" t="str">
            <v>100690020C</v>
          </cell>
          <cell r="C62"/>
          <cell r="D62"/>
          <cell r="E62" t="str">
            <v>010</v>
          </cell>
          <cell r="F62" t="str">
            <v>ST MARY'S REGIONAL CTR</v>
          </cell>
          <cell r="G62" t="str">
            <v>ENID,OK 73701-</v>
          </cell>
          <cell r="H62" t="str">
            <v>73701</v>
          </cell>
          <cell r="I62" t="str">
            <v>Private</v>
          </cell>
          <cell r="J62" t="str">
            <v>Yes</v>
          </cell>
        </row>
        <row r="63">
          <cell r="A63" t="str">
            <v>200292720A</v>
          </cell>
          <cell r="B63"/>
          <cell r="C63"/>
          <cell r="D63"/>
          <cell r="E63" t="str">
            <v>010</v>
          </cell>
          <cell r="F63" t="str">
            <v>SUMMIT MEDICAL CENTER, LLC</v>
          </cell>
          <cell r="G63" t="str">
            <v>EDMOND,OK 73013-3023</v>
          </cell>
          <cell r="H63" t="str">
            <v>73013</v>
          </cell>
          <cell r="I63" t="str">
            <v>Private</v>
          </cell>
          <cell r="J63" t="str">
            <v>Yes</v>
          </cell>
        </row>
        <row r="64">
          <cell r="A64" t="str">
            <v>200019120A</v>
          </cell>
          <cell r="B64"/>
          <cell r="C64"/>
          <cell r="D64"/>
          <cell r="E64" t="str">
            <v>010</v>
          </cell>
          <cell r="F64" t="str">
            <v>WOODWARD HEALTH SYSTEM LLC</v>
          </cell>
          <cell r="G64" t="str">
            <v>WOODWARD,OK 73801-2448</v>
          </cell>
          <cell r="H64" t="str">
            <v>73801</v>
          </cell>
          <cell r="I64" t="str">
            <v>Private</v>
          </cell>
          <cell r="J64" t="str">
            <v>Yes</v>
          </cell>
        </row>
        <row r="65">
          <cell r="A65" t="str">
            <v>100746230C</v>
          </cell>
          <cell r="B65"/>
          <cell r="C65"/>
          <cell r="D65"/>
          <cell r="E65" t="str">
            <v>010</v>
          </cell>
          <cell r="F65" t="str">
            <v>COMMUNITY HOSPITAL, LLC</v>
          </cell>
          <cell r="G65" t="str">
            <v>OKLAHOMA CITY,OK 73114-6303</v>
          </cell>
          <cell r="H65" t="str">
            <v>73114</v>
          </cell>
          <cell r="I65" t="str">
            <v>Private</v>
          </cell>
          <cell r="J65" t="str">
            <v>Yes</v>
          </cell>
        </row>
        <row r="66">
          <cell r="A66" t="str">
            <v>200693850B</v>
          </cell>
          <cell r="B66"/>
          <cell r="C66"/>
          <cell r="D66"/>
          <cell r="E66" t="str">
            <v>010</v>
          </cell>
          <cell r="F66" t="str">
            <v>CURAHEALTH OKLAHOMA, LLC</v>
          </cell>
          <cell r="G66" t="str">
            <v>OKLAHOMA CITY,OK 73119-</v>
          </cell>
          <cell r="H66" t="str">
            <v>73119</v>
          </cell>
          <cell r="I66" t="str">
            <v>Private</v>
          </cell>
          <cell r="J66" t="str">
            <v>Yes</v>
          </cell>
        </row>
        <row r="67">
          <cell r="A67" t="str">
            <v>200080160A</v>
          </cell>
          <cell r="B67"/>
          <cell r="C67"/>
          <cell r="D67"/>
          <cell r="E67" t="str">
            <v>010</v>
          </cell>
          <cell r="F67" t="str">
            <v>CHG CORNERSTONE HOSPITAL OF OKLAHOMA - SHAWNEE</v>
          </cell>
          <cell r="G67" t="str">
            <v>SHAWNEE,OK 74801-</v>
          </cell>
          <cell r="H67" t="str">
            <v>74801</v>
          </cell>
          <cell r="I67" t="str">
            <v>Private - LTCH</v>
          </cell>
          <cell r="J67" t="str">
            <v>Yes</v>
          </cell>
        </row>
        <row r="68">
          <cell r="A68" t="str">
            <v>200119790A</v>
          </cell>
          <cell r="B68"/>
          <cell r="C68"/>
          <cell r="D68"/>
          <cell r="E68" t="str">
            <v>010</v>
          </cell>
          <cell r="F68" t="str">
            <v>CORNERSTONE HOSPITAL OF OKLAHOMA - MUSKOGEE</v>
          </cell>
          <cell r="G68" t="str">
            <v>MUSKOGEE,OK 74403-4916</v>
          </cell>
          <cell r="H68" t="str">
            <v>74403</v>
          </cell>
          <cell r="I68" t="str">
            <v>Private - LTCH</v>
          </cell>
          <cell r="J68" t="str">
            <v>Yes</v>
          </cell>
        </row>
        <row r="69">
          <cell r="A69" t="str">
            <v>200347120A</v>
          </cell>
          <cell r="B69"/>
          <cell r="C69"/>
          <cell r="D69"/>
          <cell r="E69" t="str">
            <v>010</v>
          </cell>
          <cell r="F69" t="str">
            <v>LTAC HOSPITAL OF EDMOND, LLC</v>
          </cell>
          <cell r="G69" t="str">
            <v>EDMOND,OK 73034-5705</v>
          </cell>
          <cell r="H69" t="str">
            <v>73034</v>
          </cell>
          <cell r="I69" t="str">
            <v>Private - LTCH</v>
          </cell>
          <cell r="J69" t="str">
            <v>Yes</v>
          </cell>
        </row>
        <row r="70">
          <cell r="A70" t="str">
            <v>100689350A</v>
          </cell>
          <cell r="B70"/>
          <cell r="C70"/>
          <cell r="D70"/>
          <cell r="E70" t="str">
            <v>010</v>
          </cell>
          <cell r="F70" t="str">
            <v>SELECT SPECIALTY HOSPITAL - OK</v>
          </cell>
          <cell r="G70" t="str">
            <v>OKLAHOMA CITY,OK 73112-</v>
          </cell>
          <cell r="H70" t="str">
            <v>73112</v>
          </cell>
          <cell r="I70" t="str">
            <v>Private - LTCH</v>
          </cell>
          <cell r="J70" t="str">
            <v>Yes</v>
          </cell>
        </row>
        <row r="71">
          <cell r="A71" t="str">
            <v>200224040B</v>
          </cell>
          <cell r="B71"/>
          <cell r="C71"/>
          <cell r="D71"/>
          <cell r="E71" t="str">
            <v>010</v>
          </cell>
          <cell r="F71" t="str">
            <v>SELECT SPECIALTY HOSPITAL-TULSA MIDTOWN</v>
          </cell>
          <cell r="G71" t="str">
            <v>TULSA,OK 74120-5418</v>
          </cell>
          <cell r="H71" t="str">
            <v>74120</v>
          </cell>
          <cell r="I71" t="str">
            <v>Private - LTCH</v>
          </cell>
          <cell r="J71" t="str">
            <v>Yes</v>
          </cell>
        </row>
        <row r="72">
          <cell r="A72" t="str">
            <v>100746230B</v>
          </cell>
          <cell r="B72"/>
          <cell r="C72"/>
          <cell r="D72"/>
          <cell r="E72" t="str">
            <v>010</v>
          </cell>
          <cell r="F72" t="str">
            <v>COMMUNITY HOSPITAL</v>
          </cell>
          <cell r="G72" t="str">
            <v>OKLAHOMA CITY,OK 73159-7900</v>
          </cell>
          <cell r="H72" t="str">
            <v>73159</v>
          </cell>
          <cell r="I72" t="str">
            <v>Private - Sp</v>
          </cell>
          <cell r="J72" t="str">
            <v>Yes</v>
          </cell>
        </row>
        <row r="73">
          <cell r="A73" t="str">
            <v>100745350B</v>
          </cell>
          <cell r="B73"/>
          <cell r="C73"/>
          <cell r="D73"/>
          <cell r="E73" t="str">
            <v>010</v>
          </cell>
          <cell r="F73" t="str">
            <v>LAKESIDE WOMENS CENTER OF</v>
          </cell>
          <cell r="G73" t="str">
            <v>OKLAHOMA CITY,OK 73120-</v>
          </cell>
          <cell r="H73" t="str">
            <v>73120</v>
          </cell>
          <cell r="I73" t="str">
            <v>Private - Sp</v>
          </cell>
          <cell r="J73" t="str">
            <v>Yes</v>
          </cell>
        </row>
        <row r="74">
          <cell r="A74" t="str">
            <v>200069370A</v>
          </cell>
          <cell r="B74"/>
          <cell r="C74"/>
          <cell r="D74"/>
          <cell r="E74" t="str">
            <v>010</v>
          </cell>
          <cell r="F74" t="str">
            <v>MCBRIDE CLINIC ORTHOPEDIC HOSPITAL</v>
          </cell>
          <cell r="G74" t="str">
            <v>OKLAHOMA CITY,OK 73114-7408</v>
          </cell>
          <cell r="H74" t="str">
            <v>73114</v>
          </cell>
          <cell r="I74" t="str">
            <v>Private - Sp</v>
          </cell>
          <cell r="J74" t="str">
            <v>Yes</v>
          </cell>
        </row>
        <row r="75">
          <cell r="A75" t="str">
            <v>200066700A</v>
          </cell>
          <cell r="B75"/>
          <cell r="C75"/>
          <cell r="D75"/>
          <cell r="E75" t="str">
            <v>010</v>
          </cell>
          <cell r="F75" t="str">
            <v>OKLAHOMA CENTER FOR ORTHOPAEDIC &amp; MULTI SPECIALTY</v>
          </cell>
          <cell r="G75" t="str">
            <v>OKLAHOMA CITY,OK 73139-</v>
          </cell>
          <cell r="H75" t="str">
            <v>73139</v>
          </cell>
          <cell r="I75" t="str">
            <v>Private - Sp</v>
          </cell>
          <cell r="J75" t="str">
            <v>Yes</v>
          </cell>
        </row>
        <row r="76">
          <cell r="A76" t="str">
            <v>200009170A</v>
          </cell>
          <cell r="B76"/>
          <cell r="C76"/>
          <cell r="D76"/>
          <cell r="E76" t="str">
            <v>010</v>
          </cell>
          <cell r="F76" t="str">
            <v>OKLAHOMA HEART HOSPITAL LLC</v>
          </cell>
          <cell r="G76" t="str">
            <v>OKLAHOMA CITY,OK 73120-8382</v>
          </cell>
          <cell r="H76" t="str">
            <v>73120</v>
          </cell>
          <cell r="I76" t="str">
            <v>Private - Sp</v>
          </cell>
          <cell r="J76" t="str">
            <v>Yes</v>
          </cell>
        </row>
        <row r="77">
          <cell r="A77" t="str">
            <v>100747140B</v>
          </cell>
          <cell r="B77"/>
          <cell r="C77"/>
          <cell r="D77"/>
          <cell r="E77" t="str">
            <v>010</v>
          </cell>
          <cell r="F77" t="str">
            <v>OKLAHOMA SPINE HOSPITAL</v>
          </cell>
          <cell r="G77" t="str">
            <v>OKLAHOMA CITY,OK 73134-6012</v>
          </cell>
          <cell r="H77" t="str">
            <v>73134</v>
          </cell>
          <cell r="I77" t="str">
            <v>Private - Sp</v>
          </cell>
          <cell r="J77" t="str">
            <v>Yes</v>
          </cell>
        </row>
        <row r="78">
          <cell r="A78" t="str">
            <v>200108340A</v>
          </cell>
          <cell r="B78"/>
          <cell r="C78"/>
          <cell r="D78"/>
          <cell r="E78" t="str">
            <v>010</v>
          </cell>
          <cell r="F78" t="str">
            <v>ONECORE HEALTH</v>
          </cell>
          <cell r="G78" t="str">
            <v>OKLAHOMA CITY,OK 73109-</v>
          </cell>
          <cell r="H78" t="str">
            <v>73109</v>
          </cell>
          <cell r="I78" t="str">
            <v>Private - Sp</v>
          </cell>
          <cell r="J78" t="str">
            <v>Yes</v>
          </cell>
        </row>
        <row r="79">
          <cell r="A79" t="str">
            <v>100748450B</v>
          </cell>
          <cell r="B79"/>
          <cell r="C79"/>
          <cell r="D79"/>
          <cell r="E79" t="str">
            <v>010</v>
          </cell>
          <cell r="F79" t="str">
            <v>ORTHOPEDIC HOSPITAL OF OKLAHOMA</v>
          </cell>
          <cell r="G79" t="str">
            <v>TULSA,OK 74137-</v>
          </cell>
          <cell r="H79" t="str">
            <v>74137</v>
          </cell>
          <cell r="I79" t="str">
            <v>Private - Sp</v>
          </cell>
          <cell r="J79" t="str">
            <v>Yes</v>
          </cell>
        </row>
        <row r="80">
          <cell r="A80" t="str">
            <v>200518600A</v>
          </cell>
          <cell r="B80"/>
          <cell r="C80"/>
          <cell r="D80"/>
          <cell r="E80" t="str">
            <v>010</v>
          </cell>
          <cell r="F80" t="str">
            <v>PAM SPECIALTY HOSPITAL OF TULSA</v>
          </cell>
          <cell r="G80" t="str">
            <v>TULSA,OK 74145-</v>
          </cell>
          <cell r="H80" t="str">
            <v>74145</v>
          </cell>
          <cell r="I80" t="str">
            <v>Private - Sp</v>
          </cell>
          <cell r="J80" t="str">
            <v>Yes</v>
          </cell>
        </row>
        <row r="81">
          <cell r="A81" t="str">
            <v>100700530A</v>
          </cell>
          <cell r="B81"/>
          <cell r="C81"/>
          <cell r="D81"/>
          <cell r="E81" t="str">
            <v>010</v>
          </cell>
          <cell r="F81" t="str">
            <v>SURGICAL HOSPITAL OF OKLAHOMA LLC</v>
          </cell>
          <cell r="G81" t="str">
            <v>OKLAHOMA CITY,OK 73129-0000</v>
          </cell>
          <cell r="H81" t="str">
            <v>73129</v>
          </cell>
          <cell r="I81" t="str">
            <v>Private - Sp</v>
          </cell>
          <cell r="J81" t="str">
            <v>Yes</v>
          </cell>
        </row>
        <row r="82">
          <cell r="A82" t="str">
            <v>200006260A</v>
          </cell>
          <cell r="B82"/>
          <cell r="C82"/>
          <cell r="D82"/>
          <cell r="E82" t="str">
            <v>010</v>
          </cell>
          <cell r="F82" t="str">
            <v>TULSA SPINE HOSPITAL</v>
          </cell>
          <cell r="G82" t="str">
            <v>TULSA,OK 74132-</v>
          </cell>
          <cell r="H82" t="str">
            <v>74132</v>
          </cell>
          <cell r="I82" t="str">
            <v>Private - Sp</v>
          </cell>
          <cell r="J82" t="str">
            <v>Yes</v>
          </cell>
        </row>
        <row r="83">
          <cell r="A83" t="str">
            <v>200786710A</v>
          </cell>
          <cell r="B83"/>
          <cell r="C83"/>
          <cell r="D83"/>
          <cell r="E83" t="str">
            <v>010</v>
          </cell>
          <cell r="F83" t="str">
            <v>INSPIRE SPECIALTY HOSPITAL</v>
          </cell>
          <cell r="G83" t="str">
            <v>MIDWEST CITY,OK 73110-</v>
          </cell>
          <cell r="H83" t="str">
            <v>73110</v>
          </cell>
          <cell r="I83" t="str">
            <v>Private - Sp</v>
          </cell>
          <cell r="J83" t="str">
            <v>Yes</v>
          </cell>
        </row>
        <row r="84">
          <cell r="A84" t="str">
            <v>200265330A</v>
          </cell>
          <cell r="B84"/>
          <cell r="C84"/>
          <cell r="D84"/>
          <cell r="E84" t="str">
            <v>010</v>
          </cell>
          <cell r="F84" t="str">
            <v>NORTHEAST OKLAHOMA EYE INSTITUTE LLC</v>
          </cell>
          <cell r="G84" t="str">
            <v>TULSA,OK 74137-4200</v>
          </cell>
          <cell r="H84" t="str">
            <v>74137</v>
          </cell>
          <cell r="I84" t="str">
            <v>Private - Sp</v>
          </cell>
          <cell r="J84" t="str">
            <v>Yes</v>
          </cell>
        </row>
        <row r="90">
          <cell r="A90" t="str">
            <v>200752850A</v>
          </cell>
          <cell r="B90" t="str">
            <v>100689210U</v>
          </cell>
          <cell r="C90"/>
          <cell r="D90"/>
          <cell r="E90" t="str">
            <v>010</v>
          </cell>
          <cell r="F90" t="str">
            <v>OU MEDICINE MI</v>
          </cell>
          <cell r="G90" t="str">
            <v>OKLAHOMA CITY,OK 73104-5047</v>
          </cell>
          <cell r="H90" t="str">
            <v>73104</v>
          </cell>
          <cell r="I90" t="str">
            <v>Public</v>
          </cell>
          <cell r="J90" t="str">
            <v>Yes</v>
          </cell>
        </row>
        <row r="91">
          <cell r="A91" t="str">
            <v>200752850A E</v>
          </cell>
          <cell r="B91"/>
          <cell r="C91"/>
          <cell r="D91"/>
          <cell r="E91" t="str">
            <v>010</v>
          </cell>
          <cell r="F91" t="str">
            <v>OU MEDICINE EDMOND</v>
          </cell>
          <cell r="G91" t="str">
            <v>OKLAHOMA CITY,OK 73104-5047</v>
          </cell>
          <cell r="H91" t="str">
            <v>73104</v>
          </cell>
          <cell r="I91" t="str">
            <v>Public</v>
          </cell>
          <cell r="J91" t="str">
            <v>Yes</v>
          </cell>
        </row>
      </sheetData>
      <sheetData sheetId="5">
        <row r="2">
          <cell r="A2" t="str">
            <v xml:space="preserve">Billing ID </v>
          </cell>
          <cell r="B2" t="str">
            <v>Combined Provider ID</v>
          </cell>
          <cell r="C2" t="str">
            <v>Combined Provider ID</v>
          </cell>
          <cell r="D2" t="str">
            <v>Combined Provider ID</v>
          </cell>
          <cell r="E2" t="str">
            <v>﻿Spec</v>
          </cell>
          <cell r="F2" t="str">
            <v>Use DRG UPL Not Cost</v>
          </cell>
        </row>
        <row r="3">
          <cell r="A3" t="str">
            <v>100700790A</v>
          </cell>
          <cell r="B3"/>
          <cell r="C3"/>
          <cell r="D3"/>
          <cell r="E3" t="str">
            <v>014</v>
          </cell>
          <cell r="F3" t="str">
            <v>No</v>
          </cell>
        </row>
        <row r="4">
          <cell r="A4" t="str">
            <v>100262850D</v>
          </cell>
          <cell r="B4"/>
          <cell r="C4"/>
          <cell r="D4"/>
          <cell r="E4" t="str">
            <v>014</v>
          </cell>
          <cell r="F4" t="str">
            <v>No</v>
          </cell>
        </row>
        <row r="5">
          <cell r="A5" t="str">
            <v>100700760A</v>
          </cell>
          <cell r="B5"/>
          <cell r="C5"/>
          <cell r="D5"/>
          <cell r="E5" t="str">
            <v>014</v>
          </cell>
          <cell r="F5" t="str">
            <v>No</v>
          </cell>
        </row>
        <row r="6">
          <cell r="A6" t="str">
            <v>100699690A</v>
          </cell>
          <cell r="B6"/>
          <cell r="C6"/>
          <cell r="D6"/>
          <cell r="E6" t="str">
            <v>014</v>
          </cell>
          <cell r="F6" t="str">
            <v>No</v>
          </cell>
        </row>
        <row r="7">
          <cell r="A7" t="str">
            <v>100700740A</v>
          </cell>
          <cell r="B7"/>
          <cell r="C7"/>
          <cell r="D7"/>
          <cell r="E7" t="str">
            <v>014</v>
          </cell>
          <cell r="F7" t="str">
            <v>No</v>
          </cell>
        </row>
        <row r="8">
          <cell r="A8" t="str">
            <v>200234090B</v>
          </cell>
          <cell r="B8"/>
          <cell r="C8"/>
          <cell r="D8"/>
          <cell r="E8" t="str">
            <v>014</v>
          </cell>
          <cell r="F8" t="str">
            <v>No</v>
          </cell>
        </row>
        <row r="9">
          <cell r="A9" t="str">
            <v>100819200B</v>
          </cell>
          <cell r="B9"/>
          <cell r="C9"/>
          <cell r="D9"/>
          <cell r="E9" t="str">
            <v>010</v>
          </cell>
          <cell r="F9" t="str">
            <v>No</v>
          </cell>
        </row>
        <row r="10">
          <cell r="A10" t="str">
            <v>100700730A</v>
          </cell>
          <cell r="B10"/>
          <cell r="C10"/>
          <cell r="D10"/>
          <cell r="E10" t="str">
            <v>014</v>
          </cell>
          <cell r="F10" t="str">
            <v>No</v>
          </cell>
        </row>
        <row r="11">
          <cell r="A11" t="str">
            <v>100700800A</v>
          </cell>
          <cell r="B11"/>
          <cell r="C11"/>
          <cell r="D11"/>
          <cell r="E11" t="str">
            <v>014</v>
          </cell>
          <cell r="F11" t="str">
            <v>No</v>
          </cell>
        </row>
        <row r="12">
          <cell r="A12" t="str">
            <v>100699660A</v>
          </cell>
          <cell r="B12"/>
          <cell r="C12"/>
          <cell r="D12"/>
          <cell r="E12" t="str">
            <v>014</v>
          </cell>
          <cell r="F12" t="str">
            <v>No</v>
          </cell>
        </row>
        <row r="13">
          <cell r="A13" t="str">
            <v>200539880B</v>
          </cell>
          <cell r="B13"/>
          <cell r="C13"/>
          <cell r="D13"/>
          <cell r="E13" t="str">
            <v>014</v>
          </cell>
          <cell r="F13" t="str">
            <v>No</v>
          </cell>
        </row>
        <row r="14">
          <cell r="A14" t="str">
            <v>100699960A</v>
          </cell>
          <cell r="B14"/>
          <cell r="C14"/>
          <cell r="D14"/>
          <cell r="E14" t="str">
            <v>011</v>
          </cell>
          <cell r="F14" t="str">
            <v>No</v>
          </cell>
        </row>
        <row r="15">
          <cell r="A15" t="str">
            <v>100700250A</v>
          </cell>
          <cell r="B15"/>
          <cell r="C15"/>
          <cell r="D15"/>
          <cell r="E15" t="str">
            <v>014</v>
          </cell>
          <cell r="F15" t="str">
            <v>No</v>
          </cell>
        </row>
        <row r="16">
          <cell r="A16" t="str">
            <v>100690120A</v>
          </cell>
          <cell r="B16"/>
          <cell r="C16"/>
          <cell r="D16"/>
          <cell r="E16" t="str">
            <v>010</v>
          </cell>
          <cell r="F16" t="str">
            <v>No</v>
          </cell>
        </row>
        <row r="17">
          <cell r="A17" t="str">
            <v>100699820A</v>
          </cell>
          <cell r="B17"/>
          <cell r="C17"/>
          <cell r="D17"/>
          <cell r="E17" t="str">
            <v>015</v>
          </cell>
          <cell r="F17" t="str">
            <v>No</v>
          </cell>
        </row>
        <row r="18">
          <cell r="A18" t="str">
            <v>100699830A</v>
          </cell>
          <cell r="B18"/>
          <cell r="C18"/>
          <cell r="D18"/>
          <cell r="E18" t="str">
            <v>013</v>
          </cell>
          <cell r="F18" t="str">
            <v>No</v>
          </cell>
        </row>
        <row r="19">
          <cell r="A19" t="str">
            <v>100699870E</v>
          </cell>
          <cell r="B19"/>
          <cell r="C19"/>
          <cell r="D19"/>
          <cell r="E19" t="str">
            <v>013</v>
          </cell>
          <cell r="F19" t="str">
            <v>No</v>
          </cell>
        </row>
        <row r="20">
          <cell r="A20" t="str">
            <v>100700780B</v>
          </cell>
          <cell r="B20"/>
          <cell r="C20"/>
          <cell r="D20"/>
          <cell r="E20" t="str">
            <v>014</v>
          </cell>
          <cell r="F20" t="str">
            <v>No</v>
          </cell>
        </row>
        <row r="21">
          <cell r="A21" t="str">
            <v>100699630A</v>
          </cell>
          <cell r="B21"/>
          <cell r="C21"/>
          <cell r="D21"/>
          <cell r="E21" t="str">
            <v>010</v>
          </cell>
          <cell r="F21" t="str">
            <v>No</v>
          </cell>
        </row>
        <row r="22">
          <cell r="A22"/>
          <cell r="B22"/>
          <cell r="C22"/>
          <cell r="D22"/>
          <cell r="E22"/>
          <cell r="F22"/>
        </row>
        <row r="23">
          <cell r="A23"/>
          <cell r="B23"/>
          <cell r="C23"/>
          <cell r="D23"/>
          <cell r="E23"/>
          <cell r="F23"/>
        </row>
        <row r="24">
          <cell r="A24" t="str">
            <v>100700440A</v>
          </cell>
          <cell r="B24" t="str">
            <v>100700440F</v>
          </cell>
          <cell r="C24"/>
          <cell r="D24"/>
          <cell r="E24" t="str">
            <v>012</v>
          </cell>
          <cell r="F24" t="str">
            <v>No</v>
          </cell>
        </row>
        <row r="25">
          <cell r="A25" t="str">
            <v>200259440A</v>
          </cell>
          <cell r="B25"/>
          <cell r="C25"/>
          <cell r="D25"/>
          <cell r="E25" t="str">
            <v>014</v>
          </cell>
          <cell r="F25" t="str">
            <v>No</v>
          </cell>
        </row>
        <row r="26">
          <cell r="A26" t="str">
            <v>100700120Q</v>
          </cell>
          <cell r="B26"/>
          <cell r="C26"/>
          <cell r="D26"/>
          <cell r="E26" t="str">
            <v>011</v>
          </cell>
          <cell r="F26" t="str">
            <v>No</v>
          </cell>
        </row>
        <row r="27">
          <cell r="A27" t="str">
            <v>200311270A</v>
          </cell>
          <cell r="B27"/>
          <cell r="C27"/>
          <cell r="D27"/>
          <cell r="E27" t="str">
            <v>014</v>
          </cell>
          <cell r="F27" t="str">
            <v>No</v>
          </cell>
        </row>
        <row r="28">
          <cell r="A28" t="str">
            <v>200313370A</v>
          </cell>
          <cell r="B28"/>
          <cell r="C28"/>
          <cell r="D28"/>
          <cell r="E28" t="str">
            <v>014</v>
          </cell>
          <cell r="F28" t="str">
            <v>No</v>
          </cell>
        </row>
        <row r="29">
          <cell r="A29" t="str">
            <v>100700460A</v>
          </cell>
          <cell r="B29"/>
          <cell r="C29"/>
          <cell r="D29"/>
          <cell r="E29" t="str">
            <v>011</v>
          </cell>
          <cell r="F29" t="str">
            <v>No</v>
          </cell>
        </row>
        <row r="30">
          <cell r="A30" t="str">
            <v>200740630B</v>
          </cell>
          <cell r="B30"/>
          <cell r="C30"/>
          <cell r="D30"/>
          <cell r="E30" t="str">
            <v>014</v>
          </cell>
          <cell r="F30" t="str">
            <v>No</v>
          </cell>
        </row>
        <row r="31">
          <cell r="A31" t="str">
            <v>100774650D</v>
          </cell>
          <cell r="B31"/>
          <cell r="C31"/>
          <cell r="D31"/>
          <cell r="E31" t="str">
            <v>010</v>
          </cell>
          <cell r="F31" t="str">
            <v>No</v>
          </cell>
        </row>
        <row r="32">
          <cell r="A32" t="str">
            <v>100700920A</v>
          </cell>
          <cell r="B32"/>
          <cell r="C32"/>
          <cell r="D32"/>
          <cell r="E32" t="str">
            <v>014</v>
          </cell>
          <cell r="F32" t="str">
            <v>No</v>
          </cell>
        </row>
        <row r="33">
          <cell r="A33" t="str">
            <v>200226190A</v>
          </cell>
          <cell r="B33"/>
          <cell r="C33"/>
          <cell r="D33"/>
          <cell r="E33" t="str">
            <v>010</v>
          </cell>
          <cell r="F33" t="str">
            <v>No</v>
          </cell>
        </row>
        <row r="34">
          <cell r="A34" t="str">
            <v>200521810B</v>
          </cell>
          <cell r="B34"/>
          <cell r="C34"/>
          <cell r="D34"/>
          <cell r="E34" t="str">
            <v>014</v>
          </cell>
          <cell r="F34" t="str">
            <v>No</v>
          </cell>
        </row>
        <row r="35">
          <cell r="A35" t="str">
            <v>200425410C</v>
          </cell>
          <cell r="B35"/>
          <cell r="C35"/>
          <cell r="D35"/>
          <cell r="E35" t="str">
            <v>014</v>
          </cell>
          <cell r="F35" t="str">
            <v>No</v>
          </cell>
        </row>
        <row r="36">
          <cell r="A36" t="str">
            <v>200318440B</v>
          </cell>
          <cell r="B36"/>
          <cell r="C36"/>
          <cell r="D36"/>
          <cell r="E36" t="str">
            <v>014</v>
          </cell>
          <cell r="F36" t="str">
            <v>No</v>
          </cell>
        </row>
        <row r="37">
          <cell r="A37" t="str">
            <v>200490030A</v>
          </cell>
          <cell r="B37"/>
          <cell r="C37"/>
          <cell r="D37"/>
          <cell r="E37" t="str">
            <v>014</v>
          </cell>
          <cell r="F37" t="str">
            <v>No</v>
          </cell>
        </row>
        <row r="38">
          <cell r="A38" t="str">
            <v>200231400B</v>
          </cell>
          <cell r="B38"/>
          <cell r="C38"/>
          <cell r="D38"/>
          <cell r="E38" t="str">
            <v>014</v>
          </cell>
          <cell r="F38" t="str">
            <v>No</v>
          </cell>
        </row>
        <row r="39">
          <cell r="A39" t="str">
            <v>100700450A</v>
          </cell>
          <cell r="B39"/>
          <cell r="C39"/>
          <cell r="D39"/>
          <cell r="E39" t="str">
            <v>011</v>
          </cell>
          <cell r="F39" t="str">
            <v>No</v>
          </cell>
        </row>
        <row r="40">
          <cell r="A40" t="str">
            <v>100699550A</v>
          </cell>
          <cell r="B40"/>
          <cell r="C40"/>
          <cell r="D40"/>
          <cell r="E40" t="str">
            <v>012</v>
          </cell>
          <cell r="F40" t="str">
            <v>No</v>
          </cell>
        </row>
        <row r="41">
          <cell r="A41" t="str">
            <v>200125010B</v>
          </cell>
          <cell r="B41"/>
          <cell r="C41"/>
          <cell r="D41"/>
          <cell r="E41" t="str">
            <v>014</v>
          </cell>
          <cell r="F41" t="str">
            <v>No</v>
          </cell>
        </row>
        <row r="42">
          <cell r="A42" t="str">
            <v>200125200B</v>
          </cell>
          <cell r="B42"/>
          <cell r="C42"/>
          <cell r="D42"/>
          <cell r="E42" t="str">
            <v>014</v>
          </cell>
          <cell r="F42" t="str">
            <v>No</v>
          </cell>
        </row>
        <row r="43">
          <cell r="A43" t="str">
            <v>100699360A</v>
          </cell>
          <cell r="B43" t="str">
            <v>100699360I</v>
          </cell>
          <cell r="C43"/>
          <cell r="D43"/>
          <cell r="E43" t="str">
            <v>010</v>
          </cell>
          <cell r="F43" t="str">
            <v>No</v>
          </cell>
        </row>
        <row r="44">
          <cell r="A44" t="str">
            <v>200085660H</v>
          </cell>
          <cell r="B44" t="str">
            <v>200085660G</v>
          </cell>
          <cell r="C44" t="str">
            <v>200085660I</v>
          </cell>
          <cell r="D44"/>
          <cell r="E44" t="str">
            <v>634</v>
          </cell>
          <cell r="F44" t="str">
            <v>No</v>
          </cell>
        </row>
        <row r="45">
          <cell r="A45" t="str">
            <v>100700380P</v>
          </cell>
          <cell r="B45" t="str">
            <v>100700380C</v>
          </cell>
          <cell r="C45"/>
          <cell r="D45"/>
          <cell r="E45" t="str">
            <v>634</v>
          </cell>
          <cell r="F45" t="str">
            <v>No</v>
          </cell>
        </row>
        <row r="46">
          <cell r="A46" t="str">
            <v>100738360L</v>
          </cell>
          <cell r="B46" t="str">
            <v>100738360H</v>
          </cell>
          <cell r="C46"/>
          <cell r="D46"/>
          <cell r="E46" t="str">
            <v>634</v>
          </cell>
          <cell r="F46" t="str">
            <v>No</v>
          </cell>
        </row>
        <row r="47">
          <cell r="A47" t="str">
            <v>100738360O</v>
          </cell>
          <cell r="B47" t="str">
            <v>100738360M</v>
          </cell>
          <cell r="C47" t="str">
            <v>100738360N</v>
          </cell>
          <cell r="D47" t="str">
            <v>100738360P</v>
          </cell>
          <cell r="E47" t="str">
            <v>635</v>
          </cell>
          <cell r="F47" t="str">
            <v>No</v>
          </cell>
        </row>
        <row r="48">
          <cell r="A48" t="str">
            <v>100701680L</v>
          </cell>
          <cell r="B48"/>
          <cell r="C48"/>
          <cell r="D48"/>
          <cell r="E48" t="str">
            <v>634</v>
          </cell>
          <cell r="F48" t="str">
            <v>No</v>
          </cell>
        </row>
        <row r="49">
          <cell r="A49" t="str">
            <v>200673510G</v>
          </cell>
          <cell r="B49" t="str">
            <v>200673510C</v>
          </cell>
          <cell r="C49"/>
          <cell r="D49"/>
          <cell r="E49" t="str">
            <v>634</v>
          </cell>
          <cell r="F49" t="str">
            <v>No</v>
          </cell>
        </row>
        <row r="50">
          <cell r="A50" t="str">
            <v>200673510E</v>
          </cell>
          <cell r="B50" t="str">
            <v>200673510B</v>
          </cell>
          <cell r="C50"/>
          <cell r="D50"/>
          <cell r="E50" t="str">
            <v>635</v>
          </cell>
          <cell r="F50" t="str">
            <v>No</v>
          </cell>
        </row>
        <row r="51">
          <cell r="A51" t="str">
            <v>200285100C</v>
          </cell>
          <cell r="B51" t="str">
            <v>200285100A</v>
          </cell>
          <cell r="C51"/>
          <cell r="D51"/>
          <cell r="E51" t="str">
            <v>204</v>
          </cell>
          <cell r="F51" t="str">
            <v>No</v>
          </cell>
        </row>
        <row r="52">
          <cell r="A52" t="str">
            <v>200285100B</v>
          </cell>
          <cell r="B52" t="str">
            <v>100699500S</v>
          </cell>
          <cell r="C52"/>
          <cell r="D52"/>
          <cell r="E52" t="str">
            <v>204</v>
          </cell>
          <cell r="F52" t="str">
            <v>No</v>
          </cell>
        </row>
        <row r="53">
          <cell r="A53" t="str">
            <v>100677110F</v>
          </cell>
          <cell r="B53"/>
          <cell r="C53"/>
          <cell r="D53"/>
          <cell r="E53" t="str">
            <v>015</v>
          </cell>
          <cell r="F53" t="str">
            <v>No</v>
          </cell>
        </row>
        <row r="54">
          <cell r="A54" t="str">
            <v>100697950B</v>
          </cell>
          <cell r="B54" t="str">
            <v>100697950I</v>
          </cell>
          <cell r="C54"/>
          <cell r="D54"/>
          <cell r="E54" t="str">
            <v>010</v>
          </cell>
          <cell r="F54" t="str">
            <v>Yes</v>
          </cell>
        </row>
        <row r="55">
          <cell r="A55" t="str">
            <v>100697950M</v>
          </cell>
          <cell r="B55" t="str">
            <v>100697950F</v>
          </cell>
          <cell r="C55"/>
          <cell r="D55"/>
          <cell r="E55" t="str">
            <v>204</v>
          </cell>
          <cell r="F55" t="str">
            <v>No</v>
          </cell>
        </row>
        <row r="56">
          <cell r="A56" t="str">
            <v>100689250A</v>
          </cell>
          <cell r="B56" t="str">
            <v>100806400W</v>
          </cell>
          <cell r="C56"/>
          <cell r="D56"/>
          <cell r="E56" t="str">
            <v>204</v>
          </cell>
          <cell r="F56" t="str">
            <v>No</v>
          </cell>
        </row>
        <row r="57">
          <cell r="A57" t="str">
            <v>100689250B</v>
          </cell>
          <cell r="B57" t="str">
            <v>100806400Y</v>
          </cell>
          <cell r="C57"/>
          <cell r="D57"/>
          <cell r="E57" t="str">
            <v>204</v>
          </cell>
          <cell r="F57" t="str">
            <v>No</v>
          </cell>
        </row>
        <row r="58">
          <cell r="A58" t="str">
            <v>100699540K</v>
          </cell>
          <cell r="B58" t="str">
            <v>100699540I</v>
          </cell>
          <cell r="C58"/>
          <cell r="D58"/>
          <cell r="E58" t="str">
            <v>204</v>
          </cell>
          <cell r="F58" t="str">
            <v>No</v>
          </cell>
        </row>
        <row r="59">
          <cell r="A59" t="str">
            <v>100699540J</v>
          </cell>
          <cell r="B59" t="str">
            <v>100699540H</v>
          </cell>
          <cell r="C59"/>
          <cell r="D59"/>
          <cell r="E59" t="str">
            <v>204</v>
          </cell>
          <cell r="F59" t="str">
            <v>No</v>
          </cell>
        </row>
        <row r="60">
          <cell r="A60" t="str">
            <v>100699540L</v>
          </cell>
          <cell r="B60" t="str">
            <v>100699540P</v>
          </cell>
          <cell r="C60"/>
          <cell r="D60"/>
          <cell r="E60" t="str">
            <v>204</v>
          </cell>
          <cell r="F60" t="str">
            <v>No</v>
          </cell>
        </row>
        <row r="61">
          <cell r="A61" t="str">
            <v>200479750A</v>
          </cell>
          <cell r="B61"/>
          <cell r="C61"/>
          <cell r="D61"/>
          <cell r="E61" t="str">
            <v>012</v>
          </cell>
          <cell r="F61" t="str">
            <v>No</v>
          </cell>
        </row>
        <row r="62">
          <cell r="A62" t="str">
            <v>200707260A</v>
          </cell>
          <cell r="B62"/>
          <cell r="C62"/>
          <cell r="D62"/>
          <cell r="E62" t="str">
            <v>012</v>
          </cell>
          <cell r="F62" t="str">
            <v>No</v>
          </cell>
        </row>
        <row r="63">
          <cell r="A63" t="str">
            <v>200028650A</v>
          </cell>
          <cell r="B63"/>
          <cell r="C63"/>
          <cell r="D63"/>
          <cell r="E63" t="str">
            <v>012</v>
          </cell>
          <cell r="F63" t="str">
            <v>No</v>
          </cell>
        </row>
        <row r="64">
          <cell r="A64"/>
          <cell r="B64"/>
          <cell r="C64"/>
          <cell r="D64"/>
          <cell r="E64"/>
          <cell r="F64"/>
        </row>
        <row r="65">
          <cell r="A65"/>
          <cell r="B65"/>
          <cell r="C65"/>
          <cell r="D65"/>
          <cell r="E65"/>
          <cell r="F65"/>
        </row>
        <row r="66">
          <cell r="A66" t="str">
            <v>100700660B</v>
          </cell>
          <cell r="B66" t="str">
            <v>100700660A</v>
          </cell>
          <cell r="C66"/>
          <cell r="D66"/>
          <cell r="E66" t="str">
            <v>634</v>
          </cell>
          <cell r="F66" t="str">
            <v>No</v>
          </cell>
        </row>
        <row r="67">
          <cell r="A67" t="str">
            <v>100700640A</v>
          </cell>
          <cell r="B67"/>
          <cell r="C67"/>
          <cell r="D67"/>
          <cell r="E67" t="str">
            <v>011</v>
          </cell>
          <cell r="F67" t="str">
            <v>No</v>
          </cell>
        </row>
        <row r="68">
          <cell r="A68" t="str">
            <v>100690030A</v>
          </cell>
          <cell r="B68"/>
          <cell r="C68"/>
          <cell r="D68"/>
          <cell r="E68" t="str">
            <v>011</v>
          </cell>
          <cell r="F68" t="str">
            <v>No</v>
          </cell>
        </row>
        <row r="69">
          <cell r="A69" t="str">
            <v>100704080A</v>
          </cell>
          <cell r="B69"/>
          <cell r="C69"/>
          <cell r="D69"/>
          <cell r="E69" t="str">
            <v>011</v>
          </cell>
          <cell r="F69" t="str">
            <v>No</v>
          </cell>
        </row>
        <row r="72">
          <cell r="A72" t="str">
            <v>100700670A</v>
          </cell>
          <cell r="B72"/>
          <cell r="C72"/>
          <cell r="D72"/>
          <cell r="E72" t="str">
            <v>012</v>
          </cell>
          <cell r="F72" t="str">
            <v>No</v>
          </cell>
        </row>
      </sheetData>
      <sheetData sheetId="6">
        <row r="2">
          <cell r="A2" t="str">
            <v xml:space="preserve">Billing ID </v>
          </cell>
          <cell r="B2" t="str">
            <v>Combined Provider ID</v>
          </cell>
          <cell r="C2" t="str">
            <v>Combined Provider ID</v>
          </cell>
          <cell r="D2" t="str">
            <v>Combined Provider ID</v>
          </cell>
          <cell r="E2" t="str">
            <v>﻿Spec</v>
          </cell>
          <cell r="F2" t="str">
            <v>Use DRG UPL Not Cost</v>
          </cell>
        </row>
        <row r="3">
          <cell r="A3" t="str">
            <v>100700790A</v>
          </cell>
          <cell r="B3"/>
          <cell r="C3"/>
          <cell r="D3"/>
          <cell r="E3" t="str">
            <v>014</v>
          </cell>
          <cell r="F3" t="str">
            <v>No</v>
          </cell>
        </row>
        <row r="4">
          <cell r="A4" t="str">
            <v>100262850D</v>
          </cell>
          <cell r="B4"/>
          <cell r="C4"/>
          <cell r="D4"/>
          <cell r="E4" t="str">
            <v>014</v>
          </cell>
          <cell r="F4" t="str">
            <v>No</v>
          </cell>
        </row>
        <row r="5">
          <cell r="A5" t="str">
            <v>100700760A</v>
          </cell>
          <cell r="B5"/>
          <cell r="C5"/>
          <cell r="D5"/>
          <cell r="E5" t="str">
            <v>014</v>
          </cell>
          <cell r="F5" t="str">
            <v>No</v>
          </cell>
        </row>
        <row r="6">
          <cell r="A6" t="str">
            <v>100699690A</v>
          </cell>
          <cell r="B6"/>
          <cell r="C6"/>
          <cell r="D6"/>
          <cell r="E6" t="str">
            <v>014</v>
          </cell>
          <cell r="F6" t="str">
            <v>No</v>
          </cell>
        </row>
        <row r="7">
          <cell r="A7" t="str">
            <v>100700720A</v>
          </cell>
          <cell r="B7"/>
          <cell r="C7"/>
          <cell r="D7"/>
          <cell r="E7" t="str">
            <v>010</v>
          </cell>
          <cell r="F7" t="str">
            <v>Yes</v>
          </cell>
        </row>
        <row r="8">
          <cell r="A8" t="str">
            <v>100700740A</v>
          </cell>
          <cell r="B8"/>
          <cell r="C8"/>
          <cell r="D8"/>
          <cell r="E8" t="str">
            <v>014</v>
          </cell>
          <cell r="F8" t="str">
            <v>No</v>
          </cell>
        </row>
        <row r="9">
          <cell r="A9" t="str">
            <v>200234090B</v>
          </cell>
          <cell r="B9"/>
          <cell r="C9"/>
          <cell r="D9"/>
          <cell r="E9" t="str">
            <v>014</v>
          </cell>
          <cell r="F9" t="str">
            <v>No</v>
          </cell>
        </row>
        <row r="10">
          <cell r="A10" t="str">
            <v>100749570S</v>
          </cell>
          <cell r="B10"/>
          <cell r="C10"/>
          <cell r="D10"/>
          <cell r="E10" t="str">
            <v>010</v>
          </cell>
          <cell r="F10" t="str">
            <v>Yes</v>
          </cell>
        </row>
        <row r="11">
          <cell r="A11" t="str">
            <v>100819200B</v>
          </cell>
          <cell r="B11"/>
          <cell r="C11"/>
          <cell r="D11"/>
          <cell r="E11" t="str">
            <v>010</v>
          </cell>
          <cell r="F11" t="str">
            <v>No</v>
          </cell>
        </row>
        <row r="12">
          <cell r="A12" t="str">
            <v>100700730A</v>
          </cell>
          <cell r="B12"/>
          <cell r="C12"/>
          <cell r="D12"/>
          <cell r="E12" t="str">
            <v>014</v>
          </cell>
          <cell r="F12" t="str">
            <v>No</v>
          </cell>
        </row>
        <row r="13">
          <cell r="A13" t="str">
            <v>100700880A</v>
          </cell>
          <cell r="B13"/>
          <cell r="C13"/>
          <cell r="D13"/>
          <cell r="E13" t="str">
            <v>010</v>
          </cell>
          <cell r="F13" t="str">
            <v>Yes</v>
          </cell>
        </row>
        <row r="14">
          <cell r="A14" t="str">
            <v>100700800A</v>
          </cell>
          <cell r="B14"/>
          <cell r="C14"/>
          <cell r="D14"/>
          <cell r="E14" t="str">
            <v>014</v>
          </cell>
          <cell r="F14" t="str">
            <v>No</v>
          </cell>
        </row>
        <row r="15">
          <cell r="A15" t="str">
            <v>100700820A</v>
          </cell>
          <cell r="B15"/>
          <cell r="C15"/>
          <cell r="D15"/>
          <cell r="E15" t="str">
            <v>010</v>
          </cell>
          <cell r="F15" t="str">
            <v>Yes</v>
          </cell>
        </row>
        <row r="16">
          <cell r="A16" t="str">
            <v>100699660A</v>
          </cell>
          <cell r="B16"/>
          <cell r="C16"/>
          <cell r="D16"/>
          <cell r="E16" t="str">
            <v>014</v>
          </cell>
          <cell r="F16" t="str">
            <v>No</v>
          </cell>
        </row>
        <row r="17">
          <cell r="A17" t="str">
            <v>200539880B</v>
          </cell>
          <cell r="B17"/>
          <cell r="C17"/>
          <cell r="D17"/>
          <cell r="E17" t="str">
            <v>014</v>
          </cell>
          <cell r="F17" t="str">
            <v>No</v>
          </cell>
        </row>
        <row r="18">
          <cell r="A18" t="str">
            <v>100699350A</v>
          </cell>
          <cell r="B18"/>
          <cell r="C18"/>
          <cell r="D18"/>
          <cell r="E18" t="str">
            <v>014</v>
          </cell>
          <cell r="F18" t="str">
            <v>Yes</v>
          </cell>
        </row>
        <row r="19">
          <cell r="A19" t="str">
            <v>100700780B</v>
          </cell>
          <cell r="B19"/>
          <cell r="C19"/>
          <cell r="D19"/>
          <cell r="E19" t="str">
            <v>014</v>
          </cell>
          <cell r="F19" t="str">
            <v>No</v>
          </cell>
        </row>
        <row r="20">
          <cell r="A20" t="str">
            <v>100818200B</v>
          </cell>
          <cell r="B20"/>
          <cell r="C20"/>
          <cell r="D20"/>
          <cell r="E20" t="str">
            <v>014</v>
          </cell>
          <cell r="F20" t="str">
            <v>Yes</v>
          </cell>
        </row>
        <row r="21">
          <cell r="A21" t="str">
            <v>100710530D</v>
          </cell>
          <cell r="B21"/>
          <cell r="C21"/>
          <cell r="D21"/>
          <cell r="E21" t="str">
            <v>010</v>
          </cell>
          <cell r="F21" t="str">
            <v>Yes</v>
          </cell>
        </row>
        <row r="22">
          <cell r="A22" t="str">
            <v>100699630A</v>
          </cell>
          <cell r="B22"/>
          <cell r="C22"/>
          <cell r="D22"/>
          <cell r="E22" t="str">
            <v>010</v>
          </cell>
          <cell r="F22" t="str">
            <v>No</v>
          </cell>
        </row>
        <row r="23">
          <cell r="A23" t="str">
            <v>100699960A</v>
          </cell>
          <cell r="B23"/>
          <cell r="C23"/>
          <cell r="D23"/>
          <cell r="E23" t="str">
            <v>011</v>
          </cell>
          <cell r="F23" t="str">
            <v>No</v>
          </cell>
        </row>
        <row r="24">
          <cell r="A24" t="str">
            <v>100700690A</v>
          </cell>
          <cell r="B24" t="str">
            <v>100700690Q</v>
          </cell>
          <cell r="C24"/>
          <cell r="D24"/>
          <cell r="E24" t="str">
            <v>010</v>
          </cell>
          <cell r="F24" t="str">
            <v>Yes</v>
          </cell>
        </row>
        <row r="25">
          <cell r="A25" t="str">
            <v>100700680A</v>
          </cell>
          <cell r="B25"/>
          <cell r="C25"/>
          <cell r="D25"/>
          <cell r="E25" t="str">
            <v>010</v>
          </cell>
          <cell r="F25" t="str">
            <v>Yes</v>
          </cell>
        </row>
        <row r="26">
          <cell r="A26" t="str">
            <v>100700250A</v>
          </cell>
          <cell r="B26"/>
          <cell r="C26"/>
          <cell r="D26"/>
          <cell r="E26" t="str">
            <v>014</v>
          </cell>
          <cell r="F26" t="str">
            <v>No</v>
          </cell>
        </row>
        <row r="27">
          <cell r="A27" t="str">
            <v>100690120A</v>
          </cell>
          <cell r="B27"/>
          <cell r="C27"/>
          <cell r="D27"/>
          <cell r="E27" t="str">
            <v>010</v>
          </cell>
          <cell r="F27" t="str">
            <v>No</v>
          </cell>
        </row>
        <row r="28">
          <cell r="A28" t="str">
            <v>200417790W</v>
          </cell>
          <cell r="B28" t="str">
            <v>100700900A</v>
          </cell>
          <cell r="C28"/>
          <cell r="D28"/>
          <cell r="E28" t="str">
            <v>010</v>
          </cell>
          <cell r="F28" t="str">
            <v>Yes</v>
          </cell>
        </row>
        <row r="29">
          <cell r="A29" t="str">
            <v>100699900A</v>
          </cell>
          <cell r="B29"/>
          <cell r="C29"/>
          <cell r="D29"/>
          <cell r="E29" t="str">
            <v>010</v>
          </cell>
          <cell r="F29" t="str">
            <v>Yes</v>
          </cell>
        </row>
        <row r="30">
          <cell r="A30" t="str">
            <v>100700770A</v>
          </cell>
          <cell r="B30"/>
          <cell r="C30"/>
          <cell r="D30"/>
          <cell r="E30" t="str">
            <v>010</v>
          </cell>
          <cell r="F30" t="str">
            <v>Yes</v>
          </cell>
        </row>
        <row r="31">
          <cell r="A31" t="str">
            <v>100699820A</v>
          </cell>
          <cell r="B31"/>
          <cell r="C31"/>
          <cell r="D31"/>
          <cell r="E31" t="str">
            <v>015</v>
          </cell>
          <cell r="F31" t="str">
            <v>No</v>
          </cell>
        </row>
        <row r="32">
          <cell r="A32" t="str">
            <v>100700190A</v>
          </cell>
          <cell r="B32"/>
          <cell r="C32"/>
          <cell r="D32"/>
          <cell r="E32" t="str">
            <v>011</v>
          </cell>
          <cell r="F32" t="str">
            <v>Yes</v>
          </cell>
        </row>
        <row r="33">
          <cell r="A33" t="str">
            <v>100699830A</v>
          </cell>
          <cell r="B33"/>
          <cell r="C33"/>
          <cell r="D33"/>
          <cell r="E33" t="str">
            <v>013</v>
          </cell>
          <cell r="F33" t="str">
            <v>No</v>
          </cell>
        </row>
        <row r="34">
          <cell r="A34" t="str">
            <v>100699950A</v>
          </cell>
          <cell r="B34"/>
          <cell r="C34"/>
          <cell r="D34"/>
          <cell r="E34" t="str">
            <v>013</v>
          </cell>
          <cell r="F34" t="str">
            <v>Yes</v>
          </cell>
        </row>
        <row r="35">
          <cell r="A35" t="str">
            <v>200100890B</v>
          </cell>
          <cell r="B35"/>
          <cell r="C35"/>
          <cell r="D35"/>
          <cell r="E35" t="str">
            <v>010</v>
          </cell>
          <cell r="F35" t="str">
            <v>Yes</v>
          </cell>
        </row>
        <row r="36">
          <cell r="A36" t="str">
            <v>100699870E</v>
          </cell>
          <cell r="B36"/>
          <cell r="C36"/>
          <cell r="D36"/>
          <cell r="E36" t="str">
            <v>013</v>
          </cell>
          <cell r="F36" t="str">
            <v>No</v>
          </cell>
        </row>
        <row r="37">
          <cell r="A37"/>
          <cell r="B37"/>
          <cell r="C37"/>
          <cell r="D37"/>
          <cell r="E37"/>
          <cell r="F37"/>
        </row>
        <row r="38">
          <cell r="A38"/>
          <cell r="B38"/>
          <cell r="C38"/>
          <cell r="D38"/>
          <cell r="E38"/>
          <cell r="F38"/>
        </row>
        <row r="39">
          <cell r="A39" t="str">
            <v>200439230A</v>
          </cell>
          <cell r="B39"/>
          <cell r="C39"/>
          <cell r="D39"/>
          <cell r="E39" t="str">
            <v>010</v>
          </cell>
          <cell r="F39" t="str">
            <v>Yes</v>
          </cell>
        </row>
        <row r="40">
          <cell r="A40" t="str">
            <v>100700440A</v>
          </cell>
          <cell r="B40" t="str">
            <v>100700440F</v>
          </cell>
          <cell r="C40" t="str">
            <v>100700040A</v>
          </cell>
          <cell r="D40"/>
          <cell r="E40" t="str">
            <v>012</v>
          </cell>
          <cell r="F40" t="str">
            <v>No</v>
          </cell>
        </row>
        <row r="41">
          <cell r="A41" t="str">
            <v>100696610B</v>
          </cell>
          <cell r="B41"/>
          <cell r="C41"/>
          <cell r="D41"/>
          <cell r="E41" t="str">
            <v>010</v>
          </cell>
          <cell r="F41" t="str">
            <v>Yes</v>
          </cell>
        </row>
        <row r="42">
          <cell r="A42" t="str">
            <v>200102450A</v>
          </cell>
          <cell r="B42"/>
          <cell r="C42"/>
          <cell r="D42"/>
          <cell r="E42" t="str">
            <v>010</v>
          </cell>
          <cell r="F42" t="str">
            <v>Yes</v>
          </cell>
        </row>
        <row r="43">
          <cell r="A43" t="str">
            <v>200668710A</v>
          </cell>
          <cell r="B43"/>
          <cell r="C43"/>
          <cell r="D43"/>
          <cell r="E43" t="str">
            <v>010</v>
          </cell>
          <cell r="F43" t="str">
            <v>Yes</v>
          </cell>
        </row>
        <row r="44">
          <cell r="A44" t="str">
            <v>200573000A</v>
          </cell>
          <cell r="B44" t="str">
            <v>200697510F</v>
          </cell>
          <cell r="C44"/>
          <cell r="D44"/>
          <cell r="E44" t="str">
            <v>010</v>
          </cell>
          <cell r="F44" t="str">
            <v>Yes</v>
          </cell>
        </row>
        <row r="45">
          <cell r="A45" t="str">
            <v>100700010G</v>
          </cell>
          <cell r="B45"/>
          <cell r="C45"/>
          <cell r="D45"/>
          <cell r="E45" t="str">
            <v>010</v>
          </cell>
          <cell r="F45" t="str">
            <v>Yes</v>
          </cell>
        </row>
        <row r="46">
          <cell r="A46" t="str">
            <v>200259440A</v>
          </cell>
          <cell r="B46"/>
          <cell r="C46"/>
          <cell r="D46"/>
          <cell r="E46" t="str">
            <v>014</v>
          </cell>
          <cell r="F46" t="str">
            <v>No</v>
          </cell>
        </row>
        <row r="47">
          <cell r="A47" t="str">
            <v>100700120A</v>
          </cell>
          <cell r="B47"/>
          <cell r="C47"/>
          <cell r="D47"/>
          <cell r="E47" t="str">
            <v>011</v>
          </cell>
          <cell r="F47" t="str">
            <v>Yes</v>
          </cell>
        </row>
        <row r="48">
          <cell r="A48" t="str">
            <v>100700120Q</v>
          </cell>
          <cell r="B48"/>
          <cell r="C48"/>
          <cell r="D48"/>
          <cell r="E48" t="str">
            <v>011</v>
          </cell>
          <cell r="F48" t="str">
            <v>No</v>
          </cell>
        </row>
        <row r="49">
          <cell r="A49" t="str">
            <v>200311270A</v>
          </cell>
          <cell r="B49"/>
          <cell r="C49"/>
          <cell r="D49"/>
          <cell r="E49" t="str">
            <v>014</v>
          </cell>
          <cell r="F49" t="str">
            <v>No</v>
          </cell>
        </row>
        <row r="50">
          <cell r="A50" t="str">
            <v>100699410A</v>
          </cell>
          <cell r="B50"/>
          <cell r="C50"/>
          <cell r="D50"/>
          <cell r="E50" t="str">
            <v>010</v>
          </cell>
          <cell r="F50" t="str">
            <v>Yes</v>
          </cell>
        </row>
        <row r="51">
          <cell r="A51" t="str">
            <v>200313370A</v>
          </cell>
          <cell r="B51"/>
          <cell r="C51"/>
          <cell r="D51"/>
          <cell r="E51" t="str">
            <v>014</v>
          </cell>
          <cell r="F51" t="str">
            <v>No</v>
          </cell>
        </row>
        <row r="52">
          <cell r="A52" t="str">
            <v>200045700C</v>
          </cell>
          <cell r="B52"/>
          <cell r="C52"/>
          <cell r="D52"/>
          <cell r="E52" t="str">
            <v>010</v>
          </cell>
          <cell r="F52" t="str">
            <v>Yes</v>
          </cell>
        </row>
        <row r="53">
          <cell r="A53" t="str">
            <v>200435950A</v>
          </cell>
          <cell r="B53"/>
          <cell r="C53"/>
          <cell r="D53"/>
          <cell r="E53" t="str">
            <v>010</v>
          </cell>
          <cell r="F53" t="str">
            <v>Yes</v>
          </cell>
        </row>
        <row r="54">
          <cell r="A54" t="str">
            <v>200044190A</v>
          </cell>
          <cell r="B54" t="str">
            <v>200044190D</v>
          </cell>
          <cell r="C54"/>
          <cell r="D54"/>
          <cell r="E54" t="str">
            <v>010</v>
          </cell>
          <cell r="F54" t="str">
            <v>Yes</v>
          </cell>
        </row>
        <row r="55">
          <cell r="A55" t="str">
            <v>200735850A</v>
          </cell>
          <cell r="B55"/>
          <cell r="C55"/>
          <cell r="D55"/>
          <cell r="E55" t="str">
            <v>010</v>
          </cell>
          <cell r="F55" t="str">
            <v>Yes</v>
          </cell>
        </row>
        <row r="56">
          <cell r="A56" t="str">
            <v>200044210A</v>
          </cell>
          <cell r="B56"/>
          <cell r="C56"/>
          <cell r="D56"/>
          <cell r="E56" t="str">
            <v>010</v>
          </cell>
          <cell r="F56" t="str">
            <v>Yes</v>
          </cell>
        </row>
        <row r="57">
          <cell r="A57" t="str">
            <v>100806400C</v>
          </cell>
          <cell r="B57" t="str">
            <v>100699370A</v>
          </cell>
          <cell r="C57"/>
          <cell r="D57"/>
          <cell r="E57" t="str">
            <v>010</v>
          </cell>
          <cell r="F57" t="str">
            <v>Yes</v>
          </cell>
        </row>
        <row r="58">
          <cell r="A58" t="str">
            <v>100699500A</v>
          </cell>
          <cell r="B58"/>
          <cell r="C58"/>
          <cell r="D58"/>
          <cell r="E58" t="str">
            <v>634</v>
          </cell>
          <cell r="F58" t="str">
            <v>Yes</v>
          </cell>
        </row>
        <row r="59">
          <cell r="A59" t="str">
            <v>100700610A</v>
          </cell>
          <cell r="B59"/>
          <cell r="C59"/>
          <cell r="D59"/>
          <cell r="E59" t="str">
            <v>010</v>
          </cell>
          <cell r="F59" t="str">
            <v>Yes</v>
          </cell>
        </row>
        <row r="60">
          <cell r="A60" t="str">
            <v>100699700A</v>
          </cell>
          <cell r="B60"/>
          <cell r="C60"/>
          <cell r="D60"/>
          <cell r="E60" t="str">
            <v>013</v>
          </cell>
          <cell r="F60" t="str">
            <v>Yes</v>
          </cell>
        </row>
        <row r="61">
          <cell r="A61" t="str">
            <v>200405550A</v>
          </cell>
          <cell r="B61"/>
          <cell r="C61"/>
          <cell r="D61"/>
          <cell r="E61" t="str">
            <v>010</v>
          </cell>
          <cell r="F61" t="str">
            <v>Yes</v>
          </cell>
        </row>
        <row r="62">
          <cell r="A62" t="str">
            <v>100699440A</v>
          </cell>
          <cell r="B62"/>
          <cell r="C62"/>
          <cell r="D62"/>
          <cell r="E62" t="str">
            <v>010</v>
          </cell>
          <cell r="F62" t="str">
            <v>Yes</v>
          </cell>
        </row>
        <row r="63">
          <cell r="A63" t="str">
            <v>100700200A</v>
          </cell>
          <cell r="B63"/>
          <cell r="C63"/>
          <cell r="D63"/>
          <cell r="E63" t="str">
            <v>013</v>
          </cell>
          <cell r="F63" t="str">
            <v>Yes</v>
          </cell>
        </row>
        <row r="64">
          <cell r="A64" t="str">
            <v>100699490A</v>
          </cell>
          <cell r="B64"/>
          <cell r="C64"/>
          <cell r="D64"/>
          <cell r="E64" t="str">
            <v>010</v>
          </cell>
          <cell r="F64" t="str">
            <v>Yes</v>
          </cell>
        </row>
        <row r="65">
          <cell r="A65" t="str">
            <v>100700460A</v>
          </cell>
          <cell r="B65"/>
          <cell r="C65"/>
          <cell r="D65"/>
          <cell r="E65" t="str">
            <v>011</v>
          </cell>
          <cell r="F65" t="str">
            <v>No</v>
          </cell>
        </row>
        <row r="66">
          <cell r="A66" t="str">
            <v>100699420A</v>
          </cell>
          <cell r="B66"/>
          <cell r="C66"/>
          <cell r="D66"/>
          <cell r="E66" t="str">
            <v>010</v>
          </cell>
          <cell r="F66" t="str">
            <v>Yes</v>
          </cell>
        </row>
        <row r="67">
          <cell r="A67" t="str">
            <v>200740630B</v>
          </cell>
          <cell r="B67"/>
          <cell r="C67"/>
          <cell r="D67"/>
          <cell r="E67" t="str">
            <v>014</v>
          </cell>
          <cell r="F67" t="str">
            <v>No</v>
          </cell>
        </row>
        <row r="68">
          <cell r="A68" t="str">
            <v>100774650D</v>
          </cell>
          <cell r="B68"/>
          <cell r="C68"/>
          <cell r="D68"/>
          <cell r="E68" t="str">
            <v>010</v>
          </cell>
          <cell r="F68" t="str">
            <v>No</v>
          </cell>
        </row>
        <row r="69">
          <cell r="A69" t="str">
            <v>100700920A</v>
          </cell>
          <cell r="B69"/>
          <cell r="C69"/>
          <cell r="D69"/>
          <cell r="E69" t="str">
            <v>014</v>
          </cell>
          <cell r="F69" t="str">
            <v>No</v>
          </cell>
        </row>
        <row r="70">
          <cell r="A70" t="str">
            <v>100700030A</v>
          </cell>
          <cell r="B70"/>
          <cell r="C70"/>
          <cell r="D70"/>
          <cell r="E70" t="str">
            <v>011</v>
          </cell>
          <cell r="F70" t="str">
            <v>Yes</v>
          </cell>
        </row>
        <row r="71">
          <cell r="A71" t="str">
            <v>100699390A</v>
          </cell>
          <cell r="B71"/>
          <cell r="C71"/>
          <cell r="D71"/>
          <cell r="E71" t="str">
            <v>010</v>
          </cell>
          <cell r="F71" t="str">
            <v>Yes</v>
          </cell>
        </row>
        <row r="72">
          <cell r="A72" t="str">
            <v>200509290A</v>
          </cell>
          <cell r="B72"/>
          <cell r="C72"/>
          <cell r="D72"/>
          <cell r="E72" t="str">
            <v>010</v>
          </cell>
          <cell r="F72" t="str">
            <v>Yes</v>
          </cell>
        </row>
        <row r="73">
          <cell r="A73" t="str">
            <v>100262320C</v>
          </cell>
          <cell r="B73"/>
          <cell r="C73"/>
          <cell r="D73"/>
          <cell r="E73" t="str">
            <v>010</v>
          </cell>
          <cell r="F73" t="str">
            <v>Yes</v>
          </cell>
        </row>
        <row r="74">
          <cell r="A74" t="str">
            <v>200226190A</v>
          </cell>
          <cell r="B74"/>
          <cell r="C74"/>
          <cell r="D74"/>
          <cell r="E74" t="str">
            <v>010</v>
          </cell>
          <cell r="F74" t="str">
            <v>No</v>
          </cell>
        </row>
        <row r="75">
          <cell r="A75" t="str">
            <v>200521810B</v>
          </cell>
          <cell r="B75"/>
          <cell r="C75"/>
          <cell r="D75"/>
          <cell r="E75" t="str">
            <v>014</v>
          </cell>
          <cell r="F75" t="str">
            <v>No</v>
          </cell>
        </row>
        <row r="76">
          <cell r="A76" t="str">
            <v>200425410C</v>
          </cell>
          <cell r="B76"/>
          <cell r="C76"/>
          <cell r="D76"/>
          <cell r="E76" t="str">
            <v>014</v>
          </cell>
          <cell r="F76" t="str">
            <v>No</v>
          </cell>
        </row>
        <row r="77">
          <cell r="A77" t="str">
            <v>200318440B</v>
          </cell>
          <cell r="B77"/>
          <cell r="C77"/>
          <cell r="D77"/>
          <cell r="E77" t="str">
            <v>014</v>
          </cell>
          <cell r="F77" t="str">
            <v>No</v>
          </cell>
        </row>
        <row r="78">
          <cell r="A78" t="str">
            <v>200490030A</v>
          </cell>
          <cell r="B78"/>
          <cell r="C78"/>
          <cell r="D78"/>
          <cell r="E78" t="str">
            <v>014</v>
          </cell>
          <cell r="F78" t="str">
            <v>No</v>
          </cell>
        </row>
        <row r="79">
          <cell r="A79" t="str">
            <v>100700490A</v>
          </cell>
          <cell r="B79"/>
          <cell r="C79"/>
          <cell r="D79"/>
          <cell r="E79" t="str">
            <v>010</v>
          </cell>
          <cell r="F79" t="str">
            <v>Yes</v>
          </cell>
        </row>
        <row r="80">
          <cell r="A80" t="str">
            <v>100699360A</v>
          </cell>
          <cell r="B80"/>
          <cell r="C80"/>
          <cell r="D80"/>
          <cell r="E80" t="str">
            <v>010</v>
          </cell>
          <cell r="F80" t="str">
            <v>No</v>
          </cell>
        </row>
        <row r="81">
          <cell r="A81" t="str">
            <v>200035670C</v>
          </cell>
          <cell r="B81"/>
          <cell r="C81"/>
          <cell r="D81"/>
          <cell r="E81" t="str">
            <v>010</v>
          </cell>
          <cell r="F81" t="str">
            <v>Yes</v>
          </cell>
        </row>
        <row r="82">
          <cell r="A82" t="str">
            <v>200280620A</v>
          </cell>
          <cell r="B82"/>
          <cell r="C82"/>
          <cell r="D82"/>
          <cell r="E82" t="str">
            <v>010</v>
          </cell>
          <cell r="F82" t="str">
            <v>Yes</v>
          </cell>
        </row>
        <row r="83">
          <cell r="A83" t="str">
            <v>200242900A</v>
          </cell>
          <cell r="B83"/>
          <cell r="C83"/>
          <cell r="D83"/>
          <cell r="E83" t="str">
            <v>010</v>
          </cell>
          <cell r="F83" t="str">
            <v>Yes</v>
          </cell>
        </row>
        <row r="84">
          <cell r="A84" t="str">
            <v>200231400B</v>
          </cell>
          <cell r="B84"/>
          <cell r="C84"/>
          <cell r="D84"/>
          <cell r="E84" t="str">
            <v>014</v>
          </cell>
          <cell r="F84" t="str">
            <v>No</v>
          </cell>
        </row>
        <row r="85">
          <cell r="A85" t="str">
            <v>100699570A</v>
          </cell>
          <cell r="B85"/>
          <cell r="C85"/>
          <cell r="D85"/>
          <cell r="E85" t="str">
            <v>012</v>
          </cell>
          <cell r="F85" t="str">
            <v>Yes</v>
          </cell>
        </row>
        <row r="86">
          <cell r="A86" t="str">
            <v>200700900A</v>
          </cell>
          <cell r="B86" t="str">
            <v>200700900B</v>
          </cell>
          <cell r="C86" t="str">
            <v>200700900C</v>
          </cell>
          <cell r="D86"/>
          <cell r="E86" t="str">
            <v>010</v>
          </cell>
          <cell r="F86" t="str">
            <v>Yes</v>
          </cell>
        </row>
        <row r="87">
          <cell r="A87" t="str">
            <v>200031310A</v>
          </cell>
          <cell r="B87"/>
          <cell r="C87"/>
          <cell r="D87"/>
          <cell r="E87" t="str">
            <v>010</v>
          </cell>
          <cell r="F87" t="str">
            <v>Yes</v>
          </cell>
        </row>
        <row r="88">
          <cell r="A88" t="str">
            <v>200702430B</v>
          </cell>
          <cell r="B88"/>
          <cell r="C88"/>
          <cell r="D88"/>
          <cell r="E88" t="str">
            <v>010</v>
          </cell>
          <cell r="F88" t="str">
            <v>Yes</v>
          </cell>
        </row>
        <row r="89">
          <cell r="A89" t="str">
            <v>100700450A</v>
          </cell>
          <cell r="B89"/>
          <cell r="C89"/>
          <cell r="D89"/>
          <cell r="E89" t="str">
            <v>011</v>
          </cell>
          <cell r="F89" t="str">
            <v>No</v>
          </cell>
        </row>
        <row r="90">
          <cell r="A90" t="str">
            <v>200196450C</v>
          </cell>
          <cell r="B90"/>
          <cell r="C90"/>
          <cell r="D90"/>
          <cell r="E90" t="str">
            <v>010</v>
          </cell>
          <cell r="F90" t="str">
            <v>Yes</v>
          </cell>
        </row>
        <row r="91">
          <cell r="A91" t="str">
            <v>100697950B</v>
          </cell>
          <cell r="B91" t="str">
            <v>100697950I</v>
          </cell>
          <cell r="C91"/>
          <cell r="D91"/>
          <cell r="E91" t="str">
            <v>010</v>
          </cell>
          <cell r="F91" t="str">
            <v>Yes</v>
          </cell>
        </row>
        <row r="92">
          <cell r="A92" t="str">
            <v>100697950M</v>
          </cell>
          <cell r="B92" t="str">
            <v>100697950F</v>
          </cell>
          <cell r="C92"/>
          <cell r="D92"/>
          <cell r="E92" t="str">
            <v>204</v>
          </cell>
          <cell r="F92" t="str">
            <v>No</v>
          </cell>
        </row>
        <row r="93">
          <cell r="A93" t="str">
            <v>100699540A</v>
          </cell>
          <cell r="B93"/>
          <cell r="C93"/>
          <cell r="D93"/>
          <cell r="E93" t="str">
            <v>012</v>
          </cell>
          <cell r="F93" t="str">
            <v>Yes</v>
          </cell>
        </row>
        <row r="94">
          <cell r="A94" t="str">
            <v>100740840B</v>
          </cell>
          <cell r="B94"/>
          <cell r="C94"/>
          <cell r="D94"/>
          <cell r="E94" t="str">
            <v>010</v>
          </cell>
          <cell r="F94" t="str">
            <v>Yes</v>
          </cell>
        </row>
        <row r="95">
          <cell r="A95" t="str">
            <v>200310990A</v>
          </cell>
          <cell r="B95"/>
          <cell r="C95"/>
          <cell r="D95"/>
          <cell r="E95" t="str">
            <v>010</v>
          </cell>
          <cell r="F95" t="str">
            <v>Yes</v>
          </cell>
        </row>
        <row r="96">
          <cell r="A96" t="str">
            <v>100699400A</v>
          </cell>
          <cell r="B96"/>
          <cell r="C96"/>
          <cell r="D96"/>
          <cell r="E96" t="str">
            <v>010</v>
          </cell>
          <cell r="F96" t="str">
            <v>Yes</v>
          </cell>
        </row>
        <row r="97">
          <cell r="A97" t="str">
            <v>200106410A</v>
          </cell>
          <cell r="B97"/>
          <cell r="C97"/>
          <cell r="D97"/>
          <cell r="E97" t="str">
            <v>010</v>
          </cell>
          <cell r="F97" t="str">
            <v>Yes</v>
          </cell>
        </row>
        <row r="98">
          <cell r="A98" t="str">
            <v>100699550A</v>
          </cell>
          <cell r="B98"/>
          <cell r="C98"/>
          <cell r="D98"/>
          <cell r="E98" t="str">
            <v>012</v>
          </cell>
          <cell r="F98" t="str">
            <v>No</v>
          </cell>
        </row>
        <row r="99">
          <cell r="A99" t="str">
            <v>100690020A</v>
          </cell>
          <cell r="B99"/>
          <cell r="C99"/>
          <cell r="D99"/>
          <cell r="E99" t="str">
            <v>010</v>
          </cell>
          <cell r="F99" t="str">
            <v>Yes</v>
          </cell>
        </row>
        <row r="100">
          <cell r="A100" t="str">
            <v>200125010B</v>
          </cell>
          <cell r="B100"/>
          <cell r="C100"/>
          <cell r="D100"/>
          <cell r="E100" t="str">
            <v>014</v>
          </cell>
          <cell r="F100" t="str">
            <v>No</v>
          </cell>
        </row>
        <row r="101">
          <cell r="A101" t="str">
            <v>200292720A</v>
          </cell>
          <cell r="B101"/>
          <cell r="C101"/>
          <cell r="D101"/>
          <cell r="E101" t="str">
            <v>010</v>
          </cell>
          <cell r="F101" t="str">
            <v>Yes</v>
          </cell>
        </row>
        <row r="102">
          <cell r="A102" t="str">
            <v>200125200B</v>
          </cell>
          <cell r="B102"/>
          <cell r="C102"/>
          <cell r="D102"/>
          <cell r="E102" t="str">
            <v>014</v>
          </cell>
          <cell r="F102" t="str">
            <v>No</v>
          </cell>
        </row>
        <row r="103">
          <cell r="A103" t="str">
            <v>200019120A</v>
          </cell>
          <cell r="B103"/>
          <cell r="C103"/>
          <cell r="D103"/>
          <cell r="E103" t="str">
            <v>010</v>
          </cell>
          <cell r="F103" t="str">
            <v>Yes</v>
          </cell>
        </row>
        <row r="104">
          <cell r="A104" t="str">
            <v>100746230B</v>
          </cell>
          <cell r="B104"/>
          <cell r="C104"/>
          <cell r="D104"/>
          <cell r="E104" t="str">
            <v>010</v>
          </cell>
          <cell r="F104" t="str">
            <v>Yes</v>
          </cell>
        </row>
        <row r="105">
          <cell r="A105" t="str">
            <v>100745350B</v>
          </cell>
          <cell r="B105"/>
          <cell r="C105"/>
          <cell r="D105"/>
          <cell r="E105" t="str">
            <v>010</v>
          </cell>
          <cell r="F105" t="str">
            <v>Yes</v>
          </cell>
        </row>
        <row r="106">
          <cell r="A106" t="str">
            <v>200069370A</v>
          </cell>
          <cell r="B106"/>
          <cell r="C106"/>
          <cell r="D106"/>
          <cell r="E106" t="str">
            <v>010</v>
          </cell>
          <cell r="F106" t="str">
            <v>Yes</v>
          </cell>
        </row>
        <row r="107">
          <cell r="A107" t="str">
            <v>200265330A</v>
          </cell>
          <cell r="B107"/>
          <cell r="C107"/>
          <cell r="D107"/>
          <cell r="E107" t="str">
            <v>010</v>
          </cell>
          <cell r="F107" t="str">
            <v>Yes</v>
          </cell>
        </row>
        <row r="108">
          <cell r="A108" t="str">
            <v>200066700A</v>
          </cell>
          <cell r="B108"/>
          <cell r="C108"/>
          <cell r="D108"/>
          <cell r="E108" t="str">
            <v>010</v>
          </cell>
          <cell r="F108" t="str">
            <v>Yes</v>
          </cell>
        </row>
        <row r="109">
          <cell r="A109" t="str">
            <v>200009170A</v>
          </cell>
          <cell r="B109"/>
          <cell r="C109"/>
          <cell r="D109"/>
          <cell r="E109" t="str">
            <v>010</v>
          </cell>
          <cell r="F109" t="str">
            <v>Yes</v>
          </cell>
        </row>
        <row r="110">
          <cell r="A110" t="str">
            <v>100747140B</v>
          </cell>
          <cell r="B110"/>
          <cell r="C110"/>
          <cell r="D110"/>
          <cell r="E110" t="str">
            <v>010</v>
          </cell>
          <cell r="F110" t="str">
            <v>Yes</v>
          </cell>
        </row>
        <row r="111">
          <cell r="A111" t="str">
            <v>200108340A</v>
          </cell>
          <cell r="B111"/>
          <cell r="C111"/>
          <cell r="D111"/>
          <cell r="E111" t="str">
            <v>010</v>
          </cell>
          <cell r="F111" t="str">
            <v>Yes</v>
          </cell>
        </row>
        <row r="112">
          <cell r="A112" t="str">
            <v>100748450B</v>
          </cell>
          <cell r="B112"/>
          <cell r="C112"/>
          <cell r="D112"/>
          <cell r="E112" t="str">
            <v>010</v>
          </cell>
          <cell r="F112" t="str">
            <v>Yes</v>
          </cell>
        </row>
        <row r="113">
          <cell r="A113" t="str">
            <v>100700530A</v>
          </cell>
          <cell r="B113"/>
          <cell r="C113"/>
          <cell r="D113"/>
          <cell r="E113" t="str">
            <v>010</v>
          </cell>
          <cell r="F113" t="str">
            <v>Yes</v>
          </cell>
        </row>
        <row r="114">
          <cell r="A114" t="str">
            <v>200006260A</v>
          </cell>
          <cell r="B114"/>
          <cell r="C114"/>
          <cell r="D114"/>
          <cell r="E114" t="str">
            <v>010</v>
          </cell>
          <cell r="F114" t="str">
            <v>Yes</v>
          </cell>
        </row>
        <row r="115">
          <cell r="A115" t="str">
            <v>200028650A</v>
          </cell>
          <cell r="B115"/>
          <cell r="C115"/>
          <cell r="D115"/>
          <cell r="E115" t="str">
            <v>012</v>
          </cell>
          <cell r="F115" t="str">
            <v>No</v>
          </cell>
        </row>
        <row r="118">
          <cell r="A118" t="str">
            <v>100700670A</v>
          </cell>
          <cell r="B118"/>
          <cell r="C118"/>
          <cell r="D118"/>
          <cell r="E118" t="str">
            <v>012</v>
          </cell>
          <cell r="F118" t="str">
            <v>No</v>
          </cell>
        </row>
        <row r="119">
          <cell r="A119" t="str">
            <v>200752850A</v>
          </cell>
          <cell r="B119" t="str">
            <v>100689210U</v>
          </cell>
          <cell r="C119"/>
          <cell r="D119"/>
          <cell r="E119" t="str">
            <v>010</v>
          </cell>
          <cell r="F119" t="str">
            <v>Yes</v>
          </cell>
        </row>
        <row r="120">
          <cell r="A120" t="str">
            <v>200752850A E</v>
          </cell>
          <cell r="B120"/>
          <cell r="C120"/>
          <cell r="D120"/>
          <cell r="E120" t="str">
            <v>010</v>
          </cell>
          <cell r="F120" t="str">
            <v>Yes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"/>
      <sheetName val="CAH 101% of cost"/>
      <sheetName val="Hosp Pmnts (all) Blended"/>
      <sheetName val="Hosp Pmnts (all) FFY20 FMAP"/>
      <sheetName val="Hosp Pmnts (all) FFY21 FMAP"/>
      <sheetName val="UPL Gap Summary"/>
      <sheetName val="DRG UPL SFY19 Combined"/>
      <sheetName val="SHOPP UPL SFY2019 Combined INP"/>
      <sheetName val="SHOPP UPL SFY2019 Combined OUT"/>
      <sheetName val="Cost UPL SFY19 Combine"/>
      <sheetName val="CCR SHOPP 19"/>
      <sheetName val="HCRIS CR data"/>
      <sheetName val="Address"/>
    </sheetNames>
    <sheetDataSet>
      <sheetData sheetId="0">
        <row r="96">
          <cell r="AD96">
            <v>473092086.84786004</v>
          </cell>
        </row>
      </sheetData>
      <sheetData sheetId="1">
        <row r="43">
          <cell r="AP43">
            <v>4081907</v>
          </cell>
          <cell r="AV43">
            <v>17254357</v>
          </cell>
        </row>
      </sheetData>
      <sheetData sheetId="2"/>
      <sheetData sheetId="3"/>
      <sheetData sheetId="4"/>
      <sheetData sheetId="5">
        <row r="14">
          <cell r="D14">
            <v>0.84923075229715805</v>
          </cell>
        </row>
        <row r="15">
          <cell r="D15">
            <v>0.15076924770284195</v>
          </cell>
        </row>
        <row r="19">
          <cell r="D19">
            <v>0.14352449431650988</v>
          </cell>
          <cell r="F19">
            <v>0.12481449586551281</v>
          </cell>
        </row>
        <row r="20">
          <cell r="D20">
            <v>0.85647550568349007</v>
          </cell>
          <cell r="F20">
            <v>0.87518550413448715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70"/>
  <sheetViews>
    <sheetView tabSelected="1" workbookViewId="0">
      <pane xSplit="3" ySplit="1" topLeftCell="D2" activePane="bottomRight" state="frozen"/>
      <selection activeCell="V39" sqref="V39"/>
      <selection pane="topRight" activeCell="V39" sqref="V39"/>
      <selection pane="bottomLeft" activeCell="V39" sqref="V39"/>
      <selection pane="bottomRight"/>
    </sheetView>
  </sheetViews>
  <sheetFormatPr defaultRowHeight="15" x14ac:dyDescent="0.25"/>
  <cols>
    <col min="1" max="1" width="4.7109375" style="1" bestFit="1" customWidth="1"/>
    <col min="2" max="2" width="11.7109375" bestFit="1" customWidth="1"/>
    <col min="3" max="3" width="79.140625" bestFit="1" customWidth="1"/>
    <col min="4" max="4" width="7.85546875" customWidth="1"/>
    <col min="5" max="5" width="2.7109375" style="17" customWidth="1"/>
    <col min="6" max="6" width="8" bestFit="1" customWidth="1"/>
    <col min="7" max="7" width="15.28515625" bestFit="1" customWidth="1"/>
    <col min="8" max="8" width="13.5703125" bestFit="1" customWidth="1"/>
    <col min="9" max="9" width="14.28515625" style="1" bestFit="1" customWidth="1"/>
    <col min="10" max="10" width="13.5703125" style="1" bestFit="1" customWidth="1"/>
    <col min="11" max="11" width="15.28515625" bestFit="1" customWidth="1"/>
    <col min="12" max="12" width="2.7109375" style="17" customWidth="1"/>
    <col min="13" max="13" width="14.28515625" style="1" bestFit="1" customWidth="1"/>
    <col min="14" max="14" width="13.5703125" style="1" bestFit="1" customWidth="1"/>
    <col min="15" max="15" width="14.5703125" style="1" bestFit="1" customWidth="1"/>
    <col min="16" max="16" width="2.7109375" style="17" customWidth="1"/>
    <col min="17" max="17" width="14.28515625" style="1" bestFit="1" customWidth="1"/>
    <col min="18" max="18" width="13.5703125" style="1" bestFit="1" customWidth="1"/>
    <col min="19" max="19" width="15.28515625" style="1" bestFit="1" customWidth="1"/>
    <col min="20" max="20" width="2.7109375" style="17" customWidth="1"/>
    <col min="21" max="21" width="8.5703125" customWidth="1"/>
    <col min="22" max="22" width="14.5703125" bestFit="1" customWidth="1"/>
    <col min="23" max="23" width="13.5703125" bestFit="1" customWidth="1"/>
    <col min="24" max="24" width="14.5703125" style="1" bestFit="1" customWidth="1"/>
    <col min="25" max="25" width="13.5703125" style="1" bestFit="1" customWidth="1"/>
    <col min="26" max="26" width="14.5703125" style="1" bestFit="1" customWidth="1"/>
    <col min="27" max="27" width="2.7109375" style="17" customWidth="1"/>
    <col min="28" max="28" width="12.85546875" style="1" bestFit="1" customWidth="1"/>
    <col min="29" max="29" width="12.7109375" style="1" bestFit="1" customWidth="1"/>
    <col min="30" max="30" width="12.42578125" style="1" bestFit="1" customWidth="1"/>
    <col min="31" max="31" width="2.7109375" style="17" customWidth="1"/>
    <col min="32" max="32" width="11.85546875" style="27" bestFit="1" customWidth="1"/>
  </cols>
  <sheetData>
    <row r="1" spans="1:32" ht="51.75" x14ac:dyDescent="0.25">
      <c r="A1" s="22" t="s">
        <v>94</v>
      </c>
      <c r="B1" s="2" t="s">
        <v>0</v>
      </c>
      <c r="C1" s="3" t="s">
        <v>1</v>
      </c>
      <c r="D1" s="3" t="s">
        <v>2</v>
      </c>
      <c r="E1" s="19"/>
      <c r="F1" s="8" t="s">
        <v>119</v>
      </c>
      <c r="G1" s="5" t="s">
        <v>3</v>
      </c>
      <c r="H1" s="5" t="s">
        <v>4</v>
      </c>
      <c r="I1" s="5" t="s">
        <v>121</v>
      </c>
      <c r="J1" s="5" t="s">
        <v>122</v>
      </c>
      <c r="K1" s="23" t="s">
        <v>120</v>
      </c>
      <c r="L1" s="19"/>
      <c r="M1" s="5" t="s">
        <v>123</v>
      </c>
      <c r="N1" s="5" t="s">
        <v>124</v>
      </c>
      <c r="O1" s="23" t="s">
        <v>125</v>
      </c>
      <c r="P1" s="19"/>
      <c r="Q1" s="5" t="s">
        <v>126</v>
      </c>
      <c r="R1" s="5" t="s">
        <v>127</v>
      </c>
      <c r="S1" s="23" t="s">
        <v>128</v>
      </c>
      <c r="U1" s="8" t="s">
        <v>134</v>
      </c>
      <c r="V1" s="5" t="s">
        <v>3</v>
      </c>
      <c r="W1" s="5" t="s">
        <v>4</v>
      </c>
      <c r="X1" s="5" t="s">
        <v>129</v>
      </c>
      <c r="Y1" s="5" t="s">
        <v>130</v>
      </c>
      <c r="Z1" s="23" t="s">
        <v>131</v>
      </c>
      <c r="AB1" s="5" t="s">
        <v>132</v>
      </c>
      <c r="AC1" s="5" t="s">
        <v>133</v>
      </c>
      <c r="AD1" s="23" t="s">
        <v>97</v>
      </c>
    </row>
    <row r="2" spans="1:32" x14ac:dyDescent="0.25">
      <c r="A2" s="25">
        <f>VLOOKUP(B2,[4]Address!$A:$E,5,FALSE)</f>
        <v>10</v>
      </c>
      <c r="B2" s="16" t="s">
        <v>7</v>
      </c>
      <c r="C2" s="12" t="s">
        <v>154</v>
      </c>
      <c r="D2" s="12">
        <v>1</v>
      </c>
      <c r="E2" s="20"/>
      <c r="F2" s="8"/>
      <c r="G2" s="10">
        <v>6711556</v>
      </c>
      <c r="H2" s="9">
        <v>1115487</v>
      </c>
      <c r="I2" s="7">
        <f>ROUND($G2*23.6%,2)</f>
        <v>1583927.22</v>
      </c>
      <c r="J2" s="7">
        <f>ROUND($H2*23.6%,2)</f>
        <v>263254.93</v>
      </c>
      <c r="K2" s="28">
        <f t="shared" ref="K2:K64" si="0">I2+J2</f>
        <v>1847182.15</v>
      </c>
      <c r="L2" s="20"/>
      <c r="M2" s="7">
        <f>ROUND($G2*25%,2)</f>
        <v>1677889</v>
      </c>
      <c r="N2" s="7">
        <f>ROUND($H2*25%,2)</f>
        <v>278871.75</v>
      </c>
      <c r="O2" s="28">
        <f>M2+N2</f>
        <v>1956760.75</v>
      </c>
      <c r="P2" s="20"/>
      <c r="Q2" s="7">
        <f>ROUND($G2*25%,2)</f>
        <v>1677889</v>
      </c>
      <c r="R2" s="7">
        <f>ROUND($H2*25%,2)</f>
        <v>278871.75</v>
      </c>
      <c r="S2" s="28">
        <f>Q2+R2</f>
        <v>1956760.75</v>
      </c>
      <c r="U2" s="8"/>
      <c r="V2" s="10">
        <v>7145376</v>
      </c>
      <c r="W2" s="9">
        <v>1187589</v>
      </c>
      <c r="X2" s="7">
        <f>ROUND($V2*25%,2)</f>
        <v>1786344</v>
      </c>
      <c r="Y2" s="7">
        <f>ROUND($W2*25%,2)</f>
        <v>296897.25</v>
      </c>
      <c r="Z2" s="28">
        <f>X2+Y2</f>
        <v>2083241.25</v>
      </c>
      <c r="AB2" s="7">
        <f>ROUND($V2*1.4%,2)</f>
        <v>100035.26</v>
      </c>
      <c r="AC2" s="7">
        <f>ROUND($W2*1.4%,2)</f>
        <v>16626.25</v>
      </c>
      <c r="AD2" s="28">
        <f>AB2+AC2</f>
        <v>116661.51</v>
      </c>
    </row>
    <row r="3" spans="1:32" x14ac:dyDescent="0.25">
      <c r="A3" s="25">
        <f>VLOOKUP(B3,[4]Address!$A:$E,5,FALSE)</f>
        <v>10</v>
      </c>
      <c r="B3" s="15" t="s">
        <v>15</v>
      </c>
      <c r="C3" s="12" t="s">
        <v>155</v>
      </c>
      <c r="D3" s="12">
        <v>1</v>
      </c>
      <c r="E3" s="20"/>
      <c r="F3" s="6"/>
      <c r="G3" s="10">
        <v>5064765</v>
      </c>
      <c r="H3" s="9">
        <v>1380875</v>
      </c>
      <c r="I3" s="7">
        <f t="shared" ref="I3:I65" si="1">ROUND($G3*23.6%,2)</f>
        <v>1195284.54</v>
      </c>
      <c r="J3" s="7">
        <f t="shared" ref="J3:J65" si="2">ROUND($H3*23.6%,2)</f>
        <v>325886.5</v>
      </c>
      <c r="K3" s="28">
        <f t="shared" si="0"/>
        <v>1521171.04</v>
      </c>
      <c r="L3" s="20"/>
      <c r="M3" s="7">
        <f t="shared" ref="M3:M65" si="3">ROUND($G3*25%,2)</f>
        <v>1266191.25</v>
      </c>
      <c r="N3" s="7">
        <f t="shared" ref="N3:N65" si="4">ROUND($H3*25%,2)</f>
        <v>345218.75</v>
      </c>
      <c r="O3" s="28">
        <f t="shared" ref="O3:O65" si="5">M3+N3</f>
        <v>1611410</v>
      </c>
      <c r="P3" s="20"/>
      <c r="Q3" s="7">
        <f t="shared" ref="Q3:Q65" si="6">ROUND($G3*25%,2)</f>
        <v>1266191.25</v>
      </c>
      <c r="R3" s="7">
        <f t="shared" ref="R3:R65" si="7">ROUND($H3*25%,2)</f>
        <v>345218.75</v>
      </c>
      <c r="S3" s="28">
        <f t="shared" ref="S3:S65" si="8">Q3+R3</f>
        <v>1611410</v>
      </c>
      <c r="U3" s="6"/>
      <c r="V3" s="10">
        <v>5392140</v>
      </c>
      <c r="W3" s="9">
        <v>1470132</v>
      </c>
      <c r="X3" s="7">
        <f t="shared" ref="X3:X65" si="9">ROUND($V3*25%,2)</f>
        <v>1348035</v>
      </c>
      <c r="Y3" s="7">
        <f t="shared" ref="Y3:Y65" si="10">ROUND($W3*25%,2)</f>
        <v>367533</v>
      </c>
      <c r="Z3" s="28">
        <f t="shared" ref="Z3:Z65" si="11">X3+Y3</f>
        <v>1715568</v>
      </c>
      <c r="AB3" s="7">
        <f t="shared" ref="AB3:AB65" si="12">ROUND($V3*1.4%,2)</f>
        <v>75489.960000000006</v>
      </c>
      <c r="AC3" s="7">
        <f t="shared" ref="AC3:AC65" si="13">ROUND($W3*1.4%,2)</f>
        <v>20581.849999999999</v>
      </c>
      <c r="AD3" s="28">
        <f t="shared" ref="AD3:AD8" si="14">AB3+AC3</f>
        <v>96071.81</v>
      </c>
    </row>
    <row r="4" spans="1:32" x14ac:dyDescent="0.25">
      <c r="A4" s="25">
        <f>VLOOKUP(B4,[4]Address!$A:$E,5,FALSE)</f>
        <v>10</v>
      </c>
      <c r="B4" s="15" t="s">
        <v>10</v>
      </c>
      <c r="C4" s="12" t="s">
        <v>11</v>
      </c>
      <c r="D4" s="12">
        <v>1</v>
      </c>
      <c r="E4" s="20"/>
      <c r="F4" s="6"/>
      <c r="G4" s="10">
        <v>404583</v>
      </c>
      <c r="H4" s="9">
        <v>441672</v>
      </c>
      <c r="I4" s="7">
        <f t="shared" si="1"/>
        <v>95481.59</v>
      </c>
      <c r="J4" s="7">
        <f t="shared" si="2"/>
        <v>104234.59</v>
      </c>
      <c r="K4" s="28">
        <f t="shared" si="0"/>
        <v>199716.18</v>
      </c>
      <c r="L4" s="20"/>
      <c r="M4" s="7">
        <f t="shared" si="3"/>
        <v>101145.75</v>
      </c>
      <c r="N4" s="7">
        <f t="shared" si="4"/>
        <v>110418</v>
      </c>
      <c r="O4" s="28">
        <f t="shared" si="5"/>
        <v>211563.75</v>
      </c>
      <c r="P4" s="20"/>
      <c r="Q4" s="7">
        <f t="shared" si="6"/>
        <v>101145.75</v>
      </c>
      <c r="R4" s="7">
        <f t="shared" si="7"/>
        <v>110418</v>
      </c>
      <c r="S4" s="28">
        <f t="shared" si="8"/>
        <v>211563.75</v>
      </c>
      <c r="U4" s="6"/>
      <c r="V4" s="10">
        <v>430734</v>
      </c>
      <c r="W4" s="9">
        <v>470221</v>
      </c>
      <c r="X4" s="7">
        <f t="shared" si="9"/>
        <v>107683.5</v>
      </c>
      <c r="Y4" s="7">
        <f t="shared" si="10"/>
        <v>117555.25</v>
      </c>
      <c r="Z4" s="28">
        <f t="shared" si="11"/>
        <v>225238.75</v>
      </c>
      <c r="AB4" s="7">
        <f t="shared" si="12"/>
        <v>6030.28</v>
      </c>
      <c r="AC4" s="7">
        <f t="shared" si="13"/>
        <v>6583.09</v>
      </c>
      <c r="AD4" s="28">
        <f t="shared" si="14"/>
        <v>12613.369999999999</v>
      </c>
    </row>
    <row r="5" spans="1:32" x14ac:dyDescent="0.25">
      <c r="A5" s="25">
        <f>VLOOKUP(B5,[4]Address!$A:$E,5,FALSE)</f>
        <v>10</v>
      </c>
      <c r="B5" s="30" t="s">
        <v>95</v>
      </c>
      <c r="C5" s="12" t="s">
        <v>96</v>
      </c>
      <c r="D5" s="12">
        <v>1</v>
      </c>
      <c r="E5" s="20"/>
      <c r="F5" s="6"/>
      <c r="G5" s="10">
        <v>843000</v>
      </c>
      <c r="H5" s="9">
        <v>510440</v>
      </c>
      <c r="I5" s="7">
        <f t="shared" si="1"/>
        <v>198948</v>
      </c>
      <c r="J5" s="7">
        <f t="shared" si="2"/>
        <v>120463.84</v>
      </c>
      <c r="K5" s="28">
        <f t="shared" si="0"/>
        <v>319411.83999999997</v>
      </c>
      <c r="L5" s="20"/>
      <c r="M5" s="7">
        <f t="shared" si="3"/>
        <v>210750</v>
      </c>
      <c r="N5" s="7">
        <f t="shared" si="4"/>
        <v>127610</v>
      </c>
      <c r="O5" s="28">
        <f t="shared" si="5"/>
        <v>338360</v>
      </c>
      <c r="P5" s="20"/>
      <c r="Q5" s="7">
        <f t="shared" si="6"/>
        <v>210750</v>
      </c>
      <c r="R5" s="7">
        <f t="shared" si="7"/>
        <v>127610</v>
      </c>
      <c r="S5" s="28">
        <f t="shared" si="8"/>
        <v>338360</v>
      </c>
      <c r="U5" s="6"/>
      <c r="V5" s="10">
        <v>897490</v>
      </c>
      <c r="W5" s="9">
        <v>543434</v>
      </c>
      <c r="X5" s="7">
        <f t="shared" si="9"/>
        <v>224372.5</v>
      </c>
      <c r="Y5" s="7">
        <f t="shared" si="10"/>
        <v>135858.5</v>
      </c>
      <c r="Z5" s="28">
        <f t="shared" si="11"/>
        <v>360231</v>
      </c>
      <c r="AB5" s="7">
        <f t="shared" si="12"/>
        <v>12564.86</v>
      </c>
      <c r="AC5" s="7">
        <f t="shared" si="13"/>
        <v>7608.08</v>
      </c>
      <c r="AD5" s="28">
        <f t="shared" si="14"/>
        <v>20172.940000000002</v>
      </c>
    </row>
    <row r="6" spans="1:32" x14ac:dyDescent="0.25">
      <c r="A6" s="25">
        <f>VLOOKUP(B6,[4]Address!$A:$E,5,FALSE)</f>
        <v>634</v>
      </c>
      <c r="B6" s="31" t="s">
        <v>101</v>
      </c>
      <c r="C6" s="12" t="s">
        <v>107</v>
      </c>
      <c r="D6" s="12">
        <v>1</v>
      </c>
      <c r="E6" s="20"/>
      <c r="F6" s="6"/>
      <c r="G6" s="10">
        <v>4132044</v>
      </c>
      <c r="H6" s="9">
        <v>0</v>
      </c>
      <c r="I6" s="7">
        <f t="shared" si="1"/>
        <v>975162.38</v>
      </c>
      <c r="J6" s="7">
        <f t="shared" si="2"/>
        <v>0</v>
      </c>
      <c r="K6" s="28">
        <f t="shared" si="0"/>
        <v>975162.38</v>
      </c>
      <c r="L6" s="20"/>
      <c r="M6" s="7">
        <f t="shared" si="3"/>
        <v>1033011</v>
      </c>
      <c r="N6" s="7">
        <f t="shared" si="4"/>
        <v>0</v>
      </c>
      <c r="O6" s="28">
        <f t="shared" si="5"/>
        <v>1033011</v>
      </c>
      <c r="P6" s="20"/>
      <c r="Q6" s="7">
        <f t="shared" si="6"/>
        <v>1033011</v>
      </c>
      <c r="R6" s="7">
        <f t="shared" si="7"/>
        <v>0</v>
      </c>
      <c r="S6" s="28">
        <f t="shared" si="8"/>
        <v>1033011</v>
      </c>
      <c r="U6" s="6"/>
      <c r="V6" s="10">
        <v>4399130</v>
      </c>
      <c r="W6" s="9">
        <v>0</v>
      </c>
      <c r="X6" s="7">
        <f t="shared" si="9"/>
        <v>1099782.5</v>
      </c>
      <c r="Y6" s="7">
        <f t="shared" si="10"/>
        <v>0</v>
      </c>
      <c r="Z6" s="28">
        <f t="shared" si="11"/>
        <v>1099782.5</v>
      </c>
      <c r="AB6" s="7">
        <f t="shared" si="12"/>
        <v>61587.82</v>
      </c>
      <c r="AC6" s="7">
        <f t="shared" si="13"/>
        <v>0</v>
      </c>
      <c r="AD6" s="28">
        <f t="shared" si="14"/>
        <v>61587.82</v>
      </c>
    </row>
    <row r="7" spans="1:32" x14ac:dyDescent="0.25">
      <c r="A7" s="25">
        <f>VLOOKUP(B7,[4]Address!$A:$E,5,FALSE)</f>
        <v>10</v>
      </c>
      <c r="B7" s="16" t="s">
        <v>12</v>
      </c>
      <c r="C7" s="12" t="s">
        <v>13</v>
      </c>
      <c r="D7" s="12">
        <v>1</v>
      </c>
      <c r="E7" s="20"/>
      <c r="F7" s="6"/>
      <c r="G7" s="10">
        <v>721480</v>
      </c>
      <c r="H7" s="9">
        <v>268221</v>
      </c>
      <c r="I7" s="7">
        <f t="shared" si="1"/>
        <v>170269.28</v>
      </c>
      <c r="J7" s="7">
        <f t="shared" si="2"/>
        <v>63300.160000000003</v>
      </c>
      <c r="K7" s="28">
        <f t="shared" si="0"/>
        <v>233569.44</v>
      </c>
      <c r="L7" s="20"/>
      <c r="M7" s="7">
        <f t="shared" si="3"/>
        <v>180370</v>
      </c>
      <c r="N7" s="7">
        <f t="shared" si="4"/>
        <v>67055.25</v>
      </c>
      <c r="O7" s="28">
        <f t="shared" si="5"/>
        <v>247425.25</v>
      </c>
      <c r="P7" s="20"/>
      <c r="Q7" s="7">
        <f t="shared" si="6"/>
        <v>180370</v>
      </c>
      <c r="R7" s="7">
        <f t="shared" si="7"/>
        <v>67055.25</v>
      </c>
      <c r="S7" s="28">
        <f t="shared" si="8"/>
        <v>247425.25</v>
      </c>
      <c r="U7" s="6"/>
      <c r="V7" s="10">
        <v>768115</v>
      </c>
      <c r="W7" s="9">
        <v>285558</v>
      </c>
      <c r="X7" s="7">
        <f t="shared" si="9"/>
        <v>192028.75</v>
      </c>
      <c r="Y7" s="7">
        <f t="shared" si="10"/>
        <v>71389.5</v>
      </c>
      <c r="Z7" s="28">
        <f t="shared" si="11"/>
        <v>263418.25</v>
      </c>
      <c r="AB7" s="7">
        <f t="shared" si="12"/>
        <v>10753.61</v>
      </c>
      <c r="AC7" s="7">
        <f t="shared" si="13"/>
        <v>3997.81</v>
      </c>
      <c r="AD7" s="28">
        <f t="shared" si="14"/>
        <v>14751.42</v>
      </c>
    </row>
    <row r="8" spans="1:32" s="1" customFormat="1" x14ac:dyDescent="0.25">
      <c r="A8" s="25">
        <f>VLOOKUP(B8,[4]Address!$A:$E,5,FALSE)</f>
        <v>10</v>
      </c>
      <c r="B8" s="16" t="s">
        <v>116</v>
      </c>
      <c r="C8" s="12" t="s">
        <v>117</v>
      </c>
      <c r="D8" s="12">
        <v>1</v>
      </c>
      <c r="E8" s="20"/>
      <c r="F8" s="6"/>
      <c r="G8" s="10">
        <v>3098304</v>
      </c>
      <c r="H8" s="9">
        <v>1433308</v>
      </c>
      <c r="I8" s="7">
        <f t="shared" si="1"/>
        <v>731199.74</v>
      </c>
      <c r="J8" s="7">
        <f t="shared" si="2"/>
        <v>338260.69</v>
      </c>
      <c r="K8" s="28">
        <f t="shared" si="0"/>
        <v>1069460.43</v>
      </c>
      <c r="L8" s="20"/>
      <c r="M8" s="7">
        <f t="shared" si="3"/>
        <v>774576</v>
      </c>
      <c r="N8" s="7">
        <f t="shared" si="4"/>
        <v>358327</v>
      </c>
      <c r="O8" s="28">
        <f t="shared" si="5"/>
        <v>1132903</v>
      </c>
      <c r="P8" s="20"/>
      <c r="Q8" s="7">
        <f t="shared" si="6"/>
        <v>774576</v>
      </c>
      <c r="R8" s="7">
        <f t="shared" si="7"/>
        <v>358327</v>
      </c>
      <c r="S8" s="28">
        <f t="shared" si="8"/>
        <v>1132903</v>
      </c>
      <c r="T8" s="17"/>
      <c r="U8" s="6"/>
      <c r="V8" s="10">
        <v>3298571</v>
      </c>
      <c r="W8" s="9">
        <v>1525953</v>
      </c>
      <c r="X8" s="7">
        <f t="shared" si="9"/>
        <v>824642.75</v>
      </c>
      <c r="Y8" s="7">
        <f t="shared" si="10"/>
        <v>381488.25</v>
      </c>
      <c r="Z8" s="28">
        <f t="shared" si="11"/>
        <v>1206131</v>
      </c>
      <c r="AA8" s="17"/>
      <c r="AB8" s="7">
        <f t="shared" si="12"/>
        <v>46179.99</v>
      </c>
      <c r="AC8" s="7">
        <f t="shared" si="13"/>
        <v>21363.34</v>
      </c>
      <c r="AD8" s="28">
        <f t="shared" si="14"/>
        <v>67543.33</v>
      </c>
      <c r="AE8" s="17"/>
      <c r="AF8" s="27"/>
    </row>
    <row r="9" spans="1:32" x14ac:dyDescent="0.25">
      <c r="A9" s="25">
        <f>VLOOKUP(B9,[4]Address!$A:$E,5,FALSE)</f>
        <v>10</v>
      </c>
      <c r="B9" s="15" t="s">
        <v>16</v>
      </c>
      <c r="C9" s="12" t="s">
        <v>17</v>
      </c>
      <c r="D9" s="12">
        <v>1</v>
      </c>
      <c r="E9" s="20"/>
      <c r="F9" s="6"/>
      <c r="G9" s="10">
        <v>1263101</v>
      </c>
      <c r="H9" s="9">
        <v>557518</v>
      </c>
      <c r="I9" s="7">
        <f t="shared" si="1"/>
        <v>298091.84000000003</v>
      </c>
      <c r="J9" s="7">
        <f t="shared" si="2"/>
        <v>131574.25</v>
      </c>
      <c r="K9" s="28">
        <f t="shared" si="0"/>
        <v>429666.09</v>
      </c>
      <c r="L9" s="20"/>
      <c r="M9" s="7">
        <f t="shared" si="3"/>
        <v>315775.25</v>
      </c>
      <c r="N9" s="7">
        <f t="shared" si="4"/>
        <v>139379.5</v>
      </c>
      <c r="O9" s="28">
        <f t="shared" si="5"/>
        <v>455154.75</v>
      </c>
      <c r="P9" s="20"/>
      <c r="Q9" s="7">
        <f t="shared" si="6"/>
        <v>315775.25</v>
      </c>
      <c r="R9" s="7">
        <f t="shared" si="7"/>
        <v>139379.5</v>
      </c>
      <c r="S9" s="28">
        <f t="shared" si="8"/>
        <v>455154.75</v>
      </c>
      <c r="U9" s="6"/>
      <c r="V9" s="10">
        <v>1344745</v>
      </c>
      <c r="W9" s="9">
        <v>593554</v>
      </c>
      <c r="X9" s="7">
        <f t="shared" si="9"/>
        <v>336186.25</v>
      </c>
      <c r="Y9" s="7">
        <f t="shared" si="10"/>
        <v>148388.5</v>
      </c>
      <c r="Z9" s="28">
        <f t="shared" si="11"/>
        <v>484574.75</v>
      </c>
      <c r="AB9" s="7">
        <f t="shared" si="12"/>
        <v>18826.43</v>
      </c>
      <c r="AC9" s="7">
        <f t="shared" si="13"/>
        <v>8309.76</v>
      </c>
      <c r="AD9" s="28">
        <f t="shared" ref="AD9:AD65" si="15">AB9+AC9</f>
        <v>27136.190000000002</v>
      </c>
    </row>
    <row r="10" spans="1:32" x14ac:dyDescent="0.25">
      <c r="A10" s="25">
        <f>VLOOKUP(B10,[4]Address!$A:$E,5,FALSE)</f>
        <v>10</v>
      </c>
      <c r="B10" s="15" t="s">
        <v>18</v>
      </c>
      <c r="C10" s="12" t="s">
        <v>19</v>
      </c>
      <c r="D10" s="12">
        <v>1</v>
      </c>
      <c r="E10" s="20"/>
      <c r="F10" s="6"/>
      <c r="G10" s="10">
        <v>157328</v>
      </c>
      <c r="H10" s="9">
        <v>303315</v>
      </c>
      <c r="I10" s="7">
        <f t="shared" si="1"/>
        <v>37129.410000000003</v>
      </c>
      <c r="J10" s="7">
        <f t="shared" si="2"/>
        <v>71582.34</v>
      </c>
      <c r="K10" s="28">
        <f t="shared" si="0"/>
        <v>108711.75</v>
      </c>
      <c r="L10" s="20"/>
      <c r="M10" s="7">
        <f t="shared" si="3"/>
        <v>39332</v>
      </c>
      <c r="N10" s="7">
        <f t="shared" si="4"/>
        <v>75828.75</v>
      </c>
      <c r="O10" s="28">
        <f t="shared" si="5"/>
        <v>115160.75</v>
      </c>
      <c r="P10" s="20"/>
      <c r="Q10" s="7">
        <f t="shared" si="6"/>
        <v>39332</v>
      </c>
      <c r="R10" s="7">
        <f t="shared" si="7"/>
        <v>75828.75</v>
      </c>
      <c r="S10" s="28">
        <f t="shared" si="8"/>
        <v>115160.75</v>
      </c>
      <c r="U10" s="6"/>
      <c r="V10" s="10">
        <v>167497</v>
      </c>
      <c r="W10" s="9">
        <v>322920</v>
      </c>
      <c r="X10" s="7">
        <f t="shared" si="9"/>
        <v>41874.25</v>
      </c>
      <c r="Y10" s="7">
        <f t="shared" si="10"/>
        <v>80730</v>
      </c>
      <c r="Z10" s="28">
        <f t="shared" si="11"/>
        <v>122604.25</v>
      </c>
      <c r="AB10" s="7">
        <f t="shared" si="12"/>
        <v>2344.96</v>
      </c>
      <c r="AC10" s="7">
        <f t="shared" si="13"/>
        <v>4520.88</v>
      </c>
      <c r="AD10" s="28">
        <f t="shared" si="15"/>
        <v>6865.84</v>
      </c>
    </row>
    <row r="11" spans="1:32" x14ac:dyDescent="0.25">
      <c r="A11" s="25">
        <f>VLOOKUP(B11,[4]Address!$A:$E,5,FALSE)</f>
        <v>10</v>
      </c>
      <c r="B11" s="16" t="s">
        <v>6</v>
      </c>
      <c r="C11" s="12" t="s">
        <v>157</v>
      </c>
      <c r="D11" s="12">
        <v>1</v>
      </c>
      <c r="E11" s="20"/>
      <c r="F11" s="6"/>
      <c r="G11" s="10">
        <v>2025243</v>
      </c>
      <c r="H11" s="9">
        <v>834299</v>
      </c>
      <c r="I11" s="7">
        <f t="shared" si="1"/>
        <v>477957.35</v>
      </c>
      <c r="J11" s="7">
        <f t="shared" si="2"/>
        <v>196894.56</v>
      </c>
      <c r="K11" s="28">
        <f t="shared" si="0"/>
        <v>674851.90999999992</v>
      </c>
      <c r="L11" s="20"/>
      <c r="M11" s="7">
        <f t="shared" si="3"/>
        <v>506310.75</v>
      </c>
      <c r="N11" s="7">
        <f t="shared" si="4"/>
        <v>208574.75</v>
      </c>
      <c r="O11" s="28">
        <f t="shared" si="5"/>
        <v>714885.5</v>
      </c>
      <c r="P11" s="20"/>
      <c r="Q11" s="7">
        <f t="shared" si="6"/>
        <v>506310.75</v>
      </c>
      <c r="R11" s="7">
        <f t="shared" si="7"/>
        <v>208574.75</v>
      </c>
      <c r="S11" s="28">
        <f t="shared" si="8"/>
        <v>714885.5</v>
      </c>
      <c r="U11" s="6"/>
      <c r="V11" s="10">
        <v>2156150</v>
      </c>
      <c r="W11" s="9">
        <v>888226</v>
      </c>
      <c r="X11" s="7">
        <f t="shared" si="9"/>
        <v>539037.5</v>
      </c>
      <c r="Y11" s="7">
        <f t="shared" si="10"/>
        <v>222056.5</v>
      </c>
      <c r="Z11" s="28">
        <f t="shared" si="11"/>
        <v>761094</v>
      </c>
      <c r="AB11" s="7">
        <f t="shared" si="12"/>
        <v>30186.1</v>
      </c>
      <c r="AC11" s="7">
        <f t="shared" si="13"/>
        <v>12435.16</v>
      </c>
      <c r="AD11" s="28">
        <f t="shared" si="15"/>
        <v>42621.259999999995</v>
      </c>
    </row>
    <row r="12" spans="1:32" x14ac:dyDescent="0.25">
      <c r="A12" s="25">
        <f>VLOOKUP(B12,[4]Address!$A:$E,5,FALSE)</f>
        <v>10</v>
      </c>
      <c r="B12" s="15" t="s">
        <v>14</v>
      </c>
      <c r="C12" s="12" t="s">
        <v>158</v>
      </c>
      <c r="D12" s="12">
        <v>1</v>
      </c>
      <c r="E12" s="20"/>
      <c r="F12" s="6"/>
      <c r="G12" s="10">
        <v>358535</v>
      </c>
      <c r="H12" s="9">
        <v>463703</v>
      </c>
      <c r="I12" s="7">
        <f t="shared" si="1"/>
        <v>84614.26</v>
      </c>
      <c r="J12" s="7">
        <f t="shared" si="2"/>
        <v>109433.91</v>
      </c>
      <c r="K12" s="28">
        <f t="shared" si="0"/>
        <v>194048.16999999998</v>
      </c>
      <c r="L12" s="20"/>
      <c r="M12" s="7">
        <f t="shared" si="3"/>
        <v>89633.75</v>
      </c>
      <c r="N12" s="7">
        <f t="shared" si="4"/>
        <v>115925.75</v>
      </c>
      <c r="O12" s="28">
        <f t="shared" si="5"/>
        <v>205559.5</v>
      </c>
      <c r="P12" s="20"/>
      <c r="Q12" s="7">
        <f t="shared" si="6"/>
        <v>89633.75</v>
      </c>
      <c r="R12" s="7">
        <f t="shared" si="7"/>
        <v>115925.75</v>
      </c>
      <c r="S12" s="28">
        <f t="shared" si="8"/>
        <v>205559.5</v>
      </c>
      <c r="U12" s="6"/>
      <c r="V12" s="10">
        <v>381710</v>
      </c>
      <c r="W12" s="9">
        <v>493676</v>
      </c>
      <c r="X12" s="7">
        <f t="shared" si="9"/>
        <v>95427.5</v>
      </c>
      <c r="Y12" s="7">
        <f t="shared" si="10"/>
        <v>123419</v>
      </c>
      <c r="Z12" s="28">
        <f t="shared" si="11"/>
        <v>218846.5</v>
      </c>
      <c r="AB12" s="7">
        <f t="shared" si="12"/>
        <v>5343.94</v>
      </c>
      <c r="AC12" s="7">
        <f t="shared" si="13"/>
        <v>6911.46</v>
      </c>
      <c r="AD12" s="28">
        <f t="shared" si="15"/>
        <v>12255.4</v>
      </c>
    </row>
    <row r="13" spans="1:32" x14ac:dyDescent="0.25">
      <c r="A13" s="25">
        <f>VLOOKUP(B13,[4]Address!$A:$E,5,FALSE)</f>
        <v>10</v>
      </c>
      <c r="B13" s="15" t="s">
        <v>20</v>
      </c>
      <c r="C13" s="12" t="s">
        <v>21</v>
      </c>
      <c r="D13" s="26">
        <v>1</v>
      </c>
      <c r="E13" s="20"/>
      <c r="F13" s="6"/>
      <c r="G13" s="10">
        <v>30585133</v>
      </c>
      <c r="H13" s="9">
        <v>2418177</v>
      </c>
      <c r="I13" s="7">
        <f t="shared" si="1"/>
        <v>7218091.3899999997</v>
      </c>
      <c r="J13" s="7">
        <f t="shared" si="2"/>
        <v>570689.77</v>
      </c>
      <c r="K13" s="28">
        <f t="shared" si="0"/>
        <v>7788781.1600000001</v>
      </c>
      <c r="L13" s="20"/>
      <c r="M13" s="7">
        <f t="shared" si="3"/>
        <v>7646283.25</v>
      </c>
      <c r="N13" s="7">
        <f t="shared" si="4"/>
        <v>604544.25</v>
      </c>
      <c r="O13" s="28">
        <f t="shared" si="5"/>
        <v>8250827.5</v>
      </c>
      <c r="P13" s="20"/>
      <c r="Q13" s="7">
        <f t="shared" si="6"/>
        <v>7646283.25</v>
      </c>
      <c r="R13" s="7">
        <f t="shared" si="7"/>
        <v>604544.25</v>
      </c>
      <c r="S13" s="28">
        <f t="shared" si="8"/>
        <v>8250827.5</v>
      </c>
      <c r="U13" s="6"/>
      <c r="V13" s="10">
        <v>32562090</v>
      </c>
      <c r="W13" s="9">
        <v>2574483</v>
      </c>
      <c r="X13" s="7">
        <f t="shared" si="9"/>
        <v>8140522.5</v>
      </c>
      <c r="Y13" s="7">
        <f t="shared" si="10"/>
        <v>643620.75</v>
      </c>
      <c r="Z13" s="28">
        <f t="shared" si="11"/>
        <v>8784143.25</v>
      </c>
      <c r="AB13" s="7">
        <f t="shared" si="12"/>
        <v>455869.26</v>
      </c>
      <c r="AC13" s="7">
        <f t="shared" si="13"/>
        <v>36042.76</v>
      </c>
      <c r="AD13" s="28">
        <f t="shared" si="15"/>
        <v>491912.02</v>
      </c>
    </row>
    <row r="14" spans="1:32" x14ac:dyDescent="0.25">
      <c r="A14" s="25">
        <f>VLOOKUP(B14,[4]Address!$A:$E,5,FALSE)</f>
        <v>10</v>
      </c>
      <c r="B14" s="15" t="s">
        <v>22</v>
      </c>
      <c r="C14" s="12" t="s">
        <v>159</v>
      </c>
      <c r="D14" s="12">
        <v>1</v>
      </c>
      <c r="E14" s="20"/>
      <c r="F14" s="6"/>
      <c r="G14" s="10">
        <v>41139550</v>
      </c>
      <c r="H14" s="9">
        <v>4983290</v>
      </c>
      <c r="I14" s="7">
        <f t="shared" si="1"/>
        <v>9708933.8000000007</v>
      </c>
      <c r="J14" s="7">
        <f t="shared" si="2"/>
        <v>1176056.44</v>
      </c>
      <c r="K14" s="28">
        <f t="shared" si="0"/>
        <v>10884990.24</v>
      </c>
      <c r="L14" s="20"/>
      <c r="M14" s="7">
        <f t="shared" si="3"/>
        <v>10284887.5</v>
      </c>
      <c r="N14" s="7">
        <f t="shared" si="4"/>
        <v>1245822.5</v>
      </c>
      <c r="O14" s="28">
        <f t="shared" si="5"/>
        <v>11530710</v>
      </c>
      <c r="P14" s="20"/>
      <c r="Q14" s="7">
        <f t="shared" si="6"/>
        <v>10284887.5</v>
      </c>
      <c r="R14" s="7">
        <f t="shared" si="7"/>
        <v>1245822.5</v>
      </c>
      <c r="S14" s="28">
        <f t="shared" si="8"/>
        <v>11530710</v>
      </c>
      <c r="U14" s="6"/>
      <c r="V14" s="10">
        <v>43798721</v>
      </c>
      <c r="W14" s="9">
        <v>5305399</v>
      </c>
      <c r="X14" s="7">
        <f t="shared" si="9"/>
        <v>10949680.25</v>
      </c>
      <c r="Y14" s="7">
        <f t="shared" si="10"/>
        <v>1326349.75</v>
      </c>
      <c r="Z14" s="28">
        <f t="shared" si="11"/>
        <v>12276030</v>
      </c>
      <c r="AB14" s="7">
        <f t="shared" si="12"/>
        <v>613182.09</v>
      </c>
      <c r="AC14" s="7">
        <f t="shared" si="13"/>
        <v>74275.59</v>
      </c>
      <c r="AD14" s="28">
        <f t="shared" si="15"/>
        <v>687457.67999999993</v>
      </c>
    </row>
    <row r="15" spans="1:32" x14ac:dyDescent="0.25">
      <c r="A15" s="25">
        <f>VLOOKUP(B15,[4]Address!$A:$E,5,FALSE)</f>
        <v>10</v>
      </c>
      <c r="B15" s="15" t="s">
        <v>24</v>
      </c>
      <c r="C15" s="12" t="s">
        <v>25</v>
      </c>
      <c r="D15" s="12">
        <v>1</v>
      </c>
      <c r="E15" s="20"/>
      <c r="F15" s="6"/>
      <c r="G15" s="10">
        <v>5194748</v>
      </c>
      <c r="H15" s="9">
        <v>801406</v>
      </c>
      <c r="I15" s="7">
        <f t="shared" si="1"/>
        <v>1225960.53</v>
      </c>
      <c r="J15" s="7">
        <f t="shared" si="2"/>
        <v>189131.82</v>
      </c>
      <c r="K15" s="28">
        <f t="shared" si="0"/>
        <v>1415092.35</v>
      </c>
      <c r="L15" s="20"/>
      <c r="M15" s="7">
        <f t="shared" si="3"/>
        <v>1298687</v>
      </c>
      <c r="N15" s="7">
        <f t="shared" si="4"/>
        <v>200351.5</v>
      </c>
      <c r="O15" s="28">
        <f t="shared" si="5"/>
        <v>1499038.5</v>
      </c>
      <c r="P15" s="20"/>
      <c r="Q15" s="7">
        <f t="shared" si="6"/>
        <v>1298687</v>
      </c>
      <c r="R15" s="7">
        <f t="shared" si="7"/>
        <v>200351.5</v>
      </c>
      <c r="S15" s="28">
        <f t="shared" si="8"/>
        <v>1499038.5</v>
      </c>
      <c r="U15" s="6"/>
      <c r="V15" s="10">
        <v>5530524</v>
      </c>
      <c r="W15" s="9">
        <v>853207</v>
      </c>
      <c r="X15" s="7">
        <f t="shared" si="9"/>
        <v>1382631</v>
      </c>
      <c r="Y15" s="7">
        <f t="shared" si="10"/>
        <v>213301.75</v>
      </c>
      <c r="Z15" s="28">
        <f t="shared" si="11"/>
        <v>1595932.75</v>
      </c>
      <c r="AB15" s="7">
        <f t="shared" si="12"/>
        <v>77427.34</v>
      </c>
      <c r="AC15" s="7">
        <f t="shared" si="13"/>
        <v>11944.9</v>
      </c>
      <c r="AD15" s="28">
        <f t="shared" si="15"/>
        <v>89372.239999999991</v>
      </c>
    </row>
    <row r="16" spans="1:32" x14ac:dyDescent="0.25">
      <c r="A16" s="25">
        <f>VLOOKUP(B16,[4]Address!$A:$E,5,FALSE)</f>
        <v>10</v>
      </c>
      <c r="B16" s="15" t="s">
        <v>26</v>
      </c>
      <c r="C16" s="12" t="s">
        <v>27</v>
      </c>
      <c r="D16" s="12">
        <v>1</v>
      </c>
      <c r="E16" s="20"/>
      <c r="F16" s="6"/>
      <c r="G16" s="10">
        <v>2395832</v>
      </c>
      <c r="H16" s="9">
        <v>839086</v>
      </c>
      <c r="I16" s="7">
        <f t="shared" si="1"/>
        <v>565416.35</v>
      </c>
      <c r="J16" s="7">
        <f t="shared" si="2"/>
        <v>198024.3</v>
      </c>
      <c r="K16" s="28">
        <f t="shared" si="0"/>
        <v>763440.64999999991</v>
      </c>
      <c r="L16" s="20"/>
      <c r="M16" s="7">
        <f t="shared" si="3"/>
        <v>598958</v>
      </c>
      <c r="N16" s="7">
        <f t="shared" si="4"/>
        <v>209771.5</v>
      </c>
      <c r="O16" s="28">
        <f t="shared" si="5"/>
        <v>808729.5</v>
      </c>
      <c r="P16" s="20"/>
      <c r="Q16" s="7">
        <f t="shared" si="6"/>
        <v>598958</v>
      </c>
      <c r="R16" s="7">
        <f t="shared" si="7"/>
        <v>209771.5</v>
      </c>
      <c r="S16" s="28">
        <f t="shared" si="8"/>
        <v>808729.5</v>
      </c>
      <c r="U16" s="6"/>
      <c r="V16" s="10">
        <v>2550693</v>
      </c>
      <c r="W16" s="9">
        <v>893323</v>
      </c>
      <c r="X16" s="7">
        <f t="shared" si="9"/>
        <v>637673.25</v>
      </c>
      <c r="Y16" s="7">
        <f t="shared" si="10"/>
        <v>223330.75</v>
      </c>
      <c r="Z16" s="28">
        <f t="shared" si="11"/>
        <v>861004</v>
      </c>
      <c r="AB16" s="7">
        <f t="shared" si="12"/>
        <v>35709.699999999997</v>
      </c>
      <c r="AC16" s="7">
        <f t="shared" si="13"/>
        <v>12506.52</v>
      </c>
      <c r="AD16" s="28">
        <f t="shared" si="15"/>
        <v>48216.22</v>
      </c>
    </row>
    <row r="17" spans="1:30" x14ac:dyDescent="0.25">
      <c r="A17" s="25">
        <f>VLOOKUP(B17,[4]Address!$A:$E,5,FALSE)</f>
        <v>10</v>
      </c>
      <c r="B17" s="15" t="s">
        <v>28</v>
      </c>
      <c r="C17" s="12" t="s">
        <v>29</v>
      </c>
      <c r="D17" s="12">
        <v>1</v>
      </c>
      <c r="E17" s="20"/>
      <c r="F17" s="6"/>
      <c r="G17" s="10">
        <v>1219049</v>
      </c>
      <c r="H17" s="9">
        <v>701805</v>
      </c>
      <c r="I17" s="7">
        <f t="shared" si="1"/>
        <v>287695.56</v>
      </c>
      <c r="J17" s="7">
        <f t="shared" si="2"/>
        <v>165625.98000000001</v>
      </c>
      <c r="K17" s="28">
        <f t="shared" si="0"/>
        <v>453321.54000000004</v>
      </c>
      <c r="L17" s="20"/>
      <c r="M17" s="7">
        <f t="shared" si="3"/>
        <v>304762.25</v>
      </c>
      <c r="N17" s="7">
        <f t="shared" si="4"/>
        <v>175451.25</v>
      </c>
      <c r="O17" s="28">
        <f t="shared" si="5"/>
        <v>480213.5</v>
      </c>
      <c r="P17" s="20"/>
      <c r="Q17" s="7">
        <f t="shared" si="6"/>
        <v>304762.25</v>
      </c>
      <c r="R17" s="7">
        <f t="shared" si="7"/>
        <v>175451.25</v>
      </c>
      <c r="S17" s="28">
        <f t="shared" si="8"/>
        <v>480213.5</v>
      </c>
      <c r="U17" s="6"/>
      <c r="V17" s="10">
        <v>1297846</v>
      </c>
      <c r="W17" s="9">
        <v>747168</v>
      </c>
      <c r="X17" s="7">
        <f t="shared" si="9"/>
        <v>324461.5</v>
      </c>
      <c r="Y17" s="7">
        <f t="shared" si="10"/>
        <v>186792</v>
      </c>
      <c r="Z17" s="28">
        <f t="shared" si="11"/>
        <v>511253.5</v>
      </c>
      <c r="AB17" s="7">
        <f t="shared" si="12"/>
        <v>18169.84</v>
      </c>
      <c r="AC17" s="7">
        <f t="shared" si="13"/>
        <v>10460.35</v>
      </c>
      <c r="AD17" s="28">
        <f t="shared" si="15"/>
        <v>28630.190000000002</v>
      </c>
    </row>
    <row r="18" spans="1:30" x14ac:dyDescent="0.25">
      <c r="A18" s="25">
        <f>VLOOKUP(B18,[4]Address!$A:$E,5,FALSE)</f>
        <v>10</v>
      </c>
      <c r="B18" s="15" t="s">
        <v>30</v>
      </c>
      <c r="C18" s="12" t="s">
        <v>31</v>
      </c>
      <c r="D18" s="12">
        <v>1</v>
      </c>
      <c r="E18" s="20"/>
      <c r="F18" s="6"/>
      <c r="G18" s="10">
        <v>1171993</v>
      </c>
      <c r="H18" s="9">
        <v>535199</v>
      </c>
      <c r="I18" s="7">
        <f t="shared" si="1"/>
        <v>276590.34999999998</v>
      </c>
      <c r="J18" s="7">
        <f t="shared" si="2"/>
        <v>126306.96</v>
      </c>
      <c r="K18" s="28">
        <f t="shared" si="0"/>
        <v>402897.31</v>
      </c>
      <c r="L18" s="20"/>
      <c r="M18" s="7">
        <f t="shared" si="3"/>
        <v>292998.25</v>
      </c>
      <c r="N18" s="7">
        <f t="shared" si="4"/>
        <v>133799.75</v>
      </c>
      <c r="O18" s="28">
        <f t="shared" si="5"/>
        <v>426798</v>
      </c>
      <c r="P18" s="20"/>
      <c r="Q18" s="7">
        <f t="shared" si="6"/>
        <v>292998.25</v>
      </c>
      <c r="R18" s="7">
        <f t="shared" si="7"/>
        <v>133799.75</v>
      </c>
      <c r="S18" s="28">
        <f t="shared" si="8"/>
        <v>426798</v>
      </c>
      <c r="U18" s="6"/>
      <c r="V18" s="10">
        <v>1247748</v>
      </c>
      <c r="W18" s="9">
        <v>569793</v>
      </c>
      <c r="X18" s="7">
        <f t="shared" si="9"/>
        <v>311937</v>
      </c>
      <c r="Y18" s="7">
        <f t="shared" si="10"/>
        <v>142448.25</v>
      </c>
      <c r="Z18" s="28">
        <f t="shared" si="11"/>
        <v>454385.25</v>
      </c>
      <c r="AB18" s="7">
        <f t="shared" si="12"/>
        <v>17468.47</v>
      </c>
      <c r="AC18" s="7">
        <f t="shared" si="13"/>
        <v>7977.1</v>
      </c>
      <c r="AD18" s="28">
        <f t="shared" si="15"/>
        <v>25445.57</v>
      </c>
    </row>
    <row r="19" spans="1:30" x14ac:dyDescent="0.25">
      <c r="A19" s="25">
        <f>VLOOKUP(B19,[4]Address!$A:$E,5,FALSE)</f>
        <v>10</v>
      </c>
      <c r="B19" s="15" t="s">
        <v>23</v>
      </c>
      <c r="C19" s="12" t="s">
        <v>160</v>
      </c>
      <c r="D19" s="12">
        <v>1</v>
      </c>
      <c r="E19" s="20"/>
      <c r="F19" s="6"/>
      <c r="G19" s="10">
        <v>1409206</v>
      </c>
      <c r="H19" s="9">
        <v>712877</v>
      </c>
      <c r="I19" s="7">
        <f t="shared" si="1"/>
        <v>332572.62</v>
      </c>
      <c r="J19" s="7">
        <f t="shared" si="2"/>
        <v>168238.97</v>
      </c>
      <c r="K19" s="28">
        <f t="shared" si="0"/>
        <v>500811.58999999997</v>
      </c>
      <c r="L19" s="20"/>
      <c r="M19" s="7">
        <f t="shared" si="3"/>
        <v>352301.5</v>
      </c>
      <c r="N19" s="7">
        <f t="shared" si="4"/>
        <v>178219.25</v>
      </c>
      <c r="O19" s="28">
        <f t="shared" si="5"/>
        <v>530520.75</v>
      </c>
      <c r="P19" s="20"/>
      <c r="Q19" s="7">
        <f t="shared" si="6"/>
        <v>352301.5</v>
      </c>
      <c r="R19" s="7">
        <f t="shared" si="7"/>
        <v>178219.25</v>
      </c>
      <c r="S19" s="28">
        <f t="shared" si="8"/>
        <v>530520.75</v>
      </c>
      <c r="U19" s="6"/>
      <c r="V19" s="10">
        <v>1500294</v>
      </c>
      <c r="W19" s="9">
        <v>758956</v>
      </c>
      <c r="X19" s="7">
        <f t="shared" si="9"/>
        <v>375073.5</v>
      </c>
      <c r="Y19" s="7">
        <f t="shared" si="10"/>
        <v>189739</v>
      </c>
      <c r="Z19" s="28">
        <f t="shared" si="11"/>
        <v>564812.5</v>
      </c>
      <c r="AB19" s="7">
        <f t="shared" si="12"/>
        <v>21004.12</v>
      </c>
      <c r="AC19" s="7">
        <f t="shared" si="13"/>
        <v>10625.38</v>
      </c>
      <c r="AD19" s="28">
        <f t="shared" si="15"/>
        <v>31629.5</v>
      </c>
    </row>
    <row r="20" spans="1:30" x14ac:dyDescent="0.25">
      <c r="A20" s="25">
        <f>VLOOKUP(B20,[4]Address!$A:$E,5,FALSE)</f>
        <v>10</v>
      </c>
      <c r="B20" s="15" t="s">
        <v>32</v>
      </c>
      <c r="C20" s="12" t="s">
        <v>33</v>
      </c>
      <c r="D20" s="12">
        <v>1</v>
      </c>
      <c r="E20" s="20"/>
      <c r="F20" s="6"/>
      <c r="G20" s="10">
        <v>11674550</v>
      </c>
      <c r="H20" s="9">
        <v>2814495</v>
      </c>
      <c r="I20" s="7">
        <f t="shared" si="1"/>
        <v>2755193.8</v>
      </c>
      <c r="J20" s="7">
        <f t="shared" si="2"/>
        <v>664220.81999999995</v>
      </c>
      <c r="K20" s="28">
        <f t="shared" si="0"/>
        <v>3419414.6199999996</v>
      </c>
      <c r="L20" s="20"/>
      <c r="M20" s="7">
        <f t="shared" si="3"/>
        <v>2918637.5</v>
      </c>
      <c r="N20" s="7">
        <f t="shared" si="4"/>
        <v>703623.75</v>
      </c>
      <c r="O20" s="28">
        <f t="shared" si="5"/>
        <v>3622261.25</v>
      </c>
      <c r="P20" s="20"/>
      <c r="Q20" s="7">
        <f t="shared" si="6"/>
        <v>2918637.5</v>
      </c>
      <c r="R20" s="7">
        <f t="shared" si="7"/>
        <v>703623.75</v>
      </c>
      <c r="S20" s="28">
        <f t="shared" si="8"/>
        <v>3622261.25</v>
      </c>
      <c r="U20" s="6"/>
      <c r="V20" s="10">
        <v>12429167</v>
      </c>
      <c r="W20" s="9">
        <v>2996418</v>
      </c>
      <c r="X20" s="7">
        <f t="shared" si="9"/>
        <v>3107291.75</v>
      </c>
      <c r="Y20" s="7">
        <f t="shared" si="10"/>
        <v>749104.5</v>
      </c>
      <c r="Z20" s="28">
        <f t="shared" si="11"/>
        <v>3856396.25</v>
      </c>
      <c r="AB20" s="7">
        <f t="shared" si="12"/>
        <v>174008.34</v>
      </c>
      <c r="AC20" s="7">
        <f t="shared" si="13"/>
        <v>41949.85</v>
      </c>
      <c r="AD20" s="28">
        <f t="shared" si="15"/>
        <v>215958.19</v>
      </c>
    </row>
    <row r="21" spans="1:30" x14ac:dyDescent="0.25">
      <c r="A21" s="25">
        <f>VLOOKUP(B21,[4]Address!$A:$E,5,FALSE)</f>
        <v>10</v>
      </c>
      <c r="B21" s="15" t="s">
        <v>34</v>
      </c>
      <c r="C21" s="12" t="s">
        <v>35</v>
      </c>
      <c r="D21" s="12">
        <v>1</v>
      </c>
      <c r="E21" s="20"/>
      <c r="F21" s="6"/>
      <c r="G21" s="10">
        <v>2279540</v>
      </c>
      <c r="H21" s="9">
        <v>1016846</v>
      </c>
      <c r="I21" s="7">
        <f t="shared" si="1"/>
        <v>537971.43999999994</v>
      </c>
      <c r="J21" s="7">
        <f t="shared" si="2"/>
        <v>239975.66</v>
      </c>
      <c r="K21" s="28">
        <f t="shared" si="0"/>
        <v>777947.1</v>
      </c>
      <c r="L21" s="20"/>
      <c r="M21" s="7">
        <f t="shared" si="3"/>
        <v>569885</v>
      </c>
      <c r="N21" s="7">
        <f t="shared" si="4"/>
        <v>254211.5</v>
      </c>
      <c r="O21" s="28">
        <f t="shared" si="5"/>
        <v>824096.5</v>
      </c>
      <c r="P21" s="20"/>
      <c r="Q21" s="7">
        <f t="shared" si="6"/>
        <v>569885</v>
      </c>
      <c r="R21" s="7">
        <f t="shared" si="7"/>
        <v>254211.5</v>
      </c>
      <c r="S21" s="28">
        <f t="shared" si="8"/>
        <v>824096.5</v>
      </c>
      <c r="U21" s="6"/>
      <c r="V21" s="10">
        <v>2426885</v>
      </c>
      <c r="W21" s="9">
        <v>1082573</v>
      </c>
      <c r="X21" s="7">
        <f t="shared" si="9"/>
        <v>606721.25</v>
      </c>
      <c r="Y21" s="7">
        <f t="shared" si="10"/>
        <v>270643.25</v>
      </c>
      <c r="Z21" s="28">
        <f t="shared" si="11"/>
        <v>877364.5</v>
      </c>
      <c r="AB21" s="7">
        <f t="shared" si="12"/>
        <v>33976.39</v>
      </c>
      <c r="AC21" s="7">
        <f t="shared" si="13"/>
        <v>15156.02</v>
      </c>
      <c r="AD21" s="28">
        <f t="shared" si="15"/>
        <v>49132.41</v>
      </c>
    </row>
    <row r="22" spans="1:30" x14ac:dyDescent="0.25">
      <c r="A22" s="25">
        <f>VLOOKUP(B22,[4]Address!$A:$E,5,FALSE)</f>
        <v>10</v>
      </c>
      <c r="B22" s="15" t="s">
        <v>9</v>
      </c>
      <c r="C22" s="12" t="s">
        <v>161</v>
      </c>
      <c r="D22" s="12">
        <v>1</v>
      </c>
      <c r="E22" s="20"/>
      <c r="F22" s="6"/>
      <c r="G22" s="10">
        <v>2048821</v>
      </c>
      <c r="H22" s="9">
        <v>758707</v>
      </c>
      <c r="I22" s="7">
        <f t="shared" si="1"/>
        <v>483521.76</v>
      </c>
      <c r="J22" s="7">
        <f t="shared" si="2"/>
        <v>179054.85</v>
      </c>
      <c r="K22" s="28">
        <f t="shared" si="0"/>
        <v>662576.61</v>
      </c>
      <c r="L22" s="20"/>
      <c r="M22" s="7">
        <f t="shared" si="3"/>
        <v>512205.25</v>
      </c>
      <c r="N22" s="7">
        <f t="shared" si="4"/>
        <v>189676.75</v>
      </c>
      <c r="O22" s="28">
        <f t="shared" si="5"/>
        <v>701882</v>
      </c>
      <c r="P22" s="20"/>
      <c r="Q22" s="7">
        <f t="shared" si="6"/>
        <v>512205.25</v>
      </c>
      <c r="R22" s="7">
        <f t="shared" si="7"/>
        <v>189676.75</v>
      </c>
      <c r="S22" s="28">
        <f t="shared" si="8"/>
        <v>701882</v>
      </c>
      <c r="U22" s="6"/>
      <c r="V22" s="10">
        <v>2181252</v>
      </c>
      <c r="W22" s="9">
        <v>807748</v>
      </c>
      <c r="X22" s="7">
        <f t="shared" si="9"/>
        <v>545313</v>
      </c>
      <c r="Y22" s="7">
        <f t="shared" si="10"/>
        <v>201937</v>
      </c>
      <c r="Z22" s="28">
        <f t="shared" si="11"/>
        <v>747250</v>
      </c>
      <c r="AB22" s="7">
        <f t="shared" si="12"/>
        <v>30537.53</v>
      </c>
      <c r="AC22" s="7">
        <f t="shared" si="13"/>
        <v>11308.47</v>
      </c>
      <c r="AD22" s="28">
        <f t="shared" si="15"/>
        <v>41846</v>
      </c>
    </row>
    <row r="23" spans="1:30" x14ac:dyDescent="0.25">
      <c r="A23" s="25">
        <f>VLOOKUP(B23,[4]Address!$A:$E,5,FALSE)</f>
        <v>634</v>
      </c>
      <c r="B23" s="74" t="s">
        <v>106</v>
      </c>
      <c r="C23" s="12" t="s">
        <v>162</v>
      </c>
      <c r="D23" s="12">
        <v>1</v>
      </c>
      <c r="E23" s="20"/>
      <c r="F23" s="6"/>
      <c r="G23" s="10">
        <v>220417</v>
      </c>
      <c r="H23" s="9">
        <v>0</v>
      </c>
      <c r="I23" s="7">
        <f t="shared" si="1"/>
        <v>52018.41</v>
      </c>
      <c r="J23" s="7">
        <f t="shared" si="2"/>
        <v>0</v>
      </c>
      <c r="K23" s="28">
        <f t="shared" si="0"/>
        <v>52018.41</v>
      </c>
      <c r="L23" s="20"/>
      <c r="M23" s="7">
        <f t="shared" si="3"/>
        <v>55104.25</v>
      </c>
      <c r="N23" s="7">
        <f t="shared" si="4"/>
        <v>0</v>
      </c>
      <c r="O23" s="28">
        <f t="shared" si="5"/>
        <v>55104.25</v>
      </c>
      <c r="P23" s="20"/>
      <c r="Q23" s="7">
        <f t="shared" si="6"/>
        <v>55104.25</v>
      </c>
      <c r="R23" s="7">
        <f t="shared" si="7"/>
        <v>0</v>
      </c>
      <c r="S23" s="28">
        <f t="shared" si="8"/>
        <v>55104.25</v>
      </c>
      <c r="U23" s="6"/>
      <c r="V23" s="10">
        <v>234664</v>
      </c>
      <c r="W23" s="9">
        <v>0</v>
      </c>
      <c r="X23" s="7">
        <f t="shared" si="9"/>
        <v>58666</v>
      </c>
      <c r="Y23" s="7">
        <f t="shared" si="10"/>
        <v>0</v>
      </c>
      <c r="Z23" s="28">
        <f t="shared" si="11"/>
        <v>58666</v>
      </c>
      <c r="AB23" s="7">
        <f t="shared" si="12"/>
        <v>3285.3</v>
      </c>
      <c r="AC23" s="7">
        <f t="shared" si="13"/>
        <v>0</v>
      </c>
      <c r="AD23" s="28">
        <f t="shared" si="15"/>
        <v>3285.3</v>
      </c>
    </row>
    <row r="24" spans="1:30" x14ac:dyDescent="0.25">
      <c r="A24" s="25">
        <f>VLOOKUP(B24,[4]Address!$A:$E,5,FALSE)</f>
        <v>10</v>
      </c>
      <c r="B24" s="15" t="s">
        <v>102</v>
      </c>
      <c r="C24" s="12" t="s">
        <v>163</v>
      </c>
      <c r="D24" s="12">
        <v>1</v>
      </c>
      <c r="E24" s="20"/>
      <c r="F24" s="6"/>
      <c r="G24" s="10">
        <v>293348</v>
      </c>
      <c r="H24" s="9">
        <v>486811</v>
      </c>
      <c r="I24" s="7">
        <f t="shared" si="1"/>
        <v>69230.13</v>
      </c>
      <c r="J24" s="7">
        <f t="shared" si="2"/>
        <v>114887.4</v>
      </c>
      <c r="K24" s="28">
        <f t="shared" si="0"/>
        <v>184117.53</v>
      </c>
      <c r="L24" s="20"/>
      <c r="M24" s="7">
        <f t="shared" si="3"/>
        <v>73337</v>
      </c>
      <c r="N24" s="7">
        <f t="shared" si="4"/>
        <v>121702.75</v>
      </c>
      <c r="O24" s="28">
        <f t="shared" si="5"/>
        <v>195039.75</v>
      </c>
      <c r="P24" s="20"/>
      <c r="Q24" s="7">
        <f t="shared" si="6"/>
        <v>73337</v>
      </c>
      <c r="R24" s="7">
        <f t="shared" si="7"/>
        <v>121702.75</v>
      </c>
      <c r="S24" s="28">
        <f t="shared" si="8"/>
        <v>195039.75</v>
      </c>
      <c r="U24" s="6"/>
      <c r="V24" s="10">
        <v>312309</v>
      </c>
      <c r="W24" s="9">
        <v>518277</v>
      </c>
      <c r="X24" s="7">
        <f t="shared" si="9"/>
        <v>78077.25</v>
      </c>
      <c r="Y24" s="7">
        <f t="shared" si="10"/>
        <v>129569.25</v>
      </c>
      <c r="Z24" s="28">
        <f t="shared" si="11"/>
        <v>207646.5</v>
      </c>
      <c r="AB24" s="7">
        <f t="shared" si="12"/>
        <v>4372.33</v>
      </c>
      <c r="AC24" s="7">
        <f t="shared" si="13"/>
        <v>7255.88</v>
      </c>
      <c r="AD24" s="28">
        <f t="shared" si="15"/>
        <v>11628.21</v>
      </c>
    </row>
    <row r="25" spans="1:30" x14ac:dyDescent="0.25">
      <c r="A25" s="25">
        <f>VLOOKUP(B25,[4]Address!$A:$E,5,FALSE)</f>
        <v>10</v>
      </c>
      <c r="B25" s="15" t="s">
        <v>5</v>
      </c>
      <c r="C25" s="12" t="s">
        <v>164</v>
      </c>
      <c r="D25" s="12">
        <v>1</v>
      </c>
      <c r="E25" s="20"/>
      <c r="F25" s="6"/>
      <c r="G25" s="10">
        <v>719283</v>
      </c>
      <c r="H25" s="9">
        <v>322226</v>
      </c>
      <c r="I25" s="7">
        <f t="shared" si="1"/>
        <v>169750.79</v>
      </c>
      <c r="J25" s="7">
        <f t="shared" si="2"/>
        <v>76045.34</v>
      </c>
      <c r="K25" s="28">
        <f t="shared" si="0"/>
        <v>245796.13</v>
      </c>
      <c r="L25" s="20"/>
      <c r="M25" s="7">
        <f t="shared" si="3"/>
        <v>179820.75</v>
      </c>
      <c r="N25" s="7">
        <f t="shared" si="4"/>
        <v>80556.5</v>
      </c>
      <c r="O25" s="28">
        <f t="shared" si="5"/>
        <v>260377.25</v>
      </c>
      <c r="P25" s="20"/>
      <c r="Q25" s="7">
        <f t="shared" si="6"/>
        <v>179820.75</v>
      </c>
      <c r="R25" s="7">
        <f t="shared" si="7"/>
        <v>80556.5</v>
      </c>
      <c r="S25" s="28">
        <f t="shared" si="8"/>
        <v>260377.25</v>
      </c>
      <c r="U25" s="6"/>
      <c r="V25" s="10">
        <v>765775</v>
      </c>
      <c r="W25" s="9">
        <v>343054</v>
      </c>
      <c r="X25" s="7">
        <f t="shared" si="9"/>
        <v>191443.75</v>
      </c>
      <c r="Y25" s="7">
        <f t="shared" si="10"/>
        <v>85763.5</v>
      </c>
      <c r="Z25" s="28">
        <f t="shared" si="11"/>
        <v>277207.25</v>
      </c>
      <c r="AB25" s="7">
        <f t="shared" si="12"/>
        <v>10720.85</v>
      </c>
      <c r="AC25" s="7">
        <f t="shared" si="13"/>
        <v>4802.76</v>
      </c>
      <c r="AD25" s="28">
        <f t="shared" si="15"/>
        <v>15523.61</v>
      </c>
    </row>
    <row r="26" spans="1:30" x14ac:dyDescent="0.25">
      <c r="A26" s="25">
        <f>VLOOKUP(B26,[4]Address!$A:$E,5,FALSE)</f>
        <v>10</v>
      </c>
      <c r="B26" s="15" t="s">
        <v>36</v>
      </c>
      <c r="C26" s="12" t="s">
        <v>37</v>
      </c>
      <c r="D26" s="12">
        <v>1</v>
      </c>
      <c r="E26" s="20"/>
      <c r="F26" s="6"/>
      <c r="G26" s="10">
        <v>13409853</v>
      </c>
      <c r="H26" s="9">
        <v>2380029</v>
      </c>
      <c r="I26" s="7">
        <f t="shared" si="1"/>
        <v>3164725.31</v>
      </c>
      <c r="J26" s="7">
        <f t="shared" si="2"/>
        <v>561686.84</v>
      </c>
      <c r="K26" s="28">
        <f t="shared" si="0"/>
        <v>3726412.15</v>
      </c>
      <c r="L26" s="20"/>
      <c r="M26" s="7">
        <f t="shared" si="3"/>
        <v>3352463.25</v>
      </c>
      <c r="N26" s="7">
        <f t="shared" si="4"/>
        <v>595007.25</v>
      </c>
      <c r="O26" s="28">
        <f t="shared" si="5"/>
        <v>3947470.5</v>
      </c>
      <c r="P26" s="20"/>
      <c r="Q26" s="7">
        <f t="shared" si="6"/>
        <v>3352463.25</v>
      </c>
      <c r="R26" s="7">
        <f t="shared" si="7"/>
        <v>595007.25</v>
      </c>
      <c r="S26" s="28">
        <f t="shared" si="8"/>
        <v>3947470.5</v>
      </c>
      <c r="U26" s="6"/>
      <c r="V26" s="10">
        <v>14276636</v>
      </c>
      <c r="W26" s="9">
        <v>2533869</v>
      </c>
      <c r="X26" s="7">
        <f t="shared" si="9"/>
        <v>3569159</v>
      </c>
      <c r="Y26" s="7">
        <f t="shared" si="10"/>
        <v>633467.25</v>
      </c>
      <c r="Z26" s="28">
        <f t="shared" si="11"/>
        <v>4202626.25</v>
      </c>
      <c r="AB26" s="7">
        <f t="shared" si="12"/>
        <v>199872.9</v>
      </c>
      <c r="AC26" s="7">
        <f t="shared" si="13"/>
        <v>35474.17</v>
      </c>
      <c r="AD26" s="28">
        <f t="shared" si="15"/>
        <v>235347.07</v>
      </c>
    </row>
    <row r="27" spans="1:30" x14ac:dyDescent="0.25">
      <c r="A27" s="25">
        <f>VLOOKUP(B27,[4]Address!$A:$E,5,FALSE)</f>
        <v>10</v>
      </c>
      <c r="B27" s="15" t="s">
        <v>38</v>
      </c>
      <c r="C27" s="12" t="s">
        <v>39</v>
      </c>
      <c r="D27" s="12">
        <v>1</v>
      </c>
      <c r="E27" s="20"/>
      <c r="F27" s="6"/>
      <c r="G27" s="10">
        <v>2918284</v>
      </c>
      <c r="H27" s="9">
        <v>1218108</v>
      </c>
      <c r="I27" s="7">
        <f t="shared" si="1"/>
        <v>688715.02</v>
      </c>
      <c r="J27" s="7">
        <f t="shared" si="2"/>
        <v>287473.49</v>
      </c>
      <c r="K27" s="28">
        <f t="shared" si="0"/>
        <v>976188.51</v>
      </c>
      <c r="L27" s="20"/>
      <c r="M27" s="7">
        <f t="shared" si="3"/>
        <v>729571</v>
      </c>
      <c r="N27" s="7">
        <f t="shared" si="4"/>
        <v>304527</v>
      </c>
      <c r="O27" s="28">
        <f t="shared" si="5"/>
        <v>1034098</v>
      </c>
      <c r="P27" s="20"/>
      <c r="Q27" s="7">
        <f t="shared" si="6"/>
        <v>729571</v>
      </c>
      <c r="R27" s="7">
        <f t="shared" si="7"/>
        <v>304527</v>
      </c>
      <c r="S27" s="28">
        <f t="shared" si="8"/>
        <v>1034098</v>
      </c>
      <c r="U27" s="6"/>
      <c r="V27" s="10">
        <v>3106916</v>
      </c>
      <c r="W27" s="9">
        <v>1296844</v>
      </c>
      <c r="X27" s="7">
        <f t="shared" si="9"/>
        <v>776729</v>
      </c>
      <c r="Y27" s="7">
        <f t="shared" si="10"/>
        <v>324211</v>
      </c>
      <c r="Z27" s="28">
        <f t="shared" si="11"/>
        <v>1100940</v>
      </c>
      <c r="AB27" s="7">
        <f t="shared" si="12"/>
        <v>43496.82</v>
      </c>
      <c r="AC27" s="7">
        <f t="shared" si="13"/>
        <v>18155.82</v>
      </c>
      <c r="AD27" s="28">
        <f t="shared" si="15"/>
        <v>61652.639999999999</v>
      </c>
    </row>
    <row r="28" spans="1:30" x14ac:dyDescent="0.25">
      <c r="A28" s="25">
        <f>VLOOKUP(B28,[4]Address!$A:$E,5,FALSE)</f>
        <v>10</v>
      </c>
      <c r="B28" s="15" t="s">
        <v>40</v>
      </c>
      <c r="C28" s="12" t="s">
        <v>165</v>
      </c>
      <c r="D28" s="12">
        <v>1</v>
      </c>
      <c r="E28" s="20"/>
      <c r="F28" s="6"/>
      <c r="G28" s="10">
        <v>5441244</v>
      </c>
      <c r="H28" s="9">
        <v>1558029</v>
      </c>
      <c r="I28" s="7">
        <f t="shared" si="1"/>
        <v>1284133.58</v>
      </c>
      <c r="J28" s="7">
        <f t="shared" si="2"/>
        <v>367694.84</v>
      </c>
      <c r="K28" s="28">
        <f t="shared" si="0"/>
        <v>1651828.4200000002</v>
      </c>
      <c r="L28" s="20"/>
      <c r="M28" s="7">
        <f t="shared" si="3"/>
        <v>1360311</v>
      </c>
      <c r="N28" s="7">
        <f t="shared" si="4"/>
        <v>389507.25</v>
      </c>
      <c r="O28" s="28">
        <f t="shared" si="5"/>
        <v>1749818.25</v>
      </c>
      <c r="P28" s="20"/>
      <c r="Q28" s="7">
        <f t="shared" si="6"/>
        <v>1360311</v>
      </c>
      <c r="R28" s="7">
        <f t="shared" si="7"/>
        <v>389507.25</v>
      </c>
      <c r="S28" s="28">
        <f t="shared" si="8"/>
        <v>1749818.25</v>
      </c>
      <c r="U28" s="6"/>
      <c r="V28" s="10">
        <v>5792954</v>
      </c>
      <c r="W28" s="9">
        <v>1658737</v>
      </c>
      <c r="X28" s="7">
        <f t="shared" si="9"/>
        <v>1448238.5</v>
      </c>
      <c r="Y28" s="7">
        <f t="shared" si="10"/>
        <v>414684.25</v>
      </c>
      <c r="Z28" s="28">
        <f t="shared" si="11"/>
        <v>1862922.75</v>
      </c>
      <c r="AB28" s="7">
        <f t="shared" si="12"/>
        <v>81101.36</v>
      </c>
      <c r="AC28" s="7">
        <f t="shared" si="13"/>
        <v>23222.32</v>
      </c>
      <c r="AD28" s="28">
        <f t="shared" si="15"/>
        <v>104323.68</v>
      </c>
    </row>
    <row r="29" spans="1:30" x14ac:dyDescent="0.25">
      <c r="A29" s="25">
        <f>VLOOKUP(B29,[4]Address!$A:$E,5,FALSE)</f>
        <v>12</v>
      </c>
      <c r="B29" s="15" t="s">
        <v>41</v>
      </c>
      <c r="C29" s="12" t="s">
        <v>42</v>
      </c>
      <c r="D29" s="12">
        <v>1</v>
      </c>
      <c r="E29" s="20"/>
      <c r="F29" s="6"/>
      <c r="G29" s="10">
        <v>12340</v>
      </c>
      <c r="H29" s="9">
        <v>0</v>
      </c>
      <c r="I29" s="7">
        <f t="shared" si="1"/>
        <v>2912.24</v>
      </c>
      <c r="J29" s="7">
        <f t="shared" si="2"/>
        <v>0</v>
      </c>
      <c r="K29" s="28">
        <f t="shared" si="0"/>
        <v>2912.24</v>
      </c>
      <c r="L29" s="20"/>
      <c r="M29" s="7">
        <f t="shared" si="3"/>
        <v>3085</v>
      </c>
      <c r="N29" s="7">
        <f t="shared" si="4"/>
        <v>0</v>
      </c>
      <c r="O29" s="28">
        <f t="shared" si="5"/>
        <v>3085</v>
      </c>
      <c r="P29" s="20"/>
      <c r="Q29" s="7">
        <f t="shared" si="6"/>
        <v>3085</v>
      </c>
      <c r="R29" s="7">
        <f t="shared" si="7"/>
        <v>0</v>
      </c>
      <c r="S29" s="28">
        <f t="shared" si="8"/>
        <v>3085</v>
      </c>
      <c r="U29" s="6"/>
      <c r="V29" s="10">
        <v>13137</v>
      </c>
      <c r="W29" s="9">
        <v>0</v>
      </c>
      <c r="X29" s="7">
        <f t="shared" si="9"/>
        <v>3284.25</v>
      </c>
      <c r="Y29" s="7">
        <f t="shared" si="10"/>
        <v>0</v>
      </c>
      <c r="Z29" s="28">
        <f t="shared" si="11"/>
        <v>3284.25</v>
      </c>
      <c r="AB29" s="7">
        <f t="shared" si="12"/>
        <v>183.92</v>
      </c>
      <c r="AC29" s="7">
        <f t="shared" si="13"/>
        <v>0</v>
      </c>
      <c r="AD29" s="28">
        <f t="shared" si="15"/>
        <v>183.92</v>
      </c>
    </row>
    <row r="30" spans="1:30" x14ac:dyDescent="0.25">
      <c r="A30" s="25">
        <f>VLOOKUP(B30,[4]Address!$A:$E,5,FALSE)</f>
        <v>10</v>
      </c>
      <c r="B30" s="15" t="s">
        <v>8</v>
      </c>
      <c r="C30" s="12" t="s">
        <v>166</v>
      </c>
      <c r="D30" s="12">
        <v>1</v>
      </c>
      <c r="E30" s="20"/>
      <c r="F30" s="6"/>
      <c r="G30" s="10">
        <v>6532018</v>
      </c>
      <c r="H30" s="9">
        <v>1294607</v>
      </c>
      <c r="I30" s="7">
        <f t="shared" si="1"/>
        <v>1541556.25</v>
      </c>
      <c r="J30" s="7">
        <f t="shared" si="2"/>
        <v>305527.25</v>
      </c>
      <c r="K30" s="28">
        <f t="shared" si="0"/>
        <v>1847083.5</v>
      </c>
      <c r="L30" s="20"/>
      <c r="M30" s="7">
        <f t="shared" si="3"/>
        <v>1633004.5</v>
      </c>
      <c r="N30" s="7">
        <f t="shared" si="4"/>
        <v>323651.75</v>
      </c>
      <c r="O30" s="28">
        <f t="shared" si="5"/>
        <v>1956656.25</v>
      </c>
      <c r="P30" s="20"/>
      <c r="Q30" s="7">
        <f t="shared" si="6"/>
        <v>1633004.5</v>
      </c>
      <c r="R30" s="7">
        <f t="shared" si="7"/>
        <v>323651.75</v>
      </c>
      <c r="S30" s="28">
        <f t="shared" si="8"/>
        <v>1956656.25</v>
      </c>
      <c r="U30" s="6"/>
      <c r="V30" s="10">
        <v>6954233</v>
      </c>
      <c r="W30" s="9">
        <v>1378287</v>
      </c>
      <c r="X30" s="7">
        <f t="shared" si="9"/>
        <v>1738558.25</v>
      </c>
      <c r="Y30" s="7">
        <f t="shared" si="10"/>
        <v>344571.75</v>
      </c>
      <c r="Z30" s="28">
        <f t="shared" si="11"/>
        <v>2083130</v>
      </c>
      <c r="AB30" s="7">
        <f t="shared" si="12"/>
        <v>97359.26</v>
      </c>
      <c r="AC30" s="7">
        <f t="shared" si="13"/>
        <v>19296.02</v>
      </c>
      <c r="AD30" s="28">
        <f t="shared" si="15"/>
        <v>116655.28</v>
      </c>
    </row>
    <row r="31" spans="1:30" x14ac:dyDescent="0.25">
      <c r="A31" s="25">
        <f>VLOOKUP(B31,[4]Address!$A:$E,5,FALSE)</f>
        <v>634</v>
      </c>
      <c r="B31" s="15" t="s">
        <v>118</v>
      </c>
      <c r="C31" s="12" t="s">
        <v>167</v>
      </c>
      <c r="D31" s="12">
        <v>1</v>
      </c>
      <c r="E31" s="20"/>
      <c r="F31" s="6"/>
      <c r="G31" s="10">
        <v>64448</v>
      </c>
      <c r="H31" s="9">
        <v>0</v>
      </c>
      <c r="I31" s="7">
        <f t="shared" si="1"/>
        <v>15209.73</v>
      </c>
      <c r="J31" s="7">
        <f t="shared" si="2"/>
        <v>0</v>
      </c>
      <c r="K31" s="28">
        <f t="shared" si="0"/>
        <v>15209.73</v>
      </c>
      <c r="L31" s="20"/>
      <c r="M31" s="7">
        <f t="shared" si="3"/>
        <v>16112</v>
      </c>
      <c r="N31" s="7">
        <f t="shared" si="4"/>
        <v>0</v>
      </c>
      <c r="O31" s="28">
        <f t="shared" si="5"/>
        <v>16112</v>
      </c>
      <c r="P31" s="20"/>
      <c r="Q31" s="7">
        <f t="shared" si="6"/>
        <v>16112</v>
      </c>
      <c r="R31" s="7">
        <f t="shared" si="7"/>
        <v>0</v>
      </c>
      <c r="S31" s="28">
        <f t="shared" si="8"/>
        <v>16112</v>
      </c>
      <c r="U31" s="6"/>
      <c r="V31" s="10">
        <v>68614</v>
      </c>
      <c r="W31" s="9">
        <v>0</v>
      </c>
      <c r="X31" s="7">
        <f t="shared" si="9"/>
        <v>17153.5</v>
      </c>
      <c r="Y31" s="7">
        <f t="shared" si="10"/>
        <v>0</v>
      </c>
      <c r="Z31" s="28">
        <f t="shared" si="11"/>
        <v>17153.5</v>
      </c>
      <c r="AB31" s="7">
        <f t="shared" si="12"/>
        <v>960.6</v>
      </c>
      <c r="AC31" s="7">
        <f t="shared" si="13"/>
        <v>0</v>
      </c>
      <c r="AD31" s="28">
        <f t="shared" si="15"/>
        <v>960.6</v>
      </c>
    </row>
    <row r="32" spans="1:30" x14ac:dyDescent="0.25">
      <c r="A32" s="25">
        <f>VLOOKUP(B32,[4]Address!$A:$E,5,FALSE)</f>
        <v>10</v>
      </c>
      <c r="B32" s="15" t="s">
        <v>43</v>
      </c>
      <c r="C32" s="12" t="s">
        <v>108</v>
      </c>
      <c r="D32" s="12">
        <v>1</v>
      </c>
      <c r="E32" s="20"/>
      <c r="F32" s="6"/>
      <c r="G32" s="10">
        <v>8118733</v>
      </c>
      <c r="H32" s="9">
        <v>1584441</v>
      </c>
      <c r="I32" s="7">
        <f t="shared" si="1"/>
        <v>1916020.99</v>
      </c>
      <c r="J32" s="7">
        <f t="shared" si="2"/>
        <v>373928.08</v>
      </c>
      <c r="K32" s="28">
        <f t="shared" si="0"/>
        <v>2289949.0699999998</v>
      </c>
      <c r="L32" s="20"/>
      <c r="M32" s="7">
        <f t="shared" si="3"/>
        <v>2029683.25</v>
      </c>
      <c r="N32" s="7">
        <f t="shared" si="4"/>
        <v>396110.25</v>
      </c>
      <c r="O32" s="28">
        <f t="shared" si="5"/>
        <v>2425793.5</v>
      </c>
      <c r="P32" s="20"/>
      <c r="Q32" s="7">
        <f t="shared" si="6"/>
        <v>2029683.25</v>
      </c>
      <c r="R32" s="7">
        <f t="shared" si="7"/>
        <v>396110.25</v>
      </c>
      <c r="S32" s="28">
        <f t="shared" si="8"/>
        <v>2425793.5</v>
      </c>
      <c r="U32" s="6"/>
      <c r="V32" s="10">
        <v>8643510</v>
      </c>
      <c r="W32" s="9">
        <v>1686856</v>
      </c>
      <c r="X32" s="7">
        <f t="shared" si="9"/>
        <v>2160877.5</v>
      </c>
      <c r="Y32" s="7">
        <f t="shared" si="10"/>
        <v>421714</v>
      </c>
      <c r="Z32" s="28">
        <f t="shared" si="11"/>
        <v>2582591.5</v>
      </c>
      <c r="AB32" s="7">
        <f t="shared" si="12"/>
        <v>121009.14</v>
      </c>
      <c r="AC32" s="7">
        <f t="shared" si="13"/>
        <v>23615.98</v>
      </c>
      <c r="AD32" s="28">
        <f t="shared" si="15"/>
        <v>144625.12</v>
      </c>
    </row>
    <row r="33" spans="1:30" x14ac:dyDescent="0.25">
      <c r="A33" s="25">
        <f>VLOOKUP(B33,[4]Address!$A:$E,5,FALSE)</f>
        <v>634</v>
      </c>
      <c r="B33" s="15" t="s">
        <v>103</v>
      </c>
      <c r="C33" s="12" t="s">
        <v>109</v>
      </c>
      <c r="D33" s="12">
        <v>1</v>
      </c>
      <c r="E33" s="20"/>
      <c r="F33" s="6"/>
      <c r="G33" s="10">
        <v>4858522</v>
      </c>
      <c r="H33" s="9">
        <v>0</v>
      </c>
      <c r="I33" s="7">
        <f t="shared" si="1"/>
        <v>1146611.19</v>
      </c>
      <c r="J33" s="7">
        <f t="shared" si="2"/>
        <v>0</v>
      </c>
      <c r="K33" s="28">
        <f t="shared" si="0"/>
        <v>1146611.19</v>
      </c>
      <c r="L33" s="20"/>
      <c r="M33" s="7">
        <f t="shared" si="3"/>
        <v>1214630.5</v>
      </c>
      <c r="N33" s="7">
        <f t="shared" si="4"/>
        <v>0</v>
      </c>
      <c r="O33" s="28">
        <f t="shared" si="5"/>
        <v>1214630.5</v>
      </c>
      <c r="P33" s="20"/>
      <c r="Q33" s="7">
        <f t="shared" si="6"/>
        <v>1214630.5</v>
      </c>
      <c r="R33" s="7">
        <f t="shared" si="7"/>
        <v>0</v>
      </c>
      <c r="S33" s="28">
        <f t="shared" si="8"/>
        <v>1214630.5</v>
      </c>
      <c r="U33" s="6"/>
      <c r="V33" s="10">
        <v>5172566</v>
      </c>
      <c r="W33" s="9">
        <v>0</v>
      </c>
      <c r="X33" s="7">
        <f t="shared" si="9"/>
        <v>1293141.5</v>
      </c>
      <c r="Y33" s="7">
        <f t="shared" si="10"/>
        <v>0</v>
      </c>
      <c r="Z33" s="28">
        <f t="shared" si="11"/>
        <v>1293141.5</v>
      </c>
      <c r="AB33" s="7">
        <f t="shared" si="12"/>
        <v>72415.92</v>
      </c>
      <c r="AC33" s="7">
        <f t="shared" si="13"/>
        <v>0</v>
      </c>
      <c r="AD33" s="28">
        <f t="shared" si="15"/>
        <v>72415.92</v>
      </c>
    </row>
    <row r="34" spans="1:30" x14ac:dyDescent="0.25">
      <c r="A34" s="25">
        <f>VLOOKUP(B34,[4]Address!$A:$E,5,FALSE)</f>
        <v>634</v>
      </c>
      <c r="B34" s="79" t="s">
        <v>104</v>
      </c>
      <c r="C34" s="12" t="s">
        <v>110</v>
      </c>
      <c r="D34" s="12">
        <v>1</v>
      </c>
      <c r="E34" s="20"/>
      <c r="F34" s="6"/>
      <c r="G34" s="10">
        <v>429501</v>
      </c>
      <c r="H34" s="9">
        <v>0</v>
      </c>
      <c r="I34" s="7">
        <f t="shared" si="1"/>
        <v>101362.24000000001</v>
      </c>
      <c r="J34" s="7">
        <f t="shared" si="2"/>
        <v>0</v>
      </c>
      <c r="K34" s="28">
        <f t="shared" si="0"/>
        <v>101362.24000000001</v>
      </c>
      <c r="L34" s="20"/>
      <c r="M34" s="7">
        <f t="shared" si="3"/>
        <v>107375.25</v>
      </c>
      <c r="N34" s="7">
        <f t="shared" si="4"/>
        <v>0</v>
      </c>
      <c r="O34" s="28">
        <f t="shared" si="5"/>
        <v>107375.25</v>
      </c>
      <c r="P34" s="20"/>
      <c r="Q34" s="7">
        <f t="shared" si="6"/>
        <v>107375.25</v>
      </c>
      <c r="R34" s="7">
        <f t="shared" si="7"/>
        <v>0</v>
      </c>
      <c r="S34" s="28">
        <f t="shared" si="8"/>
        <v>107375.25</v>
      </c>
      <c r="U34" s="6"/>
      <c r="V34" s="10">
        <v>457263</v>
      </c>
      <c r="W34" s="9">
        <v>0</v>
      </c>
      <c r="X34" s="7">
        <f t="shared" si="9"/>
        <v>114315.75</v>
      </c>
      <c r="Y34" s="7">
        <f t="shared" si="10"/>
        <v>0</v>
      </c>
      <c r="Z34" s="28">
        <f t="shared" si="11"/>
        <v>114315.75</v>
      </c>
      <c r="AB34" s="7">
        <f t="shared" si="12"/>
        <v>6401.68</v>
      </c>
      <c r="AC34" s="7">
        <f t="shared" si="13"/>
        <v>0</v>
      </c>
      <c r="AD34" s="28">
        <f t="shared" si="15"/>
        <v>6401.68</v>
      </c>
    </row>
    <row r="35" spans="1:30" x14ac:dyDescent="0.25">
      <c r="A35" s="25">
        <f>VLOOKUP(B35,[4]Address!$A:$E,5,FALSE)</f>
        <v>10</v>
      </c>
      <c r="B35" s="15" t="s">
        <v>44</v>
      </c>
      <c r="C35" s="12" t="s">
        <v>45</v>
      </c>
      <c r="D35" s="12">
        <v>1</v>
      </c>
      <c r="E35" s="20"/>
      <c r="F35" s="6"/>
      <c r="G35" s="10">
        <v>56789565</v>
      </c>
      <c r="H35" s="9">
        <v>8079149</v>
      </c>
      <c r="I35" s="7">
        <f t="shared" si="1"/>
        <v>13402337.34</v>
      </c>
      <c r="J35" s="7">
        <f t="shared" si="2"/>
        <v>1906679.16</v>
      </c>
      <c r="K35" s="28">
        <f t="shared" si="0"/>
        <v>15309016.5</v>
      </c>
      <c r="L35" s="20"/>
      <c r="M35" s="7">
        <f t="shared" si="3"/>
        <v>14197391.25</v>
      </c>
      <c r="N35" s="7">
        <f t="shared" si="4"/>
        <v>2019787.25</v>
      </c>
      <c r="O35" s="28">
        <f t="shared" si="5"/>
        <v>16217178.5</v>
      </c>
      <c r="P35" s="20"/>
      <c r="Q35" s="7">
        <f t="shared" si="6"/>
        <v>14197391.25</v>
      </c>
      <c r="R35" s="7">
        <f t="shared" si="7"/>
        <v>2019787.25</v>
      </c>
      <c r="S35" s="28">
        <f t="shared" si="8"/>
        <v>16217178.5</v>
      </c>
      <c r="U35" s="6"/>
      <c r="V35" s="10">
        <v>60460319</v>
      </c>
      <c r="W35" s="9">
        <v>8601367</v>
      </c>
      <c r="X35" s="7">
        <f t="shared" si="9"/>
        <v>15115079.75</v>
      </c>
      <c r="Y35" s="7">
        <f t="shared" si="10"/>
        <v>2150341.75</v>
      </c>
      <c r="Z35" s="28">
        <f t="shared" si="11"/>
        <v>17265421.5</v>
      </c>
      <c r="AB35" s="7">
        <f t="shared" si="12"/>
        <v>846444.47</v>
      </c>
      <c r="AC35" s="7">
        <f t="shared" si="13"/>
        <v>120419.14</v>
      </c>
      <c r="AD35" s="28">
        <f t="shared" si="15"/>
        <v>966863.61</v>
      </c>
    </row>
    <row r="36" spans="1:30" x14ac:dyDescent="0.25">
      <c r="A36" s="25">
        <f>VLOOKUP(B36,[4]Address!$A:$E,5,FALSE)</f>
        <v>10</v>
      </c>
      <c r="B36" s="15" t="s">
        <v>46</v>
      </c>
      <c r="C36" s="12" t="s">
        <v>47</v>
      </c>
      <c r="D36" s="12">
        <v>1</v>
      </c>
      <c r="E36" s="20"/>
      <c r="F36" s="6"/>
      <c r="G36" s="10">
        <v>3088132</v>
      </c>
      <c r="H36" s="9">
        <v>950284</v>
      </c>
      <c r="I36" s="7">
        <f t="shared" si="1"/>
        <v>728799.15</v>
      </c>
      <c r="J36" s="7">
        <f t="shared" si="2"/>
        <v>224267.02</v>
      </c>
      <c r="K36" s="28">
        <f t="shared" si="0"/>
        <v>953066.17</v>
      </c>
      <c r="L36" s="20"/>
      <c r="M36" s="7">
        <f t="shared" si="3"/>
        <v>772033</v>
      </c>
      <c r="N36" s="7">
        <f t="shared" si="4"/>
        <v>237571</v>
      </c>
      <c r="O36" s="28">
        <f t="shared" si="5"/>
        <v>1009604</v>
      </c>
      <c r="P36" s="20"/>
      <c r="Q36" s="7">
        <f t="shared" si="6"/>
        <v>772033</v>
      </c>
      <c r="R36" s="7">
        <f t="shared" si="7"/>
        <v>237571</v>
      </c>
      <c r="S36" s="28">
        <f t="shared" si="8"/>
        <v>1009604</v>
      </c>
      <c r="U36" s="6"/>
      <c r="V36" s="10">
        <v>3287742</v>
      </c>
      <c r="W36" s="9">
        <v>1011708</v>
      </c>
      <c r="X36" s="7">
        <f t="shared" si="9"/>
        <v>821935.5</v>
      </c>
      <c r="Y36" s="7">
        <f t="shared" si="10"/>
        <v>252927</v>
      </c>
      <c r="Z36" s="28">
        <f t="shared" si="11"/>
        <v>1074862.5</v>
      </c>
      <c r="AB36" s="7">
        <f t="shared" si="12"/>
        <v>46028.39</v>
      </c>
      <c r="AC36" s="7">
        <f t="shared" si="13"/>
        <v>14163.91</v>
      </c>
      <c r="AD36" s="28">
        <f t="shared" si="15"/>
        <v>60192.3</v>
      </c>
    </row>
    <row r="37" spans="1:30" x14ac:dyDescent="0.25">
      <c r="A37" s="25">
        <f>VLOOKUP(B37,[4]Address!$A:$E,5,FALSE)</f>
        <v>10</v>
      </c>
      <c r="B37" s="15" t="s">
        <v>99</v>
      </c>
      <c r="C37" s="12" t="s">
        <v>168</v>
      </c>
      <c r="D37" s="12">
        <v>1</v>
      </c>
      <c r="E37" s="20"/>
      <c r="F37" s="6"/>
      <c r="G37" s="10">
        <v>434909</v>
      </c>
      <c r="H37" s="9">
        <v>316643</v>
      </c>
      <c r="I37" s="7">
        <f t="shared" si="1"/>
        <v>102638.52</v>
      </c>
      <c r="J37" s="7">
        <f t="shared" si="2"/>
        <v>74727.75</v>
      </c>
      <c r="K37" s="28">
        <f t="shared" si="0"/>
        <v>177366.27000000002</v>
      </c>
      <c r="L37" s="20"/>
      <c r="M37" s="7">
        <f t="shared" si="3"/>
        <v>108727.25</v>
      </c>
      <c r="N37" s="7">
        <f t="shared" si="4"/>
        <v>79160.75</v>
      </c>
      <c r="O37" s="28">
        <f t="shared" si="5"/>
        <v>187888</v>
      </c>
      <c r="P37" s="20"/>
      <c r="Q37" s="7">
        <f t="shared" si="6"/>
        <v>108727.25</v>
      </c>
      <c r="R37" s="7">
        <f t="shared" si="7"/>
        <v>79160.75</v>
      </c>
      <c r="S37" s="28">
        <f t="shared" si="8"/>
        <v>187888</v>
      </c>
      <c r="U37" s="6"/>
      <c r="V37" s="10">
        <v>463021</v>
      </c>
      <c r="W37" s="9">
        <v>337110</v>
      </c>
      <c r="X37" s="7">
        <f t="shared" si="9"/>
        <v>115755.25</v>
      </c>
      <c r="Y37" s="7">
        <f t="shared" si="10"/>
        <v>84277.5</v>
      </c>
      <c r="Z37" s="28">
        <f t="shared" si="11"/>
        <v>200032.75</v>
      </c>
      <c r="AB37" s="7">
        <f t="shared" si="12"/>
        <v>6482.29</v>
      </c>
      <c r="AC37" s="7">
        <f t="shared" si="13"/>
        <v>4719.54</v>
      </c>
      <c r="AD37" s="28">
        <f t="shared" si="15"/>
        <v>11201.83</v>
      </c>
    </row>
    <row r="38" spans="1:30" x14ac:dyDescent="0.25">
      <c r="A38" s="25">
        <f>VLOOKUP(B38,[4]Address!$A:$E,5,FALSE)</f>
        <v>10</v>
      </c>
      <c r="B38" s="15" t="s">
        <v>100</v>
      </c>
      <c r="C38" s="12" t="s">
        <v>169</v>
      </c>
      <c r="D38" s="12">
        <v>1</v>
      </c>
      <c r="E38" s="20"/>
      <c r="F38" s="6"/>
      <c r="G38" s="10">
        <v>7538383</v>
      </c>
      <c r="H38" s="9">
        <v>2211580</v>
      </c>
      <c r="I38" s="7">
        <f t="shared" si="1"/>
        <v>1779058.39</v>
      </c>
      <c r="J38" s="7">
        <f t="shared" si="2"/>
        <v>521932.88</v>
      </c>
      <c r="K38" s="28">
        <f t="shared" si="0"/>
        <v>2300991.27</v>
      </c>
      <c r="L38" s="20"/>
      <c r="M38" s="7">
        <f t="shared" si="3"/>
        <v>1884595.75</v>
      </c>
      <c r="N38" s="7">
        <f t="shared" si="4"/>
        <v>552895</v>
      </c>
      <c r="O38" s="28">
        <f t="shared" si="5"/>
        <v>2437490.75</v>
      </c>
      <c r="P38" s="20"/>
      <c r="Q38" s="7">
        <f t="shared" si="6"/>
        <v>1884595.75</v>
      </c>
      <c r="R38" s="7">
        <f t="shared" si="7"/>
        <v>552895</v>
      </c>
      <c r="S38" s="28">
        <f t="shared" si="8"/>
        <v>2437490.75</v>
      </c>
      <c r="U38" s="6"/>
      <c r="V38" s="10">
        <v>8025647</v>
      </c>
      <c r="W38" s="9">
        <v>2354532</v>
      </c>
      <c r="X38" s="7">
        <f t="shared" si="9"/>
        <v>2006411.75</v>
      </c>
      <c r="Y38" s="7">
        <f t="shared" si="10"/>
        <v>588633</v>
      </c>
      <c r="Z38" s="28">
        <f t="shared" si="11"/>
        <v>2595044.75</v>
      </c>
      <c r="AB38" s="7">
        <f t="shared" si="12"/>
        <v>112359.06</v>
      </c>
      <c r="AC38" s="7">
        <f t="shared" si="13"/>
        <v>32963.449999999997</v>
      </c>
      <c r="AD38" s="28">
        <f t="shared" si="15"/>
        <v>145322.51</v>
      </c>
    </row>
    <row r="39" spans="1:30" x14ac:dyDescent="0.25">
      <c r="A39" s="25">
        <f>VLOOKUP(B39,[4]Address!$A:$E,5,FALSE)</f>
        <v>10</v>
      </c>
      <c r="B39" s="16" t="s">
        <v>48</v>
      </c>
      <c r="C39" s="12" t="s">
        <v>49</v>
      </c>
      <c r="D39" s="12">
        <v>1</v>
      </c>
      <c r="E39" s="20"/>
      <c r="F39" s="6"/>
      <c r="G39" s="10">
        <v>168922</v>
      </c>
      <c r="H39" s="9">
        <v>500640</v>
      </c>
      <c r="I39" s="7">
        <f t="shared" si="1"/>
        <v>39865.589999999997</v>
      </c>
      <c r="J39" s="7">
        <f t="shared" si="2"/>
        <v>118151.03999999999</v>
      </c>
      <c r="K39" s="28">
        <f t="shared" si="0"/>
        <v>158016.63</v>
      </c>
      <c r="L39" s="20"/>
      <c r="M39" s="7">
        <f t="shared" si="3"/>
        <v>42230.5</v>
      </c>
      <c r="N39" s="7">
        <f t="shared" si="4"/>
        <v>125160</v>
      </c>
      <c r="O39" s="28">
        <f t="shared" si="5"/>
        <v>167390.5</v>
      </c>
      <c r="P39" s="20"/>
      <c r="Q39" s="7">
        <f t="shared" si="6"/>
        <v>42230.5</v>
      </c>
      <c r="R39" s="7">
        <f t="shared" si="7"/>
        <v>125160</v>
      </c>
      <c r="S39" s="28">
        <f t="shared" si="8"/>
        <v>167390.5</v>
      </c>
      <c r="U39" s="6"/>
      <c r="V39" s="10">
        <v>179841</v>
      </c>
      <c r="W39" s="9">
        <v>533000</v>
      </c>
      <c r="X39" s="7">
        <f t="shared" si="9"/>
        <v>44960.25</v>
      </c>
      <c r="Y39" s="7">
        <f t="shared" si="10"/>
        <v>133250</v>
      </c>
      <c r="Z39" s="28">
        <f t="shared" si="11"/>
        <v>178210.25</v>
      </c>
      <c r="AB39" s="7">
        <f t="shared" si="12"/>
        <v>2517.77</v>
      </c>
      <c r="AC39" s="7">
        <f t="shared" si="13"/>
        <v>7462</v>
      </c>
      <c r="AD39" s="28">
        <f t="shared" si="15"/>
        <v>9979.77</v>
      </c>
    </row>
    <row r="40" spans="1:30" x14ac:dyDescent="0.25">
      <c r="A40" s="25">
        <f>VLOOKUP(B40,[4]Address!$A:$E,5,FALSE)</f>
        <v>10</v>
      </c>
      <c r="B40" s="15" t="s">
        <v>50</v>
      </c>
      <c r="C40" s="12" t="s">
        <v>51</v>
      </c>
      <c r="D40" s="12">
        <v>1</v>
      </c>
      <c r="E40" s="20"/>
      <c r="F40" s="6"/>
      <c r="G40" s="10">
        <v>4947024</v>
      </c>
      <c r="H40" s="9">
        <v>894482</v>
      </c>
      <c r="I40" s="7">
        <f t="shared" si="1"/>
        <v>1167497.6599999999</v>
      </c>
      <c r="J40" s="7">
        <f t="shared" si="2"/>
        <v>211097.75</v>
      </c>
      <c r="K40" s="28">
        <f t="shared" si="0"/>
        <v>1378595.41</v>
      </c>
      <c r="L40" s="20"/>
      <c r="M40" s="7">
        <f t="shared" si="3"/>
        <v>1236756</v>
      </c>
      <c r="N40" s="7">
        <f t="shared" si="4"/>
        <v>223620.5</v>
      </c>
      <c r="O40" s="28">
        <f t="shared" si="5"/>
        <v>1460376.5</v>
      </c>
      <c r="P40" s="20"/>
      <c r="Q40" s="7">
        <f t="shared" si="6"/>
        <v>1236756</v>
      </c>
      <c r="R40" s="7">
        <f t="shared" si="7"/>
        <v>223620.5</v>
      </c>
      <c r="S40" s="28">
        <f t="shared" si="8"/>
        <v>1460376.5</v>
      </c>
      <c r="U40" s="6"/>
      <c r="V40" s="10">
        <v>5266788</v>
      </c>
      <c r="W40" s="9">
        <v>952300</v>
      </c>
      <c r="X40" s="7">
        <f t="shared" si="9"/>
        <v>1316697</v>
      </c>
      <c r="Y40" s="7">
        <f t="shared" si="10"/>
        <v>238075</v>
      </c>
      <c r="Z40" s="28">
        <f t="shared" si="11"/>
        <v>1554772</v>
      </c>
      <c r="AB40" s="7">
        <f t="shared" si="12"/>
        <v>73735.03</v>
      </c>
      <c r="AC40" s="7">
        <f t="shared" si="13"/>
        <v>13332.2</v>
      </c>
      <c r="AD40" s="28">
        <f t="shared" si="15"/>
        <v>87067.23</v>
      </c>
    </row>
    <row r="41" spans="1:30" x14ac:dyDescent="0.25">
      <c r="A41" s="25">
        <f>VLOOKUP(B41,[4]Address!$A:$E,5,FALSE)</f>
        <v>10</v>
      </c>
      <c r="B41" s="15" t="s">
        <v>52</v>
      </c>
      <c r="C41" s="12" t="s">
        <v>111</v>
      </c>
      <c r="D41" s="12">
        <v>1</v>
      </c>
      <c r="E41" s="20"/>
      <c r="F41" s="6"/>
      <c r="G41" s="10">
        <v>30877718</v>
      </c>
      <c r="H41" s="9">
        <v>4157341</v>
      </c>
      <c r="I41" s="7">
        <f t="shared" si="1"/>
        <v>7287141.4500000002</v>
      </c>
      <c r="J41" s="7">
        <f t="shared" si="2"/>
        <v>981132.48</v>
      </c>
      <c r="K41" s="28">
        <f t="shared" si="0"/>
        <v>8268273.9299999997</v>
      </c>
      <c r="L41" s="20"/>
      <c r="M41" s="7">
        <f t="shared" si="3"/>
        <v>7719429.5</v>
      </c>
      <c r="N41" s="7">
        <f t="shared" si="4"/>
        <v>1039335.25</v>
      </c>
      <c r="O41" s="28">
        <f t="shared" si="5"/>
        <v>8758764.75</v>
      </c>
      <c r="P41" s="20"/>
      <c r="Q41" s="7">
        <f t="shared" si="6"/>
        <v>7719429.5</v>
      </c>
      <c r="R41" s="7">
        <f t="shared" si="7"/>
        <v>1039335.25</v>
      </c>
      <c r="S41" s="28">
        <f t="shared" si="8"/>
        <v>8758764.75</v>
      </c>
      <c r="U41" s="6"/>
      <c r="V41" s="10">
        <v>32873586</v>
      </c>
      <c r="W41" s="9">
        <v>4426062</v>
      </c>
      <c r="X41" s="7">
        <f t="shared" si="9"/>
        <v>8218396.5</v>
      </c>
      <c r="Y41" s="7">
        <f t="shared" si="10"/>
        <v>1106515.5</v>
      </c>
      <c r="Z41" s="28">
        <f t="shared" si="11"/>
        <v>9324912</v>
      </c>
      <c r="AB41" s="7">
        <f t="shared" si="12"/>
        <v>460230.2</v>
      </c>
      <c r="AC41" s="7">
        <f t="shared" si="13"/>
        <v>61964.87</v>
      </c>
      <c r="AD41" s="28">
        <f t="shared" si="15"/>
        <v>522195.07</v>
      </c>
    </row>
    <row r="42" spans="1:30" x14ac:dyDescent="0.25">
      <c r="A42" s="25">
        <f>VLOOKUP(B42,[4]Address!$A:$E,5,FALSE)</f>
        <v>10</v>
      </c>
      <c r="B42" s="15" t="s">
        <v>53</v>
      </c>
      <c r="C42" s="12" t="s">
        <v>54</v>
      </c>
      <c r="D42" s="12">
        <v>1</v>
      </c>
      <c r="E42" s="20"/>
      <c r="F42" s="6"/>
      <c r="G42" s="10">
        <v>458482</v>
      </c>
      <c r="H42" s="9">
        <v>739331</v>
      </c>
      <c r="I42" s="7">
        <f t="shared" si="1"/>
        <v>108201.75</v>
      </c>
      <c r="J42" s="7">
        <f t="shared" si="2"/>
        <v>174482.12</v>
      </c>
      <c r="K42" s="28">
        <f t="shared" si="0"/>
        <v>282683.87</v>
      </c>
      <c r="L42" s="20"/>
      <c r="M42" s="7">
        <f t="shared" si="3"/>
        <v>114620.5</v>
      </c>
      <c r="N42" s="7">
        <f t="shared" si="4"/>
        <v>184832.75</v>
      </c>
      <c r="O42" s="28">
        <f t="shared" si="5"/>
        <v>299453.25</v>
      </c>
      <c r="P42" s="20"/>
      <c r="Q42" s="7">
        <f t="shared" si="6"/>
        <v>114620.5</v>
      </c>
      <c r="R42" s="7">
        <f t="shared" si="7"/>
        <v>184832.75</v>
      </c>
      <c r="S42" s="28">
        <f t="shared" si="8"/>
        <v>299453.25</v>
      </c>
      <c r="U42" s="6"/>
      <c r="V42" s="10">
        <v>488117</v>
      </c>
      <c r="W42" s="9">
        <v>787120</v>
      </c>
      <c r="X42" s="7">
        <f t="shared" si="9"/>
        <v>122029.25</v>
      </c>
      <c r="Y42" s="7">
        <f t="shared" si="10"/>
        <v>196780</v>
      </c>
      <c r="Z42" s="28">
        <f t="shared" si="11"/>
        <v>318809.25</v>
      </c>
      <c r="AB42" s="7">
        <f t="shared" si="12"/>
        <v>6833.64</v>
      </c>
      <c r="AC42" s="7">
        <f t="shared" si="13"/>
        <v>11019.68</v>
      </c>
      <c r="AD42" s="28">
        <f t="shared" si="15"/>
        <v>17853.32</v>
      </c>
    </row>
    <row r="43" spans="1:30" x14ac:dyDescent="0.25">
      <c r="A43" s="25">
        <f>VLOOKUP(B43,[4]Address!$A:$E,5,FALSE)</f>
        <v>10</v>
      </c>
      <c r="B43" s="15" t="s">
        <v>55</v>
      </c>
      <c r="C43" s="12" t="s">
        <v>56</v>
      </c>
      <c r="D43" s="12">
        <v>1</v>
      </c>
      <c r="E43" s="20"/>
      <c r="F43" s="6"/>
      <c r="G43" s="10">
        <v>24108353</v>
      </c>
      <c r="H43" s="9">
        <v>2216094</v>
      </c>
      <c r="I43" s="7">
        <f t="shared" si="1"/>
        <v>5689571.3099999996</v>
      </c>
      <c r="J43" s="7">
        <f t="shared" si="2"/>
        <v>522998.18</v>
      </c>
      <c r="K43" s="28">
        <f t="shared" si="0"/>
        <v>6212569.4899999993</v>
      </c>
      <c r="L43" s="20"/>
      <c r="M43" s="7">
        <f t="shared" si="3"/>
        <v>6027088.25</v>
      </c>
      <c r="N43" s="7">
        <f t="shared" si="4"/>
        <v>554023.5</v>
      </c>
      <c r="O43" s="28">
        <f t="shared" si="5"/>
        <v>6581111.75</v>
      </c>
      <c r="P43" s="20"/>
      <c r="Q43" s="7">
        <f t="shared" si="6"/>
        <v>6027088.25</v>
      </c>
      <c r="R43" s="7">
        <f t="shared" si="7"/>
        <v>554023.5</v>
      </c>
      <c r="S43" s="28">
        <f t="shared" si="8"/>
        <v>6581111.75</v>
      </c>
      <c r="U43" s="6"/>
      <c r="V43" s="10">
        <v>25666664</v>
      </c>
      <c r="W43" s="9">
        <v>2359337</v>
      </c>
      <c r="X43" s="7">
        <f t="shared" si="9"/>
        <v>6416666</v>
      </c>
      <c r="Y43" s="7">
        <f t="shared" si="10"/>
        <v>589834.25</v>
      </c>
      <c r="Z43" s="28">
        <f t="shared" si="11"/>
        <v>7006500.25</v>
      </c>
      <c r="AB43" s="7">
        <f t="shared" si="12"/>
        <v>359333.3</v>
      </c>
      <c r="AC43" s="7">
        <f t="shared" si="13"/>
        <v>33030.720000000001</v>
      </c>
      <c r="AD43" s="28">
        <f t="shared" si="15"/>
        <v>392364.02</v>
      </c>
    </row>
    <row r="44" spans="1:30" x14ac:dyDescent="0.25">
      <c r="A44" s="25">
        <f>VLOOKUP(B44,[4]Address!$A:$E,5,FALSE)</f>
        <v>10</v>
      </c>
      <c r="B44" s="15" t="s">
        <v>57</v>
      </c>
      <c r="C44" s="12" t="s">
        <v>58</v>
      </c>
      <c r="D44" s="12">
        <v>1</v>
      </c>
      <c r="E44" s="20"/>
      <c r="F44" s="6"/>
      <c r="G44" s="10">
        <v>893693</v>
      </c>
      <c r="H44" s="9">
        <v>443956</v>
      </c>
      <c r="I44" s="7">
        <f t="shared" si="1"/>
        <v>210911.55</v>
      </c>
      <c r="J44" s="7">
        <f t="shared" si="2"/>
        <v>104773.62</v>
      </c>
      <c r="K44" s="28">
        <f t="shared" si="0"/>
        <v>315685.17</v>
      </c>
      <c r="L44" s="20"/>
      <c r="M44" s="7">
        <f t="shared" si="3"/>
        <v>223423.25</v>
      </c>
      <c r="N44" s="7">
        <f t="shared" si="4"/>
        <v>110989</v>
      </c>
      <c r="O44" s="28">
        <f t="shared" si="5"/>
        <v>334412.25</v>
      </c>
      <c r="P44" s="20"/>
      <c r="Q44" s="7">
        <f t="shared" si="6"/>
        <v>223423.25</v>
      </c>
      <c r="R44" s="7">
        <f t="shared" si="7"/>
        <v>110989</v>
      </c>
      <c r="S44" s="28">
        <f t="shared" si="8"/>
        <v>334412.25</v>
      </c>
      <c r="U44" s="6"/>
      <c r="V44" s="10">
        <v>951459</v>
      </c>
      <c r="W44" s="9">
        <v>472652</v>
      </c>
      <c r="X44" s="7">
        <f t="shared" si="9"/>
        <v>237864.75</v>
      </c>
      <c r="Y44" s="7">
        <f t="shared" si="10"/>
        <v>118163</v>
      </c>
      <c r="Z44" s="28">
        <f t="shared" si="11"/>
        <v>356027.75</v>
      </c>
      <c r="AB44" s="7">
        <f t="shared" si="12"/>
        <v>13320.43</v>
      </c>
      <c r="AC44" s="7">
        <f t="shared" si="13"/>
        <v>6617.13</v>
      </c>
      <c r="AD44" s="28">
        <f t="shared" si="15"/>
        <v>19937.560000000001</v>
      </c>
    </row>
    <row r="45" spans="1:30" x14ac:dyDescent="0.25">
      <c r="A45" s="25">
        <f>VLOOKUP(B45,[4]Address!$A:$E,5,FALSE)</f>
        <v>10</v>
      </c>
      <c r="B45" s="15" t="s">
        <v>59</v>
      </c>
      <c r="C45" s="12" t="s">
        <v>60</v>
      </c>
      <c r="D45" s="12">
        <v>1</v>
      </c>
      <c r="E45" s="20"/>
      <c r="F45" s="6"/>
      <c r="G45" s="10">
        <v>1954472</v>
      </c>
      <c r="H45" s="9">
        <v>551080</v>
      </c>
      <c r="I45" s="7">
        <f t="shared" si="1"/>
        <v>461255.39</v>
      </c>
      <c r="J45" s="7">
        <f t="shared" si="2"/>
        <v>130054.88</v>
      </c>
      <c r="K45" s="28">
        <f t="shared" si="0"/>
        <v>591310.27</v>
      </c>
      <c r="L45" s="20"/>
      <c r="M45" s="7">
        <f t="shared" si="3"/>
        <v>488618</v>
      </c>
      <c r="N45" s="7">
        <f t="shared" si="4"/>
        <v>137770</v>
      </c>
      <c r="O45" s="28">
        <f t="shared" si="5"/>
        <v>626388</v>
      </c>
      <c r="P45" s="20"/>
      <c r="Q45" s="7">
        <f t="shared" si="6"/>
        <v>488618</v>
      </c>
      <c r="R45" s="7">
        <f t="shared" si="7"/>
        <v>137770</v>
      </c>
      <c r="S45" s="28">
        <f t="shared" si="8"/>
        <v>626388</v>
      </c>
      <c r="U45" s="6"/>
      <c r="V45" s="10">
        <v>2080805</v>
      </c>
      <c r="W45" s="9">
        <v>586700</v>
      </c>
      <c r="X45" s="7">
        <f t="shared" si="9"/>
        <v>520201.25</v>
      </c>
      <c r="Y45" s="7">
        <f t="shared" si="10"/>
        <v>146675</v>
      </c>
      <c r="Z45" s="28">
        <f t="shared" si="11"/>
        <v>666876.25</v>
      </c>
      <c r="AB45" s="7">
        <f t="shared" si="12"/>
        <v>29131.27</v>
      </c>
      <c r="AC45" s="7">
        <f t="shared" si="13"/>
        <v>8213.7999999999993</v>
      </c>
      <c r="AD45" s="28">
        <f t="shared" si="15"/>
        <v>37345.07</v>
      </c>
    </row>
    <row r="46" spans="1:30" x14ac:dyDescent="0.25">
      <c r="A46" s="25">
        <f>VLOOKUP(B46,[4]Address!$A:$E,5,FALSE)</f>
        <v>10</v>
      </c>
      <c r="B46" s="15" t="s">
        <v>61</v>
      </c>
      <c r="C46" s="12" t="s">
        <v>112</v>
      </c>
      <c r="D46" s="12">
        <v>1</v>
      </c>
      <c r="E46" s="20"/>
      <c r="F46" s="6"/>
      <c r="G46" s="10">
        <v>2911501</v>
      </c>
      <c r="H46" s="9">
        <v>1442195</v>
      </c>
      <c r="I46" s="7">
        <f t="shared" si="1"/>
        <v>687114.23999999999</v>
      </c>
      <c r="J46" s="7">
        <f t="shared" si="2"/>
        <v>340358.02</v>
      </c>
      <c r="K46" s="28">
        <f t="shared" si="0"/>
        <v>1027472.26</v>
      </c>
      <c r="L46" s="20"/>
      <c r="M46" s="7">
        <f t="shared" si="3"/>
        <v>727875.25</v>
      </c>
      <c r="N46" s="7">
        <f t="shared" si="4"/>
        <v>360548.75</v>
      </c>
      <c r="O46" s="28">
        <f t="shared" si="5"/>
        <v>1088424</v>
      </c>
      <c r="P46" s="20"/>
      <c r="Q46" s="7">
        <f t="shared" si="6"/>
        <v>727875.25</v>
      </c>
      <c r="R46" s="7">
        <f t="shared" si="7"/>
        <v>360548.75</v>
      </c>
      <c r="S46" s="28">
        <f t="shared" si="8"/>
        <v>1088424</v>
      </c>
      <c r="U46" s="6"/>
      <c r="V46" s="10">
        <v>3099695</v>
      </c>
      <c r="W46" s="9">
        <v>1535415</v>
      </c>
      <c r="X46" s="7">
        <f t="shared" si="9"/>
        <v>774923.75</v>
      </c>
      <c r="Y46" s="7">
        <f t="shared" si="10"/>
        <v>383853.75</v>
      </c>
      <c r="Z46" s="28">
        <f t="shared" si="11"/>
        <v>1158777.5</v>
      </c>
      <c r="AB46" s="7">
        <f t="shared" si="12"/>
        <v>43395.73</v>
      </c>
      <c r="AC46" s="7">
        <f t="shared" si="13"/>
        <v>21495.81</v>
      </c>
      <c r="AD46" s="28">
        <f t="shared" si="15"/>
        <v>64891.540000000008</v>
      </c>
    </row>
    <row r="47" spans="1:30" x14ac:dyDescent="0.25">
      <c r="A47" s="25">
        <f>VLOOKUP(B47,[4]Address!$A:$E,5,FALSE)</f>
        <v>10</v>
      </c>
      <c r="B47" s="15" t="s">
        <v>62</v>
      </c>
      <c r="C47" s="12" t="s">
        <v>63</v>
      </c>
      <c r="D47" s="12">
        <v>1</v>
      </c>
      <c r="E47" s="20"/>
      <c r="F47" s="6"/>
      <c r="G47" s="10">
        <v>561424</v>
      </c>
      <c r="H47" s="9">
        <v>1261140</v>
      </c>
      <c r="I47" s="7">
        <f t="shared" si="1"/>
        <v>132496.06</v>
      </c>
      <c r="J47" s="7">
        <f t="shared" si="2"/>
        <v>297629.03999999998</v>
      </c>
      <c r="K47" s="28">
        <f t="shared" si="0"/>
        <v>430125.1</v>
      </c>
      <c r="L47" s="20"/>
      <c r="M47" s="7">
        <f t="shared" si="3"/>
        <v>140356</v>
      </c>
      <c r="N47" s="7">
        <f t="shared" si="4"/>
        <v>315285</v>
      </c>
      <c r="O47" s="28">
        <f t="shared" si="5"/>
        <v>455641</v>
      </c>
      <c r="P47" s="20"/>
      <c r="Q47" s="7">
        <f t="shared" si="6"/>
        <v>140356</v>
      </c>
      <c r="R47" s="7">
        <f t="shared" si="7"/>
        <v>315285</v>
      </c>
      <c r="S47" s="28">
        <f t="shared" si="8"/>
        <v>455641</v>
      </c>
      <c r="U47" s="6"/>
      <c r="V47" s="10">
        <v>597713</v>
      </c>
      <c r="W47" s="9">
        <v>1342657</v>
      </c>
      <c r="X47" s="7">
        <f t="shared" si="9"/>
        <v>149428.25</v>
      </c>
      <c r="Y47" s="7">
        <f t="shared" si="10"/>
        <v>335664.25</v>
      </c>
      <c r="Z47" s="28">
        <f t="shared" si="11"/>
        <v>485092.5</v>
      </c>
      <c r="AB47" s="7">
        <f t="shared" si="12"/>
        <v>8367.98</v>
      </c>
      <c r="AC47" s="7">
        <f t="shared" si="13"/>
        <v>18797.2</v>
      </c>
      <c r="AD47" s="28">
        <f t="shared" si="15"/>
        <v>27165.18</v>
      </c>
    </row>
    <row r="48" spans="1:30" x14ac:dyDescent="0.25">
      <c r="A48" s="25">
        <f>VLOOKUP(B48,[4]Address!$A:$E,5,FALSE)</f>
        <v>12</v>
      </c>
      <c r="B48" s="15" t="s">
        <v>64</v>
      </c>
      <c r="C48" s="12" t="s">
        <v>65</v>
      </c>
      <c r="D48" s="12">
        <v>1</v>
      </c>
      <c r="E48" s="20"/>
      <c r="F48" s="6"/>
      <c r="G48" s="10">
        <v>1718010</v>
      </c>
      <c r="H48" s="9">
        <v>484</v>
      </c>
      <c r="I48" s="7">
        <f t="shared" si="1"/>
        <v>405450.36</v>
      </c>
      <c r="J48" s="7">
        <f t="shared" si="2"/>
        <v>114.22</v>
      </c>
      <c r="K48" s="28">
        <f t="shared" si="0"/>
        <v>405564.57999999996</v>
      </c>
      <c r="L48" s="20"/>
      <c r="M48" s="7">
        <f t="shared" si="3"/>
        <v>429502.5</v>
      </c>
      <c r="N48" s="7">
        <f t="shared" si="4"/>
        <v>121</v>
      </c>
      <c r="O48" s="28">
        <f t="shared" si="5"/>
        <v>429623.5</v>
      </c>
      <c r="P48" s="20"/>
      <c r="Q48" s="7">
        <f t="shared" si="6"/>
        <v>429502.5</v>
      </c>
      <c r="R48" s="7">
        <f t="shared" si="7"/>
        <v>121</v>
      </c>
      <c r="S48" s="28">
        <f t="shared" si="8"/>
        <v>429623.5</v>
      </c>
      <c r="U48" s="6"/>
      <c r="V48" s="10">
        <v>1829058</v>
      </c>
      <c r="W48" s="9">
        <v>516</v>
      </c>
      <c r="X48" s="7">
        <f t="shared" si="9"/>
        <v>457264.5</v>
      </c>
      <c r="Y48" s="7">
        <f t="shared" si="10"/>
        <v>129</v>
      </c>
      <c r="Z48" s="28">
        <f t="shared" si="11"/>
        <v>457393.5</v>
      </c>
      <c r="AB48" s="7">
        <f t="shared" si="12"/>
        <v>25606.81</v>
      </c>
      <c r="AC48" s="7">
        <f t="shared" si="13"/>
        <v>7.22</v>
      </c>
      <c r="AD48" s="28">
        <f t="shared" si="15"/>
        <v>25614.030000000002</v>
      </c>
    </row>
    <row r="49" spans="1:32" x14ac:dyDescent="0.25">
      <c r="A49" s="25">
        <f>VLOOKUP(B49,[4]Address!$A:$E,5,FALSE)</f>
        <v>634</v>
      </c>
      <c r="B49" s="15" t="s">
        <v>105</v>
      </c>
      <c r="C49" s="12" t="s">
        <v>66</v>
      </c>
      <c r="D49" s="12">
        <v>1</v>
      </c>
      <c r="E49" s="20"/>
      <c r="F49" s="6"/>
      <c r="G49" s="10">
        <v>4511772</v>
      </c>
      <c r="H49" s="9">
        <v>0</v>
      </c>
      <c r="I49" s="7">
        <f t="shared" si="1"/>
        <v>1064778.19</v>
      </c>
      <c r="J49" s="7">
        <f t="shared" si="2"/>
        <v>0</v>
      </c>
      <c r="K49" s="28">
        <f t="shared" si="0"/>
        <v>1064778.19</v>
      </c>
      <c r="L49" s="20"/>
      <c r="M49" s="7">
        <f t="shared" si="3"/>
        <v>1127943</v>
      </c>
      <c r="N49" s="7">
        <f t="shared" si="4"/>
        <v>0</v>
      </c>
      <c r="O49" s="28">
        <f t="shared" si="5"/>
        <v>1127943</v>
      </c>
      <c r="P49" s="20"/>
      <c r="Q49" s="7">
        <f t="shared" si="6"/>
        <v>1127943</v>
      </c>
      <c r="R49" s="7">
        <f t="shared" si="7"/>
        <v>0</v>
      </c>
      <c r="S49" s="28">
        <f t="shared" si="8"/>
        <v>1127943</v>
      </c>
      <c r="U49" s="6"/>
      <c r="V49" s="10">
        <v>4803404</v>
      </c>
      <c r="W49" s="9">
        <v>0</v>
      </c>
      <c r="X49" s="7">
        <f t="shared" si="9"/>
        <v>1200851</v>
      </c>
      <c r="Y49" s="7">
        <f t="shared" si="10"/>
        <v>0</v>
      </c>
      <c r="Z49" s="28">
        <f t="shared" si="11"/>
        <v>1200851</v>
      </c>
      <c r="AB49" s="7">
        <f t="shared" si="12"/>
        <v>67247.66</v>
      </c>
      <c r="AC49" s="7">
        <f t="shared" si="13"/>
        <v>0</v>
      </c>
      <c r="AD49" s="28">
        <f t="shared" si="15"/>
        <v>67247.66</v>
      </c>
    </row>
    <row r="50" spans="1:32" x14ac:dyDescent="0.25">
      <c r="A50" s="25">
        <f>VLOOKUP(B50,[4]Address!$A:$E,5,FALSE)</f>
        <v>10</v>
      </c>
      <c r="B50" s="15" t="s">
        <v>67</v>
      </c>
      <c r="C50" s="12" t="s">
        <v>68</v>
      </c>
      <c r="D50" s="12">
        <v>1</v>
      </c>
      <c r="E50" s="20"/>
      <c r="F50" s="6"/>
      <c r="G50" s="10">
        <v>754409</v>
      </c>
      <c r="H50" s="9">
        <v>491179</v>
      </c>
      <c r="I50" s="7">
        <f t="shared" si="1"/>
        <v>178040.52</v>
      </c>
      <c r="J50" s="7">
        <f t="shared" si="2"/>
        <v>115918.24</v>
      </c>
      <c r="K50" s="28">
        <f t="shared" si="0"/>
        <v>293958.76</v>
      </c>
      <c r="L50" s="20"/>
      <c r="M50" s="7">
        <f t="shared" si="3"/>
        <v>188602.25</v>
      </c>
      <c r="N50" s="7">
        <f t="shared" si="4"/>
        <v>122794.75</v>
      </c>
      <c r="O50" s="28">
        <f t="shared" si="5"/>
        <v>311397</v>
      </c>
      <c r="P50" s="20"/>
      <c r="Q50" s="7">
        <f t="shared" si="6"/>
        <v>188602.25</v>
      </c>
      <c r="R50" s="7">
        <f t="shared" si="7"/>
        <v>122794.75</v>
      </c>
      <c r="S50" s="28">
        <f t="shared" si="8"/>
        <v>311397</v>
      </c>
      <c r="U50" s="6"/>
      <c r="V50" s="10">
        <v>803172</v>
      </c>
      <c r="W50" s="9">
        <v>522928</v>
      </c>
      <c r="X50" s="7">
        <f t="shared" si="9"/>
        <v>200793</v>
      </c>
      <c r="Y50" s="7">
        <f t="shared" si="10"/>
        <v>130732</v>
      </c>
      <c r="Z50" s="28">
        <f t="shared" si="11"/>
        <v>331525</v>
      </c>
      <c r="AB50" s="7">
        <f t="shared" si="12"/>
        <v>11244.41</v>
      </c>
      <c r="AC50" s="7">
        <f t="shared" si="13"/>
        <v>7320.99</v>
      </c>
      <c r="AD50" s="28">
        <f t="shared" si="15"/>
        <v>18565.400000000001</v>
      </c>
    </row>
    <row r="51" spans="1:32" s="1" customFormat="1" x14ac:dyDescent="0.25">
      <c r="A51" s="25">
        <f>VLOOKUP(B51,[4]Address!$A:$E,5,FALSE)</f>
        <v>10</v>
      </c>
      <c r="B51" s="15" t="s">
        <v>98</v>
      </c>
      <c r="C51" s="12" t="s">
        <v>113</v>
      </c>
      <c r="D51" s="12">
        <v>2</v>
      </c>
      <c r="E51" s="20"/>
      <c r="F51" s="6"/>
      <c r="G51" s="10">
        <v>164134</v>
      </c>
      <c r="H51" s="9">
        <v>98767</v>
      </c>
      <c r="I51" s="7">
        <f t="shared" si="1"/>
        <v>38735.620000000003</v>
      </c>
      <c r="J51" s="7">
        <f t="shared" si="2"/>
        <v>23309.01</v>
      </c>
      <c r="K51" s="28">
        <f t="shared" si="0"/>
        <v>62044.630000000005</v>
      </c>
      <c r="L51" s="20"/>
      <c r="M51" s="7">
        <f t="shared" si="3"/>
        <v>41033.5</v>
      </c>
      <c r="N51" s="7">
        <f t="shared" si="4"/>
        <v>24691.75</v>
      </c>
      <c r="O51" s="28">
        <f t="shared" si="5"/>
        <v>65725.25</v>
      </c>
      <c r="P51" s="20"/>
      <c r="Q51" s="7">
        <f t="shared" si="6"/>
        <v>41033.5</v>
      </c>
      <c r="R51" s="7">
        <f t="shared" si="7"/>
        <v>24691.75</v>
      </c>
      <c r="S51" s="28">
        <f t="shared" si="8"/>
        <v>65725.25</v>
      </c>
      <c r="T51" s="17"/>
      <c r="U51" s="6"/>
      <c r="V51" s="10">
        <v>174744</v>
      </c>
      <c r="W51" s="9">
        <v>105151</v>
      </c>
      <c r="X51" s="7">
        <f t="shared" si="9"/>
        <v>43686</v>
      </c>
      <c r="Y51" s="7">
        <f t="shared" si="10"/>
        <v>26287.75</v>
      </c>
      <c r="Z51" s="28">
        <f t="shared" si="11"/>
        <v>69973.75</v>
      </c>
      <c r="AA51" s="17"/>
      <c r="AB51" s="7">
        <f t="shared" si="12"/>
        <v>2446.42</v>
      </c>
      <c r="AC51" s="7">
        <f t="shared" si="13"/>
        <v>1472.11</v>
      </c>
      <c r="AD51" s="28">
        <f t="shared" si="15"/>
        <v>3918.5299999999997</v>
      </c>
      <c r="AE51" s="17"/>
      <c r="AF51" s="27"/>
    </row>
    <row r="52" spans="1:32" s="1" customFormat="1" x14ac:dyDescent="0.25">
      <c r="A52" s="25">
        <f>VLOOKUP(B52,[4]Address!$A:$E,5,FALSE)</f>
        <v>10</v>
      </c>
      <c r="B52" s="15" t="s">
        <v>69</v>
      </c>
      <c r="C52" s="12" t="s">
        <v>70</v>
      </c>
      <c r="D52" s="12">
        <v>2</v>
      </c>
      <c r="E52" s="20"/>
      <c r="F52" s="6"/>
      <c r="G52" s="10">
        <v>705473</v>
      </c>
      <c r="H52" s="9">
        <v>143430</v>
      </c>
      <c r="I52" s="7">
        <f t="shared" si="1"/>
        <v>166491.63</v>
      </c>
      <c r="J52" s="7">
        <f t="shared" si="2"/>
        <v>33849.480000000003</v>
      </c>
      <c r="K52" s="28">
        <f t="shared" si="0"/>
        <v>200341.11000000002</v>
      </c>
      <c r="L52" s="20"/>
      <c r="M52" s="7">
        <f t="shared" si="3"/>
        <v>176368.25</v>
      </c>
      <c r="N52" s="7">
        <f t="shared" si="4"/>
        <v>35857.5</v>
      </c>
      <c r="O52" s="28">
        <f t="shared" si="5"/>
        <v>212225.75</v>
      </c>
      <c r="P52" s="20"/>
      <c r="Q52" s="7">
        <f t="shared" si="6"/>
        <v>176368.25</v>
      </c>
      <c r="R52" s="7">
        <f t="shared" si="7"/>
        <v>35857.5</v>
      </c>
      <c r="S52" s="28">
        <f t="shared" si="8"/>
        <v>212225.75</v>
      </c>
      <c r="T52" s="17"/>
      <c r="U52" s="6"/>
      <c r="V52" s="10">
        <v>751073</v>
      </c>
      <c r="W52" s="9">
        <v>152701</v>
      </c>
      <c r="X52" s="7">
        <f t="shared" si="9"/>
        <v>187768.25</v>
      </c>
      <c r="Y52" s="7">
        <f t="shared" si="10"/>
        <v>38175.25</v>
      </c>
      <c r="Z52" s="28">
        <f t="shared" si="11"/>
        <v>225943.5</v>
      </c>
      <c r="AA52" s="17"/>
      <c r="AB52" s="7">
        <f t="shared" si="12"/>
        <v>10515.02</v>
      </c>
      <c r="AC52" s="7">
        <f t="shared" si="13"/>
        <v>2137.81</v>
      </c>
      <c r="AD52" s="28">
        <f t="shared" si="15"/>
        <v>12652.83</v>
      </c>
      <c r="AE52" s="17"/>
      <c r="AF52" s="27"/>
    </row>
    <row r="53" spans="1:32" x14ac:dyDescent="0.25">
      <c r="A53" s="25">
        <f>VLOOKUP(B53,[4]Address!$A:$E,5,FALSE)</f>
        <v>10</v>
      </c>
      <c r="B53" s="15" t="s">
        <v>71</v>
      </c>
      <c r="C53" s="12" t="s">
        <v>114</v>
      </c>
      <c r="D53" s="12">
        <v>2</v>
      </c>
      <c r="E53" s="20"/>
      <c r="F53" s="6"/>
      <c r="G53" s="10">
        <v>12481204</v>
      </c>
      <c r="H53" s="9">
        <v>1669614</v>
      </c>
      <c r="I53" s="7">
        <f t="shared" si="1"/>
        <v>2945564.14</v>
      </c>
      <c r="J53" s="7">
        <f t="shared" si="2"/>
        <v>394028.9</v>
      </c>
      <c r="K53" s="28">
        <f t="shared" si="0"/>
        <v>3339593.04</v>
      </c>
      <c r="L53" s="20"/>
      <c r="M53" s="7">
        <f t="shared" si="3"/>
        <v>3120301</v>
      </c>
      <c r="N53" s="7">
        <f t="shared" si="4"/>
        <v>417403.5</v>
      </c>
      <c r="O53" s="28">
        <f t="shared" si="5"/>
        <v>3537704.5</v>
      </c>
      <c r="P53" s="20"/>
      <c r="Q53" s="7">
        <f t="shared" si="6"/>
        <v>3120301</v>
      </c>
      <c r="R53" s="7">
        <f t="shared" si="7"/>
        <v>417403.5</v>
      </c>
      <c r="S53" s="28">
        <f t="shared" si="8"/>
        <v>3537704.5</v>
      </c>
      <c r="U53" s="6"/>
      <c r="V53" s="10">
        <v>13287962</v>
      </c>
      <c r="W53" s="9">
        <v>1777534</v>
      </c>
      <c r="X53" s="7">
        <f t="shared" si="9"/>
        <v>3321990.5</v>
      </c>
      <c r="Y53" s="7">
        <f t="shared" si="10"/>
        <v>444383.5</v>
      </c>
      <c r="Z53" s="28">
        <f t="shared" si="11"/>
        <v>3766374</v>
      </c>
      <c r="AB53" s="7">
        <f t="shared" si="12"/>
        <v>186031.47</v>
      </c>
      <c r="AC53" s="7">
        <f t="shared" si="13"/>
        <v>24885.48</v>
      </c>
      <c r="AD53" s="28">
        <f t="shared" si="15"/>
        <v>210916.95</v>
      </c>
    </row>
    <row r="54" spans="1:32" x14ac:dyDescent="0.25">
      <c r="A54" s="25">
        <f>VLOOKUP(B54,[4]Address!$A:$E,5,FALSE)</f>
        <v>10</v>
      </c>
      <c r="B54" s="15" t="s">
        <v>72</v>
      </c>
      <c r="C54" s="12" t="s">
        <v>73</v>
      </c>
      <c r="D54" s="12">
        <v>2</v>
      </c>
      <c r="E54" s="20"/>
      <c r="F54" s="6"/>
      <c r="G54" s="10">
        <v>399912</v>
      </c>
      <c r="H54" s="9">
        <v>85151</v>
      </c>
      <c r="I54" s="7">
        <f t="shared" si="1"/>
        <v>94379.23</v>
      </c>
      <c r="J54" s="7">
        <f t="shared" si="2"/>
        <v>20095.64</v>
      </c>
      <c r="K54" s="28">
        <f t="shared" si="0"/>
        <v>114474.87</v>
      </c>
      <c r="L54" s="20"/>
      <c r="M54" s="7">
        <f t="shared" si="3"/>
        <v>99978</v>
      </c>
      <c r="N54" s="7">
        <f t="shared" si="4"/>
        <v>21287.75</v>
      </c>
      <c r="O54" s="28">
        <f t="shared" si="5"/>
        <v>121265.75</v>
      </c>
      <c r="P54" s="20"/>
      <c r="Q54" s="7">
        <f t="shared" si="6"/>
        <v>99978</v>
      </c>
      <c r="R54" s="7">
        <f t="shared" si="7"/>
        <v>21287.75</v>
      </c>
      <c r="S54" s="28">
        <f t="shared" si="8"/>
        <v>121265.75</v>
      </c>
      <c r="U54" s="6"/>
      <c r="V54" s="10">
        <v>425761</v>
      </c>
      <c r="W54" s="9">
        <v>90655</v>
      </c>
      <c r="X54" s="7">
        <f t="shared" si="9"/>
        <v>106440.25</v>
      </c>
      <c r="Y54" s="7">
        <f t="shared" si="10"/>
        <v>22663.75</v>
      </c>
      <c r="Z54" s="28">
        <f t="shared" si="11"/>
        <v>129104</v>
      </c>
      <c r="AB54" s="7">
        <f t="shared" si="12"/>
        <v>5960.65</v>
      </c>
      <c r="AC54" s="7">
        <f t="shared" si="13"/>
        <v>1269.17</v>
      </c>
      <c r="AD54" s="28">
        <f t="shared" si="15"/>
        <v>7229.82</v>
      </c>
    </row>
    <row r="55" spans="1:32" x14ac:dyDescent="0.25">
      <c r="A55" s="25">
        <f>VLOOKUP(B55,[4]Address!$A:$E,5,FALSE)</f>
        <v>10</v>
      </c>
      <c r="B55" s="15" t="s">
        <v>74</v>
      </c>
      <c r="C55" s="12" t="s">
        <v>75</v>
      </c>
      <c r="D55" s="12">
        <v>2</v>
      </c>
      <c r="E55" s="20"/>
      <c r="F55" s="6"/>
      <c r="G55" s="10">
        <v>729559</v>
      </c>
      <c r="H55" s="9">
        <v>309219</v>
      </c>
      <c r="I55" s="7">
        <f t="shared" si="1"/>
        <v>172175.92</v>
      </c>
      <c r="J55" s="7">
        <f t="shared" si="2"/>
        <v>72975.679999999993</v>
      </c>
      <c r="K55" s="28">
        <f t="shared" si="0"/>
        <v>245151.6</v>
      </c>
      <c r="L55" s="20"/>
      <c r="M55" s="7">
        <f t="shared" si="3"/>
        <v>182389.75</v>
      </c>
      <c r="N55" s="7">
        <f t="shared" si="4"/>
        <v>77304.75</v>
      </c>
      <c r="O55" s="28">
        <f t="shared" si="5"/>
        <v>259694.5</v>
      </c>
      <c r="P55" s="20"/>
      <c r="Q55" s="7">
        <f t="shared" si="6"/>
        <v>182389.75</v>
      </c>
      <c r="R55" s="7">
        <f t="shared" si="7"/>
        <v>77304.75</v>
      </c>
      <c r="S55" s="28">
        <f t="shared" si="8"/>
        <v>259694.5</v>
      </c>
      <c r="U55" s="6"/>
      <c r="V55" s="10">
        <v>776717</v>
      </c>
      <c r="W55" s="9">
        <v>329206</v>
      </c>
      <c r="X55" s="7">
        <f t="shared" si="9"/>
        <v>194179.25</v>
      </c>
      <c r="Y55" s="7">
        <f t="shared" si="10"/>
        <v>82301.5</v>
      </c>
      <c r="Z55" s="28">
        <f t="shared" si="11"/>
        <v>276480.75</v>
      </c>
      <c r="AB55" s="7">
        <f t="shared" si="12"/>
        <v>10874.04</v>
      </c>
      <c r="AC55" s="7">
        <f t="shared" si="13"/>
        <v>4608.88</v>
      </c>
      <c r="AD55" s="28">
        <f t="shared" si="15"/>
        <v>15482.920000000002</v>
      </c>
    </row>
    <row r="56" spans="1:32" x14ac:dyDescent="0.25">
      <c r="A56" s="25">
        <f>VLOOKUP(B56,[4]Address!$A:$E,5,FALSE)</f>
        <v>10</v>
      </c>
      <c r="B56" s="15" t="s">
        <v>76</v>
      </c>
      <c r="C56" s="12" t="s">
        <v>77</v>
      </c>
      <c r="D56" s="12">
        <v>2</v>
      </c>
      <c r="E56" s="20"/>
      <c r="F56" s="6"/>
      <c r="G56" s="10">
        <v>2195711</v>
      </c>
      <c r="H56" s="9">
        <v>364701</v>
      </c>
      <c r="I56" s="7">
        <f t="shared" si="1"/>
        <v>518187.8</v>
      </c>
      <c r="J56" s="7">
        <f t="shared" si="2"/>
        <v>86069.440000000002</v>
      </c>
      <c r="K56" s="28">
        <f t="shared" si="0"/>
        <v>604257.24</v>
      </c>
      <c r="L56" s="20"/>
      <c r="M56" s="7">
        <f t="shared" si="3"/>
        <v>548927.75</v>
      </c>
      <c r="N56" s="7">
        <f t="shared" si="4"/>
        <v>91175.25</v>
      </c>
      <c r="O56" s="28">
        <f t="shared" si="5"/>
        <v>640103</v>
      </c>
      <c r="P56" s="20"/>
      <c r="Q56" s="7">
        <f t="shared" si="6"/>
        <v>548927.75</v>
      </c>
      <c r="R56" s="7">
        <f t="shared" si="7"/>
        <v>91175.25</v>
      </c>
      <c r="S56" s="28">
        <f t="shared" si="8"/>
        <v>640103</v>
      </c>
      <c r="U56" s="6"/>
      <c r="V56" s="10">
        <v>2337637</v>
      </c>
      <c r="W56" s="9">
        <v>388275</v>
      </c>
      <c r="X56" s="7">
        <f t="shared" si="9"/>
        <v>584409.25</v>
      </c>
      <c r="Y56" s="7">
        <f t="shared" si="10"/>
        <v>97068.75</v>
      </c>
      <c r="Z56" s="28">
        <f t="shared" si="11"/>
        <v>681478</v>
      </c>
      <c r="AB56" s="7">
        <f t="shared" si="12"/>
        <v>32726.92</v>
      </c>
      <c r="AC56" s="7">
        <f t="shared" si="13"/>
        <v>5435.85</v>
      </c>
      <c r="AD56" s="28">
        <f t="shared" si="15"/>
        <v>38162.769999999997</v>
      </c>
    </row>
    <row r="57" spans="1:32" x14ac:dyDescent="0.25">
      <c r="A57" s="25">
        <f>VLOOKUP(B57,[4]Address!$A:$E,5,FALSE)</f>
        <v>10</v>
      </c>
      <c r="B57" s="15" t="s">
        <v>78</v>
      </c>
      <c r="C57" s="12" t="s">
        <v>79</v>
      </c>
      <c r="D57" s="12">
        <v>2</v>
      </c>
      <c r="E57" s="20"/>
      <c r="F57" s="6"/>
      <c r="G57" s="10">
        <v>5676825</v>
      </c>
      <c r="H57" s="9">
        <v>733591</v>
      </c>
      <c r="I57" s="7">
        <f t="shared" si="1"/>
        <v>1339730.7</v>
      </c>
      <c r="J57" s="7">
        <f t="shared" si="2"/>
        <v>173127.48</v>
      </c>
      <c r="K57" s="28">
        <f t="shared" si="0"/>
        <v>1512858.18</v>
      </c>
      <c r="L57" s="20"/>
      <c r="M57" s="7">
        <f t="shared" si="3"/>
        <v>1419206.25</v>
      </c>
      <c r="N57" s="7">
        <f t="shared" si="4"/>
        <v>183397.75</v>
      </c>
      <c r="O57" s="28">
        <f t="shared" si="5"/>
        <v>1602604</v>
      </c>
      <c r="P57" s="20"/>
      <c r="Q57" s="7">
        <f t="shared" si="6"/>
        <v>1419206.25</v>
      </c>
      <c r="R57" s="7">
        <f t="shared" si="7"/>
        <v>183397.75</v>
      </c>
      <c r="S57" s="28">
        <f t="shared" si="8"/>
        <v>1602604</v>
      </c>
      <c r="U57" s="6"/>
      <c r="V57" s="10">
        <v>6043762</v>
      </c>
      <c r="W57" s="9">
        <v>781009</v>
      </c>
      <c r="X57" s="7">
        <f t="shared" si="9"/>
        <v>1510940.5</v>
      </c>
      <c r="Y57" s="7">
        <f t="shared" si="10"/>
        <v>195252.25</v>
      </c>
      <c r="Z57" s="28">
        <f t="shared" si="11"/>
        <v>1706192.75</v>
      </c>
      <c r="AB57" s="7">
        <f t="shared" si="12"/>
        <v>84612.67</v>
      </c>
      <c r="AC57" s="7">
        <f t="shared" si="13"/>
        <v>10934.13</v>
      </c>
      <c r="AD57" s="28">
        <f t="shared" si="15"/>
        <v>95546.8</v>
      </c>
    </row>
    <row r="58" spans="1:32" s="1" customFormat="1" x14ac:dyDescent="0.25">
      <c r="A58" s="25">
        <f>VLOOKUP(B58,[4]Address!$A:$E,5,FALSE)</f>
        <v>10</v>
      </c>
      <c r="B58" s="15" t="s">
        <v>80</v>
      </c>
      <c r="C58" s="12" t="s">
        <v>81</v>
      </c>
      <c r="D58" s="12">
        <v>2</v>
      </c>
      <c r="E58" s="20"/>
      <c r="F58" s="6"/>
      <c r="G58" s="10">
        <v>18298978</v>
      </c>
      <c r="H58" s="9">
        <v>2099510</v>
      </c>
      <c r="I58" s="7">
        <f t="shared" si="1"/>
        <v>4318558.8099999996</v>
      </c>
      <c r="J58" s="7">
        <f t="shared" si="2"/>
        <v>495484.36</v>
      </c>
      <c r="K58" s="28">
        <f t="shared" si="0"/>
        <v>4814043.17</v>
      </c>
      <c r="L58" s="20"/>
      <c r="M58" s="7">
        <f t="shared" si="3"/>
        <v>4574744.5</v>
      </c>
      <c r="N58" s="7">
        <f t="shared" si="4"/>
        <v>524877.5</v>
      </c>
      <c r="O58" s="28">
        <f t="shared" si="5"/>
        <v>5099622</v>
      </c>
      <c r="P58" s="20"/>
      <c r="Q58" s="7">
        <f t="shared" si="6"/>
        <v>4574744.5</v>
      </c>
      <c r="R58" s="7">
        <f t="shared" si="7"/>
        <v>524877.5</v>
      </c>
      <c r="S58" s="28">
        <f t="shared" si="8"/>
        <v>5099622</v>
      </c>
      <c r="T58" s="17"/>
      <c r="U58" s="6"/>
      <c r="V58" s="10">
        <v>19481784</v>
      </c>
      <c r="W58" s="9">
        <v>2235218</v>
      </c>
      <c r="X58" s="7">
        <f t="shared" si="9"/>
        <v>4870446</v>
      </c>
      <c r="Y58" s="7">
        <f t="shared" si="10"/>
        <v>558804.5</v>
      </c>
      <c r="Z58" s="28">
        <f t="shared" si="11"/>
        <v>5429250.5</v>
      </c>
      <c r="AA58" s="17"/>
      <c r="AB58" s="7">
        <f t="shared" si="12"/>
        <v>272744.98</v>
      </c>
      <c r="AC58" s="7">
        <f t="shared" si="13"/>
        <v>31293.05</v>
      </c>
      <c r="AD58" s="28">
        <f t="shared" si="15"/>
        <v>304038.02999999997</v>
      </c>
      <c r="AE58" s="17"/>
      <c r="AF58" s="27"/>
    </row>
    <row r="59" spans="1:32" s="1" customFormat="1" x14ac:dyDescent="0.25">
      <c r="A59" s="25">
        <f>VLOOKUP(B59,[4]Address!$A:$E,5,FALSE)</f>
        <v>10</v>
      </c>
      <c r="B59" s="15" t="s">
        <v>82</v>
      </c>
      <c r="C59" s="12" t="s">
        <v>83</v>
      </c>
      <c r="D59" s="12">
        <v>2</v>
      </c>
      <c r="E59" s="20"/>
      <c r="F59" s="6"/>
      <c r="G59" s="10">
        <v>4249484</v>
      </c>
      <c r="H59" s="9">
        <v>801624</v>
      </c>
      <c r="I59" s="7">
        <f t="shared" si="1"/>
        <v>1002878.22</v>
      </c>
      <c r="J59" s="7">
        <f t="shared" si="2"/>
        <v>189183.26</v>
      </c>
      <c r="K59" s="28">
        <f t="shared" si="0"/>
        <v>1192061.48</v>
      </c>
      <c r="L59" s="20"/>
      <c r="M59" s="7">
        <f t="shared" si="3"/>
        <v>1062371</v>
      </c>
      <c r="N59" s="7">
        <f t="shared" si="4"/>
        <v>200406</v>
      </c>
      <c r="O59" s="28">
        <f t="shared" si="5"/>
        <v>1262777</v>
      </c>
      <c r="P59" s="20"/>
      <c r="Q59" s="7">
        <f t="shared" si="6"/>
        <v>1062371</v>
      </c>
      <c r="R59" s="7">
        <f t="shared" si="7"/>
        <v>200406</v>
      </c>
      <c r="S59" s="28">
        <f t="shared" si="8"/>
        <v>1262777</v>
      </c>
      <c r="T59" s="17"/>
      <c r="U59" s="6"/>
      <c r="V59" s="10">
        <v>4524161</v>
      </c>
      <c r="W59" s="9">
        <v>853439</v>
      </c>
      <c r="X59" s="7">
        <f t="shared" si="9"/>
        <v>1131040.25</v>
      </c>
      <c r="Y59" s="7">
        <f t="shared" si="10"/>
        <v>213359.75</v>
      </c>
      <c r="Z59" s="28">
        <f t="shared" si="11"/>
        <v>1344400</v>
      </c>
      <c r="AA59" s="17"/>
      <c r="AB59" s="7">
        <f t="shared" si="12"/>
        <v>63338.25</v>
      </c>
      <c r="AC59" s="7">
        <f t="shared" si="13"/>
        <v>11948.15</v>
      </c>
      <c r="AD59" s="28">
        <f t="shared" si="15"/>
        <v>75286.399999999994</v>
      </c>
      <c r="AE59" s="17"/>
      <c r="AF59" s="27"/>
    </row>
    <row r="60" spans="1:32" x14ac:dyDescent="0.25">
      <c r="A60" s="25">
        <f>VLOOKUP(B60,[4]Address!$A:$E,5,FALSE)</f>
        <v>10</v>
      </c>
      <c r="B60" s="15" t="s">
        <v>115</v>
      </c>
      <c r="C60" s="12" t="s">
        <v>153</v>
      </c>
      <c r="D60" s="12">
        <v>2</v>
      </c>
      <c r="E60" s="20"/>
      <c r="F60" s="6"/>
      <c r="G60" s="10">
        <v>132495</v>
      </c>
      <c r="H60" s="9">
        <v>35297</v>
      </c>
      <c r="I60" s="7">
        <f t="shared" si="1"/>
        <v>31268.82</v>
      </c>
      <c r="J60" s="7">
        <f t="shared" si="2"/>
        <v>8330.09</v>
      </c>
      <c r="K60" s="28">
        <f t="shared" si="0"/>
        <v>39598.910000000003</v>
      </c>
      <c r="L60" s="20"/>
      <c r="M60" s="7">
        <f t="shared" si="3"/>
        <v>33123.75</v>
      </c>
      <c r="N60" s="7">
        <f t="shared" si="4"/>
        <v>8824.25</v>
      </c>
      <c r="O60" s="28">
        <f t="shared" si="5"/>
        <v>41948</v>
      </c>
      <c r="P60" s="20"/>
      <c r="Q60" s="7">
        <f t="shared" si="6"/>
        <v>33123.75</v>
      </c>
      <c r="R60" s="7">
        <f t="shared" si="7"/>
        <v>8824.25</v>
      </c>
      <c r="S60" s="28">
        <f t="shared" si="8"/>
        <v>41948</v>
      </c>
      <c r="U60" s="6"/>
      <c r="V60" s="10">
        <v>141059</v>
      </c>
      <c r="W60" s="9">
        <v>37579</v>
      </c>
      <c r="X60" s="7">
        <f t="shared" si="9"/>
        <v>35264.75</v>
      </c>
      <c r="Y60" s="7">
        <f t="shared" si="10"/>
        <v>9394.75</v>
      </c>
      <c r="Z60" s="28">
        <f t="shared" si="11"/>
        <v>44659.5</v>
      </c>
      <c r="AB60" s="7">
        <f t="shared" si="12"/>
        <v>1974.83</v>
      </c>
      <c r="AC60" s="7">
        <f t="shared" si="13"/>
        <v>526.11</v>
      </c>
      <c r="AD60" s="28">
        <f t="shared" si="15"/>
        <v>2500.94</v>
      </c>
    </row>
    <row r="61" spans="1:32" s="1" customFormat="1" x14ac:dyDescent="0.25">
      <c r="A61" s="25">
        <f>VLOOKUP(B61,[4]Address!$A:$E,5,FALSE)</f>
        <v>10</v>
      </c>
      <c r="B61" s="15" t="s">
        <v>84</v>
      </c>
      <c r="C61" s="12" t="s">
        <v>85</v>
      </c>
      <c r="D61" s="12">
        <v>2</v>
      </c>
      <c r="E61" s="20"/>
      <c r="F61" s="6"/>
      <c r="G61" s="10">
        <v>173155</v>
      </c>
      <c r="H61" s="9">
        <v>134752</v>
      </c>
      <c r="I61" s="7">
        <f t="shared" si="1"/>
        <v>40864.58</v>
      </c>
      <c r="J61" s="7">
        <f t="shared" si="2"/>
        <v>31801.47</v>
      </c>
      <c r="K61" s="28">
        <f t="shared" si="0"/>
        <v>72666.05</v>
      </c>
      <c r="L61" s="20"/>
      <c r="M61" s="7">
        <f t="shared" si="3"/>
        <v>43288.75</v>
      </c>
      <c r="N61" s="7">
        <f t="shared" si="4"/>
        <v>33688</v>
      </c>
      <c r="O61" s="28">
        <f t="shared" si="5"/>
        <v>76976.75</v>
      </c>
      <c r="P61" s="20"/>
      <c r="Q61" s="7">
        <f t="shared" si="6"/>
        <v>43288.75</v>
      </c>
      <c r="R61" s="7">
        <f t="shared" si="7"/>
        <v>33688</v>
      </c>
      <c r="S61" s="28">
        <f t="shared" si="8"/>
        <v>76976.75</v>
      </c>
      <c r="T61" s="17"/>
      <c r="U61" s="6"/>
      <c r="V61" s="10">
        <v>184348</v>
      </c>
      <c r="W61" s="9">
        <v>143462</v>
      </c>
      <c r="X61" s="7">
        <f t="shared" si="9"/>
        <v>46087</v>
      </c>
      <c r="Y61" s="7">
        <f t="shared" si="10"/>
        <v>35865.5</v>
      </c>
      <c r="Z61" s="28">
        <f t="shared" si="11"/>
        <v>81952.5</v>
      </c>
      <c r="AA61" s="17"/>
      <c r="AB61" s="7">
        <f t="shared" si="12"/>
        <v>2580.87</v>
      </c>
      <c r="AC61" s="7">
        <f t="shared" si="13"/>
        <v>2008.47</v>
      </c>
      <c r="AD61" s="28">
        <f t="shared" si="15"/>
        <v>4589.34</v>
      </c>
      <c r="AE61" s="17"/>
      <c r="AF61" s="27"/>
    </row>
    <row r="62" spans="1:32" s="1" customFormat="1" x14ac:dyDescent="0.25">
      <c r="A62" s="25">
        <f>VLOOKUP(B62,[4]Address!$A:$E,5,FALSE)</f>
        <v>10</v>
      </c>
      <c r="B62" s="15" t="s">
        <v>86</v>
      </c>
      <c r="C62" s="12" t="s">
        <v>87</v>
      </c>
      <c r="D62" s="12">
        <v>2</v>
      </c>
      <c r="E62" s="20"/>
      <c r="F62" s="6"/>
      <c r="G62" s="10">
        <v>337613</v>
      </c>
      <c r="H62" s="9">
        <v>44020</v>
      </c>
      <c r="I62" s="7">
        <f t="shared" si="1"/>
        <v>79676.67</v>
      </c>
      <c r="J62" s="7">
        <f t="shared" si="2"/>
        <v>10388.719999999999</v>
      </c>
      <c r="K62" s="28">
        <f t="shared" si="0"/>
        <v>90065.39</v>
      </c>
      <c r="L62" s="20"/>
      <c r="M62" s="7">
        <f t="shared" si="3"/>
        <v>84403.25</v>
      </c>
      <c r="N62" s="7">
        <f t="shared" si="4"/>
        <v>11005</v>
      </c>
      <c r="O62" s="28">
        <f t="shared" si="5"/>
        <v>95408.25</v>
      </c>
      <c r="P62" s="20"/>
      <c r="Q62" s="7">
        <f t="shared" si="6"/>
        <v>84403.25</v>
      </c>
      <c r="R62" s="7">
        <f t="shared" si="7"/>
        <v>11005</v>
      </c>
      <c r="S62" s="28">
        <f t="shared" si="8"/>
        <v>95408.25</v>
      </c>
      <c r="T62" s="17"/>
      <c r="U62" s="6"/>
      <c r="V62" s="10">
        <v>359436</v>
      </c>
      <c r="W62" s="9">
        <v>46866</v>
      </c>
      <c r="X62" s="7">
        <f t="shared" si="9"/>
        <v>89859</v>
      </c>
      <c r="Y62" s="7">
        <f t="shared" si="10"/>
        <v>11716.5</v>
      </c>
      <c r="Z62" s="28">
        <f t="shared" si="11"/>
        <v>101575.5</v>
      </c>
      <c r="AA62" s="17"/>
      <c r="AB62" s="7">
        <f t="shared" si="12"/>
        <v>5032.1000000000004</v>
      </c>
      <c r="AC62" s="7">
        <f t="shared" si="13"/>
        <v>656.12</v>
      </c>
      <c r="AD62" s="28">
        <f t="shared" si="15"/>
        <v>5688.22</v>
      </c>
      <c r="AE62" s="17"/>
      <c r="AF62" s="27"/>
    </row>
    <row r="63" spans="1:32" s="1" customFormat="1" x14ac:dyDescent="0.25">
      <c r="A63" s="25">
        <f>VLOOKUP(B63,[4]Address!$A:$E,5,FALSE)</f>
        <v>10</v>
      </c>
      <c r="B63" s="15" t="s">
        <v>88</v>
      </c>
      <c r="C63" s="12" t="s">
        <v>89</v>
      </c>
      <c r="D63" s="12">
        <v>2</v>
      </c>
      <c r="E63" s="20"/>
      <c r="F63" s="6"/>
      <c r="G63" s="10">
        <v>245145</v>
      </c>
      <c r="H63" s="9">
        <v>198947</v>
      </c>
      <c r="I63" s="7">
        <f t="shared" si="1"/>
        <v>57854.22</v>
      </c>
      <c r="J63" s="7">
        <f t="shared" si="2"/>
        <v>46951.49</v>
      </c>
      <c r="K63" s="28">
        <f t="shared" si="0"/>
        <v>104805.70999999999</v>
      </c>
      <c r="L63" s="20"/>
      <c r="M63" s="7">
        <f t="shared" si="3"/>
        <v>61286.25</v>
      </c>
      <c r="N63" s="7">
        <f t="shared" si="4"/>
        <v>49736.75</v>
      </c>
      <c r="O63" s="28">
        <f t="shared" si="5"/>
        <v>111023</v>
      </c>
      <c r="P63" s="20"/>
      <c r="Q63" s="7">
        <f t="shared" si="6"/>
        <v>61286.25</v>
      </c>
      <c r="R63" s="7">
        <f t="shared" si="7"/>
        <v>49736.75</v>
      </c>
      <c r="S63" s="28">
        <f t="shared" si="8"/>
        <v>111023</v>
      </c>
      <c r="T63" s="17"/>
      <c r="U63" s="6"/>
      <c r="V63" s="10">
        <v>260990</v>
      </c>
      <c r="W63" s="9">
        <v>211807</v>
      </c>
      <c r="X63" s="7">
        <f t="shared" si="9"/>
        <v>65247.5</v>
      </c>
      <c r="Y63" s="7">
        <f t="shared" si="10"/>
        <v>52951.75</v>
      </c>
      <c r="Z63" s="28">
        <f t="shared" si="11"/>
        <v>118199.25</v>
      </c>
      <c r="AA63" s="17"/>
      <c r="AB63" s="7">
        <f t="shared" si="12"/>
        <v>3653.86</v>
      </c>
      <c r="AC63" s="7">
        <f t="shared" si="13"/>
        <v>2965.3</v>
      </c>
      <c r="AD63" s="28">
        <f t="shared" si="15"/>
        <v>6619.16</v>
      </c>
      <c r="AE63" s="17"/>
      <c r="AF63" s="27"/>
    </row>
    <row r="64" spans="1:32" s="1" customFormat="1" x14ac:dyDescent="0.25">
      <c r="A64" s="25">
        <f>VLOOKUP(B64,[4]Address!$A:$E,5,FALSE)</f>
        <v>10</v>
      </c>
      <c r="B64" s="15" t="s">
        <v>90</v>
      </c>
      <c r="C64" s="12" t="s">
        <v>91</v>
      </c>
      <c r="D64" s="12">
        <v>2</v>
      </c>
      <c r="E64" s="20"/>
      <c r="F64" s="6"/>
      <c r="G64" s="10">
        <v>3221940</v>
      </c>
      <c r="H64" s="9">
        <v>1052329</v>
      </c>
      <c r="I64" s="7">
        <f t="shared" si="1"/>
        <v>760377.84</v>
      </c>
      <c r="J64" s="7">
        <f t="shared" si="2"/>
        <v>248349.64</v>
      </c>
      <c r="K64" s="28">
        <f t="shared" si="0"/>
        <v>1008727.48</v>
      </c>
      <c r="L64" s="20"/>
      <c r="M64" s="7">
        <f t="shared" si="3"/>
        <v>805485</v>
      </c>
      <c r="N64" s="7">
        <f t="shared" si="4"/>
        <v>263082.25</v>
      </c>
      <c r="O64" s="28">
        <f t="shared" si="5"/>
        <v>1068567.25</v>
      </c>
      <c r="P64" s="20"/>
      <c r="Q64" s="7">
        <f t="shared" si="6"/>
        <v>805485</v>
      </c>
      <c r="R64" s="7">
        <f t="shared" si="7"/>
        <v>263082.25</v>
      </c>
      <c r="S64" s="28">
        <f t="shared" si="8"/>
        <v>1068567.25</v>
      </c>
      <c r="T64" s="17"/>
      <c r="U64" s="6"/>
      <c r="V64" s="10">
        <v>3430200</v>
      </c>
      <c r="W64" s="9">
        <v>1120350</v>
      </c>
      <c r="X64" s="7">
        <f t="shared" si="9"/>
        <v>857550</v>
      </c>
      <c r="Y64" s="7">
        <f t="shared" si="10"/>
        <v>280087.5</v>
      </c>
      <c r="Z64" s="28">
        <f t="shared" si="11"/>
        <v>1137637.5</v>
      </c>
      <c r="AA64" s="17"/>
      <c r="AB64" s="7">
        <f t="shared" si="12"/>
        <v>48022.8</v>
      </c>
      <c r="AC64" s="7">
        <f t="shared" si="13"/>
        <v>15684.9</v>
      </c>
      <c r="AD64" s="28">
        <f t="shared" si="15"/>
        <v>63707.700000000004</v>
      </c>
      <c r="AE64" s="17"/>
      <c r="AF64" s="27"/>
    </row>
    <row r="65" spans="1:32" s="1" customFormat="1" x14ac:dyDescent="0.25">
      <c r="A65" s="25">
        <f>VLOOKUP(B65,[4]Address!$A:$E,5,FALSE)</f>
        <v>10</v>
      </c>
      <c r="B65" s="15" t="s">
        <v>92</v>
      </c>
      <c r="C65" s="12" t="s">
        <v>93</v>
      </c>
      <c r="D65" s="12">
        <v>2</v>
      </c>
      <c r="E65" s="20"/>
      <c r="F65" s="6"/>
      <c r="G65" s="10">
        <v>2707788</v>
      </c>
      <c r="H65" s="9">
        <v>214133</v>
      </c>
      <c r="I65" s="7">
        <f t="shared" si="1"/>
        <v>639037.97</v>
      </c>
      <c r="J65" s="7">
        <f t="shared" si="2"/>
        <v>50535.39</v>
      </c>
      <c r="K65" s="28">
        <f t="shared" ref="K65" si="16">I65+J65</f>
        <v>689573.36</v>
      </c>
      <c r="L65" s="20"/>
      <c r="M65" s="7">
        <f t="shared" si="3"/>
        <v>676947</v>
      </c>
      <c r="N65" s="7">
        <f t="shared" si="4"/>
        <v>53533.25</v>
      </c>
      <c r="O65" s="28">
        <f t="shared" si="5"/>
        <v>730480.25</v>
      </c>
      <c r="P65" s="20"/>
      <c r="Q65" s="7">
        <f t="shared" si="6"/>
        <v>676947</v>
      </c>
      <c r="R65" s="7">
        <f t="shared" si="7"/>
        <v>53533.25</v>
      </c>
      <c r="S65" s="28">
        <f t="shared" si="8"/>
        <v>730480.25</v>
      </c>
      <c r="T65" s="17"/>
      <c r="U65" s="6"/>
      <c r="V65" s="10">
        <v>2882813</v>
      </c>
      <c r="W65" s="9">
        <v>227974</v>
      </c>
      <c r="X65" s="7">
        <f t="shared" si="9"/>
        <v>720703.25</v>
      </c>
      <c r="Y65" s="7">
        <f t="shared" si="10"/>
        <v>56993.5</v>
      </c>
      <c r="Z65" s="28">
        <f t="shared" si="11"/>
        <v>777696.75</v>
      </c>
      <c r="AA65" s="17"/>
      <c r="AB65" s="7">
        <f t="shared" si="12"/>
        <v>40359.379999999997</v>
      </c>
      <c r="AC65" s="7">
        <f t="shared" si="13"/>
        <v>3191.64</v>
      </c>
      <c r="AD65" s="28">
        <f t="shared" si="15"/>
        <v>43551.02</v>
      </c>
      <c r="AE65" s="17"/>
      <c r="AF65" s="27"/>
    </row>
    <row r="66" spans="1:32" ht="15.75" thickBot="1" x14ac:dyDescent="0.3">
      <c r="B66" s="1"/>
      <c r="G66" s="21">
        <f>SUM(G2:G65)</f>
        <v>360352537</v>
      </c>
      <c r="H66" s="21">
        <f>SUM(H2:H65)</f>
        <v>63975640</v>
      </c>
      <c r="I66" s="21">
        <f>SUM(I2:I65)</f>
        <v>85043198.730000004</v>
      </c>
      <c r="J66" s="21">
        <f>SUM(J2:J65)</f>
        <v>15098251.030000001</v>
      </c>
      <c r="K66" s="21">
        <f>SUM(K2:K65)</f>
        <v>100141449.75999999</v>
      </c>
      <c r="M66" s="21">
        <f>SUM(M2:M65)</f>
        <v>90088134.25</v>
      </c>
      <c r="N66" s="21">
        <f>SUM(N2:N65)</f>
        <v>15993910</v>
      </c>
      <c r="O66" s="21">
        <f>SUM(O2:O65)</f>
        <v>106082044.25</v>
      </c>
      <c r="Q66" s="21">
        <f>SUM(Q2:Q65)</f>
        <v>90088134.25</v>
      </c>
      <c r="R66" s="21">
        <f>SUM(R2:R65)</f>
        <v>15993910</v>
      </c>
      <c r="S66" s="21">
        <f>SUM(S2:S65)</f>
        <v>106082044.25</v>
      </c>
      <c r="T66" s="18"/>
      <c r="U66" s="11"/>
      <c r="V66" s="21">
        <f>SUM(V2:V65)</f>
        <v>383644933</v>
      </c>
      <c r="W66" s="21">
        <f>SUM(W2:W65)</f>
        <v>68110885</v>
      </c>
      <c r="X66" s="21">
        <f>SUM(X2:X65)</f>
        <v>95911233.25</v>
      </c>
      <c r="Y66" s="21">
        <f>SUM(Y2:Y65)</f>
        <v>17027721.25</v>
      </c>
      <c r="Z66" s="21">
        <f>SUM(Z2:Z65)</f>
        <v>112938954.5</v>
      </c>
      <c r="AA66" s="18"/>
      <c r="AB66" s="21">
        <f>SUM(AB2:AB65)</f>
        <v>5371029.0700000003</v>
      </c>
      <c r="AC66" s="21">
        <f>SUM(AC2:AC65)</f>
        <v>953552.40000000014</v>
      </c>
      <c r="AD66" s="21">
        <f>SUM(AD2:AD65)</f>
        <v>6324581.4700000007</v>
      </c>
    </row>
    <row r="67" spans="1:32" ht="15.75" thickTop="1" x14ac:dyDescent="0.25">
      <c r="B67" s="32"/>
      <c r="K67" s="24"/>
      <c r="O67" s="24"/>
      <c r="S67" s="24"/>
      <c r="Z67" s="24"/>
      <c r="AD67" s="24"/>
    </row>
    <row r="68" spans="1:32" x14ac:dyDescent="0.25">
      <c r="B68" s="1"/>
      <c r="I68" s="24"/>
      <c r="K68" s="24"/>
      <c r="M68" s="24"/>
      <c r="N68" s="33"/>
      <c r="O68" s="24"/>
      <c r="Q68" s="24"/>
      <c r="R68" s="33"/>
      <c r="S68" s="24"/>
      <c r="V68" s="24"/>
      <c r="Z68" s="24"/>
      <c r="AD68" s="24"/>
    </row>
    <row r="69" spans="1:32" x14ac:dyDescent="0.25">
      <c r="B69" s="1"/>
      <c r="K69" s="24"/>
      <c r="S69" s="24"/>
    </row>
    <row r="70" spans="1:32" x14ac:dyDescent="0.25">
      <c r="B70" s="32"/>
      <c r="K70" s="24"/>
      <c r="Q70" s="24"/>
      <c r="R70" s="24"/>
      <c r="S70" s="24"/>
    </row>
  </sheetData>
  <sortState ref="B103:B168">
    <sortCondition ref="B103:B168"/>
  </sortState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62"/>
  <sheetViews>
    <sheetView zoomScaleNormal="100" workbookViewId="0">
      <pane xSplit="4" ySplit="2" topLeftCell="E3" activePane="bottomRight" state="frozen"/>
      <selection activeCell="B29" sqref="B29"/>
      <selection pane="topRight" activeCell="B29" sqref="B29"/>
      <selection pane="bottomLeft" activeCell="B29" sqref="B29"/>
      <selection pane="bottomRight" activeCell="J92" sqref="J92"/>
    </sheetView>
  </sheetViews>
  <sheetFormatPr defaultColWidth="9.140625" defaultRowHeight="12.75" x14ac:dyDescent="0.2"/>
  <cols>
    <col min="1" max="1" width="12.28515625" style="29" bestFit="1" customWidth="1"/>
    <col min="2" max="2" width="47.7109375" style="12" bestFit="1" customWidth="1"/>
    <col min="3" max="3" width="7.42578125" style="12" customWidth="1"/>
    <col min="4" max="4" width="8.7109375" style="12" customWidth="1"/>
    <col min="5" max="5" width="6" style="36" bestFit="1" customWidth="1"/>
    <col min="6" max="6" width="14.5703125" style="29" bestFit="1" customWidth="1"/>
    <col min="7" max="7" width="25.5703125" style="29" bestFit="1" customWidth="1"/>
    <col min="8" max="8" width="15" style="29" bestFit="1" customWidth="1"/>
    <col min="9" max="9" width="7.140625" style="29" customWidth="1"/>
    <col min="10" max="10" width="14.5703125" style="29" bestFit="1" customWidth="1"/>
    <col min="11" max="11" width="15.28515625" style="29" customWidth="1"/>
    <col min="12" max="12" width="16.5703125" style="29" bestFit="1" customWidth="1"/>
    <col min="13" max="16384" width="9.140625" style="29"/>
  </cols>
  <sheetData>
    <row r="1" spans="1:13" x14ac:dyDescent="0.2">
      <c r="E1" s="37"/>
      <c r="G1" s="38" t="s">
        <v>135</v>
      </c>
      <c r="H1" s="76">
        <v>360352536.84513271</v>
      </c>
      <c r="K1" s="38" t="s">
        <v>136</v>
      </c>
      <c r="L1" s="76">
        <v>63975640.002424709</v>
      </c>
    </row>
    <row r="2" spans="1:13" s="43" customFormat="1" ht="51" x14ac:dyDescent="0.2">
      <c r="A2" s="13" t="s">
        <v>0</v>
      </c>
      <c r="B2" s="14" t="s">
        <v>1</v>
      </c>
      <c r="C2" s="14" t="s">
        <v>137</v>
      </c>
      <c r="D2" s="14" t="s">
        <v>2</v>
      </c>
      <c r="E2" s="39" t="s">
        <v>138</v>
      </c>
      <c r="F2" s="40" t="s">
        <v>139</v>
      </c>
      <c r="G2" s="14" t="s">
        <v>140</v>
      </c>
      <c r="H2" s="41" t="s">
        <v>3</v>
      </c>
      <c r="I2" s="42"/>
      <c r="J2" s="14" t="s">
        <v>141</v>
      </c>
      <c r="K2" s="14" t="s">
        <v>142</v>
      </c>
      <c r="L2" s="41" t="s">
        <v>4</v>
      </c>
    </row>
    <row r="3" spans="1:13" x14ac:dyDescent="0.2">
      <c r="A3" s="4"/>
      <c r="C3" s="44"/>
      <c r="E3" s="45"/>
      <c r="F3" s="46"/>
      <c r="G3" s="47"/>
      <c r="H3" s="46"/>
      <c r="I3" s="46"/>
      <c r="J3" s="46"/>
      <c r="K3" s="47"/>
      <c r="L3" s="48"/>
    </row>
    <row r="4" spans="1:13" s="53" customFormat="1" x14ac:dyDescent="0.2">
      <c r="A4" s="49"/>
      <c r="B4" s="50" t="s">
        <v>143</v>
      </c>
      <c r="C4" s="51"/>
      <c r="D4" s="52"/>
      <c r="E4" s="54"/>
      <c r="F4" s="55"/>
      <c r="G4" s="56"/>
      <c r="H4" s="55"/>
      <c r="I4" s="55"/>
      <c r="J4" s="55"/>
      <c r="K4" s="56"/>
      <c r="L4" s="57"/>
    </row>
    <row r="5" spans="1:13" x14ac:dyDescent="0.2">
      <c r="A5" s="16" t="s">
        <v>7</v>
      </c>
      <c r="B5" s="12" t="s">
        <v>154</v>
      </c>
      <c r="C5" s="44" t="str">
        <f>IFERROR(VLOOKUP(A5,'[5]SHOPP UPL SFY2019 Combined OUT'!$A:$F,6,FALSE),IFERROR(VLOOKUP(A5,'[5]SHOPP UPL SFY2019 Combined INP'!$A:$F,6,FALSE),VLOOKUP(A5,'[5]DRG UPL SFY19 Combined'!$A:$J,10,FALSE)))</f>
        <v>Yes</v>
      </c>
      <c r="D5" s="12">
        <v>1</v>
      </c>
      <c r="E5" s="45">
        <v>1</v>
      </c>
      <c r="F5" s="60">
        <v>7706707.1820550011</v>
      </c>
      <c r="G5" s="61">
        <f t="shared" ref="G5:G36" si="0">IF($E5=1,F5/$F$57,0)</f>
        <v>2.1746065555915645E-2</v>
      </c>
      <c r="H5" s="60">
        <f t="shared" ref="H5:H36" si="1">IF($E5=1,ROUND(G5*($H$60+$H$61),0),0)</f>
        <v>6711556</v>
      </c>
      <c r="I5" s="60"/>
      <c r="J5" s="60">
        <v>3517378.7757047475</v>
      </c>
      <c r="K5" s="61">
        <f t="shared" ref="K5:K36" si="2">IF($E5=1,J5/$J$57,0)</f>
        <v>1.9922768465934215E-2</v>
      </c>
      <c r="L5" s="62">
        <f t="shared" ref="L5:L36" si="3">IF($E5=1,ROUND(K5*($L$60+$L$61),0),0)</f>
        <v>1115487</v>
      </c>
    </row>
    <row r="6" spans="1:13" x14ac:dyDescent="0.2">
      <c r="A6" s="15" t="s">
        <v>15</v>
      </c>
      <c r="B6" s="12" t="s">
        <v>155</v>
      </c>
      <c r="C6" s="44" t="str">
        <f>IFERROR(VLOOKUP(A6,'[5]SHOPP UPL SFY2019 Combined OUT'!$A:$F,6,FALSE),IFERROR(VLOOKUP(A6,'[5]SHOPP UPL SFY2019 Combined INP'!$A:$F,6,FALSE),VLOOKUP(A6,'[5]DRG UPL SFY19 Combined'!$A:$J,10,FALSE)))</f>
        <v>Yes</v>
      </c>
      <c r="D6" s="12">
        <v>1</v>
      </c>
      <c r="E6" s="45">
        <v>1</v>
      </c>
      <c r="F6" s="60">
        <v>5815738.9924050001</v>
      </c>
      <c r="G6" s="61">
        <f t="shared" si="0"/>
        <v>1.6410308371312837E-2</v>
      </c>
      <c r="H6" s="60">
        <f t="shared" si="1"/>
        <v>5064765</v>
      </c>
      <c r="I6" s="60"/>
      <c r="J6" s="60">
        <v>4354207.1731007928</v>
      </c>
      <c r="K6" s="61">
        <f t="shared" si="2"/>
        <v>2.4662644228589256E-2</v>
      </c>
      <c r="L6" s="62">
        <f t="shared" si="3"/>
        <v>1380875</v>
      </c>
    </row>
    <row r="7" spans="1:13" x14ac:dyDescent="0.2">
      <c r="A7" s="15" t="s">
        <v>10</v>
      </c>
      <c r="B7" s="12" t="s">
        <v>11</v>
      </c>
      <c r="C7" s="44" t="str">
        <f>IFERROR(VLOOKUP(A7,'[5]SHOPP UPL SFY2019 Combined OUT'!$A:$F,6,FALSE),IFERROR(VLOOKUP(A7,'[5]SHOPP UPL SFY2019 Combined INP'!$A:$F,6,FALSE),VLOOKUP(A7,'[5]DRG UPL SFY19 Combined'!$A:$J,10,FALSE)))</f>
        <v>Yes</v>
      </c>
      <c r="D7" s="12">
        <v>1</v>
      </c>
      <c r="E7" s="45">
        <v>1</v>
      </c>
      <c r="F7" s="60">
        <v>464572.19685375004</v>
      </c>
      <c r="G7" s="61">
        <f t="shared" si="0"/>
        <v>1.31088637592995E-3</v>
      </c>
      <c r="H7" s="60">
        <f t="shared" si="1"/>
        <v>404583</v>
      </c>
      <c r="I7" s="60"/>
      <c r="J7" s="60">
        <v>1392690.2324261938</v>
      </c>
      <c r="K7" s="61">
        <f t="shared" si="2"/>
        <v>7.8883301500094725E-3</v>
      </c>
      <c r="L7" s="62">
        <f t="shared" si="3"/>
        <v>441672</v>
      </c>
    </row>
    <row r="8" spans="1:13" x14ac:dyDescent="0.2">
      <c r="A8" s="30" t="s">
        <v>95</v>
      </c>
      <c r="B8" s="12" t="s">
        <v>96</v>
      </c>
      <c r="C8" s="44" t="str">
        <f>IFERROR(VLOOKUP(A8,'[5]SHOPP UPL SFY2019 Combined OUT'!$A:$F,6,FALSE),IFERROR(VLOOKUP(A8,'[5]SHOPP UPL SFY2019 Combined INP'!$A:$F,6,FALSE),VLOOKUP(A8,'[5]DRG UPL SFY19 Combined'!$A:$J,10,FALSE)))</f>
        <v>Yes</v>
      </c>
      <c r="D8" s="12">
        <v>1</v>
      </c>
      <c r="E8" s="45">
        <v>1</v>
      </c>
      <c r="F8" s="60">
        <v>967995.71712125011</v>
      </c>
      <c r="G8" s="61">
        <f t="shared" si="0"/>
        <v>2.7313997826956819E-3</v>
      </c>
      <c r="H8" s="60">
        <f t="shared" si="1"/>
        <v>843000</v>
      </c>
      <c r="I8" s="60"/>
      <c r="J8" s="60">
        <v>1609532.2594765113</v>
      </c>
      <c r="K8" s="61">
        <f t="shared" si="2"/>
        <v>9.1165440485088574E-3</v>
      </c>
      <c r="L8" s="62">
        <f t="shared" si="3"/>
        <v>510440</v>
      </c>
    </row>
    <row r="9" spans="1:13" x14ac:dyDescent="0.2">
      <c r="A9" s="73" t="s">
        <v>144</v>
      </c>
      <c r="B9" s="12" t="s">
        <v>156</v>
      </c>
      <c r="C9" s="44" t="s">
        <v>145</v>
      </c>
      <c r="D9" s="12">
        <v>1</v>
      </c>
      <c r="E9" s="45">
        <v>1</v>
      </c>
      <c r="F9" s="60">
        <v>0</v>
      </c>
      <c r="G9" s="61">
        <f t="shared" si="0"/>
        <v>0</v>
      </c>
      <c r="H9" s="60">
        <f t="shared" si="1"/>
        <v>0</v>
      </c>
      <c r="I9" s="61"/>
      <c r="J9" s="60">
        <v>0</v>
      </c>
      <c r="K9" s="61">
        <f t="shared" si="2"/>
        <v>0</v>
      </c>
      <c r="L9" s="62">
        <f t="shared" si="3"/>
        <v>0</v>
      </c>
      <c r="M9" s="16"/>
    </row>
    <row r="10" spans="1:13" s="16" customFormat="1" x14ac:dyDescent="0.2">
      <c r="A10" s="31" t="s">
        <v>101</v>
      </c>
      <c r="B10" s="12" t="s">
        <v>107</v>
      </c>
      <c r="C10" s="44" t="str">
        <f>IFERROR(VLOOKUP(A10,'[5]SHOPP UPL SFY2019 Combined OUT'!$A:$F,6,FALSE),IFERROR(VLOOKUP(A10,'[5]SHOPP UPL SFY2019 Combined INP'!$A:$F,6,FALSE),VLOOKUP(A10,'[5]DRG UPL SFY19 Combined'!$A:$J,10,FALSE)))</f>
        <v>No</v>
      </c>
      <c r="D10" s="12">
        <v>1</v>
      </c>
      <c r="E10" s="45">
        <v>1</v>
      </c>
      <c r="F10" s="60">
        <v>4744719.4800000004</v>
      </c>
      <c r="G10" s="61">
        <f t="shared" si="0"/>
        <v>1.3388205678394185E-2</v>
      </c>
      <c r="H10" s="60">
        <f t="shared" si="1"/>
        <v>4132044</v>
      </c>
      <c r="I10" s="60"/>
      <c r="J10" s="60">
        <v>0</v>
      </c>
      <c r="K10" s="61">
        <f t="shared" si="2"/>
        <v>0</v>
      </c>
      <c r="L10" s="62">
        <f t="shared" si="3"/>
        <v>0</v>
      </c>
    </row>
    <row r="11" spans="1:13" s="16" customFormat="1" x14ac:dyDescent="0.2">
      <c r="A11" s="16" t="s">
        <v>12</v>
      </c>
      <c r="B11" s="12" t="s">
        <v>13</v>
      </c>
      <c r="C11" s="44" t="str">
        <f>IFERROR(VLOOKUP(A11,'[5]SHOPP UPL SFY2019 Combined OUT'!$A:$F,6,FALSE),IFERROR(VLOOKUP(A11,'[5]SHOPP UPL SFY2019 Combined INP'!$A:$F,6,FALSE),VLOOKUP(A11,'[5]DRG UPL SFY19 Combined'!$A:$J,10,FALSE)))</f>
        <v>Yes</v>
      </c>
      <c r="D11" s="12">
        <v>1</v>
      </c>
      <c r="E11" s="45">
        <v>1</v>
      </c>
      <c r="F11" s="60">
        <v>828457.29965750012</v>
      </c>
      <c r="G11" s="61">
        <f t="shared" si="0"/>
        <v>2.3376633266381543E-3</v>
      </c>
      <c r="H11" s="60">
        <f t="shared" si="1"/>
        <v>721480</v>
      </c>
      <c r="I11" s="60"/>
      <c r="J11" s="60">
        <v>845759.44680540555</v>
      </c>
      <c r="K11" s="61">
        <f t="shared" si="2"/>
        <v>4.7904620773191065E-3</v>
      </c>
      <c r="L11" s="62">
        <f t="shared" si="3"/>
        <v>268221</v>
      </c>
      <c r="M11" s="29"/>
    </row>
    <row r="12" spans="1:13" s="16" customFormat="1" x14ac:dyDescent="0.2">
      <c r="A12" s="16" t="s">
        <v>116</v>
      </c>
      <c r="B12" s="12" t="s">
        <v>117</v>
      </c>
      <c r="C12" s="44" t="str">
        <f>IFERROR(VLOOKUP(A12,'[5]SHOPP UPL SFY2019 Combined OUT'!$A:$F,6,FALSE),IFERROR(VLOOKUP(A12,'[5]SHOPP UPL SFY2019 Combined INP'!$A:$F,6,FALSE),VLOOKUP(A12,'[5]DRG UPL SFY19 Combined'!$A:$J,10,FALSE)))</f>
        <v>Yes</v>
      </c>
      <c r="D12" s="12">
        <v>1</v>
      </c>
      <c r="E12" s="45">
        <v>1</v>
      </c>
      <c r="F12" s="60">
        <v>3557702.5636712504</v>
      </c>
      <c r="G12" s="61">
        <f t="shared" si="0"/>
        <v>1.0038792359749997E-2</v>
      </c>
      <c r="H12" s="60">
        <f t="shared" si="1"/>
        <v>3098304</v>
      </c>
      <c r="I12" s="60"/>
      <c r="J12" s="60">
        <v>4519538.4096194049</v>
      </c>
      <c r="K12" s="61">
        <f t="shared" si="2"/>
        <v>2.5599096102381824E-2</v>
      </c>
      <c r="L12" s="62">
        <f t="shared" si="3"/>
        <v>1433308</v>
      </c>
      <c r="M12" s="29"/>
    </row>
    <row r="13" spans="1:13" x14ac:dyDescent="0.2">
      <c r="A13" s="15" t="s">
        <v>16</v>
      </c>
      <c r="B13" s="12" t="s">
        <v>17</v>
      </c>
      <c r="C13" s="44" t="str">
        <f>IFERROR(VLOOKUP(A13,'[5]SHOPP UPL SFY2019 Combined OUT'!$A:$F,6,FALSE),IFERROR(VLOOKUP(A13,'[5]SHOPP UPL SFY2019 Combined INP'!$A:$F,6,FALSE),VLOOKUP(A13,'[5]DRG UPL SFY19 Combined'!$A:$J,10,FALSE)))</f>
        <v>Yes</v>
      </c>
      <c r="D13" s="12">
        <v>1</v>
      </c>
      <c r="E13" s="45">
        <v>1</v>
      </c>
      <c r="F13" s="60">
        <v>1450386.82109375</v>
      </c>
      <c r="G13" s="61">
        <f t="shared" si="0"/>
        <v>4.0925658842186031E-3</v>
      </c>
      <c r="H13" s="60">
        <f t="shared" si="1"/>
        <v>1263101</v>
      </c>
      <c r="I13" s="60"/>
      <c r="J13" s="60">
        <v>1757977.8352451308</v>
      </c>
      <c r="K13" s="61">
        <f t="shared" si="2"/>
        <v>9.9573539312141808E-3</v>
      </c>
      <c r="L13" s="62">
        <f t="shared" si="3"/>
        <v>557518</v>
      </c>
    </row>
    <row r="14" spans="1:13" x14ac:dyDescent="0.2">
      <c r="A14" s="15" t="s">
        <v>18</v>
      </c>
      <c r="B14" s="12" t="s">
        <v>19</v>
      </c>
      <c r="C14" s="44" t="str">
        <f>IFERROR(VLOOKUP(A14,'[5]SHOPP UPL SFY2019 Combined OUT'!$A:$F,6,FALSE),IFERROR(VLOOKUP(A14,'[5]SHOPP UPL SFY2019 Combined INP'!$A:$F,6,FALSE),VLOOKUP(A14,'[5]DRG UPL SFY19 Combined'!$A:$J,10,FALSE)))</f>
        <v>Yes</v>
      </c>
      <c r="D14" s="12">
        <v>1</v>
      </c>
      <c r="E14" s="45">
        <v>1</v>
      </c>
      <c r="F14" s="60">
        <v>180655.27348</v>
      </c>
      <c r="G14" s="61">
        <f t="shared" si="0"/>
        <v>5.0975615490692614E-4</v>
      </c>
      <c r="H14" s="60">
        <f t="shared" si="1"/>
        <v>157328</v>
      </c>
      <c r="I14" s="60"/>
      <c r="J14" s="60">
        <v>956418.54839269607</v>
      </c>
      <c r="K14" s="61">
        <f t="shared" si="2"/>
        <v>5.4172457705624249E-3</v>
      </c>
      <c r="L14" s="62">
        <f t="shared" si="3"/>
        <v>303315</v>
      </c>
    </row>
    <row r="15" spans="1:13" x14ac:dyDescent="0.2">
      <c r="A15" s="16" t="s">
        <v>6</v>
      </c>
      <c r="B15" s="12" t="s">
        <v>157</v>
      </c>
      <c r="C15" s="44" t="str">
        <f>IFERROR(VLOOKUP(A15,'[5]SHOPP UPL SFY2019 Combined OUT'!$A:$F,6,FALSE),IFERROR(VLOOKUP(A15,'[5]SHOPP UPL SFY2019 Combined INP'!$A:$F,6,FALSE),VLOOKUP(A15,'[5]DRG UPL SFY19 Combined'!$A:$J,10,FALSE)))</f>
        <v>Yes</v>
      </c>
      <c r="D15" s="12">
        <v>1</v>
      </c>
      <c r="E15" s="45">
        <v>1</v>
      </c>
      <c r="F15" s="60">
        <v>2325534.5351975006</v>
      </c>
      <c r="G15" s="61">
        <f t="shared" si="0"/>
        <v>6.5619758556164321E-3</v>
      </c>
      <c r="H15" s="60">
        <f t="shared" si="1"/>
        <v>2025243</v>
      </c>
      <c r="I15" s="60"/>
      <c r="J15" s="60">
        <v>2630731.092732985</v>
      </c>
      <c r="K15" s="61">
        <f t="shared" si="2"/>
        <v>1.4900711523782972E-2</v>
      </c>
      <c r="L15" s="62">
        <f t="shared" si="3"/>
        <v>834299</v>
      </c>
    </row>
    <row r="16" spans="1:13" x14ac:dyDescent="0.2">
      <c r="A16" s="15" t="s">
        <v>14</v>
      </c>
      <c r="B16" s="12" t="s">
        <v>158</v>
      </c>
      <c r="C16" s="44" t="str">
        <f>IFERROR(VLOOKUP(A16,'[5]SHOPP UPL SFY2019 Combined OUT'!$A:$F,6,FALSE),IFERROR(VLOOKUP(A16,'[5]SHOPP UPL SFY2019 Combined INP'!$A:$F,6,FALSE),VLOOKUP(A16,'[5]DRG UPL SFY19 Combined'!$A:$J,10,FALSE)))</f>
        <v>Yes</v>
      </c>
      <c r="D16" s="12">
        <v>1</v>
      </c>
      <c r="E16" s="45">
        <v>1</v>
      </c>
      <c r="F16" s="60">
        <v>411696.13551125006</v>
      </c>
      <c r="G16" s="61">
        <f t="shared" si="0"/>
        <v>1.1616856512715603E-3</v>
      </c>
      <c r="H16" s="60">
        <f t="shared" si="1"/>
        <v>358535</v>
      </c>
      <c r="I16" s="60"/>
      <c r="J16" s="60">
        <v>1462159.5237129934</v>
      </c>
      <c r="K16" s="61">
        <f t="shared" si="2"/>
        <v>8.2818108337956945E-3</v>
      </c>
      <c r="L16" s="62">
        <f t="shared" si="3"/>
        <v>463703</v>
      </c>
    </row>
    <row r="17" spans="1:13" x14ac:dyDescent="0.2">
      <c r="A17" s="15" t="s">
        <v>20</v>
      </c>
      <c r="B17" s="12" t="s">
        <v>21</v>
      </c>
      <c r="C17" s="44" t="str">
        <f>IFERROR(VLOOKUP(A17,'[5]SHOPP UPL SFY2019 Combined OUT'!$A:$F,6,FALSE),IFERROR(VLOOKUP(A17,'[5]SHOPP UPL SFY2019 Combined INP'!$A:$F,6,FALSE),VLOOKUP(A17,'[5]DRG UPL SFY19 Combined'!$A:$J,10,FALSE)))</f>
        <v>Yes</v>
      </c>
      <c r="D17" s="26">
        <v>1</v>
      </c>
      <c r="E17" s="45">
        <v>1</v>
      </c>
      <c r="F17" s="60">
        <v>35120121.762575001</v>
      </c>
      <c r="G17" s="61">
        <f t="shared" si="0"/>
        <v>9.9098674977430218E-2</v>
      </c>
      <c r="H17" s="60">
        <f t="shared" si="1"/>
        <v>30585133</v>
      </c>
      <c r="I17" s="60"/>
      <c r="J17" s="60">
        <v>7625051.0011172639</v>
      </c>
      <c r="K17" s="61">
        <f t="shared" si="2"/>
        <v>4.3189015264857793E-2</v>
      </c>
      <c r="L17" s="62">
        <f t="shared" si="3"/>
        <v>2418177</v>
      </c>
    </row>
    <row r="18" spans="1:13" s="58" customFormat="1" x14ac:dyDescent="0.2">
      <c r="A18" s="15" t="s">
        <v>22</v>
      </c>
      <c r="B18" s="12" t="s">
        <v>159</v>
      </c>
      <c r="C18" s="44" t="str">
        <f>IFERROR(VLOOKUP(A18,'[5]SHOPP UPL SFY2019 Combined OUT'!$A:$F,6,FALSE),IFERROR(VLOOKUP(A18,'[5]SHOPP UPL SFY2019 Combined INP'!$A:$F,6,FALSE),VLOOKUP(A18,'[5]DRG UPL SFY19 Combined'!$A:$J,10,FALSE)))</f>
        <v>Yes</v>
      </c>
      <c r="D18" s="12">
        <v>1</v>
      </c>
      <c r="E18" s="45">
        <v>1</v>
      </c>
      <c r="F18" s="60">
        <v>47239487.5154237</v>
      </c>
      <c r="G18" s="61">
        <f t="shared" si="0"/>
        <v>0.13329596779416486</v>
      </c>
      <c r="H18" s="60">
        <f t="shared" si="1"/>
        <v>41139551</v>
      </c>
      <c r="I18" s="60"/>
      <c r="J18" s="60">
        <v>15713425.220365016</v>
      </c>
      <c r="K18" s="61">
        <f t="shared" si="2"/>
        <v>8.9002337375331253E-2</v>
      </c>
      <c r="L18" s="62">
        <f t="shared" si="3"/>
        <v>4983290</v>
      </c>
      <c r="M18" s="29"/>
    </row>
    <row r="19" spans="1:13" x14ac:dyDescent="0.2">
      <c r="A19" s="15" t="s">
        <v>24</v>
      </c>
      <c r="B19" s="12" t="s">
        <v>25</v>
      </c>
      <c r="C19" s="44" t="str">
        <f>IFERROR(VLOOKUP(A19,'[5]SHOPP UPL SFY2019 Combined OUT'!$A:$F,6,FALSE),IFERROR(VLOOKUP(A19,'[5]SHOPP UPL SFY2019 Combined INP'!$A:$F,6,FALSE),VLOOKUP(A19,'[5]DRG UPL SFY19 Combined'!$A:$J,10,FALSE)))</f>
        <v>Yes</v>
      </c>
      <c r="D19" s="12">
        <v>1</v>
      </c>
      <c r="E19" s="45">
        <v>1</v>
      </c>
      <c r="F19" s="60">
        <v>5964994.7289062496</v>
      </c>
      <c r="G19" s="61">
        <f t="shared" si="0"/>
        <v>1.6831464249417338E-2</v>
      </c>
      <c r="H19" s="60">
        <f t="shared" si="1"/>
        <v>5194747</v>
      </c>
      <c r="I19" s="60"/>
      <c r="J19" s="60">
        <v>2527012.6246753517</v>
      </c>
      <c r="K19" s="61">
        <f t="shared" si="2"/>
        <v>1.4313240240045667E-2</v>
      </c>
      <c r="L19" s="62">
        <f t="shared" si="3"/>
        <v>801406</v>
      </c>
    </row>
    <row r="20" spans="1:13" x14ac:dyDescent="0.2">
      <c r="A20" s="15" t="s">
        <v>26</v>
      </c>
      <c r="B20" s="12" t="s">
        <v>27</v>
      </c>
      <c r="C20" s="44" t="str">
        <f>IFERROR(VLOOKUP(A20,'[5]SHOPP UPL SFY2019 Combined OUT'!$A:$F,6,FALSE),IFERROR(VLOOKUP(A20,'[5]SHOPP UPL SFY2019 Combined INP'!$A:$F,6,FALSE),VLOOKUP(A20,'[5]DRG UPL SFY19 Combined'!$A:$J,10,FALSE)))</f>
        <v>Yes</v>
      </c>
      <c r="D20" s="12">
        <v>1</v>
      </c>
      <c r="E20" s="45">
        <v>1</v>
      </c>
      <c r="F20" s="60">
        <v>2751072.1360050002</v>
      </c>
      <c r="G20" s="61">
        <f t="shared" si="0"/>
        <v>7.7627180591367979E-3</v>
      </c>
      <c r="H20" s="60">
        <f t="shared" si="1"/>
        <v>2395832</v>
      </c>
      <c r="I20" s="60"/>
      <c r="J20" s="60">
        <v>2645825.1662501758</v>
      </c>
      <c r="K20" s="61">
        <f t="shared" si="2"/>
        <v>1.4986205794109468E-2</v>
      </c>
      <c r="L20" s="62">
        <f t="shared" si="3"/>
        <v>839086</v>
      </c>
    </row>
    <row r="21" spans="1:13" x14ac:dyDescent="0.2">
      <c r="A21" s="15" t="s">
        <v>28</v>
      </c>
      <c r="B21" s="12" t="s">
        <v>29</v>
      </c>
      <c r="C21" s="44" t="str">
        <f>IFERROR(VLOOKUP(A21,'[5]SHOPP UPL SFY2019 Combined OUT'!$A:$F,6,FALSE),IFERROR(VLOOKUP(A21,'[5]SHOPP UPL SFY2019 Combined INP'!$A:$F,6,FALSE),VLOOKUP(A21,'[5]DRG UPL SFY19 Combined'!$A:$J,10,FALSE)))</f>
        <v>Yes</v>
      </c>
      <c r="D21" s="12">
        <v>1</v>
      </c>
      <c r="E21" s="45">
        <v>1</v>
      </c>
      <c r="F21" s="60">
        <v>1399802.858705</v>
      </c>
      <c r="G21" s="61">
        <f t="shared" si="0"/>
        <v>3.9498327900191667E-3</v>
      </c>
      <c r="H21" s="60">
        <f t="shared" si="1"/>
        <v>1219049</v>
      </c>
      <c r="I21" s="60"/>
      <c r="J21" s="60">
        <v>2212948.2612116267</v>
      </c>
      <c r="K21" s="61">
        <f t="shared" si="2"/>
        <v>1.2534349766290779E-2</v>
      </c>
      <c r="L21" s="62">
        <f t="shared" si="3"/>
        <v>701805</v>
      </c>
    </row>
    <row r="22" spans="1:13" x14ac:dyDescent="0.2">
      <c r="A22" s="15" t="s">
        <v>30</v>
      </c>
      <c r="B22" s="12" t="s">
        <v>31</v>
      </c>
      <c r="C22" s="44" t="str">
        <f>IFERROR(VLOOKUP(A22,'[5]SHOPP UPL SFY2019 Combined OUT'!$A:$F,6,FALSE),IFERROR(VLOOKUP(A22,'[5]SHOPP UPL SFY2019 Combined INP'!$A:$F,6,FALSE),VLOOKUP(A22,'[5]DRG UPL SFY19 Combined'!$A:$J,10,FALSE)))</f>
        <v>Yes</v>
      </c>
      <c r="D22" s="12">
        <v>1</v>
      </c>
      <c r="E22" s="45">
        <v>1</v>
      </c>
      <c r="F22" s="60">
        <v>1345768.8969562503</v>
      </c>
      <c r="G22" s="61">
        <f t="shared" si="0"/>
        <v>3.7973648102871504E-3</v>
      </c>
      <c r="H22" s="60">
        <f t="shared" si="1"/>
        <v>1171993</v>
      </c>
      <c r="I22" s="60"/>
      <c r="J22" s="60">
        <v>1687600.909295426</v>
      </c>
      <c r="K22" s="61">
        <f t="shared" si="2"/>
        <v>9.5587323182321562E-3</v>
      </c>
      <c r="L22" s="62">
        <f t="shared" si="3"/>
        <v>535199</v>
      </c>
    </row>
    <row r="23" spans="1:13" x14ac:dyDescent="0.2">
      <c r="A23" s="15" t="s">
        <v>23</v>
      </c>
      <c r="B23" s="12" t="s">
        <v>160</v>
      </c>
      <c r="C23" s="44" t="str">
        <f>IFERROR(VLOOKUP(A23,'[5]SHOPP UPL SFY2019 Combined OUT'!$A:$F,6,FALSE),IFERROR(VLOOKUP(A23,'[5]SHOPP UPL SFY2019 Combined INP'!$A:$F,6,FALSE),VLOOKUP(A23,'[5]DRG UPL SFY19 Combined'!$A:$J,10,FALSE)))</f>
        <v>Yes</v>
      </c>
      <c r="D23" s="12">
        <v>1</v>
      </c>
      <c r="E23" s="45">
        <v>1</v>
      </c>
      <c r="F23" s="60">
        <v>1618155.3553775002</v>
      </c>
      <c r="G23" s="61">
        <f t="shared" si="0"/>
        <v>4.5659594436948687E-3</v>
      </c>
      <c r="H23" s="60">
        <f t="shared" si="1"/>
        <v>1409206</v>
      </c>
      <c r="I23" s="60"/>
      <c r="J23" s="60">
        <v>2247860.4585571364</v>
      </c>
      <c r="K23" s="61">
        <f t="shared" si="2"/>
        <v>1.2732095777938966E-2</v>
      </c>
      <c r="L23" s="62">
        <f t="shared" si="3"/>
        <v>712877</v>
      </c>
    </row>
    <row r="24" spans="1:13" x14ac:dyDescent="0.2">
      <c r="A24" s="15" t="s">
        <v>32</v>
      </c>
      <c r="B24" s="12" t="s">
        <v>33</v>
      </c>
      <c r="C24" s="44" t="str">
        <f>IFERROR(VLOOKUP(A24,'[5]SHOPP UPL SFY2019 Combined OUT'!$A:$F,6,FALSE),IFERROR(VLOOKUP(A24,'[5]SHOPP UPL SFY2019 Combined INP'!$A:$F,6,FALSE),VLOOKUP(A24,'[5]DRG UPL SFY19 Combined'!$A:$J,10,FALSE)))</f>
        <v>Yes</v>
      </c>
      <c r="D24" s="12">
        <v>1</v>
      </c>
      <c r="E24" s="45">
        <v>1</v>
      </c>
      <c r="F24" s="60">
        <v>13405585.276396252</v>
      </c>
      <c r="G24" s="61">
        <f t="shared" si="0"/>
        <v>3.7826626774497059E-2</v>
      </c>
      <c r="H24" s="60">
        <f t="shared" si="1"/>
        <v>11674550</v>
      </c>
      <c r="I24" s="60"/>
      <c r="J24" s="60">
        <v>8874731.218809329</v>
      </c>
      <c r="K24" s="61">
        <f t="shared" si="2"/>
        <v>5.0267323067675777E-2</v>
      </c>
      <c r="L24" s="62">
        <f t="shared" si="3"/>
        <v>2814495</v>
      </c>
    </row>
    <row r="25" spans="1:13" x14ac:dyDescent="0.2">
      <c r="A25" s="15" t="s">
        <v>34</v>
      </c>
      <c r="B25" s="12" t="s">
        <v>35</v>
      </c>
      <c r="C25" s="44" t="str">
        <f>IFERROR(VLOOKUP(A25,'[5]SHOPP UPL SFY2019 Combined OUT'!$A:$F,6,FALSE),IFERROR(VLOOKUP(A25,'[5]SHOPP UPL SFY2019 Combined INP'!$A:$F,6,FALSE),VLOOKUP(A25,'[5]DRG UPL SFY19 Combined'!$A:$J,10,FALSE)))</f>
        <v>Yes</v>
      </c>
      <c r="D25" s="12">
        <v>1</v>
      </c>
      <c r="E25" s="45">
        <v>1</v>
      </c>
      <c r="F25" s="60">
        <v>2617537.4162425008</v>
      </c>
      <c r="G25" s="61">
        <f t="shared" si="0"/>
        <v>7.3859222757563505E-3</v>
      </c>
      <c r="H25" s="60">
        <f t="shared" si="1"/>
        <v>2279540</v>
      </c>
      <c r="I25" s="60"/>
      <c r="J25" s="60">
        <v>3206341.8619319694</v>
      </c>
      <c r="K25" s="61">
        <f t="shared" si="2"/>
        <v>1.8161025755636485E-2</v>
      </c>
      <c r="L25" s="62">
        <f t="shared" si="3"/>
        <v>1016846</v>
      </c>
    </row>
    <row r="26" spans="1:13" x14ac:dyDescent="0.2">
      <c r="A26" s="15" t="s">
        <v>9</v>
      </c>
      <c r="B26" s="12" t="s">
        <v>161</v>
      </c>
      <c r="C26" s="44" t="str">
        <f>IFERROR(VLOOKUP(A26,'[5]SHOPP UPL SFY2019 Combined OUT'!$A:$F,6,FALSE),IFERROR(VLOOKUP(A26,'[5]SHOPP UPL SFY2019 Combined INP'!$A:$F,6,FALSE),VLOOKUP(A26,'[5]DRG UPL SFY19 Combined'!$A:$J,10,FALSE)))</f>
        <v>Yes</v>
      </c>
      <c r="D26" s="12">
        <v>1</v>
      </c>
      <c r="E26" s="45">
        <v>1</v>
      </c>
      <c r="F26" s="60">
        <v>2352608.1913887504</v>
      </c>
      <c r="G26" s="61">
        <f t="shared" si="0"/>
        <v>6.6383697665910353E-3</v>
      </c>
      <c r="H26" s="60">
        <f t="shared" si="1"/>
        <v>2048821</v>
      </c>
      <c r="I26" s="60"/>
      <c r="J26" s="60">
        <v>2392371.8492397182</v>
      </c>
      <c r="K26" s="61">
        <f t="shared" si="2"/>
        <v>1.3550622061529901E-2</v>
      </c>
      <c r="L26" s="62">
        <f t="shared" si="3"/>
        <v>758707</v>
      </c>
    </row>
    <row r="27" spans="1:13" x14ac:dyDescent="0.2">
      <c r="A27" s="74" t="s">
        <v>106</v>
      </c>
      <c r="B27" s="12" t="s">
        <v>162</v>
      </c>
      <c r="C27" s="44" t="str">
        <f>IFERROR(VLOOKUP(A27,'[5]SHOPP UPL SFY2019 Combined OUT'!$A:$F,6,FALSE),IFERROR(VLOOKUP(A27,'[5]SHOPP UPL SFY2019 Combined INP'!$A:$F,6,FALSE),VLOOKUP(A27,'[5]DRG UPL SFY19 Combined'!$A:$J,10,FALSE)))</f>
        <v>No</v>
      </c>
      <c r="D27" s="12">
        <v>1</v>
      </c>
      <c r="E27" s="45">
        <v>1</v>
      </c>
      <c r="F27" s="60">
        <v>253099.36</v>
      </c>
      <c r="G27" s="61">
        <f t="shared" si="0"/>
        <v>7.1417210291006145E-4</v>
      </c>
      <c r="H27" s="60">
        <f t="shared" si="1"/>
        <v>220417</v>
      </c>
      <c r="I27" s="60"/>
      <c r="J27" s="60">
        <v>0</v>
      </c>
      <c r="K27" s="61">
        <f t="shared" si="2"/>
        <v>0</v>
      </c>
      <c r="L27" s="62">
        <f t="shared" si="3"/>
        <v>0</v>
      </c>
      <c r="M27" s="16"/>
    </row>
    <row r="28" spans="1:13" x14ac:dyDescent="0.2">
      <c r="A28" s="15" t="s">
        <v>102</v>
      </c>
      <c r="B28" s="12" t="s">
        <v>163</v>
      </c>
      <c r="C28" s="44" t="str">
        <f>IFERROR(VLOOKUP(A28,'[5]SHOPP UPL SFY2019 Combined OUT'!$A:$F,6,FALSE),IFERROR(VLOOKUP(A28,'[5]SHOPP UPL SFY2019 Combined INP'!$A:$F,6,FALSE),VLOOKUP(A28,'[5]DRG UPL SFY19 Combined'!$A:$J,10,FALSE)))</f>
        <v>Yes</v>
      </c>
      <c r="D28" s="12">
        <v>1</v>
      </c>
      <c r="E28" s="45">
        <v>1</v>
      </c>
      <c r="F28" s="60">
        <v>336843.75781000004</v>
      </c>
      <c r="G28" s="61">
        <f t="shared" si="0"/>
        <v>9.5047421244879953E-4</v>
      </c>
      <c r="H28" s="60">
        <f t="shared" si="1"/>
        <v>293348</v>
      </c>
      <c r="I28" s="60"/>
      <c r="J28" s="60">
        <v>1535023.3705283469</v>
      </c>
      <c r="K28" s="61">
        <f t="shared" si="2"/>
        <v>8.6945186034753288E-3</v>
      </c>
      <c r="L28" s="62">
        <f t="shared" si="3"/>
        <v>486811</v>
      </c>
    </row>
    <row r="29" spans="1:13" x14ac:dyDescent="0.2">
      <c r="A29" s="15" t="s">
        <v>5</v>
      </c>
      <c r="B29" s="12" t="s">
        <v>164</v>
      </c>
      <c r="C29" s="44" t="str">
        <f>IFERROR(VLOOKUP(A29,'[5]SHOPP UPL SFY2019 Combined OUT'!$A:$F,6,FALSE),IFERROR(VLOOKUP(A29,'[5]SHOPP UPL SFY2019 Combined INP'!$A:$F,6,FALSE),VLOOKUP(A29,'[5]DRG UPL SFY19 Combined'!$A:$J,10,FALSE)))</f>
        <v>Yes</v>
      </c>
      <c r="D29" s="12">
        <v>1</v>
      </c>
      <c r="E29" s="45">
        <v>1</v>
      </c>
      <c r="F29" s="60">
        <v>825933.64173124998</v>
      </c>
      <c r="G29" s="61">
        <f t="shared" si="0"/>
        <v>2.3305423047271716E-3</v>
      </c>
      <c r="H29" s="60">
        <f t="shared" si="1"/>
        <v>719283</v>
      </c>
      <c r="I29" s="60"/>
      <c r="J29" s="60">
        <v>1016049.2591609389</v>
      </c>
      <c r="K29" s="61">
        <f t="shared" si="2"/>
        <v>5.754999797026851E-3</v>
      </c>
      <c r="L29" s="62">
        <f t="shared" si="3"/>
        <v>322226</v>
      </c>
    </row>
    <row r="30" spans="1:13" x14ac:dyDescent="0.2">
      <c r="A30" s="15" t="s">
        <v>36</v>
      </c>
      <c r="B30" s="12" t="s">
        <v>37</v>
      </c>
      <c r="C30" s="44" t="str">
        <f>IFERROR(VLOOKUP(A30,'[5]SHOPP UPL SFY2019 Combined OUT'!$A:$F,6,FALSE),IFERROR(VLOOKUP(A30,'[5]SHOPP UPL SFY2019 Combined INP'!$A:$F,6,FALSE),VLOOKUP(A30,'[5]DRG UPL SFY19 Combined'!$A:$J,10,FALSE)))</f>
        <v>Yes</v>
      </c>
      <c r="D30" s="12">
        <v>1</v>
      </c>
      <c r="E30" s="45">
        <v>1</v>
      </c>
      <c r="F30" s="60">
        <v>15398188.753417505</v>
      </c>
      <c r="G30" s="61">
        <f t="shared" si="0"/>
        <v>4.3449168907555666E-2</v>
      </c>
      <c r="H30" s="60">
        <f t="shared" si="1"/>
        <v>13409853</v>
      </c>
      <c r="I30" s="60"/>
      <c r="J30" s="60">
        <v>7504763.5748572582</v>
      </c>
      <c r="K30" s="61">
        <f t="shared" si="2"/>
        <v>4.2507695823433382E-2</v>
      </c>
      <c r="L30" s="62">
        <f t="shared" si="3"/>
        <v>2380029</v>
      </c>
    </row>
    <row r="31" spans="1:13" x14ac:dyDescent="0.2">
      <c r="A31" s="15" t="s">
        <v>38</v>
      </c>
      <c r="B31" s="12" t="s">
        <v>39</v>
      </c>
      <c r="C31" s="44" t="str">
        <f>IFERROR(VLOOKUP(A31,'[5]SHOPP UPL SFY2019 Combined OUT'!$A:$F,6,FALSE),IFERROR(VLOOKUP(A31,'[5]SHOPP UPL SFY2019 Combined INP'!$A:$F,6,FALSE),VLOOKUP(A31,'[5]DRG UPL SFY19 Combined'!$A:$J,10,FALSE)))</f>
        <v>Yes</v>
      </c>
      <c r="D31" s="12">
        <v>1</v>
      </c>
      <c r="E31" s="45">
        <v>1</v>
      </c>
      <c r="F31" s="60">
        <v>3350990.7744587502</v>
      </c>
      <c r="G31" s="61">
        <f t="shared" si="0"/>
        <v>9.4555123656868238E-3</v>
      </c>
      <c r="H31" s="60">
        <f t="shared" si="1"/>
        <v>2918284</v>
      </c>
      <c r="I31" s="60"/>
      <c r="J31" s="60">
        <v>3840965.2654192327</v>
      </c>
      <c r="K31" s="61">
        <f t="shared" si="2"/>
        <v>2.175559316989133E-2</v>
      </c>
      <c r="L31" s="62">
        <f t="shared" si="3"/>
        <v>1218108</v>
      </c>
    </row>
    <row r="32" spans="1:13" x14ac:dyDescent="0.2">
      <c r="A32" s="15" t="s">
        <v>40</v>
      </c>
      <c r="B32" s="12" t="s">
        <v>165</v>
      </c>
      <c r="C32" s="44" t="str">
        <f>IFERROR(VLOOKUP(A32,'[5]SHOPP UPL SFY2019 Combined OUT'!$A:$F,6,FALSE),IFERROR(VLOOKUP(A32,'[5]SHOPP UPL SFY2019 Combined INP'!$A:$F,6,FALSE),VLOOKUP(A32,'[5]DRG UPL SFY19 Combined'!$A:$J,10,FALSE)))</f>
        <v>Yes</v>
      </c>
      <c r="D32" s="12">
        <v>1</v>
      </c>
      <c r="E32" s="45">
        <v>1</v>
      </c>
      <c r="F32" s="60">
        <v>6248040.3909050003</v>
      </c>
      <c r="G32" s="61">
        <f t="shared" si="0"/>
        <v>1.7630136026577179E-2</v>
      </c>
      <c r="H32" s="60">
        <f t="shared" si="1"/>
        <v>5441244</v>
      </c>
      <c r="I32" s="60"/>
      <c r="J32" s="60">
        <v>4912813.6953993449</v>
      </c>
      <c r="K32" s="61">
        <f t="shared" si="2"/>
        <v>2.7826644786102417E-2</v>
      </c>
      <c r="L32" s="62">
        <f t="shared" si="3"/>
        <v>1558029</v>
      </c>
    </row>
    <row r="33" spans="1:13" x14ac:dyDescent="0.2">
      <c r="A33" s="15" t="s">
        <v>41</v>
      </c>
      <c r="B33" s="12" t="s">
        <v>42</v>
      </c>
      <c r="C33" s="44" t="str">
        <f>IFERROR(VLOOKUP(A33,'[5]SHOPP UPL SFY2019 Combined OUT'!$A:$F,6,FALSE),IFERROR(VLOOKUP(A33,'[5]SHOPP UPL SFY2019 Combined INP'!$A:$F,6,FALSE),VLOOKUP(A33,'[5]DRG UPL SFY19 Combined'!$A:$J,10,FALSE)))</f>
        <v>No</v>
      </c>
      <c r="D33" s="12">
        <v>1</v>
      </c>
      <c r="E33" s="45">
        <v>1</v>
      </c>
      <c r="F33" s="60">
        <v>14169.4</v>
      </c>
      <c r="G33" s="61">
        <f t="shared" si="0"/>
        <v>3.9981887725728839E-5</v>
      </c>
      <c r="H33" s="60">
        <f t="shared" si="1"/>
        <v>12340</v>
      </c>
      <c r="I33" s="16"/>
      <c r="J33" s="60">
        <v>0</v>
      </c>
      <c r="K33" s="61">
        <f t="shared" si="2"/>
        <v>0</v>
      </c>
      <c r="L33" s="62">
        <f t="shared" si="3"/>
        <v>0</v>
      </c>
    </row>
    <row r="34" spans="1:13" x14ac:dyDescent="0.2">
      <c r="A34" s="15" t="s">
        <v>8</v>
      </c>
      <c r="B34" s="12" t="s">
        <v>166</v>
      </c>
      <c r="C34" s="44" t="str">
        <f>IFERROR(VLOOKUP(A34,'[5]SHOPP UPL SFY2019 Combined OUT'!$A:$F,6,FALSE),IFERROR(VLOOKUP(A34,'[5]SHOPP UPL SFY2019 Combined INP'!$A:$F,6,FALSE),VLOOKUP(A34,'[5]DRG UPL SFY19 Combined'!$A:$J,10,FALSE)))</f>
        <v>Yes</v>
      </c>
      <c r="D34" s="12">
        <v>1</v>
      </c>
      <c r="E34" s="45">
        <v>1</v>
      </c>
      <c r="F34" s="60">
        <v>7500547.9852974992</v>
      </c>
      <c r="G34" s="61">
        <f t="shared" si="0"/>
        <v>2.1164344815560735E-2</v>
      </c>
      <c r="H34" s="60">
        <f t="shared" si="1"/>
        <v>6532018</v>
      </c>
      <c r="I34" s="60"/>
      <c r="J34" s="60">
        <v>4082183.5327949729</v>
      </c>
      <c r="K34" s="61">
        <f t="shared" si="2"/>
        <v>2.3121876415777409E-2</v>
      </c>
      <c r="L34" s="62">
        <f t="shared" si="3"/>
        <v>1294607</v>
      </c>
    </row>
    <row r="35" spans="1:13" x14ac:dyDescent="0.2">
      <c r="A35" s="15" t="s">
        <v>118</v>
      </c>
      <c r="B35" s="12" t="s">
        <v>167</v>
      </c>
      <c r="C35" s="44" t="s">
        <v>146</v>
      </c>
      <c r="D35" s="12">
        <v>1</v>
      </c>
      <c r="E35" s="45">
        <v>1</v>
      </c>
      <c r="F35" s="60">
        <v>74003.92</v>
      </c>
      <c r="G35" s="61">
        <f t="shared" si="0"/>
        <v>2.0881734023344808E-4</v>
      </c>
      <c r="H35" s="60">
        <f t="shared" si="1"/>
        <v>64448</v>
      </c>
      <c r="I35" s="60"/>
      <c r="J35" s="60">
        <v>0</v>
      </c>
      <c r="K35" s="61">
        <f t="shared" si="2"/>
        <v>0</v>
      </c>
      <c r="L35" s="62">
        <f t="shared" si="3"/>
        <v>0</v>
      </c>
    </row>
    <row r="36" spans="1:13" x14ac:dyDescent="0.2">
      <c r="A36" s="15" t="s">
        <v>43</v>
      </c>
      <c r="B36" s="12" t="s">
        <v>108</v>
      </c>
      <c r="C36" s="44" t="str">
        <f>IFERROR(VLOOKUP(A36,'[5]SHOPP UPL SFY2019 Combined OUT'!$A:$F,6,FALSE),IFERROR(VLOOKUP(A36,'[5]SHOPP UPL SFY2019 Combined INP'!$A:$F,6,FALSE),VLOOKUP(A36,'[5]DRG UPL SFY19 Combined'!$A:$J,10,FALSE)))</f>
        <v>Yes</v>
      </c>
      <c r="D36" s="12">
        <v>1</v>
      </c>
      <c r="E36" s="45">
        <v>1</v>
      </c>
      <c r="F36" s="60">
        <v>9322532.1373625025</v>
      </c>
      <c r="G36" s="61">
        <f t="shared" si="0"/>
        <v>2.6305449294643846E-2</v>
      </c>
      <c r="H36" s="60">
        <f t="shared" si="1"/>
        <v>8118733</v>
      </c>
      <c r="I36" s="60"/>
      <c r="J36" s="60">
        <v>4996097.1601293134</v>
      </c>
      <c r="K36" s="61">
        <f t="shared" si="2"/>
        <v>2.8298370264267195E-2</v>
      </c>
      <c r="L36" s="62">
        <f t="shared" si="3"/>
        <v>1584441</v>
      </c>
    </row>
    <row r="37" spans="1:13" x14ac:dyDescent="0.2">
      <c r="A37" s="15" t="s">
        <v>103</v>
      </c>
      <c r="B37" s="12" t="s">
        <v>109</v>
      </c>
      <c r="C37" s="44" t="str">
        <f>IFERROR(VLOOKUP(A37,'[5]SHOPP UPL SFY2019 Combined OUT'!$A:$F,6,FALSE),IFERROR(VLOOKUP(A37,'[5]SHOPP UPL SFY2019 Combined INP'!$A:$F,6,FALSE),VLOOKUP(A37,'[5]DRG UPL SFY19 Combined'!$A:$J,10,FALSE)))</f>
        <v>No</v>
      </c>
      <c r="D37" s="12">
        <v>1</v>
      </c>
      <c r="E37" s="45">
        <v>1</v>
      </c>
      <c r="F37" s="60">
        <v>5578916.3099999996</v>
      </c>
      <c r="G37" s="61">
        <f t="shared" ref="G37:G54" si="4">IF($E37=1,F37/$F$57,0)</f>
        <v>1.5742064274962768E-2</v>
      </c>
      <c r="H37" s="60">
        <f t="shared" ref="H37:H54" si="5">IF($E37=1,ROUND(G37*($H$60+$H$61),0),0)</f>
        <v>4858522</v>
      </c>
      <c r="I37" s="60"/>
      <c r="J37" s="60">
        <v>0</v>
      </c>
      <c r="K37" s="61">
        <f t="shared" ref="K37:K54" si="6">IF($E37=1,J37/$J$57,0)</f>
        <v>0</v>
      </c>
      <c r="L37" s="62">
        <f t="shared" ref="L37:L54" si="7">IF($E37=1,ROUND(K37*($L$60+$L$61),0),0)</f>
        <v>0</v>
      </c>
      <c r="M37" s="16"/>
    </row>
    <row r="38" spans="1:13" s="16" customFormat="1" x14ac:dyDescent="0.2">
      <c r="A38" s="75" t="s">
        <v>104</v>
      </c>
      <c r="B38" s="12" t="s">
        <v>110</v>
      </c>
      <c r="C38" s="44" t="str">
        <f>IFERROR(VLOOKUP(A38,'[5]SHOPP UPL SFY2019 Combined OUT'!$A:$F,6,FALSE),IFERROR(VLOOKUP(A38,'[5]SHOPP UPL SFY2019 Combined INP'!$A:$F,6,FALSE),VLOOKUP(A38,'[5]DRG UPL SFY19 Combined'!$A:$J,10,FALSE)))</f>
        <v>No</v>
      </c>
      <c r="D38" s="12">
        <v>1</v>
      </c>
      <c r="E38" s="45">
        <v>1</v>
      </c>
      <c r="F38" s="60">
        <v>493185.32999999996</v>
      </c>
      <c r="G38" s="61">
        <f t="shared" si="4"/>
        <v>1.391624238996466E-3</v>
      </c>
      <c r="H38" s="60">
        <f t="shared" si="5"/>
        <v>429501</v>
      </c>
      <c r="I38" s="60"/>
      <c r="J38" s="60">
        <v>0</v>
      </c>
      <c r="K38" s="61">
        <f t="shared" si="6"/>
        <v>0</v>
      </c>
      <c r="L38" s="62">
        <f t="shared" si="7"/>
        <v>0</v>
      </c>
    </row>
    <row r="39" spans="1:13" x14ac:dyDescent="0.2">
      <c r="A39" s="15" t="s">
        <v>44</v>
      </c>
      <c r="B39" s="12" t="s">
        <v>45</v>
      </c>
      <c r="C39" s="44" t="str">
        <f>IFERROR(VLOOKUP(A39,'[5]SHOPP UPL SFY2019 Combined OUT'!$A:$F,6,FALSE),IFERROR(VLOOKUP(A39,'[5]SHOPP UPL SFY2019 Combined INP'!$A:$F,6,FALSE),VLOOKUP(A39,'[5]DRG UPL SFY19 Combined'!$A:$J,10,FALSE)))</f>
        <v>Yes</v>
      </c>
      <c r="D39" s="12">
        <v>1</v>
      </c>
      <c r="E39" s="45">
        <v>1</v>
      </c>
      <c r="F39" s="60">
        <v>65209996.888018765</v>
      </c>
      <c r="G39" s="61">
        <f t="shared" si="4"/>
        <v>0.18400347044842361</v>
      </c>
      <c r="H39" s="60">
        <f t="shared" si="5"/>
        <v>56789565</v>
      </c>
      <c r="I39" s="60"/>
      <c r="J39" s="60">
        <v>25475358.900166512</v>
      </c>
      <c r="K39" s="61">
        <f t="shared" si="6"/>
        <v>0.14429485970071634</v>
      </c>
      <c r="L39" s="62">
        <f t="shared" si="7"/>
        <v>8079149</v>
      </c>
    </row>
    <row r="40" spans="1:13" x14ac:dyDescent="0.2">
      <c r="A40" s="15" t="s">
        <v>46</v>
      </c>
      <c r="B40" s="12" t="s">
        <v>47</v>
      </c>
      <c r="C40" s="44" t="str">
        <f>IFERROR(VLOOKUP(A40,'[5]SHOPP UPL SFY2019 Combined OUT'!$A:$F,6,FALSE),IFERROR(VLOOKUP(A40,'[5]SHOPP UPL SFY2019 Combined INP'!$A:$F,6,FALSE),VLOOKUP(A40,'[5]DRG UPL SFY19 Combined'!$A:$J,10,FALSE)))</f>
        <v>Yes</v>
      </c>
      <c r="D40" s="12">
        <v>1</v>
      </c>
      <c r="E40" s="45">
        <v>1</v>
      </c>
      <c r="F40" s="60">
        <v>3546022.8635587501</v>
      </c>
      <c r="G40" s="61">
        <f t="shared" si="4"/>
        <v>1.0005835674317433E-2</v>
      </c>
      <c r="H40" s="60">
        <f t="shared" si="5"/>
        <v>3088132</v>
      </c>
      <c r="I40" s="60"/>
      <c r="J40" s="60">
        <v>2996457.4367008312</v>
      </c>
      <c r="K40" s="61">
        <f t="shared" si="6"/>
        <v>1.6972220376651435E-2</v>
      </c>
      <c r="L40" s="62">
        <f t="shared" si="7"/>
        <v>950284</v>
      </c>
    </row>
    <row r="41" spans="1:13" x14ac:dyDescent="0.2">
      <c r="A41" s="15" t="s">
        <v>99</v>
      </c>
      <c r="B41" s="12" t="s">
        <v>168</v>
      </c>
      <c r="C41" s="44" t="str">
        <f>IFERROR(VLOOKUP(A41,'[5]SHOPP UPL SFY2019 Combined OUT'!$A:$F,6,FALSE),IFERROR(VLOOKUP(A41,'[5]SHOPP UPL SFY2019 Combined INP'!$A:$F,6,FALSE),VLOOKUP(A41,'[5]DRG UPL SFY19 Combined'!$A:$J,10,FALSE)))</f>
        <v>Yes</v>
      </c>
      <c r="D41" s="12">
        <v>1</v>
      </c>
      <c r="E41" s="45">
        <v>1</v>
      </c>
      <c r="F41" s="60">
        <v>499394.78476625006</v>
      </c>
      <c r="G41" s="61">
        <f t="shared" si="4"/>
        <v>1.4091454977161158E-3</v>
      </c>
      <c r="H41" s="60">
        <f t="shared" si="5"/>
        <v>434909</v>
      </c>
      <c r="I41" s="60"/>
      <c r="J41" s="60">
        <v>998444.71656215843</v>
      </c>
      <c r="K41" s="61">
        <f t="shared" si="6"/>
        <v>5.6552859906643538E-3</v>
      </c>
      <c r="L41" s="62">
        <f t="shared" si="7"/>
        <v>316643</v>
      </c>
    </row>
    <row r="42" spans="1:13" x14ac:dyDescent="0.2">
      <c r="A42" s="15" t="s">
        <v>100</v>
      </c>
      <c r="B42" s="12" t="s">
        <v>169</v>
      </c>
      <c r="C42" s="44" t="str">
        <f>IFERROR(VLOOKUP(A42,'[5]SHOPP UPL SFY2019 Combined OUT'!$A:$F,6,FALSE),IFERROR(VLOOKUP(A42,'[5]SHOPP UPL SFY2019 Combined INP'!$A:$F,6,FALSE),VLOOKUP(A42,'[5]DRG UPL SFY19 Combined'!$A:$J,10,FALSE)))</f>
        <v>Yes</v>
      </c>
      <c r="D42" s="12">
        <v>1</v>
      </c>
      <c r="E42" s="45">
        <v>1</v>
      </c>
      <c r="F42" s="60">
        <v>8656131.0709687527</v>
      </c>
      <c r="G42" s="61">
        <f t="shared" si="4"/>
        <v>2.4425061090707131E-2</v>
      </c>
      <c r="H42" s="60">
        <f t="shared" si="5"/>
        <v>7538383</v>
      </c>
      <c r="I42" s="60"/>
      <c r="J42" s="60">
        <v>6973605.3075155485</v>
      </c>
      <c r="K42" s="61">
        <f t="shared" si="6"/>
        <v>3.9499164796832353E-2</v>
      </c>
      <c r="L42" s="62">
        <f t="shared" si="7"/>
        <v>2211580</v>
      </c>
    </row>
    <row r="43" spans="1:13" s="16" customFormat="1" x14ac:dyDescent="0.2">
      <c r="A43" s="16" t="s">
        <v>48</v>
      </c>
      <c r="B43" s="12" t="s">
        <v>49</v>
      </c>
      <c r="C43" s="44" t="str">
        <f>IFERROR(VLOOKUP(A43,'[5]SHOPP UPL SFY2019 Combined OUT'!$A:$F,6,FALSE),IFERROR(VLOOKUP(A43,'[5]SHOPP UPL SFY2019 Combined INP'!$A:$F,6,FALSE),VLOOKUP(A43,'[5]DRG UPL SFY19 Combined'!$A:$J,10,FALSE)))</f>
        <v>Yes</v>
      </c>
      <c r="D43" s="12">
        <v>1</v>
      </c>
      <c r="E43" s="45">
        <v>1</v>
      </c>
      <c r="F43" s="60">
        <v>193968.84984750001</v>
      </c>
      <c r="G43" s="61">
        <f t="shared" si="4"/>
        <v>5.4732315954744031E-4</v>
      </c>
      <c r="H43" s="60">
        <f t="shared" si="5"/>
        <v>168922</v>
      </c>
      <c r="I43" s="60"/>
      <c r="J43" s="60">
        <v>1578628.2524172459</v>
      </c>
      <c r="K43" s="61">
        <f t="shared" si="6"/>
        <v>8.9415008084790769E-3</v>
      </c>
      <c r="L43" s="62">
        <f t="shared" si="7"/>
        <v>500640</v>
      </c>
      <c r="M43" s="29"/>
    </row>
    <row r="44" spans="1:13" x14ac:dyDescent="0.2">
      <c r="A44" s="15" t="s">
        <v>50</v>
      </c>
      <c r="B44" s="12" t="s">
        <v>51</v>
      </c>
      <c r="C44" s="44" t="str">
        <f>IFERROR(VLOOKUP(A44,'[5]SHOPP UPL SFY2019 Combined OUT'!$A:$F,6,FALSE),IFERROR(VLOOKUP(A44,'[5]SHOPP UPL SFY2019 Combined INP'!$A:$F,6,FALSE),VLOOKUP(A44,'[5]DRG UPL SFY19 Combined'!$A:$J,10,FALSE)))</f>
        <v>Yes</v>
      </c>
      <c r="D44" s="12">
        <v>1</v>
      </c>
      <c r="E44" s="45">
        <v>1</v>
      </c>
      <c r="F44" s="60">
        <v>5680540.3664737493</v>
      </c>
      <c r="G44" s="61">
        <f t="shared" si="4"/>
        <v>1.6028817533122363E-2</v>
      </c>
      <c r="H44" s="60">
        <f t="shared" si="5"/>
        <v>4947024</v>
      </c>
      <c r="I44" s="60"/>
      <c r="J44" s="60">
        <v>2820502.2229070938</v>
      </c>
      <c r="K44" s="61">
        <f t="shared" si="6"/>
        <v>1.597559328348766E-2</v>
      </c>
      <c r="L44" s="62">
        <f t="shared" si="7"/>
        <v>894482</v>
      </c>
    </row>
    <row r="45" spans="1:13" s="16" customFormat="1" x14ac:dyDescent="0.2">
      <c r="A45" s="15" t="s">
        <v>52</v>
      </c>
      <c r="B45" s="12" t="s">
        <v>111</v>
      </c>
      <c r="C45" s="44" t="str">
        <f>IFERROR(VLOOKUP(A45,'[5]SHOPP UPL SFY2019 Combined OUT'!$A:$F,6,FALSE),IFERROR(VLOOKUP(A45,'[5]SHOPP UPL SFY2019 Combined INP'!$A:$F,6,FALSE),VLOOKUP(A45,'[5]DRG UPL SFY19 Combined'!$A:$J,10,FALSE)))</f>
        <v>Yes</v>
      </c>
      <c r="D45" s="12">
        <v>1</v>
      </c>
      <c r="E45" s="45">
        <v>1</v>
      </c>
      <c r="F45" s="60">
        <v>35456088.515751302</v>
      </c>
      <c r="G45" s="61">
        <f t="shared" si="4"/>
        <v>0.10004667454022559</v>
      </c>
      <c r="H45" s="60">
        <f t="shared" si="5"/>
        <v>30877717</v>
      </c>
      <c r="I45" s="60"/>
      <c r="J45" s="60">
        <v>13109023.651323086</v>
      </c>
      <c r="K45" s="61">
        <f t="shared" si="6"/>
        <v>7.4250758781995926E-2</v>
      </c>
      <c r="L45" s="62">
        <f t="shared" si="7"/>
        <v>4157341</v>
      </c>
    </row>
    <row r="46" spans="1:13" s="16" customFormat="1" x14ac:dyDescent="0.2">
      <c r="A46" s="15" t="s">
        <v>53</v>
      </c>
      <c r="B46" s="12" t="s">
        <v>54</v>
      </c>
      <c r="C46" s="44" t="str">
        <f>IFERROR(VLOOKUP(A46,'[5]SHOPP UPL SFY2019 Combined OUT'!$A:$F,6,FALSE),IFERROR(VLOOKUP(A46,'[5]SHOPP UPL SFY2019 Combined INP'!$A:$F,6,FALSE),VLOOKUP(A46,'[5]DRG UPL SFY19 Combined'!$A:$J,10,FALSE)))</f>
        <v>Yes</v>
      </c>
      <c r="D46" s="12">
        <v>1</v>
      </c>
      <c r="E46" s="45">
        <v>1</v>
      </c>
      <c r="F46" s="60">
        <v>526462.88748375</v>
      </c>
      <c r="G46" s="61">
        <f t="shared" si="4"/>
        <v>1.4855237384178801E-3</v>
      </c>
      <c r="H46" s="60">
        <f t="shared" si="5"/>
        <v>458482</v>
      </c>
      <c r="I46" s="60"/>
      <c r="J46" s="60">
        <v>2331276.0295690345</v>
      </c>
      <c r="K46" s="61">
        <f t="shared" si="6"/>
        <v>1.3204569518669594E-2</v>
      </c>
      <c r="L46" s="62">
        <f t="shared" si="7"/>
        <v>739331</v>
      </c>
      <c r="M46" s="29"/>
    </row>
    <row r="47" spans="1:13" x14ac:dyDescent="0.2">
      <c r="A47" s="15" t="s">
        <v>55</v>
      </c>
      <c r="B47" s="12" t="s">
        <v>56</v>
      </c>
      <c r="C47" s="44" t="str">
        <f>IFERROR(VLOOKUP(A47,'[5]SHOPP UPL SFY2019 Combined OUT'!$A:$F,6,FALSE),IFERROR(VLOOKUP(A47,'[5]SHOPP UPL SFY2019 Combined INP'!$A:$F,6,FALSE),VLOOKUP(A47,'[5]DRG UPL SFY19 Combined'!$A:$J,10,FALSE)))</f>
        <v>Yes</v>
      </c>
      <c r="D47" s="12">
        <v>1</v>
      </c>
      <c r="E47" s="45">
        <v>1</v>
      </c>
      <c r="F47" s="60">
        <v>27683001.53655</v>
      </c>
      <c r="G47" s="61">
        <f t="shared" si="4"/>
        <v>7.811330468089836E-2</v>
      </c>
      <c r="H47" s="60">
        <f t="shared" si="5"/>
        <v>24108353</v>
      </c>
      <c r="I47" s="60"/>
      <c r="J47" s="60">
        <v>6987838.4240813637</v>
      </c>
      <c r="K47" s="61">
        <f t="shared" si="6"/>
        <v>3.9579782524967869E-2</v>
      </c>
      <c r="L47" s="62">
        <f t="shared" si="7"/>
        <v>2216094</v>
      </c>
    </row>
    <row r="48" spans="1:13" x14ac:dyDescent="0.2">
      <c r="A48" s="15" t="s">
        <v>57</v>
      </c>
      <c r="B48" s="12" t="s">
        <v>58</v>
      </c>
      <c r="C48" s="44" t="str">
        <f>IFERROR(VLOOKUP(A48,'[5]SHOPP UPL SFY2019 Combined OUT'!$A:$F,6,FALSE),IFERROR(VLOOKUP(A48,'[5]SHOPP UPL SFY2019 Combined INP'!$A:$F,6,FALSE),VLOOKUP(A48,'[5]DRG UPL SFY19 Combined'!$A:$J,10,FALSE)))</f>
        <v>Yes</v>
      </c>
      <c r="D48" s="12">
        <v>1</v>
      </c>
      <c r="E48" s="45">
        <v>1</v>
      </c>
      <c r="F48" s="60">
        <v>1026204.2253425</v>
      </c>
      <c r="G48" s="61">
        <f t="shared" si="4"/>
        <v>2.8956471072390062E-3</v>
      </c>
      <c r="H48" s="60">
        <f t="shared" si="5"/>
        <v>893693</v>
      </c>
      <c r="I48" s="60"/>
      <c r="J48" s="60">
        <v>1399892.6246004659</v>
      </c>
      <c r="K48" s="61">
        <f t="shared" si="6"/>
        <v>7.9291251854148159E-3</v>
      </c>
      <c r="L48" s="62">
        <f t="shared" si="7"/>
        <v>443956</v>
      </c>
    </row>
    <row r="49" spans="1:13" s="16" customFormat="1" x14ac:dyDescent="0.2">
      <c r="A49" s="15" t="s">
        <v>59</v>
      </c>
      <c r="B49" s="12" t="s">
        <v>60</v>
      </c>
      <c r="C49" s="44" t="str">
        <f>IFERROR(VLOOKUP(A49,'[5]SHOPP UPL SFY2019 Combined OUT'!$A:$F,6,FALSE),IFERROR(VLOOKUP(A49,'[5]SHOPP UPL SFY2019 Combined INP'!$A:$F,6,FALSE),VLOOKUP(A49,'[5]DRG UPL SFY19 Combined'!$A:$J,10,FALSE)))</f>
        <v>Yes</v>
      </c>
      <c r="D49" s="12">
        <v>1</v>
      </c>
      <c r="E49" s="45">
        <v>1</v>
      </c>
      <c r="F49" s="60">
        <v>2244270.3726612502</v>
      </c>
      <c r="G49" s="61">
        <f t="shared" si="4"/>
        <v>6.3326722420089581E-3</v>
      </c>
      <c r="H49" s="60">
        <f t="shared" si="5"/>
        <v>1954472</v>
      </c>
      <c r="I49" s="60"/>
      <c r="J49" s="60">
        <v>1737677.349833996</v>
      </c>
      <c r="K49" s="61">
        <f t="shared" si="6"/>
        <v>9.8423700479356221E-3</v>
      </c>
      <c r="L49" s="62">
        <f t="shared" si="7"/>
        <v>551080</v>
      </c>
    </row>
    <row r="50" spans="1:13" x14ac:dyDescent="0.2">
      <c r="A50" s="15" t="s">
        <v>61</v>
      </c>
      <c r="B50" s="12" t="s">
        <v>112</v>
      </c>
      <c r="C50" s="44" t="str">
        <f>IFERROR(VLOOKUP(A50,'[5]SHOPP UPL SFY2019 Combined OUT'!$A:$F,6,FALSE),IFERROR(VLOOKUP(A50,'[5]SHOPP UPL SFY2019 Combined INP'!$A:$F,6,FALSE),VLOOKUP(A50,'[5]DRG UPL SFY19 Combined'!$A:$J,10,FALSE)))</f>
        <v>Yes</v>
      </c>
      <c r="D50" s="12">
        <v>1</v>
      </c>
      <c r="E50" s="45">
        <v>1</v>
      </c>
      <c r="F50" s="60">
        <v>3343202.2492037499</v>
      </c>
      <c r="G50" s="61">
        <f t="shared" si="4"/>
        <v>9.4335354335447139E-3</v>
      </c>
      <c r="H50" s="60">
        <f t="shared" si="5"/>
        <v>2911501</v>
      </c>
      <c r="I50" s="60"/>
      <c r="J50" s="60">
        <v>4547561.4723467724</v>
      </c>
      <c r="K50" s="61">
        <f t="shared" si="6"/>
        <v>2.5757821399264823E-2</v>
      </c>
      <c r="L50" s="62">
        <f t="shared" si="7"/>
        <v>1442195</v>
      </c>
    </row>
    <row r="51" spans="1:13" s="16" customFormat="1" x14ac:dyDescent="0.2">
      <c r="A51" s="15" t="s">
        <v>62</v>
      </c>
      <c r="B51" s="12" t="s">
        <v>63</v>
      </c>
      <c r="C51" s="44" t="str">
        <f>IFERROR(VLOOKUP(A51,'[5]SHOPP UPL SFY2019 Combined OUT'!$A:$F,6,FALSE),IFERROR(VLOOKUP(A51,'[5]SHOPP UPL SFY2019 Combined INP'!$A:$F,6,FALSE),VLOOKUP(A51,'[5]DRG UPL SFY19 Combined'!$A:$J,10,FALSE)))</f>
        <v>Yes</v>
      </c>
      <c r="D51" s="12">
        <v>1</v>
      </c>
      <c r="E51" s="45">
        <v>1</v>
      </c>
      <c r="F51" s="60">
        <v>644668.86630250001</v>
      </c>
      <c r="G51" s="61">
        <f t="shared" si="4"/>
        <v>1.8190663142249816E-3</v>
      </c>
      <c r="H51" s="60">
        <f t="shared" si="5"/>
        <v>561424</v>
      </c>
      <c r="I51" s="60"/>
      <c r="J51" s="60">
        <v>3976654.4732229961</v>
      </c>
      <c r="K51" s="61">
        <f t="shared" si="6"/>
        <v>2.2524149769218276E-2</v>
      </c>
      <c r="L51" s="62">
        <f t="shared" si="7"/>
        <v>1261140</v>
      </c>
    </row>
    <row r="52" spans="1:13" x14ac:dyDescent="0.2">
      <c r="A52" s="15" t="s">
        <v>64</v>
      </c>
      <c r="B52" s="12" t="s">
        <v>65</v>
      </c>
      <c r="C52" s="44" t="str">
        <f>IFERROR(VLOOKUP(A52,'[5]SHOPP UPL SFY2019 Combined OUT'!$A:$F,6,FALSE),IFERROR(VLOOKUP(A52,'[5]SHOPP UPL SFY2019 Combined INP'!$A:$F,6,FALSE),VLOOKUP(A52,'[5]DRG UPL SFY19 Combined'!$A:$J,10,FALSE)))</f>
        <v>No</v>
      </c>
      <c r="D52" s="12">
        <v>1</v>
      </c>
      <c r="E52" s="45">
        <v>1</v>
      </c>
      <c r="F52" s="60">
        <v>1972746.71</v>
      </c>
      <c r="G52" s="61">
        <f t="shared" si="4"/>
        <v>5.5665121649837645E-3</v>
      </c>
      <c r="H52" s="60">
        <f t="shared" si="5"/>
        <v>1718010</v>
      </c>
      <c r="I52" s="60"/>
      <c r="J52" s="60">
        <v>1527.5480930437475</v>
      </c>
      <c r="K52" s="61">
        <f t="shared" si="6"/>
        <v>8.6521779196760856E-6</v>
      </c>
      <c r="L52" s="62">
        <f t="shared" si="7"/>
        <v>484</v>
      </c>
      <c r="M52" s="16"/>
    </row>
    <row r="53" spans="1:13" s="16" customFormat="1" x14ac:dyDescent="0.2">
      <c r="A53" s="15" t="s">
        <v>105</v>
      </c>
      <c r="B53" s="12" t="s">
        <v>66</v>
      </c>
      <c r="C53" s="44" t="str">
        <f>IFERROR(VLOOKUP(A53,'[5]SHOPP UPL SFY2019 Combined OUT'!$A:$F,6,FALSE),IFERROR(VLOOKUP(A53,'[5]SHOPP UPL SFY2019 Combined INP'!$A:$F,6,FALSE),VLOOKUP(A53,'[5]DRG UPL SFY19 Combined'!$A:$J,10,FALSE)))</f>
        <v>No</v>
      </c>
      <c r="D53" s="12">
        <v>1</v>
      </c>
      <c r="E53" s="45">
        <v>1</v>
      </c>
      <c r="F53" s="60">
        <v>5180752.43</v>
      </c>
      <c r="G53" s="61">
        <f t="shared" si="4"/>
        <v>1.461856267668757E-2</v>
      </c>
      <c r="H53" s="60">
        <f t="shared" si="5"/>
        <v>4511773</v>
      </c>
      <c r="I53" s="60"/>
      <c r="J53" s="60">
        <v>0</v>
      </c>
      <c r="K53" s="61">
        <f t="shared" si="6"/>
        <v>0</v>
      </c>
      <c r="L53" s="62">
        <f t="shared" si="7"/>
        <v>0</v>
      </c>
    </row>
    <row r="54" spans="1:13" x14ac:dyDescent="0.2">
      <c r="A54" s="15" t="s">
        <v>67</v>
      </c>
      <c r="B54" s="12" t="s">
        <v>68</v>
      </c>
      <c r="C54" s="44" t="str">
        <f>IFERROR(VLOOKUP(A54,'[5]SHOPP UPL SFY2019 Combined OUT'!$A:$F,6,FALSE),IFERROR(VLOOKUP(A54,'[5]SHOPP UPL SFY2019 Combined INP'!$A:$F,6,FALSE),VLOOKUP(A54,'[5]DRG UPL SFY19 Combined'!$A:$J,10,FALSE)))</f>
        <v>Yes</v>
      </c>
      <c r="D54" s="12">
        <v>1</v>
      </c>
      <c r="E54" s="45">
        <v>1</v>
      </c>
      <c r="F54" s="60">
        <v>866267.98711625009</v>
      </c>
      <c r="G54" s="61">
        <f t="shared" si="4"/>
        <v>2.4443539882616789E-3</v>
      </c>
      <c r="H54" s="60">
        <f t="shared" si="5"/>
        <v>754409</v>
      </c>
      <c r="I54" s="60"/>
      <c r="J54" s="60">
        <v>1548796.730076113</v>
      </c>
      <c r="K54" s="61">
        <f t="shared" si="6"/>
        <v>8.772532224062218E-3</v>
      </c>
      <c r="L54" s="62">
        <f t="shared" si="7"/>
        <v>491179</v>
      </c>
    </row>
    <row r="55" spans="1:13" s="16" customFormat="1" x14ac:dyDescent="0.2">
      <c r="A55" s="15"/>
      <c r="B55" s="12"/>
      <c r="C55" s="44"/>
      <c r="D55" s="12"/>
      <c r="E55" s="45"/>
      <c r="F55" s="60"/>
      <c r="G55" s="61"/>
      <c r="H55" s="60"/>
      <c r="I55" s="60"/>
      <c r="J55" s="60"/>
      <c r="K55" s="61"/>
      <c r="L55" s="62"/>
    </row>
    <row r="56" spans="1:13" x14ac:dyDescent="0.2">
      <c r="A56" s="63"/>
      <c r="B56" s="63"/>
      <c r="E56" s="59"/>
      <c r="F56" s="46"/>
      <c r="G56" s="47"/>
      <c r="H56" s="46"/>
      <c r="I56" s="46"/>
      <c r="J56" s="46"/>
      <c r="K56" s="47"/>
      <c r="L56" s="48"/>
    </row>
    <row r="57" spans="1:13" x14ac:dyDescent="0.2">
      <c r="A57" s="4"/>
      <c r="E57" s="45"/>
      <c r="F57" s="60">
        <f>SUM(F5:F55)</f>
        <v>354395472.70005</v>
      </c>
      <c r="G57" s="64">
        <f>SUM(G5:G55)</f>
        <v>1</v>
      </c>
      <c r="H57" s="36">
        <f>SUM(H5:H55)</f>
        <v>308633121</v>
      </c>
      <c r="I57" s="46"/>
      <c r="J57" s="60">
        <f>SUM(J5:J55)</f>
        <v>176550702.86637551</v>
      </c>
      <c r="K57" s="64">
        <f>SUM(K5:K55)</f>
        <v>1.0000000000000002</v>
      </c>
      <c r="L57" s="46">
        <f>SUM(L5:L55)</f>
        <v>55990555</v>
      </c>
    </row>
    <row r="58" spans="1:13" x14ac:dyDescent="0.2">
      <c r="A58" s="4"/>
      <c r="E58" s="45"/>
      <c r="F58" s="60">
        <f>SUM(F5:F55)</f>
        <v>354395472.70005</v>
      </c>
      <c r="G58" s="60"/>
      <c r="H58" s="77">
        <f>H60-H57</f>
        <v>0.21876353025436401</v>
      </c>
      <c r="I58" s="60"/>
      <c r="J58" s="60">
        <f>SUM(J5:J55)</f>
        <v>176550702.86637551</v>
      </c>
      <c r="L58" s="78">
        <f>L60-L57</f>
        <v>-2.2521514669060707</v>
      </c>
    </row>
    <row r="59" spans="1:13" x14ac:dyDescent="0.2">
      <c r="A59" s="4"/>
      <c r="E59" s="45"/>
      <c r="F59" s="60"/>
      <c r="G59" s="60"/>
      <c r="H59" s="60"/>
      <c r="I59" s="60"/>
      <c r="J59" s="46"/>
    </row>
    <row r="60" spans="1:13" x14ac:dyDescent="0.2">
      <c r="A60" s="4"/>
      <c r="E60" s="45"/>
      <c r="F60" s="60"/>
      <c r="G60" s="65" t="s">
        <v>147</v>
      </c>
      <c r="H60" s="66">
        <v>308633121.21876353</v>
      </c>
      <c r="I60" s="60"/>
      <c r="J60" s="35"/>
      <c r="K60" s="67" t="s">
        <v>148</v>
      </c>
      <c r="L60" s="68">
        <v>55990552.747848533</v>
      </c>
    </row>
    <row r="61" spans="1:13" x14ac:dyDescent="0.2">
      <c r="A61" s="4"/>
      <c r="E61" s="45"/>
      <c r="F61" s="60"/>
      <c r="G61" s="65" t="s">
        <v>149</v>
      </c>
      <c r="H61" s="66"/>
      <c r="I61" s="60"/>
      <c r="J61" s="46"/>
      <c r="K61" s="67" t="s">
        <v>149</v>
      </c>
      <c r="L61" s="68"/>
    </row>
    <row r="62" spans="1:13" x14ac:dyDescent="0.2">
      <c r="A62" s="4"/>
      <c r="E62" s="45"/>
      <c r="F62" s="60"/>
      <c r="G62" s="60"/>
      <c r="H62" s="60"/>
      <c r="I62" s="60"/>
      <c r="J62" s="46"/>
    </row>
    <row r="63" spans="1:13" s="53" customFormat="1" x14ac:dyDescent="0.2">
      <c r="A63" s="49"/>
      <c r="B63" s="50" t="s">
        <v>150</v>
      </c>
      <c r="C63" s="51"/>
      <c r="D63" s="52"/>
      <c r="E63" s="54"/>
      <c r="F63" s="55"/>
      <c r="G63" s="56"/>
      <c r="H63" s="55"/>
      <c r="I63" s="55"/>
      <c r="J63" s="55"/>
      <c r="K63" s="56"/>
      <c r="L63" s="57"/>
    </row>
    <row r="64" spans="1:13" x14ac:dyDescent="0.2">
      <c r="A64" s="15" t="s">
        <v>98</v>
      </c>
      <c r="B64" s="12" t="s">
        <v>113</v>
      </c>
      <c r="C64" s="44" t="str">
        <f>IFERROR(VLOOKUP(A64,'[5]SHOPP UPL SFY2019 Combined OUT'!$A:$F,6,FALSE),IFERROR(VLOOKUP(A64,'[5]SHOPP UPL SFY2019 Combined INP'!$A:$F,6,FALSE),VLOOKUP(A64,'[5]DRG UPL SFY19 Combined'!$A:$J,10,FALSE)))</f>
        <v>Yes</v>
      </c>
      <c r="D64" s="12">
        <v>2</v>
      </c>
      <c r="E64" s="45">
        <v>1</v>
      </c>
      <c r="F64" s="60">
        <v>132665.41581125002</v>
      </c>
      <c r="G64" s="61">
        <f t="shared" ref="G64:G78" si="8">IF($E64=1,F64/$F$81,0)</f>
        <v>3.1735525722305031E-3</v>
      </c>
      <c r="H64" s="60">
        <f t="shared" ref="H64:H78" si="9">IF($E64=1,ROUND(G64*($H$84),0),0)</f>
        <v>164134</v>
      </c>
      <c r="I64" s="60"/>
      <c r="J64" s="60">
        <v>464960.81525017723</v>
      </c>
      <c r="K64" s="61">
        <f t="shared" ref="K64:K78" si="10">IF($E64=1,J64/$J$81,0)</f>
        <v>1.236890564154287E-2</v>
      </c>
      <c r="L64" s="62">
        <f t="shared" ref="L64:L78" si="11">IF($E64=1,ROUND(K64*$L$84,0),0)</f>
        <v>98767</v>
      </c>
    </row>
    <row r="65" spans="1:12" x14ac:dyDescent="0.2">
      <c r="A65" s="15" t="s">
        <v>69</v>
      </c>
      <c r="B65" s="12" t="s">
        <v>70</v>
      </c>
      <c r="C65" s="44" t="str">
        <f>IFERROR(VLOOKUP(A65,'[5]SHOPP UPL SFY2019 Combined OUT'!$A:$F,6,FALSE),IFERROR(VLOOKUP(A65,'[5]SHOPP UPL SFY2019 Combined INP'!$A:$F,6,FALSE),VLOOKUP(A65,'[5]DRG UPL SFY19 Combined'!$A:$J,10,FALSE)))</f>
        <v>Yes</v>
      </c>
      <c r="D65" s="12">
        <v>2</v>
      </c>
      <c r="E65" s="45">
        <v>1</v>
      </c>
      <c r="F65" s="60">
        <v>570215.17771375005</v>
      </c>
      <c r="G65" s="61">
        <f t="shared" si="8"/>
        <v>1.3640388739541345E-2</v>
      </c>
      <c r="H65" s="60">
        <f t="shared" si="9"/>
        <v>705473</v>
      </c>
      <c r="I65" s="60"/>
      <c r="J65" s="60">
        <v>675221.93174977635</v>
      </c>
      <c r="K65" s="61">
        <f t="shared" si="10"/>
        <v>1.7962280017982869E-2</v>
      </c>
      <c r="L65" s="62">
        <f t="shared" si="11"/>
        <v>143430</v>
      </c>
    </row>
    <row r="66" spans="1:12" x14ac:dyDescent="0.2">
      <c r="A66" s="15" t="s">
        <v>71</v>
      </c>
      <c r="B66" s="12" t="s">
        <v>114</v>
      </c>
      <c r="C66" s="44" t="str">
        <f>IFERROR(VLOOKUP(A66,'[5]SHOPP UPL SFY2019 Combined OUT'!$A:$F,6,FALSE),IFERROR(VLOOKUP(A66,'[5]SHOPP UPL SFY2019 Combined INP'!$A:$F,6,FALSE),VLOOKUP(A66,'[5]DRG UPL SFY19 Combined'!$A:$J,10,FALSE)))</f>
        <v>Yes</v>
      </c>
      <c r="D66" s="12">
        <v>2</v>
      </c>
      <c r="E66" s="45">
        <v>1</v>
      </c>
      <c r="F66" s="60">
        <v>10088228.203547504</v>
      </c>
      <c r="G66" s="61">
        <f t="shared" si="8"/>
        <v>0.24132530975643748</v>
      </c>
      <c r="H66" s="60">
        <f t="shared" si="9"/>
        <v>12481204</v>
      </c>
      <c r="I66" s="60"/>
      <c r="J66" s="60">
        <v>7859981.1701887576</v>
      </c>
      <c r="K66" s="61">
        <f t="shared" si="10"/>
        <v>0.20909152395145064</v>
      </c>
      <c r="L66" s="62">
        <f t="shared" si="11"/>
        <v>1669614</v>
      </c>
    </row>
    <row r="67" spans="1:12" x14ac:dyDescent="0.2">
      <c r="A67" s="15" t="s">
        <v>72</v>
      </c>
      <c r="B67" s="12" t="s">
        <v>73</v>
      </c>
      <c r="C67" s="44" t="str">
        <f>IFERROR(VLOOKUP(A67,'[5]SHOPP UPL SFY2019 Combined OUT'!$A:$F,6,FALSE),IFERROR(VLOOKUP(A67,'[5]SHOPP UPL SFY2019 Combined INP'!$A:$F,6,FALSE),VLOOKUP(A67,'[5]DRG UPL SFY19 Combined'!$A:$J,10,FALSE)))</f>
        <v>Yes</v>
      </c>
      <c r="D67" s="12">
        <v>2</v>
      </c>
      <c r="E67" s="45">
        <v>1</v>
      </c>
      <c r="F67" s="60">
        <v>323237.95890750008</v>
      </c>
      <c r="G67" s="61">
        <f t="shared" si="8"/>
        <v>7.7323291052199435E-3</v>
      </c>
      <c r="H67" s="60">
        <f t="shared" si="9"/>
        <v>399912</v>
      </c>
      <c r="I67" s="60"/>
      <c r="J67" s="60">
        <v>400861.06822376786</v>
      </c>
      <c r="K67" s="61">
        <f t="shared" si="10"/>
        <v>1.0663721684933909E-2</v>
      </c>
      <c r="L67" s="62">
        <f t="shared" si="11"/>
        <v>85151</v>
      </c>
    </row>
    <row r="68" spans="1:12" x14ac:dyDescent="0.2">
      <c r="A68" s="15" t="s">
        <v>74</v>
      </c>
      <c r="B68" s="12" t="s">
        <v>75</v>
      </c>
      <c r="C68" s="44" t="str">
        <f>IFERROR(VLOOKUP(A68,'[5]SHOPP UPL SFY2019 Combined OUT'!$A:$F,6,FALSE),IFERROR(VLOOKUP(A68,'[5]SHOPP UPL SFY2019 Combined INP'!$A:$F,6,FALSE),VLOOKUP(A68,'[5]DRG UPL SFY19 Combined'!$A:$J,10,FALSE)))</f>
        <v>Yes</v>
      </c>
      <c r="D68" s="12">
        <v>2</v>
      </c>
      <c r="E68" s="45">
        <v>1</v>
      </c>
      <c r="F68" s="60">
        <v>589683.61515249999</v>
      </c>
      <c r="G68" s="61">
        <f t="shared" si="8"/>
        <v>1.4106102500232051E-2</v>
      </c>
      <c r="H68" s="60">
        <f t="shared" si="9"/>
        <v>729559</v>
      </c>
      <c r="I68" s="60"/>
      <c r="J68" s="60">
        <v>1455700.1354929986</v>
      </c>
      <c r="K68" s="61">
        <f t="shared" si="10"/>
        <v>3.8724591466070234E-2</v>
      </c>
      <c r="L68" s="62">
        <f t="shared" si="11"/>
        <v>309219</v>
      </c>
    </row>
    <row r="69" spans="1:12" x14ac:dyDescent="0.2">
      <c r="A69" s="15" t="s">
        <v>76</v>
      </c>
      <c r="B69" s="12" t="s">
        <v>77</v>
      </c>
      <c r="C69" s="44" t="str">
        <f>IFERROR(VLOOKUP(A69,'[5]SHOPP UPL SFY2019 Combined OUT'!$A:$F,6,FALSE),IFERROR(VLOOKUP(A69,'[5]SHOPP UPL SFY2019 Combined INP'!$A:$F,6,FALSE),VLOOKUP(A69,'[5]DRG UPL SFY19 Combined'!$A:$J,10,FALSE)))</f>
        <v>Yes</v>
      </c>
      <c r="D69" s="12">
        <v>2</v>
      </c>
      <c r="E69" s="45">
        <v>1</v>
      </c>
      <c r="F69" s="60">
        <v>1774735.5385625002</v>
      </c>
      <c r="G69" s="61">
        <f t="shared" si="8"/>
        <v>4.2454293750883478E-2</v>
      </c>
      <c r="H69" s="60">
        <f t="shared" si="9"/>
        <v>2195711</v>
      </c>
      <c r="I69" s="60"/>
      <c r="J69" s="60">
        <v>1716890.9247867507</v>
      </c>
      <c r="K69" s="61">
        <f t="shared" si="10"/>
        <v>4.5672798973570065E-2</v>
      </c>
      <c r="L69" s="62">
        <f t="shared" si="11"/>
        <v>364701</v>
      </c>
    </row>
    <row r="70" spans="1:12" x14ac:dyDescent="0.2">
      <c r="A70" s="15" t="s">
        <v>78</v>
      </c>
      <c r="B70" s="12" t="s">
        <v>79</v>
      </c>
      <c r="C70" s="44" t="str">
        <f>IFERROR(VLOOKUP(A70,'[5]SHOPP UPL SFY2019 Combined OUT'!$A:$F,6,FALSE),IFERROR(VLOOKUP(A70,'[5]SHOPP UPL SFY2019 Combined INP'!$A:$F,6,FALSE),VLOOKUP(A70,'[5]DRG UPL SFY19 Combined'!$A:$J,10,FALSE)))</f>
        <v>Yes</v>
      </c>
      <c r="D70" s="12">
        <v>2</v>
      </c>
      <c r="E70" s="45">
        <v>1</v>
      </c>
      <c r="F70" s="60">
        <v>4588427.9518275009</v>
      </c>
      <c r="G70" s="61">
        <f t="shared" si="8"/>
        <v>0.10976196953796968</v>
      </c>
      <c r="H70" s="60">
        <f t="shared" si="9"/>
        <v>5676825</v>
      </c>
      <c r="I70" s="60"/>
      <c r="J70" s="60">
        <v>3453500.5114861801</v>
      </c>
      <c r="K70" s="61">
        <f t="shared" si="10"/>
        <v>9.1870154556161432E-2</v>
      </c>
      <c r="L70" s="62">
        <f t="shared" si="11"/>
        <v>733591</v>
      </c>
    </row>
    <row r="71" spans="1:12" x14ac:dyDescent="0.2">
      <c r="A71" s="15" t="s">
        <v>80</v>
      </c>
      <c r="B71" s="12" t="s">
        <v>81</v>
      </c>
      <c r="C71" s="44" t="str">
        <f>IFERROR(VLOOKUP(A71,'[5]SHOPP UPL SFY2019 Combined OUT'!$A:$F,6,FALSE),IFERROR(VLOOKUP(A71,'[5]SHOPP UPL SFY2019 Combined INP'!$A:$F,6,FALSE),VLOOKUP(A71,'[5]DRG UPL SFY19 Combined'!$A:$J,10,FALSE)))</f>
        <v>Yes</v>
      </c>
      <c r="D71" s="12">
        <v>2</v>
      </c>
      <c r="E71" s="45">
        <v>1</v>
      </c>
      <c r="F71" s="60">
        <v>14790581.37625625</v>
      </c>
      <c r="G71" s="61">
        <f t="shared" si="8"/>
        <v>0.35381253874170726</v>
      </c>
      <c r="H71" s="60">
        <f t="shared" si="9"/>
        <v>18298978</v>
      </c>
      <c r="I71" s="60"/>
      <c r="J71" s="60">
        <v>9883787.6018044464</v>
      </c>
      <c r="K71" s="61">
        <f t="shared" si="10"/>
        <v>0.26292890114189876</v>
      </c>
      <c r="L71" s="62">
        <f t="shared" si="11"/>
        <v>2099510</v>
      </c>
    </row>
    <row r="72" spans="1:12" x14ac:dyDescent="0.2">
      <c r="A72" s="15" t="s">
        <v>82</v>
      </c>
      <c r="B72" s="12" t="s">
        <v>83</v>
      </c>
      <c r="C72" s="44" t="str">
        <f>IFERROR(VLOOKUP(A72,'[5]SHOPP UPL SFY2019 Combined OUT'!$A:$F,6,FALSE),IFERROR(VLOOKUP(A72,'[5]SHOPP UPL SFY2019 Combined INP'!$A:$F,6,FALSE),VLOOKUP(A72,'[5]DRG UPL SFY19 Combined'!$A:$J,10,FALSE)))</f>
        <v>Yes</v>
      </c>
      <c r="D72" s="12">
        <v>2</v>
      </c>
      <c r="E72" s="45">
        <v>1</v>
      </c>
      <c r="F72" s="60">
        <v>3434745.5203675008</v>
      </c>
      <c r="G72" s="61">
        <f t="shared" si="8"/>
        <v>8.216418283893949E-2</v>
      </c>
      <c r="H72" s="60">
        <f t="shared" si="9"/>
        <v>4249484</v>
      </c>
      <c r="I72" s="60"/>
      <c r="J72" s="60">
        <v>3773776.950619298</v>
      </c>
      <c r="K72" s="61">
        <f t="shared" si="10"/>
        <v>0.10039016081242062</v>
      </c>
      <c r="L72" s="62">
        <f t="shared" si="11"/>
        <v>801624</v>
      </c>
    </row>
    <row r="73" spans="1:12" x14ac:dyDescent="0.2">
      <c r="A73" s="15" t="s">
        <v>115</v>
      </c>
      <c r="B73" s="12" t="s">
        <v>153</v>
      </c>
      <c r="C73" s="44" t="str">
        <f>IFERROR(VLOOKUP(A73,'[5]SHOPP UPL SFY2019 Combined OUT'!$A:$F,6,FALSE),IFERROR(VLOOKUP(A73,'[5]SHOPP UPL SFY2019 Combined INP'!$A:$F,6,FALSE),VLOOKUP(A73,'[5]DRG UPL SFY19 Combined'!$A:$J,10,FALSE)))</f>
        <v>Yes</v>
      </c>
      <c r="D73" s="12">
        <v>2</v>
      </c>
      <c r="E73" s="45">
        <v>1</v>
      </c>
      <c r="F73" s="60">
        <v>107091.85987500001</v>
      </c>
      <c r="G73" s="61">
        <f t="shared" si="8"/>
        <v>2.561795365378372E-3</v>
      </c>
      <c r="H73" s="60">
        <f t="shared" si="9"/>
        <v>132495</v>
      </c>
      <c r="I73" s="60"/>
      <c r="J73" s="60">
        <v>166167.98058811101</v>
      </c>
      <c r="K73" s="61">
        <f t="shared" si="10"/>
        <v>4.4204070646989618E-3</v>
      </c>
      <c r="L73" s="62">
        <f t="shared" si="11"/>
        <v>35297</v>
      </c>
    </row>
    <row r="74" spans="1:12" x14ac:dyDescent="0.2">
      <c r="A74" s="15" t="s">
        <v>84</v>
      </c>
      <c r="B74" s="12" t="s">
        <v>85</v>
      </c>
      <c r="C74" s="44" t="str">
        <f>IFERROR(VLOOKUP(A74,'[5]SHOPP UPL SFY2019 Combined OUT'!$A:$F,6,FALSE),IFERROR(VLOOKUP(A74,'[5]SHOPP UPL SFY2019 Combined INP'!$A:$F,6,FALSE),VLOOKUP(A74,'[5]DRG UPL SFY19 Combined'!$A:$J,10,FALSE)))</f>
        <v>Yes</v>
      </c>
      <c r="D74" s="12">
        <v>2</v>
      </c>
      <c r="E74" s="45">
        <v>1</v>
      </c>
      <c r="F74" s="60">
        <v>139956.93655125002</v>
      </c>
      <c r="G74" s="61">
        <f t="shared" si="8"/>
        <v>3.347976511268403E-3</v>
      </c>
      <c r="H74" s="60">
        <f t="shared" si="9"/>
        <v>173155</v>
      </c>
      <c r="I74" s="60"/>
      <c r="J74" s="60">
        <v>634365.66642457678</v>
      </c>
      <c r="K74" s="61">
        <f t="shared" si="10"/>
        <v>1.6875420063125545E-2</v>
      </c>
      <c r="L74" s="62">
        <f t="shared" si="11"/>
        <v>134752</v>
      </c>
    </row>
    <row r="75" spans="1:12" x14ac:dyDescent="0.2">
      <c r="A75" s="15" t="s">
        <v>86</v>
      </c>
      <c r="B75" s="12" t="s">
        <v>87</v>
      </c>
      <c r="C75" s="44" t="str">
        <f>IFERROR(VLOOKUP(A75,'[5]SHOPP UPL SFY2019 Combined OUT'!$A:$F,6,FALSE),IFERROR(VLOOKUP(A75,'[5]SHOPP UPL SFY2019 Combined INP'!$A:$F,6,FALSE),VLOOKUP(A75,'[5]DRG UPL SFY19 Combined'!$A:$J,10,FALSE)))</f>
        <v>Yes</v>
      </c>
      <c r="D75" s="12">
        <v>2</v>
      </c>
      <c r="E75" s="45">
        <v>1</v>
      </c>
      <c r="F75" s="60">
        <v>272884.08215250005</v>
      </c>
      <c r="G75" s="61">
        <f t="shared" si="8"/>
        <v>6.5277900464122979E-3</v>
      </c>
      <c r="H75" s="60">
        <f t="shared" si="9"/>
        <v>337613</v>
      </c>
      <c r="I75" s="60"/>
      <c r="J75" s="60">
        <v>207232.63352727113</v>
      </c>
      <c r="K75" s="61">
        <f t="shared" si="10"/>
        <v>5.5128105549455183E-3</v>
      </c>
      <c r="L75" s="62">
        <f t="shared" si="11"/>
        <v>44020</v>
      </c>
    </row>
    <row r="76" spans="1:12" ht="12" customHeight="1" x14ac:dyDescent="0.2">
      <c r="A76" s="15" t="s">
        <v>88</v>
      </c>
      <c r="B76" s="12" t="s">
        <v>89</v>
      </c>
      <c r="C76" s="44" t="str">
        <f>IFERROR(VLOOKUP(A76,'[5]SHOPP UPL SFY2019 Combined OUT'!$A:$F,6,FALSE),IFERROR(VLOOKUP(A76,'[5]SHOPP UPL SFY2019 Combined INP'!$A:$F,6,FALSE),VLOOKUP(A76,'[5]DRG UPL SFY19 Combined'!$A:$J,10,FALSE)))</f>
        <v>Yes</v>
      </c>
      <c r="D76" s="12">
        <v>2</v>
      </c>
      <c r="E76" s="45">
        <v>1</v>
      </c>
      <c r="F76" s="60">
        <v>198143.89105875001</v>
      </c>
      <c r="G76" s="61">
        <f t="shared" si="8"/>
        <v>4.7398943522395593E-3</v>
      </c>
      <c r="H76" s="60">
        <f t="shared" si="9"/>
        <v>245145</v>
      </c>
      <c r="I76" s="60"/>
      <c r="J76" s="60">
        <v>936577.67241752846</v>
      </c>
      <c r="K76" s="61">
        <f t="shared" si="10"/>
        <v>2.491487556833176E-2</v>
      </c>
      <c r="L76" s="62">
        <f t="shared" si="11"/>
        <v>198947</v>
      </c>
    </row>
    <row r="77" spans="1:12" x14ac:dyDescent="0.2">
      <c r="A77" s="15" t="s">
        <v>90</v>
      </c>
      <c r="B77" s="12" t="s">
        <v>91</v>
      </c>
      <c r="C77" s="44" t="str">
        <f>IFERROR(VLOOKUP(A77,'[5]SHOPP UPL SFY2019 Combined OUT'!$A:$F,6,FALSE),IFERROR(VLOOKUP(A77,'[5]SHOPP UPL SFY2019 Combined INP'!$A:$F,6,FALSE),VLOOKUP(A77,'[5]DRG UPL SFY19 Combined'!$A:$J,10,FALSE)))</f>
        <v>Yes</v>
      </c>
      <c r="D77" s="12">
        <v>2</v>
      </c>
      <c r="E77" s="45">
        <v>1</v>
      </c>
      <c r="F77" s="60">
        <v>2604209.4403674998</v>
      </c>
      <c r="G77" s="61">
        <f t="shared" si="8"/>
        <v>6.229653385976424E-2</v>
      </c>
      <c r="H77" s="60">
        <f t="shared" si="9"/>
        <v>3221940</v>
      </c>
      <c r="I77" s="60"/>
      <c r="J77" s="60">
        <v>4954012.5184974801</v>
      </c>
      <c r="K77" s="61">
        <f t="shared" si="10"/>
        <v>0.13178683316646247</v>
      </c>
      <c r="L77" s="62">
        <f t="shared" si="11"/>
        <v>1052329</v>
      </c>
    </row>
    <row r="78" spans="1:12" x14ac:dyDescent="0.2">
      <c r="A78" s="15" t="s">
        <v>92</v>
      </c>
      <c r="B78" s="12" t="s">
        <v>93</v>
      </c>
      <c r="C78" s="44" t="str">
        <f>IFERROR(VLOOKUP(A78,'[5]SHOPP UPL SFY2019 Combined OUT'!$A:$F,6,FALSE),IFERROR(VLOOKUP(A78,'[5]SHOPP UPL SFY2019 Combined INP'!$A:$F,6,FALSE),VLOOKUP(A78,'[5]DRG UPL SFY19 Combined'!$A:$J,10,FALSE)))</f>
        <v>Yes</v>
      </c>
      <c r="D78" s="12">
        <v>2</v>
      </c>
      <c r="E78" s="45">
        <v>1</v>
      </c>
      <c r="F78" s="60">
        <v>2188633.4323987504</v>
      </c>
      <c r="G78" s="61">
        <f t="shared" si="8"/>
        <v>5.2355342321775855E-2</v>
      </c>
      <c r="H78" s="60">
        <f t="shared" si="9"/>
        <v>2707788</v>
      </c>
      <c r="I78" s="60"/>
      <c r="J78" s="60">
        <v>1008066.1693454061</v>
      </c>
      <c r="K78" s="61">
        <f t="shared" si="10"/>
        <v>2.6816615336404202E-2</v>
      </c>
      <c r="L78" s="62">
        <f t="shared" si="11"/>
        <v>214133</v>
      </c>
    </row>
    <row r="79" spans="1:12" x14ac:dyDescent="0.2">
      <c r="A79" s="4"/>
      <c r="C79" s="44"/>
      <c r="E79" s="45"/>
      <c r="F79" s="46"/>
      <c r="G79" s="47"/>
      <c r="H79" s="46"/>
      <c r="I79" s="46"/>
      <c r="J79" s="46"/>
      <c r="K79" s="47"/>
      <c r="L79" s="48"/>
    </row>
    <row r="80" spans="1:12" x14ac:dyDescent="0.2">
      <c r="A80" s="4"/>
      <c r="E80" s="59"/>
      <c r="F80" s="60"/>
      <c r="G80" s="47"/>
      <c r="H80" s="46"/>
      <c r="I80" s="46"/>
      <c r="J80" s="46"/>
      <c r="K80" s="47"/>
      <c r="L80" s="48"/>
    </row>
    <row r="81" spans="1:12" x14ac:dyDescent="0.2">
      <c r="A81" s="4"/>
      <c r="E81" s="45"/>
      <c r="F81" s="60">
        <f>SUM(F64:F78)</f>
        <v>41803440.400550008</v>
      </c>
      <c r="G81" s="61">
        <f>SUM(G64:G80)</f>
        <v>0.99999999999999989</v>
      </c>
      <c r="H81" s="69">
        <f>SUM(H64:H79)</f>
        <v>51719416</v>
      </c>
      <c r="I81" s="46"/>
      <c r="J81" s="60">
        <f>SUM(J64:J78)</f>
        <v>37591103.750402533</v>
      </c>
      <c r="K81" s="47">
        <f>SUM(K64:K79)</f>
        <v>0.99999999999999989</v>
      </c>
      <c r="L81" s="46">
        <f>SUM(L64:L79)</f>
        <v>7985085</v>
      </c>
    </row>
    <row r="82" spans="1:12" x14ac:dyDescent="0.2">
      <c r="A82" s="4"/>
      <c r="E82" s="45"/>
      <c r="F82" s="70">
        <f>SUM(F64:F79)</f>
        <v>41803440.400550008</v>
      </c>
      <c r="G82" s="60"/>
      <c r="H82" s="60"/>
      <c r="I82" s="60"/>
      <c r="J82" s="70">
        <f>SUM(J64:J79)</f>
        <v>37591103.750402533</v>
      </c>
    </row>
    <row r="83" spans="1:12" x14ac:dyDescent="0.2">
      <c r="A83" s="4"/>
      <c r="E83" s="45"/>
      <c r="F83" s="60"/>
      <c r="G83" s="60"/>
      <c r="H83" s="60"/>
      <c r="I83" s="60"/>
      <c r="J83" s="60"/>
    </row>
    <row r="84" spans="1:12" x14ac:dyDescent="0.2">
      <c r="A84" s="4"/>
      <c r="E84" s="45"/>
      <c r="F84" s="60"/>
      <c r="G84" s="65" t="s">
        <v>151</v>
      </c>
      <c r="H84" s="67">
        <v>51719415.626369163</v>
      </c>
      <c r="I84" s="60"/>
      <c r="J84" s="35"/>
      <c r="K84" s="72" t="s">
        <v>152</v>
      </c>
      <c r="L84" s="68">
        <v>7985087.2545761745</v>
      </c>
    </row>
    <row r="85" spans="1:12" x14ac:dyDescent="0.2">
      <c r="A85" s="4"/>
      <c r="E85" s="45"/>
      <c r="F85" s="60"/>
      <c r="G85" s="60"/>
      <c r="H85" s="60"/>
      <c r="I85" s="60"/>
      <c r="J85" s="60"/>
    </row>
    <row r="86" spans="1:12" x14ac:dyDescent="0.2">
      <c r="A86" s="12"/>
      <c r="D86" s="34"/>
      <c r="E86" s="45"/>
      <c r="F86" s="60"/>
      <c r="G86" s="60"/>
      <c r="H86" s="60"/>
      <c r="I86" s="60"/>
      <c r="K86" s="60"/>
    </row>
    <row r="87" spans="1:12" x14ac:dyDescent="0.2">
      <c r="A87" s="4"/>
      <c r="E87" s="45"/>
      <c r="F87" s="60"/>
      <c r="G87" s="60"/>
      <c r="H87" s="60"/>
      <c r="I87" s="60"/>
      <c r="J87" s="60"/>
    </row>
    <row r="88" spans="1:12" x14ac:dyDescent="0.2">
      <c r="A88" s="4"/>
      <c r="E88" s="45"/>
      <c r="F88" s="60"/>
      <c r="G88" s="60"/>
      <c r="H88" s="60"/>
      <c r="I88" s="60"/>
      <c r="J88" s="60"/>
    </row>
    <row r="96" spans="1:12" x14ac:dyDescent="0.2">
      <c r="B96" s="29"/>
      <c r="C96" s="29"/>
      <c r="D96" s="29"/>
      <c r="E96" s="71"/>
      <c r="F96" s="46"/>
      <c r="G96" s="46"/>
      <c r="H96" s="46"/>
      <c r="I96" s="46"/>
      <c r="J96" s="46"/>
    </row>
    <row r="97" spans="2:5" x14ac:dyDescent="0.2">
      <c r="B97" s="29"/>
      <c r="C97" s="29"/>
      <c r="D97" s="29"/>
      <c r="E97" s="71"/>
    </row>
    <row r="98" spans="2:5" x14ac:dyDescent="0.2">
      <c r="B98" s="29"/>
      <c r="C98" s="29"/>
      <c r="D98" s="29"/>
      <c r="E98" s="71"/>
    </row>
    <row r="99" spans="2:5" x14ac:dyDescent="0.2">
      <c r="B99" s="29"/>
      <c r="C99" s="29"/>
      <c r="D99" s="29"/>
      <c r="E99" s="71"/>
    </row>
    <row r="100" spans="2:5" x14ac:dyDescent="0.2">
      <c r="B100" s="29"/>
      <c r="C100" s="29"/>
      <c r="D100" s="29"/>
      <c r="E100" s="71"/>
    </row>
    <row r="101" spans="2:5" x14ac:dyDescent="0.2">
      <c r="B101" s="29"/>
      <c r="C101" s="29"/>
      <c r="D101" s="29"/>
      <c r="E101" s="71"/>
    </row>
    <row r="102" spans="2:5" x14ac:dyDescent="0.2">
      <c r="B102" s="29"/>
      <c r="C102" s="29"/>
      <c r="D102" s="29"/>
      <c r="E102" s="71"/>
    </row>
    <row r="103" spans="2:5" x14ac:dyDescent="0.2">
      <c r="B103" s="29"/>
      <c r="C103" s="29"/>
      <c r="D103" s="29"/>
      <c r="E103" s="71"/>
    </row>
    <row r="104" spans="2:5" x14ac:dyDescent="0.2">
      <c r="B104" s="29"/>
      <c r="C104" s="29"/>
      <c r="D104" s="29"/>
      <c r="E104" s="71"/>
    </row>
    <row r="105" spans="2:5" x14ac:dyDescent="0.2">
      <c r="E105" s="71"/>
    </row>
    <row r="106" spans="2:5" x14ac:dyDescent="0.2">
      <c r="E106" s="35"/>
    </row>
    <row r="116" spans="1:13" s="36" customFormat="1" x14ac:dyDescent="0.2">
      <c r="A116" s="29"/>
      <c r="B116" s="12"/>
      <c r="C116" s="12"/>
      <c r="D116" s="12"/>
      <c r="F116" s="29"/>
      <c r="G116" s="29"/>
      <c r="H116" s="29"/>
      <c r="I116" s="29"/>
      <c r="J116" s="29"/>
      <c r="K116" s="29"/>
      <c r="L116" s="29"/>
      <c r="M116" s="29"/>
    </row>
    <row r="117" spans="1:13" s="36" customFormat="1" x14ac:dyDescent="0.2">
      <c r="A117" s="29"/>
      <c r="B117" s="12"/>
      <c r="C117" s="12"/>
      <c r="D117" s="12"/>
      <c r="F117" s="29"/>
      <c r="G117" s="29"/>
      <c r="H117" s="29"/>
      <c r="I117" s="29"/>
      <c r="J117" s="29"/>
      <c r="K117" s="29"/>
      <c r="L117" s="29"/>
      <c r="M117" s="29"/>
    </row>
    <row r="118" spans="1:13" s="36" customFormat="1" x14ac:dyDescent="0.2">
      <c r="A118" s="29"/>
      <c r="B118" s="12"/>
      <c r="C118" s="12"/>
      <c r="D118" s="12"/>
      <c r="F118" s="29"/>
      <c r="G118" s="29"/>
      <c r="H118" s="29"/>
      <c r="I118" s="29"/>
      <c r="J118" s="29"/>
      <c r="K118" s="29"/>
      <c r="L118" s="29"/>
      <c r="M118" s="29"/>
    </row>
    <row r="119" spans="1:13" s="36" customFormat="1" x14ac:dyDescent="0.2">
      <c r="A119" s="29"/>
      <c r="B119" s="12"/>
      <c r="C119" s="12"/>
      <c r="D119" s="12"/>
      <c r="F119" s="29"/>
      <c r="G119" s="29"/>
      <c r="H119" s="29"/>
      <c r="I119" s="29"/>
      <c r="J119" s="29"/>
      <c r="K119" s="29"/>
      <c r="L119" s="29"/>
      <c r="M119" s="29"/>
    </row>
    <row r="120" spans="1:13" s="36" customFormat="1" x14ac:dyDescent="0.2">
      <c r="A120" s="29"/>
      <c r="B120" s="12"/>
      <c r="C120" s="12"/>
      <c r="D120" s="12"/>
      <c r="F120" s="29"/>
      <c r="G120" s="29"/>
      <c r="H120" s="29"/>
      <c r="I120" s="29"/>
      <c r="J120" s="29"/>
      <c r="K120" s="29"/>
      <c r="L120" s="29"/>
      <c r="M120" s="29"/>
    </row>
    <row r="121" spans="1:13" s="36" customFormat="1" x14ac:dyDescent="0.2">
      <c r="A121" s="29"/>
      <c r="B121" s="12"/>
      <c r="C121" s="12"/>
      <c r="D121" s="12"/>
      <c r="F121" s="29"/>
      <c r="G121" s="29"/>
      <c r="H121" s="29"/>
      <c r="I121" s="29"/>
      <c r="J121" s="29"/>
      <c r="K121" s="29"/>
      <c r="L121" s="29"/>
      <c r="M121" s="29"/>
    </row>
    <row r="122" spans="1:13" s="36" customFormat="1" x14ac:dyDescent="0.2">
      <c r="A122" s="29"/>
      <c r="B122" s="12"/>
      <c r="C122" s="12"/>
      <c r="D122" s="12"/>
      <c r="F122" s="29"/>
      <c r="G122" s="29"/>
      <c r="H122" s="29"/>
      <c r="I122" s="29"/>
      <c r="J122" s="29"/>
      <c r="K122" s="29"/>
      <c r="L122" s="29"/>
      <c r="M122" s="29"/>
    </row>
    <row r="123" spans="1:13" s="36" customFormat="1" x14ac:dyDescent="0.2">
      <c r="A123" s="29"/>
      <c r="B123" s="12"/>
      <c r="C123" s="12"/>
      <c r="D123" s="12"/>
      <c r="F123" s="29"/>
      <c r="G123" s="29"/>
      <c r="H123" s="29"/>
      <c r="I123" s="29"/>
      <c r="J123" s="29"/>
      <c r="K123" s="29"/>
      <c r="L123" s="29"/>
      <c r="M123" s="29"/>
    </row>
    <row r="124" spans="1:13" s="36" customFormat="1" x14ac:dyDescent="0.2">
      <c r="A124" s="29"/>
      <c r="B124" s="12"/>
      <c r="C124" s="12"/>
      <c r="D124" s="12"/>
      <c r="F124" s="29"/>
      <c r="G124" s="29"/>
      <c r="H124" s="29"/>
      <c r="I124" s="29"/>
      <c r="J124" s="29"/>
      <c r="K124" s="29"/>
      <c r="L124" s="29"/>
      <c r="M124" s="29"/>
    </row>
    <row r="125" spans="1:13" s="36" customFormat="1" x14ac:dyDescent="0.2">
      <c r="A125" s="29"/>
      <c r="B125" s="12"/>
      <c r="C125" s="12"/>
      <c r="D125" s="12"/>
      <c r="F125" s="29"/>
      <c r="G125" s="29"/>
      <c r="H125" s="29"/>
      <c r="I125" s="29"/>
      <c r="J125" s="29"/>
      <c r="K125" s="29"/>
      <c r="L125" s="29"/>
      <c r="M125" s="29"/>
    </row>
    <row r="126" spans="1:13" s="36" customFormat="1" x14ac:dyDescent="0.2">
      <c r="A126" s="29"/>
      <c r="B126" s="12"/>
      <c r="C126" s="12"/>
      <c r="D126" s="12"/>
      <c r="F126" s="29"/>
      <c r="G126" s="29"/>
      <c r="H126" s="29"/>
      <c r="I126" s="29"/>
      <c r="J126" s="29"/>
      <c r="K126" s="29"/>
      <c r="L126" s="29"/>
      <c r="M126" s="29"/>
    </row>
    <row r="127" spans="1:13" s="36" customFormat="1" x14ac:dyDescent="0.2">
      <c r="A127" s="29"/>
      <c r="B127" s="12"/>
      <c r="C127" s="12"/>
      <c r="D127" s="12"/>
      <c r="F127" s="29"/>
      <c r="G127" s="29"/>
      <c r="H127" s="29"/>
      <c r="I127" s="29"/>
      <c r="J127" s="29"/>
      <c r="K127" s="29"/>
      <c r="L127" s="29"/>
      <c r="M127" s="29"/>
    </row>
    <row r="128" spans="1:13" s="36" customFormat="1" x14ac:dyDescent="0.2">
      <c r="A128" s="29"/>
      <c r="B128" s="12"/>
      <c r="C128" s="12"/>
      <c r="D128" s="12"/>
      <c r="F128" s="29"/>
      <c r="G128" s="29"/>
      <c r="H128" s="29"/>
      <c r="I128" s="29"/>
      <c r="J128" s="29"/>
      <c r="K128" s="29"/>
      <c r="L128" s="29"/>
      <c r="M128" s="29"/>
    </row>
    <row r="129" spans="1:13" s="36" customFormat="1" x14ac:dyDescent="0.2">
      <c r="A129" s="29"/>
      <c r="B129" s="12"/>
      <c r="C129" s="12"/>
      <c r="D129" s="12"/>
      <c r="F129" s="29"/>
      <c r="G129" s="29"/>
      <c r="H129" s="29"/>
      <c r="I129" s="29"/>
      <c r="J129" s="29"/>
      <c r="K129" s="29"/>
      <c r="L129" s="29"/>
      <c r="M129" s="29"/>
    </row>
    <row r="130" spans="1:13" s="36" customFormat="1" x14ac:dyDescent="0.2">
      <c r="A130" s="29"/>
      <c r="B130" s="12"/>
      <c r="C130" s="12"/>
      <c r="D130" s="12"/>
      <c r="F130" s="29"/>
      <c r="G130" s="29"/>
      <c r="H130" s="29"/>
      <c r="I130" s="29"/>
      <c r="J130" s="29"/>
      <c r="K130" s="29"/>
      <c r="L130" s="29"/>
      <c r="M130" s="29"/>
    </row>
    <row r="131" spans="1:13" s="36" customFormat="1" x14ac:dyDescent="0.2">
      <c r="A131" s="29"/>
      <c r="B131" s="12"/>
      <c r="C131" s="12"/>
      <c r="D131" s="12"/>
      <c r="F131" s="29"/>
      <c r="G131" s="29"/>
      <c r="H131" s="29"/>
      <c r="I131" s="29"/>
      <c r="J131" s="29"/>
      <c r="K131" s="29"/>
      <c r="L131" s="29"/>
      <c r="M131" s="29"/>
    </row>
    <row r="132" spans="1:13" s="36" customFormat="1" x14ac:dyDescent="0.2">
      <c r="A132" s="29"/>
      <c r="B132" s="12"/>
      <c r="C132" s="12"/>
      <c r="D132" s="12"/>
      <c r="F132" s="29"/>
      <c r="G132" s="29"/>
      <c r="H132" s="29"/>
      <c r="I132" s="29"/>
      <c r="J132" s="29"/>
      <c r="K132" s="29"/>
      <c r="L132" s="29"/>
      <c r="M132" s="29"/>
    </row>
    <row r="133" spans="1:13" s="36" customFormat="1" x14ac:dyDescent="0.2">
      <c r="A133" s="29"/>
      <c r="B133" s="12"/>
      <c r="C133" s="12"/>
      <c r="D133" s="12"/>
      <c r="F133" s="29"/>
      <c r="G133" s="29"/>
      <c r="H133" s="29"/>
      <c r="I133" s="29"/>
      <c r="J133" s="29"/>
      <c r="K133" s="29"/>
      <c r="L133" s="29"/>
      <c r="M133" s="29"/>
    </row>
    <row r="134" spans="1:13" s="36" customFormat="1" x14ac:dyDescent="0.2">
      <c r="A134" s="29"/>
      <c r="B134" s="12"/>
      <c r="C134" s="12"/>
      <c r="D134" s="12"/>
      <c r="F134" s="29"/>
      <c r="G134" s="29"/>
      <c r="H134" s="29"/>
      <c r="I134" s="29"/>
      <c r="J134" s="29"/>
      <c r="K134" s="29"/>
      <c r="L134" s="29"/>
      <c r="M134" s="29"/>
    </row>
    <row r="135" spans="1:13" s="36" customFormat="1" x14ac:dyDescent="0.2">
      <c r="A135" s="29"/>
      <c r="B135" s="12"/>
      <c r="C135" s="12"/>
      <c r="D135" s="12"/>
      <c r="F135" s="29"/>
      <c r="G135" s="29"/>
      <c r="H135" s="29"/>
      <c r="I135" s="29"/>
      <c r="J135" s="29"/>
      <c r="K135" s="29"/>
      <c r="L135" s="29"/>
      <c r="M135" s="29"/>
    </row>
    <row r="136" spans="1:13" s="36" customFormat="1" x14ac:dyDescent="0.2">
      <c r="A136" s="29"/>
      <c r="B136" s="12"/>
      <c r="C136" s="12"/>
      <c r="D136" s="12"/>
      <c r="F136" s="29"/>
      <c r="G136" s="29"/>
      <c r="H136" s="29"/>
      <c r="I136" s="29"/>
      <c r="J136" s="29"/>
      <c r="K136" s="29"/>
      <c r="L136" s="29"/>
      <c r="M136" s="29"/>
    </row>
    <row r="137" spans="1:13" s="36" customFormat="1" x14ac:dyDescent="0.2">
      <c r="A137" s="29"/>
      <c r="B137" s="12"/>
      <c r="C137" s="12"/>
      <c r="D137" s="12"/>
      <c r="F137" s="29"/>
      <c r="G137" s="29"/>
      <c r="H137" s="29"/>
      <c r="I137" s="29"/>
      <c r="J137" s="29"/>
      <c r="K137" s="29"/>
      <c r="L137" s="29"/>
      <c r="M137" s="29"/>
    </row>
    <row r="138" spans="1:13" s="36" customFormat="1" x14ac:dyDescent="0.2">
      <c r="A138" s="29"/>
      <c r="B138" s="12"/>
      <c r="C138" s="12"/>
      <c r="D138" s="12"/>
      <c r="F138" s="29"/>
      <c r="G138" s="29"/>
      <c r="H138" s="29"/>
      <c r="I138" s="29"/>
      <c r="J138" s="29"/>
      <c r="K138" s="29"/>
      <c r="L138" s="29"/>
      <c r="M138" s="29"/>
    </row>
    <row r="139" spans="1:13" s="36" customFormat="1" x14ac:dyDescent="0.2">
      <c r="A139" s="29"/>
      <c r="B139" s="12"/>
      <c r="C139" s="12"/>
      <c r="D139" s="12"/>
      <c r="F139" s="29"/>
      <c r="G139" s="29"/>
      <c r="H139" s="29"/>
      <c r="I139" s="29"/>
      <c r="J139" s="29"/>
      <c r="K139" s="29"/>
      <c r="L139" s="29"/>
      <c r="M139" s="29"/>
    </row>
    <row r="140" spans="1:13" s="36" customFormat="1" x14ac:dyDescent="0.2">
      <c r="A140" s="29"/>
      <c r="B140" s="12"/>
      <c r="C140" s="12"/>
      <c r="D140" s="12"/>
      <c r="F140" s="29"/>
      <c r="G140" s="29"/>
      <c r="H140" s="29"/>
      <c r="I140" s="29"/>
      <c r="J140" s="29"/>
      <c r="K140" s="29"/>
      <c r="L140" s="29"/>
      <c r="M140" s="29"/>
    </row>
    <row r="141" spans="1:13" s="36" customFormat="1" x14ac:dyDescent="0.2">
      <c r="A141" s="29"/>
      <c r="B141" s="12"/>
      <c r="C141" s="12"/>
      <c r="D141" s="12"/>
      <c r="F141" s="29"/>
      <c r="G141" s="29"/>
      <c r="H141" s="29"/>
      <c r="I141" s="29"/>
      <c r="J141" s="29"/>
      <c r="K141" s="29"/>
      <c r="L141" s="29"/>
      <c r="M141" s="29"/>
    </row>
    <row r="142" spans="1:13" s="36" customFormat="1" x14ac:dyDescent="0.2">
      <c r="A142" s="29"/>
      <c r="B142" s="12"/>
      <c r="C142" s="12"/>
      <c r="D142" s="12"/>
      <c r="F142" s="29"/>
      <c r="G142" s="29"/>
      <c r="H142" s="29"/>
      <c r="I142" s="29"/>
      <c r="J142" s="29"/>
      <c r="K142" s="29"/>
      <c r="L142" s="29"/>
      <c r="M142" s="29"/>
    </row>
    <row r="143" spans="1:13" s="36" customFormat="1" x14ac:dyDescent="0.2">
      <c r="A143" s="29"/>
      <c r="B143" s="12"/>
      <c r="C143" s="12"/>
      <c r="D143" s="12"/>
      <c r="F143" s="29"/>
      <c r="G143" s="29"/>
      <c r="H143" s="29"/>
      <c r="I143" s="29"/>
      <c r="J143" s="29"/>
      <c r="K143" s="29"/>
      <c r="L143" s="29"/>
      <c r="M143" s="29"/>
    </row>
    <row r="144" spans="1:13" s="36" customFormat="1" x14ac:dyDescent="0.2">
      <c r="A144" s="29"/>
      <c r="B144" s="12"/>
      <c r="C144" s="12"/>
      <c r="D144" s="12"/>
      <c r="F144" s="29"/>
      <c r="G144" s="29"/>
      <c r="H144" s="29"/>
      <c r="I144" s="29"/>
      <c r="J144" s="29"/>
      <c r="K144" s="29"/>
      <c r="L144" s="29"/>
      <c r="M144" s="29"/>
    </row>
    <row r="145" spans="1:13" s="36" customFormat="1" x14ac:dyDescent="0.2">
      <c r="A145" s="29"/>
      <c r="B145" s="12"/>
      <c r="C145" s="12"/>
      <c r="D145" s="12"/>
      <c r="F145" s="29"/>
      <c r="G145" s="29"/>
      <c r="H145" s="29"/>
      <c r="I145" s="29"/>
      <c r="J145" s="29"/>
      <c r="K145" s="29"/>
      <c r="L145" s="29"/>
      <c r="M145" s="29"/>
    </row>
    <row r="146" spans="1:13" s="36" customFormat="1" x14ac:dyDescent="0.2">
      <c r="A146" s="29"/>
      <c r="B146" s="12"/>
      <c r="C146" s="12"/>
      <c r="D146" s="12"/>
      <c r="F146" s="29"/>
      <c r="G146" s="29"/>
      <c r="H146" s="29"/>
      <c r="I146" s="29"/>
      <c r="J146" s="29"/>
      <c r="K146" s="29"/>
      <c r="L146" s="29"/>
      <c r="M146" s="29"/>
    </row>
    <row r="147" spans="1:13" s="36" customFormat="1" x14ac:dyDescent="0.2">
      <c r="A147" s="29"/>
      <c r="B147" s="12"/>
      <c r="C147" s="12"/>
      <c r="D147" s="12"/>
      <c r="F147" s="29"/>
      <c r="G147" s="29"/>
      <c r="H147" s="29"/>
      <c r="I147" s="29"/>
      <c r="J147" s="29"/>
      <c r="K147" s="29"/>
      <c r="L147" s="29"/>
      <c r="M147" s="29"/>
    </row>
    <row r="148" spans="1:13" s="36" customFormat="1" x14ac:dyDescent="0.2">
      <c r="A148" s="29"/>
      <c r="B148" s="12"/>
      <c r="C148" s="12"/>
      <c r="D148" s="12"/>
      <c r="F148" s="29"/>
      <c r="G148" s="29"/>
      <c r="H148" s="29"/>
      <c r="I148" s="29"/>
      <c r="J148" s="29"/>
      <c r="K148" s="29"/>
      <c r="L148" s="29"/>
      <c r="M148" s="29"/>
    </row>
    <row r="149" spans="1:13" s="36" customFormat="1" x14ac:dyDescent="0.2">
      <c r="A149" s="29"/>
      <c r="B149" s="12"/>
      <c r="C149" s="12"/>
      <c r="D149" s="12"/>
      <c r="F149" s="29"/>
      <c r="G149" s="29"/>
      <c r="H149" s="29"/>
      <c r="I149" s="29"/>
      <c r="J149" s="29"/>
      <c r="K149" s="29"/>
      <c r="L149" s="29"/>
      <c r="M149" s="29"/>
    </row>
    <row r="150" spans="1:13" s="36" customFormat="1" x14ac:dyDescent="0.2">
      <c r="A150" s="29"/>
      <c r="B150" s="12"/>
      <c r="C150" s="12"/>
      <c r="D150" s="12"/>
      <c r="F150" s="29"/>
      <c r="G150" s="29"/>
      <c r="H150" s="29"/>
      <c r="I150" s="29"/>
      <c r="J150" s="29"/>
      <c r="K150" s="29"/>
      <c r="L150" s="29"/>
      <c r="M150" s="29"/>
    </row>
    <row r="151" spans="1:13" s="36" customFormat="1" x14ac:dyDescent="0.2">
      <c r="A151" s="29"/>
      <c r="B151" s="12"/>
      <c r="C151" s="12"/>
      <c r="D151" s="12"/>
      <c r="F151" s="29"/>
      <c r="G151" s="29"/>
      <c r="H151" s="29"/>
      <c r="I151" s="29"/>
      <c r="J151" s="29"/>
      <c r="K151" s="29"/>
      <c r="L151" s="29"/>
      <c r="M151" s="29"/>
    </row>
    <row r="152" spans="1:13" s="36" customFormat="1" x14ac:dyDescent="0.2">
      <c r="A152" s="29"/>
      <c r="B152" s="12"/>
      <c r="C152" s="12"/>
      <c r="D152" s="12"/>
      <c r="F152" s="29"/>
      <c r="G152" s="29"/>
      <c r="H152" s="29"/>
      <c r="I152" s="29"/>
      <c r="J152" s="29"/>
      <c r="K152" s="29"/>
      <c r="L152" s="29"/>
      <c r="M152" s="29"/>
    </row>
    <row r="153" spans="1:13" s="36" customFormat="1" x14ac:dyDescent="0.2">
      <c r="A153" s="29"/>
      <c r="B153" s="12"/>
      <c r="C153" s="12"/>
      <c r="D153" s="12"/>
      <c r="F153" s="29"/>
      <c r="G153" s="29"/>
      <c r="H153" s="29"/>
      <c r="I153" s="29"/>
      <c r="J153" s="29"/>
      <c r="K153" s="29"/>
      <c r="L153" s="29"/>
      <c r="M153" s="29"/>
    </row>
    <row r="154" spans="1:13" s="36" customFormat="1" x14ac:dyDescent="0.2">
      <c r="A154" s="29"/>
      <c r="B154" s="12"/>
      <c r="C154" s="12"/>
      <c r="D154" s="12"/>
      <c r="F154" s="29"/>
      <c r="G154" s="29"/>
      <c r="H154" s="29"/>
      <c r="I154" s="29"/>
      <c r="J154" s="29"/>
      <c r="K154" s="29"/>
      <c r="L154" s="29"/>
      <c r="M154" s="29"/>
    </row>
    <row r="155" spans="1:13" s="36" customFormat="1" x14ac:dyDescent="0.2">
      <c r="A155" s="29"/>
      <c r="B155" s="12"/>
      <c r="C155" s="12"/>
      <c r="D155" s="12"/>
      <c r="F155" s="29"/>
      <c r="G155" s="29"/>
      <c r="H155" s="29"/>
      <c r="I155" s="29"/>
      <c r="J155" s="29"/>
      <c r="K155" s="29"/>
      <c r="L155" s="29"/>
      <c r="M155" s="29"/>
    </row>
    <row r="156" spans="1:13" s="36" customFormat="1" x14ac:dyDescent="0.2">
      <c r="A156" s="29"/>
      <c r="B156" s="12"/>
      <c r="C156" s="12"/>
      <c r="D156" s="12"/>
      <c r="F156" s="29"/>
      <c r="G156" s="29"/>
      <c r="H156" s="29"/>
      <c r="I156" s="29"/>
      <c r="J156" s="29"/>
      <c r="K156" s="29"/>
      <c r="L156" s="29"/>
      <c r="M156" s="29"/>
    </row>
    <row r="157" spans="1:13" s="36" customFormat="1" x14ac:dyDescent="0.2">
      <c r="A157" s="29"/>
      <c r="B157" s="12"/>
      <c r="C157" s="12"/>
      <c r="D157" s="12"/>
      <c r="F157" s="29"/>
      <c r="G157" s="29"/>
      <c r="H157" s="29"/>
      <c r="I157" s="29"/>
      <c r="J157" s="29"/>
      <c r="K157" s="29"/>
      <c r="L157" s="29"/>
      <c r="M157" s="29"/>
    </row>
    <row r="158" spans="1:13" s="36" customFormat="1" x14ac:dyDescent="0.2">
      <c r="A158" s="29"/>
      <c r="B158" s="12"/>
      <c r="C158" s="12"/>
      <c r="D158" s="12"/>
      <c r="F158" s="29"/>
      <c r="G158" s="29"/>
      <c r="H158" s="29"/>
      <c r="I158" s="29"/>
      <c r="J158" s="29"/>
      <c r="K158" s="29"/>
      <c r="L158" s="29"/>
      <c r="M158" s="29"/>
    </row>
    <row r="159" spans="1:13" s="36" customFormat="1" x14ac:dyDescent="0.2">
      <c r="A159" s="29"/>
      <c r="B159" s="12"/>
      <c r="C159" s="12"/>
      <c r="D159" s="12"/>
      <c r="F159" s="29"/>
      <c r="G159" s="29"/>
      <c r="H159" s="29"/>
      <c r="I159" s="29"/>
      <c r="J159" s="29"/>
      <c r="K159" s="29"/>
      <c r="L159" s="29"/>
      <c r="M159" s="29"/>
    </row>
    <row r="160" spans="1:13" s="36" customFormat="1" x14ac:dyDescent="0.2">
      <c r="A160" s="29"/>
      <c r="B160" s="12"/>
      <c r="C160" s="12"/>
      <c r="D160" s="12"/>
      <c r="F160" s="29"/>
      <c r="G160" s="29"/>
      <c r="H160" s="29"/>
      <c r="I160" s="29"/>
      <c r="J160" s="29"/>
      <c r="K160" s="29"/>
      <c r="L160" s="29"/>
      <c r="M160" s="29"/>
    </row>
    <row r="161" spans="1:13" s="36" customFormat="1" x14ac:dyDescent="0.2">
      <c r="A161" s="29"/>
      <c r="B161" s="12"/>
      <c r="C161" s="12"/>
      <c r="D161" s="12"/>
      <c r="F161" s="29"/>
      <c r="G161" s="29"/>
      <c r="H161" s="29"/>
      <c r="I161" s="29"/>
      <c r="J161" s="29"/>
      <c r="K161" s="29"/>
      <c r="L161" s="29"/>
      <c r="M161" s="29"/>
    </row>
    <row r="162" spans="1:13" s="36" customFormat="1" x14ac:dyDescent="0.2">
      <c r="A162" s="29"/>
      <c r="B162" s="12"/>
      <c r="C162" s="12"/>
      <c r="D162" s="12"/>
      <c r="F162" s="29"/>
      <c r="G162" s="29"/>
      <c r="H162" s="29"/>
      <c r="I162" s="29"/>
      <c r="J162" s="29"/>
      <c r="K162" s="29"/>
      <c r="L162" s="29"/>
      <c r="M162" s="29"/>
    </row>
    <row r="163" spans="1:13" s="36" customFormat="1" x14ac:dyDescent="0.2">
      <c r="A163" s="29"/>
      <c r="B163" s="12"/>
      <c r="C163" s="12"/>
      <c r="D163" s="12"/>
      <c r="F163" s="29"/>
      <c r="G163" s="29"/>
      <c r="H163" s="29"/>
      <c r="I163" s="29"/>
      <c r="J163" s="29"/>
      <c r="K163" s="29"/>
      <c r="L163" s="29"/>
      <c r="M163" s="29"/>
    </row>
    <row r="164" spans="1:13" s="36" customFormat="1" x14ac:dyDescent="0.2">
      <c r="A164" s="29"/>
      <c r="B164" s="12"/>
      <c r="C164" s="12"/>
      <c r="D164" s="12"/>
      <c r="F164" s="29"/>
      <c r="G164" s="29"/>
      <c r="H164" s="29"/>
      <c r="I164" s="29"/>
      <c r="J164" s="29"/>
      <c r="K164" s="29"/>
      <c r="L164" s="29"/>
      <c r="M164" s="29"/>
    </row>
    <row r="165" spans="1:13" s="36" customFormat="1" x14ac:dyDescent="0.2">
      <c r="A165" s="29"/>
      <c r="B165" s="12"/>
      <c r="C165" s="12"/>
      <c r="D165" s="12"/>
      <c r="F165" s="29"/>
      <c r="G165" s="29"/>
      <c r="H165" s="29"/>
      <c r="I165" s="29"/>
      <c r="J165" s="29"/>
      <c r="K165" s="29"/>
      <c r="L165" s="29"/>
      <c r="M165" s="29"/>
    </row>
    <row r="166" spans="1:13" s="36" customFormat="1" x14ac:dyDescent="0.2">
      <c r="A166" s="29"/>
      <c r="B166" s="12"/>
      <c r="C166" s="12"/>
      <c r="D166" s="12"/>
      <c r="F166" s="29"/>
      <c r="G166" s="29"/>
      <c r="H166" s="29"/>
      <c r="I166" s="29"/>
      <c r="J166" s="29"/>
      <c r="K166" s="29"/>
      <c r="L166" s="29"/>
      <c r="M166" s="29"/>
    </row>
    <row r="167" spans="1:13" s="36" customFormat="1" x14ac:dyDescent="0.2">
      <c r="A167" s="29"/>
      <c r="B167" s="12"/>
      <c r="C167" s="12"/>
      <c r="D167" s="12"/>
      <c r="F167" s="29"/>
      <c r="G167" s="29"/>
      <c r="H167" s="29"/>
      <c r="I167" s="29"/>
      <c r="J167" s="29"/>
      <c r="K167" s="29"/>
      <c r="L167" s="29"/>
      <c r="M167" s="29"/>
    </row>
    <row r="168" spans="1:13" s="36" customFormat="1" x14ac:dyDescent="0.2">
      <c r="A168" s="29"/>
      <c r="B168" s="12"/>
      <c r="C168" s="12"/>
      <c r="D168" s="12"/>
      <c r="F168" s="29"/>
      <c r="G168" s="29"/>
      <c r="H168" s="29"/>
      <c r="I168" s="29"/>
      <c r="J168" s="29"/>
      <c r="K168" s="29"/>
      <c r="L168" s="29"/>
      <c r="M168" s="29"/>
    </row>
    <row r="169" spans="1:13" s="36" customFormat="1" x14ac:dyDescent="0.2">
      <c r="A169" s="29"/>
      <c r="B169" s="12"/>
      <c r="C169" s="12"/>
      <c r="D169" s="12"/>
      <c r="F169" s="29"/>
      <c r="G169" s="29"/>
      <c r="H169" s="29"/>
      <c r="I169" s="29"/>
      <c r="J169" s="29"/>
      <c r="K169" s="29"/>
      <c r="L169" s="29"/>
      <c r="M169" s="29"/>
    </row>
    <row r="170" spans="1:13" s="36" customFormat="1" x14ac:dyDescent="0.2">
      <c r="A170" s="29"/>
      <c r="B170" s="12"/>
      <c r="C170" s="12"/>
      <c r="D170" s="12"/>
      <c r="F170" s="29"/>
      <c r="G170" s="29"/>
      <c r="H170" s="29"/>
      <c r="I170" s="29"/>
      <c r="J170" s="29"/>
      <c r="K170" s="29"/>
      <c r="L170" s="29"/>
      <c r="M170" s="29"/>
    </row>
    <row r="171" spans="1:13" s="36" customFormat="1" x14ac:dyDescent="0.2">
      <c r="A171" s="29"/>
      <c r="B171" s="12"/>
      <c r="C171" s="12"/>
      <c r="D171" s="12"/>
      <c r="F171" s="29"/>
      <c r="G171" s="29"/>
      <c r="H171" s="29"/>
      <c r="I171" s="29"/>
      <c r="J171" s="29"/>
      <c r="K171" s="29"/>
      <c r="L171" s="29"/>
      <c r="M171" s="29"/>
    </row>
    <row r="172" spans="1:13" s="36" customFormat="1" x14ac:dyDescent="0.2">
      <c r="A172" s="29"/>
      <c r="B172" s="12"/>
      <c r="C172" s="12"/>
      <c r="D172" s="12"/>
      <c r="F172" s="29"/>
      <c r="G172" s="29"/>
      <c r="H172" s="29"/>
      <c r="I172" s="29"/>
      <c r="J172" s="29"/>
      <c r="K172" s="29"/>
      <c r="L172" s="29"/>
      <c r="M172" s="29"/>
    </row>
    <row r="173" spans="1:13" s="36" customFormat="1" x14ac:dyDescent="0.2">
      <c r="A173" s="29"/>
      <c r="B173" s="12"/>
      <c r="C173" s="12"/>
      <c r="D173" s="12"/>
      <c r="F173" s="29"/>
      <c r="G173" s="29"/>
      <c r="H173" s="29"/>
      <c r="I173" s="29"/>
      <c r="J173" s="29"/>
      <c r="K173" s="29"/>
      <c r="L173" s="29"/>
      <c r="M173" s="29"/>
    </row>
    <row r="174" spans="1:13" s="36" customFormat="1" x14ac:dyDescent="0.2">
      <c r="A174" s="29"/>
      <c r="B174" s="12"/>
      <c r="C174" s="12"/>
      <c r="D174" s="12"/>
      <c r="F174" s="29"/>
      <c r="G174" s="29"/>
      <c r="H174" s="29"/>
      <c r="I174" s="29"/>
      <c r="J174" s="29"/>
      <c r="K174" s="29"/>
      <c r="L174" s="29"/>
      <c r="M174" s="29"/>
    </row>
    <row r="175" spans="1:13" s="36" customFormat="1" x14ac:dyDescent="0.2">
      <c r="A175" s="29"/>
      <c r="B175" s="12"/>
      <c r="C175" s="12"/>
      <c r="D175" s="12"/>
      <c r="F175" s="29"/>
      <c r="G175" s="29"/>
      <c r="H175" s="29"/>
      <c r="I175" s="29"/>
      <c r="J175" s="29"/>
      <c r="K175" s="29"/>
      <c r="L175" s="29"/>
      <c r="M175" s="29"/>
    </row>
    <row r="176" spans="1:13" s="36" customFormat="1" x14ac:dyDescent="0.2">
      <c r="A176" s="29"/>
      <c r="B176" s="12"/>
      <c r="C176" s="12"/>
      <c r="D176" s="12"/>
      <c r="F176" s="29"/>
      <c r="G176" s="29"/>
      <c r="H176" s="29"/>
      <c r="I176" s="29"/>
      <c r="J176" s="29"/>
      <c r="K176" s="29"/>
      <c r="L176" s="29"/>
      <c r="M176" s="29"/>
    </row>
    <row r="177" spans="1:13" s="36" customFormat="1" x14ac:dyDescent="0.2">
      <c r="A177" s="29"/>
      <c r="B177" s="12"/>
      <c r="C177" s="12"/>
      <c r="D177" s="12"/>
      <c r="F177" s="29"/>
      <c r="G177" s="29"/>
      <c r="H177" s="29"/>
      <c r="I177" s="29"/>
      <c r="J177" s="29"/>
      <c r="K177" s="29"/>
      <c r="L177" s="29"/>
      <c r="M177" s="29"/>
    </row>
    <row r="178" spans="1:13" s="36" customFormat="1" x14ac:dyDescent="0.2">
      <c r="A178" s="29"/>
      <c r="B178" s="12"/>
      <c r="C178" s="12"/>
      <c r="D178" s="12"/>
      <c r="F178" s="29"/>
      <c r="G178" s="29"/>
      <c r="H178" s="29"/>
      <c r="I178" s="29"/>
      <c r="J178" s="29"/>
      <c r="K178" s="29"/>
      <c r="L178" s="29"/>
      <c r="M178" s="29"/>
    </row>
    <row r="179" spans="1:13" s="36" customFormat="1" x14ac:dyDescent="0.2">
      <c r="A179" s="29"/>
      <c r="B179" s="12"/>
      <c r="C179" s="12"/>
      <c r="D179" s="12"/>
      <c r="F179" s="29"/>
      <c r="G179" s="29"/>
      <c r="H179" s="29"/>
      <c r="I179" s="29"/>
      <c r="J179" s="29"/>
      <c r="K179" s="29"/>
      <c r="L179" s="29"/>
      <c r="M179" s="29"/>
    </row>
    <row r="180" spans="1:13" s="36" customFormat="1" x14ac:dyDescent="0.2">
      <c r="A180" s="29"/>
      <c r="B180" s="12"/>
      <c r="C180" s="12"/>
      <c r="D180" s="12"/>
      <c r="F180" s="29"/>
      <c r="G180" s="29"/>
      <c r="H180" s="29"/>
      <c r="I180" s="29"/>
      <c r="J180" s="29"/>
      <c r="K180" s="29"/>
      <c r="L180" s="29"/>
      <c r="M180" s="29"/>
    </row>
    <row r="181" spans="1:13" s="36" customFormat="1" x14ac:dyDescent="0.2">
      <c r="A181" s="29"/>
      <c r="B181" s="12"/>
      <c r="C181" s="12"/>
      <c r="D181" s="12"/>
      <c r="F181" s="29"/>
      <c r="G181" s="29"/>
      <c r="H181" s="29"/>
      <c r="I181" s="29"/>
      <c r="J181" s="29"/>
      <c r="K181" s="29"/>
      <c r="L181" s="29"/>
      <c r="M181" s="29"/>
    </row>
    <row r="182" spans="1:13" s="36" customFormat="1" x14ac:dyDescent="0.2">
      <c r="A182" s="29"/>
      <c r="B182" s="12"/>
      <c r="C182" s="12"/>
      <c r="D182" s="12"/>
      <c r="F182" s="29"/>
      <c r="G182" s="29"/>
      <c r="H182" s="29"/>
      <c r="I182" s="29"/>
      <c r="J182" s="29"/>
      <c r="K182" s="29"/>
      <c r="L182" s="29"/>
      <c r="M182" s="29"/>
    </row>
    <row r="183" spans="1:13" s="36" customFormat="1" x14ac:dyDescent="0.2">
      <c r="A183" s="29"/>
      <c r="B183" s="12"/>
      <c r="C183" s="12"/>
      <c r="D183" s="12"/>
      <c r="F183" s="29"/>
      <c r="G183" s="29"/>
      <c r="H183" s="29"/>
      <c r="I183" s="29"/>
      <c r="J183" s="29"/>
      <c r="K183" s="29"/>
      <c r="L183" s="29"/>
      <c r="M183" s="29"/>
    </row>
    <row r="184" spans="1:13" s="36" customFormat="1" x14ac:dyDescent="0.2">
      <c r="A184" s="29"/>
      <c r="B184" s="12"/>
      <c r="C184" s="12"/>
      <c r="D184" s="12"/>
      <c r="F184" s="29"/>
      <c r="G184" s="29"/>
      <c r="H184" s="29"/>
      <c r="I184" s="29"/>
      <c r="J184" s="29"/>
      <c r="K184" s="29"/>
      <c r="L184" s="29"/>
      <c r="M184" s="29"/>
    </row>
    <row r="185" spans="1:13" s="36" customFormat="1" x14ac:dyDescent="0.2">
      <c r="A185" s="29"/>
      <c r="B185" s="12"/>
      <c r="C185" s="12"/>
      <c r="D185" s="12"/>
      <c r="F185" s="29"/>
      <c r="G185" s="29"/>
      <c r="H185" s="29"/>
      <c r="I185" s="29"/>
      <c r="J185" s="29"/>
      <c r="K185" s="29"/>
      <c r="L185" s="29"/>
      <c r="M185" s="29"/>
    </row>
    <row r="186" spans="1:13" s="36" customFormat="1" x14ac:dyDescent="0.2">
      <c r="A186" s="29"/>
      <c r="B186" s="12"/>
      <c r="C186" s="12"/>
      <c r="D186" s="12"/>
      <c r="F186" s="29"/>
      <c r="G186" s="29"/>
      <c r="H186" s="29"/>
      <c r="I186" s="29"/>
      <c r="J186" s="29"/>
      <c r="K186" s="29"/>
      <c r="L186" s="29"/>
      <c r="M186" s="29"/>
    </row>
    <row r="187" spans="1:13" s="36" customFormat="1" x14ac:dyDescent="0.2">
      <c r="A187" s="29"/>
      <c r="B187" s="12"/>
      <c r="C187" s="12"/>
      <c r="D187" s="12"/>
      <c r="F187" s="29"/>
      <c r="G187" s="29"/>
      <c r="H187" s="29"/>
      <c r="I187" s="29"/>
      <c r="J187" s="29"/>
      <c r="K187" s="29"/>
      <c r="L187" s="29"/>
      <c r="M187" s="29"/>
    </row>
    <row r="188" spans="1:13" s="36" customFormat="1" x14ac:dyDescent="0.2">
      <c r="A188" s="29"/>
      <c r="B188" s="12"/>
      <c r="C188" s="12"/>
      <c r="D188" s="12"/>
      <c r="F188" s="29"/>
      <c r="G188" s="29"/>
      <c r="H188" s="29"/>
      <c r="I188" s="29"/>
      <c r="J188" s="29"/>
      <c r="K188" s="29"/>
      <c r="L188" s="29"/>
      <c r="M188" s="29"/>
    </row>
    <row r="189" spans="1:13" s="36" customFormat="1" x14ac:dyDescent="0.2">
      <c r="A189" s="29"/>
      <c r="B189" s="12"/>
      <c r="C189" s="12"/>
      <c r="D189" s="12"/>
      <c r="F189" s="29"/>
      <c r="G189" s="29"/>
      <c r="H189" s="29"/>
      <c r="I189" s="29"/>
      <c r="J189" s="29"/>
      <c r="K189" s="29"/>
      <c r="L189" s="29"/>
      <c r="M189" s="29"/>
    </row>
    <row r="190" spans="1:13" s="36" customFormat="1" x14ac:dyDescent="0.2">
      <c r="A190" s="29"/>
      <c r="B190" s="12"/>
      <c r="C190" s="12"/>
      <c r="D190" s="12"/>
      <c r="F190" s="29"/>
      <c r="G190" s="29"/>
      <c r="H190" s="29"/>
      <c r="I190" s="29"/>
      <c r="J190" s="29"/>
      <c r="K190" s="29"/>
      <c r="L190" s="29"/>
      <c r="M190" s="29"/>
    </row>
    <row r="191" spans="1:13" s="36" customFormat="1" x14ac:dyDescent="0.2">
      <c r="A191" s="29"/>
      <c r="B191" s="12"/>
      <c r="C191" s="12"/>
      <c r="D191" s="12"/>
      <c r="F191" s="29"/>
      <c r="G191" s="29"/>
      <c r="H191" s="29"/>
      <c r="I191" s="29"/>
      <c r="J191" s="29"/>
      <c r="K191" s="29"/>
      <c r="L191" s="29"/>
      <c r="M191" s="29"/>
    </row>
    <row r="192" spans="1:13" s="36" customFormat="1" x14ac:dyDescent="0.2">
      <c r="A192" s="29"/>
      <c r="B192" s="12"/>
      <c r="C192" s="12"/>
      <c r="D192" s="12"/>
      <c r="F192" s="29"/>
      <c r="G192" s="29"/>
      <c r="H192" s="29"/>
      <c r="I192" s="29"/>
      <c r="J192" s="29"/>
      <c r="K192" s="29"/>
      <c r="L192" s="29"/>
      <c r="M192" s="29"/>
    </row>
    <row r="193" spans="1:13" s="36" customFormat="1" x14ac:dyDescent="0.2">
      <c r="A193" s="29"/>
      <c r="B193" s="12"/>
      <c r="C193" s="12"/>
      <c r="D193" s="12"/>
      <c r="F193" s="29"/>
      <c r="G193" s="29"/>
      <c r="H193" s="29"/>
      <c r="I193" s="29"/>
      <c r="J193" s="29"/>
      <c r="K193" s="29"/>
      <c r="L193" s="29"/>
      <c r="M193" s="29"/>
    </row>
    <row r="194" spans="1:13" s="36" customFormat="1" x14ac:dyDescent="0.2">
      <c r="A194" s="29"/>
      <c r="B194" s="12"/>
      <c r="C194" s="12"/>
      <c r="D194" s="12"/>
      <c r="F194" s="29"/>
      <c r="G194" s="29"/>
      <c r="H194" s="29"/>
      <c r="I194" s="29"/>
      <c r="J194" s="29"/>
      <c r="K194" s="29"/>
      <c r="L194" s="29"/>
      <c r="M194" s="29"/>
    </row>
    <row r="195" spans="1:13" s="36" customFormat="1" x14ac:dyDescent="0.2">
      <c r="A195" s="29"/>
      <c r="B195" s="12"/>
      <c r="C195" s="12"/>
      <c r="D195" s="12"/>
      <c r="F195" s="29"/>
      <c r="G195" s="29"/>
      <c r="H195" s="29"/>
      <c r="I195" s="29"/>
      <c r="J195" s="29"/>
      <c r="K195" s="29"/>
      <c r="L195" s="29"/>
      <c r="M195" s="29"/>
    </row>
    <row r="196" spans="1:13" s="36" customFormat="1" x14ac:dyDescent="0.2">
      <c r="A196" s="29"/>
      <c r="B196" s="12"/>
      <c r="C196" s="12"/>
      <c r="D196" s="12"/>
      <c r="F196" s="29"/>
      <c r="G196" s="29"/>
      <c r="H196" s="29"/>
      <c r="I196" s="29"/>
      <c r="J196" s="29"/>
      <c r="K196" s="29"/>
      <c r="L196" s="29"/>
      <c r="M196" s="29"/>
    </row>
    <row r="197" spans="1:13" s="36" customFormat="1" x14ac:dyDescent="0.2">
      <c r="A197" s="29"/>
      <c r="B197" s="12"/>
      <c r="C197" s="12"/>
      <c r="D197" s="12"/>
      <c r="F197" s="29"/>
      <c r="G197" s="29"/>
      <c r="H197" s="29"/>
      <c r="I197" s="29"/>
      <c r="J197" s="29"/>
      <c r="K197" s="29"/>
      <c r="L197" s="29"/>
      <c r="M197" s="29"/>
    </row>
    <row r="198" spans="1:13" s="36" customFormat="1" x14ac:dyDescent="0.2">
      <c r="A198" s="29"/>
      <c r="B198" s="12"/>
      <c r="C198" s="12"/>
      <c r="D198" s="12"/>
      <c r="F198" s="29"/>
      <c r="G198" s="29"/>
      <c r="H198" s="29"/>
      <c r="I198" s="29"/>
      <c r="J198" s="29"/>
      <c r="K198" s="29"/>
      <c r="L198" s="29"/>
      <c r="M198" s="29"/>
    </row>
    <row r="199" spans="1:13" s="36" customFormat="1" x14ac:dyDescent="0.2">
      <c r="A199" s="29"/>
      <c r="B199" s="12"/>
      <c r="C199" s="12"/>
      <c r="D199" s="12"/>
      <c r="F199" s="29"/>
      <c r="G199" s="29"/>
      <c r="H199" s="29"/>
      <c r="I199" s="29"/>
      <c r="J199" s="29"/>
      <c r="K199" s="29"/>
      <c r="L199" s="29"/>
      <c r="M199" s="29"/>
    </row>
    <row r="200" spans="1:13" s="36" customFormat="1" x14ac:dyDescent="0.2">
      <c r="A200" s="29"/>
      <c r="B200" s="12"/>
      <c r="C200" s="12"/>
      <c r="D200" s="12"/>
      <c r="F200" s="29"/>
      <c r="G200" s="29"/>
      <c r="H200" s="29"/>
      <c r="I200" s="29"/>
      <c r="J200" s="29"/>
      <c r="K200" s="29"/>
      <c r="L200" s="29"/>
      <c r="M200" s="29"/>
    </row>
    <row r="201" spans="1:13" s="36" customFormat="1" x14ac:dyDescent="0.2">
      <c r="A201" s="29"/>
      <c r="B201" s="12"/>
      <c r="C201" s="12"/>
      <c r="D201" s="12"/>
      <c r="F201" s="29"/>
      <c r="G201" s="29"/>
      <c r="H201" s="29"/>
      <c r="I201" s="29"/>
      <c r="J201" s="29"/>
      <c r="K201" s="29"/>
      <c r="L201" s="29"/>
      <c r="M201" s="29"/>
    </row>
    <row r="202" spans="1:13" s="36" customFormat="1" x14ac:dyDescent="0.2">
      <c r="A202" s="29"/>
      <c r="B202" s="12"/>
      <c r="C202" s="12"/>
      <c r="D202" s="12"/>
      <c r="F202" s="29"/>
      <c r="G202" s="29"/>
      <c r="H202" s="29"/>
      <c r="I202" s="29"/>
      <c r="J202" s="29"/>
      <c r="K202" s="29"/>
      <c r="L202" s="29"/>
      <c r="M202" s="29"/>
    </row>
    <row r="203" spans="1:13" s="36" customFormat="1" x14ac:dyDescent="0.2">
      <c r="A203" s="29"/>
      <c r="B203" s="12"/>
      <c r="C203" s="12"/>
      <c r="D203" s="12"/>
      <c r="F203" s="29"/>
      <c r="G203" s="29"/>
      <c r="H203" s="29"/>
      <c r="I203" s="29"/>
      <c r="J203" s="29"/>
      <c r="K203" s="29"/>
      <c r="L203" s="29"/>
      <c r="M203" s="29"/>
    </row>
    <row r="204" spans="1:13" s="36" customFormat="1" x14ac:dyDescent="0.2">
      <c r="A204" s="29"/>
      <c r="B204" s="12"/>
      <c r="C204" s="12"/>
      <c r="D204" s="12"/>
      <c r="F204" s="29"/>
      <c r="G204" s="29"/>
      <c r="H204" s="29"/>
      <c r="I204" s="29"/>
      <c r="J204" s="29"/>
      <c r="K204" s="29"/>
      <c r="L204" s="29"/>
      <c r="M204" s="29"/>
    </row>
    <row r="205" spans="1:13" s="36" customFormat="1" x14ac:dyDescent="0.2">
      <c r="A205" s="29"/>
      <c r="B205" s="12"/>
      <c r="C205" s="12"/>
      <c r="D205" s="12"/>
      <c r="F205" s="29"/>
      <c r="G205" s="29"/>
      <c r="H205" s="29"/>
      <c r="I205" s="29"/>
      <c r="J205" s="29"/>
      <c r="K205" s="29"/>
      <c r="L205" s="29"/>
      <c r="M205" s="29"/>
    </row>
    <row r="206" spans="1:13" s="36" customFormat="1" x14ac:dyDescent="0.2">
      <c r="A206" s="29"/>
      <c r="B206" s="12"/>
      <c r="C206" s="12"/>
      <c r="D206" s="12"/>
      <c r="F206" s="29"/>
      <c r="G206" s="29"/>
      <c r="H206" s="29"/>
      <c r="I206" s="29"/>
      <c r="J206" s="29"/>
      <c r="K206" s="29"/>
      <c r="L206" s="29"/>
      <c r="M206" s="29"/>
    </row>
    <row r="207" spans="1:13" s="36" customFormat="1" x14ac:dyDescent="0.2">
      <c r="A207" s="29"/>
      <c r="B207" s="12"/>
      <c r="C207" s="12"/>
      <c r="D207" s="12"/>
      <c r="F207" s="29"/>
      <c r="G207" s="29"/>
      <c r="H207" s="29"/>
      <c r="I207" s="29"/>
      <c r="J207" s="29"/>
      <c r="K207" s="29"/>
      <c r="L207" s="29"/>
      <c r="M207" s="29"/>
    </row>
    <row r="208" spans="1:13" s="36" customFormat="1" x14ac:dyDescent="0.2">
      <c r="A208" s="29"/>
      <c r="B208" s="12"/>
      <c r="C208" s="12"/>
      <c r="D208" s="12"/>
      <c r="F208" s="29"/>
      <c r="G208" s="29"/>
      <c r="H208" s="29"/>
      <c r="I208" s="29"/>
      <c r="J208" s="29"/>
      <c r="K208" s="29"/>
      <c r="L208" s="29"/>
      <c r="M208" s="29"/>
    </row>
    <row r="209" spans="1:13" s="36" customFormat="1" x14ac:dyDescent="0.2">
      <c r="A209" s="29"/>
      <c r="B209" s="12"/>
      <c r="C209" s="12"/>
      <c r="D209" s="12"/>
      <c r="F209" s="29"/>
      <c r="G209" s="29"/>
      <c r="H209" s="29"/>
      <c r="I209" s="29"/>
      <c r="J209" s="29"/>
      <c r="K209" s="29"/>
      <c r="L209" s="29"/>
      <c r="M209" s="29"/>
    </row>
    <row r="210" spans="1:13" s="36" customFormat="1" x14ac:dyDescent="0.2">
      <c r="A210" s="29"/>
      <c r="B210" s="12"/>
      <c r="C210" s="12"/>
      <c r="D210" s="12"/>
      <c r="F210" s="29"/>
      <c r="G210" s="29"/>
      <c r="H210" s="29"/>
      <c r="I210" s="29"/>
      <c r="J210" s="29"/>
      <c r="K210" s="29"/>
      <c r="L210" s="29"/>
      <c r="M210" s="29"/>
    </row>
    <row r="211" spans="1:13" s="36" customFormat="1" x14ac:dyDescent="0.2">
      <c r="A211" s="29"/>
      <c r="B211" s="12"/>
      <c r="C211" s="12"/>
      <c r="D211" s="12"/>
      <c r="F211" s="29"/>
      <c r="G211" s="29"/>
      <c r="H211" s="29"/>
      <c r="I211" s="29"/>
      <c r="J211" s="29"/>
      <c r="K211" s="29"/>
      <c r="L211" s="29"/>
      <c r="M211" s="29"/>
    </row>
    <row r="212" spans="1:13" s="36" customFormat="1" x14ac:dyDescent="0.2">
      <c r="A212" s="29"/>
      <c r="B212" s="12"/>
      <c r="C212" s="12"/>
      <c r="D212" s="12"/>
      <c r="F212" s="29"/>
      <c r="G212" s="29"/>
      <c r="H212" s="29"/>
      <c r="I212" s="29"/>
      <c r="J212" s="29"/>
      <c r="K212" s="29"/>
      <c r="L212" s="29"/>
      <c r="M212" s="29"/>
    </row>
    <row r="213" spans="1:13" s="36" customFormat="1" x14ac:dyDescent="0.2">
      <c r="A213" s="29"/>
      <c r="B213" s="12"/>
      <c r="C213" s="12"/>
      <c r="D213" s="12"/>
      <c r="F213" s="29"/>
      <c r="G213" s="29"/>
      <c r="H213" s="29"/>
      <c r="I213" s="29"/>
      <c r="J213" s="29"/>
      <c r="K213" s="29"/>
      <c r="L213" s="29"/>
      <c r="M213" s="29"/>
    </row>
    <row r="214" spans="1:13" s="36" customFormat="1" x14ac:dyDescent="0.2">
      <c r="A214" s="29"/>
      <c r="B214" s="12"/>
      <c r="C214" s="12"/>
      <c r="D214" s="12"/>
      <c r="F214" s="29"/>
      <c r="G214" s="29"/>
      <c r="H214" s="29"/>
      <c r="I214" s="29"/>
      <c r="J214" s="29"/>
      <c r="K214" s="29"/>
      <c r="L214" s="29"/>
      <c r="M214" s="29"/>
    </row>
    <row r="215" spans="1:13" s="36" customFormat="1" x14ac:dyDescent="0.2">
      <c r="A215" s="29"/>
      <c r="B215" s="12"/>
      <c r="C215" s="12"/>
      <c r="D215" s="12"/>
      <c r="F215" s="29"/>
      <c r="G215" s="29"/>
      <c r="H215" s="29"/>
      <c r="I215" s="29"/>
      <c r="J215" s="29"/>
      <c r="K215" s="29"/>
      <c r="L215" s="29"/>
      <c r="M215" s="29"/>
    </row>
    <row r="216" spans="1:13" s="36" customFormat="1" x14ac:dyDescent="0.2">
      <c r="A216" s="29"/>
      <c r="B216" s="12"/>
      <c r="C216" s="12"/>
      <c r="D216" s="12"/>
      <c r="F216" s="29"/>
      <c r="G216" s="29"/>
      <c r="H216" s="29"/>
      <c r="I216" s="29"/>
      <c r="J216" s="29"/>
      <c r="K216" s="29"/>
      <c r="L216" s="29"/>
      <c r="M216" s="29"/>
    </row>
    <row r="217" spans="1:13" s="36" customFormat="1" x14ac:dyDescent="0.2">
      <c r="A217" s="29"/>
      <c r="B217" s="12"/>
      <c r="C217" s="12"/>
      <c r="D217" s="12"/>
      <c r="F217" s="29"/>
      <c r="G217" s="29"/>
      <c r="H217" s="29"/>
      <c r="I217" s="29"/>
      <c r="J217" s="29"/>
      <c r="K217" s="29"/>
      <c r="L217" s="29"/>
      <c r="M217" s="29"/>
    </row>
    <row r="218" spans="1:13" s="36" customFormat="1" x14ac:dyDescent="0.2">
      <c r="A218" s="29"/>
      <c r="B218" s="12"/>
      <c r="C218" s="12"/>
      <c r="D218" s="12"/>
      <c r="F218" s="29"/>
      <c r="G218" s="29"/>
      <c r="H218" s="29"/>
      <c r="I218" s="29"/>
      <c r="J218" s="29"/>
      <c r="K218" s="29"/>
      <c r="L218" s="29"/>
      <c r="M218" s="29"/>
    </row>
    <row r="219" spans="1:13" s="36" customFormat="1" x14ac:dyDescent="0.2">
      <c r="A219" s="29"/>
      <c r="B219" s="12"/>
      <c r="C219" s="12"/>
      <c r="D219" s="12"/>
      <c r="F219" s="29"/>
      <c r="G219" s="29"/>
      <c r="H219" s="29"/>
      <c r="I219" s="29"/>
      <c r="J219" s="29"/>
      <c r="K219" s="29"/>
      <c r="L219" s="29"/>
      <c r="M219" s="29"/>
    </row>
    <row r="220" spans="1:13" s="36" customFormat="1" x14ac:dyDescent="0.2">
      <c r="A220" s="29"/>
      <c r="B220" s="12"/>
      <c r="C220" s="12"/>
      <c r="D220" s="12"/>
      <c r="F220" s="29"/>
      <c r="G220" s="29"/>
      <c r="H220" s="29"/>
      <c r="I220" s="29"/>
      <c r="J220" s="29"/>
      <c r="K220" s="29"/>
      <c r="L220" s="29"/>
      <c r="M220" s="29"/>
    </row>
    <row r="221" spans="1:13" s="36" customFormat="1" x14ac:dyDescent="0.2">
      <c r="A221" s="29"/>
      <c r="B221" s="12"/>
      <c r="C221" s="12"/>
      <c r="D221" s="12"/>
      <c r="F221" s="29"/>
      <c r="G221" s="29"/>
      <c r="H221" s="29"/>
      <c r="I221" s="29"/>
      <c r="J221" s="29"/>
      <c r="K221" s="29"/>
      <c r="L221" s="29"/>
      <c r="M221" s="29"/>
    </row>
    <row r="222" spans="1:13" s="36" customFormat="1" x14ac:dyDescent="0.2">
      <c r="A222" s="29"/>
      <c r="B222" s="12"/>
      <c r="C222" s="12"/>
      <c r="D222" s="12"/>
      <c r="F222" s="29"/>
      <c r="G222" s="29"/>
      <c r="H222" s="29"/>
      <c r="I222" s="29"/>
      <c r="J222" s="29"/>
      <c r="K222" s="29"/>
      <c r="L222" s="29"/>
      <c r="M222" s="29"/>
    </row>
    <row r="223" spans="1:13" s="36" customFormat="1" x14ac:dyDescent="0.2">
      <c r="A223" s="29"/>
      <c r="B223" s="12"/>
      <c r="C223" s="12"/>
      <c r="D223" s="12"/>
      <c r="F223" s="29"/>
      <c r="G223" s="29"/>
      <c r="H223" s="29"/>
      <c r="I223" s="29"/>
      <c r="J223" s="29"/>
      <c r="K223" s="29"/>
      <c r="L223" s="29"/>
      <c r="M223" s="29"/>
    </row>
    <row r="224" spans="1:13" s="36" customFormat="1" x14ac:dyDescent="0.2">
      <c r="A224" s="29"/>
      <c r="B224" s="12"/>
      <c r="C224" s="12"/>
      <c r="D224" s="12"/>
      <c r="F224" s="29"/>
      <c r="G224" s="29"/>
      <c r="H224" s="29"/>
      <c r="I224" s="29"/>
      <c r="J224" s="29"/>
      <c r="K224" s="29"/>
      <c r="L224" s="29"/>
      <c r="M224" s="29"/>
    </row>
    <row r="225" spans="1:13" s="36" customFormat="1" x14ac:dyDescent="0.2">
      <c r="A225" s="29"/>
      <c r="B225" s="12"/>
      <c r="C225" s="12"/>
      <c r="D225" s="12"/>
      <c r="F225" s="29"/>
      <c r="G225" s="29"/>
      <c r="H225" s="29"/>
      <c r="I225" s="29"/>
      <c r="J225" s="29"/>
      <c r="K225" s="29"/>
      <c r="L225" s="29"/>
      <c r="M225" s="29"/>
    </row>
    <row r="226" spans="1:13" s="36" customFormat="1" x14ac:dyDescent="0.2">
      <c r="A226" s="29"/>
      <c r="B226" s="12"/>
      <c r="C226" s="12"/>
      <c r="D226" s="12"/>
      <c r="F226" s="29"/>
      <c r="G226" s="29"/>
      <c r="H226" s="29"/>
      <c r="I226" s="29"/>
      <c r="J226" s="29"/>
      <c r="K226" s="29"/>
      <c r="L226" s="29"/>
      <c r="M226" s="29"/>
    </row>
    <row r="227" spans="1:13" s="36" customFormat="1" x14ac:dyDescent="0.2">
      <c r="A227" s="29"/>
      <c r="B227" s="12"/>
      <c r="C227" s="12"/>
      <c r="D227" s="12"/>
      <c r="F227" s="29"/>
      <c r="G227" s="29"/>
      <c r="H227" s="29"/>
      <c r="I227" s="29"/>
      <c r="J227" s="29"/>
      <c r="K227" s="29"/>
      <c r="L227" s="29"/>
      <c r="M227" s="29"/>
    </row>
    <row r="228" spans="1:13" s="36" customFormat="1" x14ac:dyDescent="0.2">
      <c r="A228" s="29"/>
      <c r="B228" s="12"/>
      <c r="C228" s="12"/>
      <c r="D228" s="12"/>
      <c r="F228" s="29"/>
      <c r="G228" s="29"/>
      <c r="H228" s="29"/>
      <c r="I228" s="29"/>
      <c r="J228" s="29"/>
      <c r="K228" s="29"/>
      <c r="L228" s="29"/>
      <c r="M228" s="29"/>
    </row>
    <row r="229" spans="1:13" s="36" customFormat="1" x14ac:dyDescent="0.2">
      <c r="A229" s="29"/>
      <c r="B229" s="12"/>
      <c r="C229" s="12"/>
      <c r="D229" s="12"/>
      <c r="F229" s="29"/>
      <c r="G229" s="29"/>
      <c r="H229" s="29"/>
      <c r="I229" s="29"/>
      <c r="J229" s="29"/>
      <c r="K229" s="29"/>
      <c r="L229" s="29"/>
      <c r="M229" s="29"/>
    </row>
    <row r="230" spans="1:13" s="36" customFormat="1" x14ac:dyDescent="0.2">
      <c r="A230" s="29"/>
      <c r="B230" s="12"/>
      <c r="C230" s="12"/>
      <c r="D230" s="12"/>
      <c r="F230" s="29"/>
      <c r="G230" s="29"/>
      <c r="H230" s="29"/>
      <c r="I230" s="29"/>
      <c r="J230" s="29"/>
      <c r="K230" s="29"/>
      <c r="L230" s="29"/>
      <c r="M230" s="29"/>
    </row>
    <row r="231" spans="1:13" s="36" customFormat="1" x14ac:dyDescent="0.2">
      <c r="A231" s="29"/>
      <c r="B231" s="12"/>
      <c r="C231" s="12"/>
      <c r="D231" s="12"/>
      <c r="F231" s="29"/>
      <c r="G231" s="29"/>
      <c r="H231" s="29"/>
      <c r="I231" s="29"/>
      <c r="J231" s="29"/>
      <c r="K231" s="29"/>
      <c r="L231" s="29"/>
      <c r="M231" s="29"/>
    </row>
    <row r="232" spans="1:13" s="36" customFormat="1" x14ac:dyDescent="0.2">
      <c r="A232" s="29"/>
      <c r="B232" s="12"/>
      <c r="C232" s="12"/>
      <c r="D232" s="12"/>
      <c r="F232" s="29"/>
      <c r="G232" s="29"/>
      <c r="H232" s="29"/>
      <c r="I232" s="29"/>
      <c r="J232" s="29"/>
      <c r="K232" s="29"/>
      <c r="L232" s="29"/>
      <c r="M232" s="29"/>
    </row>
    <row r="233" spans="1:13" s="36" customFormat="1" x14ac:dyDescent="0.2">
      <c r="A233" s="29"/>
      <c r="B233" s="12"/>
      <c r="C233" s="12"/>
      <c r="D233" s="12"/>
      <c r="F233" s="29"/>
      <c r="G233" s="29"/>
      <c r="H233" s="29"/>
      <c r="I233" s="29"/>
      <c r="J233" s="29"/>
      <c r="K233" s="29"/>
      <c r="L233" s="29"/>
      <c r="M233" s="29"/>
    </row>
    <row r="234" spans="1:13" s="36" customFormat="1" x14ac:dyDescent="0.2">
      <c r="A234" s="29"/>
      <c r="B234" s="12"/>
      <c r="C234" s="12"/>
      <c r="D234" s="12"/>
      <c r="F234" s="29"/>
      <c r="G234" s="29"/>
      <c r="H234" s="29"/>
      <c r="I234" s="29"/>
      <c r="J234" s="29"/>
      <c r="K234" s="29"/>
      <c r="L234" s="29"/>
      <c r="M234" s="29"/>
    </row>
    <row r="235" spans="1:13" s="36" customFormat="1" x14ac:dyDescent="0.2">
      <c r="A235" s="29"/>
      <c r="B235" s="12"/>
      <c r="C235" s="12"/>
      <c r="D235" s="12"/>
      <c r="F235" s="29"/>
      <c r="G235" s="29"/>
      <c r="H235" s="29"/>
      <c r="I235" s="29"/>
      <c r="J235" s="29"/>
      <c r="K235" s="29"/>
      <c r="L235" s="29"/>
      <c r="M235" s="29"/>
    </row>
    <row r="236" spans="1:13" s="36" customFormat="1" x14ac:dyDescent="0.2">
      <c r="A236" s="29"/>
      <c r="B236" s="12"/>
      <c r="C236" s="12"/>
      <c r="D236" s="12"/>
      <c r="F236" s="29"/>
      <c r="G236" s="29"/>
      <c r="H236" s="29"/>
      <c r="I236" s="29"/>
      <c r="J236" s="29"/>
      <c r="K236" s="29"/>
      <c r="L236" s="29"/>
      <c r="M236" s="29"/>
    </row>
    <row r="237" spans="1:13" s="36" customFormat="1" x14ac:dyDescent="0.2">
      <c r="A237" s="29"/>
      <c r="B237" s="12"/>
      <c r="C237" s="12"/>
      <c r="D237" s="12"/>
      <c r="F237" s="29"/>
      <c r="G237" s="29"/>
      <c r="H237" s="29"/>
      <c r="I237" s="29"/>
      <c r="J237" s="29"/>
      <c r="K237" s="29"/>
      <c r="L237" s="29"/>
      <c r="M237" s="29"/>
    </row>
    <row r="238" spans="1:13" s="36" customFormat="1" x14ac:dyDescent="0.2">
      <c r="A238" s="29"/>
      <c r="B238" s="12"/>
      <c r="C238" s="12"/>
      <c r="D238" s="12"/>
      <c r="F238" s="29"/>
      <c r="G238" s="29"/>
      <c r="H238" s="29"/>
      <c r="I238" s="29"/>
      <c r="J238" s="29"/>
      <c r="K238" s="29"/>
      <c r="L238" s="29"/>
      <c r="M238" s="29"/>
    </row>
    <row r="239" spans="1:13" s="36" customFormat="1" x14ac:dyDescent="0.2">
      <c r="A239" s="29"/>
      <c r="B239" s="12"/>
      <c r="C239" s="12"/>
      <c r="D239" s="12"/>
      <c r="F239" s="29"/>
      <c r="G239" s="29"/>
      <c r="H239" s="29"/>
      <c r="I239" s="29"/>
      <c r="J239" s="29"/>
      <c r="K239" s="29"/>
      <c r="L239" s="29"/>
      <c r="M239" s="29"/>
    </row>
    <row r="240" spans="1:13" s="36" customFormat="1" x14ac:dyDescent="0.2">
      <c r="A240" s="29"/>
      <c r="B240" s="12"/>
      <c r="C240" s="12"/>
      <c r="D240" s="12"/>
      <c r="F240" s="29"/>
      <c r="G240" s="29"/>
      <c r="H240" s="29"/>
      <c r="I240" s="29"/>
      <c r="J240" s="29"/>
      <c r="K240" s="29"/>
      <c r="L240" s="29"/>
      <c r="M240" s="29"/>
    </row>
    <row r="241" spans="1:13" s="36" customFormat="1" x14ac:dyDescent="0.2">
      <c r="A241" s="29"/>
      <c r="B241" s="12"/>
      <c r="C241" s="12"/>
      <c r="D241" s="12"/>
      <c r="F241" s="29"/>
      <c r="G241" s="29"/>
      <c r="H241" s="29"/>
      <c r="I241" s="29"/>
      <c r="J241" s="29"/>
      <c r="K241" s="29"/>
      <c r="L241" s="29"/>
      <c r="M241" s="29"/>
    </row>
    <row r="242" spans="1:13" s="36" customFormat="1" x14ac:dyDescent="0.2">
      <c r="A242" s="29"/>
      <c r="B242" s="12"/>
      <c r="C242" s="12"/>
      <c r="D242" s="12"/>
      <c r="F242" s="29"/>
      <c r="G242" s="29"/>
      <c r="H242" s="29"/>
      <c r="I242" s="29"/>
      <c r="J242" s="29"/>
      <c r="K242" s="29"/>
      <c r="L242" s="29"/>
      <c r="M242" s="29"/>
    </row>
    <row r="243" spans="1:13" s="36" customFormat="1" x14ac:dyDescent="0.2">
      <c r="A243" s="29"/>
      <c r="B243" s="12"/>
      <c r="C243" s="12"/>
      <c r="D243" s="12"/>
      <c r="F243" s="29"/>
      <c r="G243" s="29"/>
      <c r="H243" s="29"/>
      <c r="I243" s="29"/>
      <c r="J243" s="29"/>
      <c r="K243" s="29"/>
      <c r="L243" s="29"/>
      <c r="M243" s="29"/>
    </row>
    <row r="244" spans="1:13" s="36" customFormat="1" x14ac:dyDescent="0.2">
      <c r="A244" s="29"/>
      <c r="B244" s="12"/>
      <c r="C244" s="12"/>
      <c r="D244" s="12"/>
      <c r="F244" s="29"/>
      <c r="G244" s="29"/>
      <c r="H244" s="29"/>
      <c r="I244" s="29"/>
      <c r="J244" s="29"/>
      <c r="K244" s="29"/>
      <c r="L244" s="29"/>
      <c r="M244" s="29"/>
    </row>
    <row r="245" spans="1:13" s="36" customFormat="1" x14ac:dyDescent="0.2">
      <c r="A245" s="29"/>
      <c r="B245" s="12"/>
      <c r="C245" s="12"/>
      <c r="D245" s="12"/>
      <c r="F245" s="29"/>
      <c r="G245" s="29"/>
      <c r="H245" s="29"/>
      <c r="I245" s="29"/>
      <c r="J245" s="29"/>
      <c r="K245" s="29"/>
      <c r="L245" s="29"/>
      <c r="M245" s="29"/>
    </row>
    <row r="246" spans="1:13" s="36" customFormat="1" x14ac:dyDescent="0.2">
      <c r="A246" s="29"/>
      <c r="B246" s="12"/>
      <c r="C246" s="12"/>
      <c r="D246" s="12"/>
      <c r="F246" s="29"/>
      <c r="G246" s="29"/>
      <c r="H246" s="29"/>
      <c r="I246" s="29"/>
      <c r="J246" s="29"/>
      <c r="K246" s="29"/>
      <c r="L246" s="29"/>
      <c r="M246" s="29"/>
    </row>
    <row r="247" spans="1:13" s="36" customFormat="1" x14ac:dyDescent="0.2">
      <c r="A247" s="29"/>
      <c r="B247" s="12"/>
      <c r="C247" s="12"/>
      <c r="D247" s="12"/>
      <c r="F247" s="29"/>
      <c r="G247" s="29"/>
      <c r="H247" s="29"/>
      <c r="I247" s="29"/>
      <c r="J247" s="29"/>
      <c r="K247" s="29"/>
      <c r="L247" s="29"/>
      <c r="M247" s="29"/>
    </row>
    <row r="248" spans="1:13" s="36" customFormat="1" x14ac:dyDescent="0.2">
      <c r="A248" s="29"/>
      <c r="B248" s="12"/>
      <c r="C248" s="12"/>
      <c r="D248" s="12"/>
      <c r="F248" s="29"/>
      <c r="G248" s="29"/>
      <c r="H248" s="29"/>
      <c r="I248" s="29"/>
      <c r="J248" s="29"/>
      <c r="K248" s="29"/>
      <c r="L248" s="29"/>
      <c r="M248" s="29"/>
    </row>
    <row r="249" spans="1:13" s="36" customFormat="1" x14ac:dyDescent="0.2">
      <c r="A249" s="29"/>
      <c r="B249" s="12"/>
      <c r="C249" s="12"/>
      <c r="D249" s="12"/>
      <c r="F249" s="29"/>
      <c r="G249" s="29"/>
      <c r="H249" s="29"/>
      <c r="I249" s="29"/>
      <c r="J249" s="29"/>
      <c r="K249" s="29"/>
      <c r="L249" s="29"/>
      <c r="M249" s="29"/>
    </row>
    <row r="250" spans="1:13" s="36" customFormat="1" x14ac:dyDescent="0.2">
      <c r="A250" s="29"/>
      <c r="B250" s="12"/>
      <c r="C250" s="12"/>
      <c r="D250" s="12"/>
      <c r="F250" s="29"/>
      <c r="G250" s="29"/>
      <c r="H250" s="29"/>
      <c r="I250" s="29"/>
      <c r="J250" s="29"/>
      <c r="K250" s="29"/>
      <c r="L250" s="29"/>
      <c r="M250" s="29"/>
    </row>
    <row r="251" spans="1:13" s="36" customFormat="1" x14ac:dyDescent="0.2">
      <c r="A251" s="29"/>
      <c r="B251" s="12"/>
      <c r="C251" s="12"/>
      <c r="D251" s="12"/>
      <c r="F251" s="29"/>
      <c r="G251" s="29"/>
      <c r="H251" s="29"/>
      <c r="I251" s="29"/>
      <c r="J251" s="29"/>
      <c r="K251" s="29"/>
      <c r="L251" s="29"/>
      <c r="M251" s="29"/>
    </row>
    <row r="252" spans="1:13" s="36" customFormat="1" x14ac:dyDescent="0.2">
      <c r="A252" s="29"/>
      <c r="B252" s="12"/>
      <c r="C252" s="12"/>
      <c r="D252" s="12"/>
      <c r="F252" s="29"/>
      <c r="G252" s="29"/>
      <c r="H252" s="29"/>
      <c r="I252" s="29"/>
      <c r="J252" s="29"/>
      <c r="K252" s="29"/>
      <c r="L252" s="29"/>
      <c r="M252" s="29"/>
    </row>
    <row r="253" spans="1:13" s="36" customFormat="1" x14ac:dyDescent="0.2">
      <c r="A253" s="29"/>
      <c r="B253" s="12"/>
      <c r="C253" s="12"/>
      <c r="D253" s="12"/>
      <c r="F253" s="29"/>
      <c r="G253" s="29"/>
      <c r="H253" s="29"/>
      <c r="I253" s="29"/>
      <c r="J253" s="29"/>
      <c r="K253" s="29"/>
      <c r="L253" s="29"/>
      <c r="M253" s="29"/>
    </row>
    <row r="254" spans="1:13" s="36" customFormat="1" x14ac:dyDescent="0.2">
      <c r="A254" s="29"/>
      <c r="B254" s="12"/>
      <c r="C254" s="12"/>
      <c r="D254" s="12"/>
      <c r="F254" s="29"/>
      <c r="G254" s="29"/>
      <c r="H254" s="29"/>
      <c r="I254" s="29"/>
      <c r="J254" s="29"/>
      <c r="K254" s="29"/>
      <c r="L254" s="29"/>
      <c r="M254" s="29"/>
    </row>
    <row r="255" spans="1:13" s="36" customFormat="1" x14ac:dyDescent="0.2">
      <c r="A255" s="29"/>
      <c r="B255" s="12"/>
      <c r="C255" s="12"/>
      <c r="D255" s="12"/>
      <c r="F255" s="29"/>
      <c r="G255" s="29"/>
      <c r="H255" s="29"/>
      <c r="I255" s="29"/>
      <c r="J255" s="29"/>
      <c r="K255" s="29"/>
      <c r="L255" s="29"/>
      <c r="M255" s="29"/>
    </row>
    <row r="256" spans="1:13" s="36" customFormat="1" x14ac:dyDescent="0.2">
      <c r="A256" s="29"/>
      <c r="B256" s="12"/>
      <c r="C256" s="12"/>
      <c r="D256" s="12"/>
      <c r="F256" s="29"/>
      <c r="G256" s="29"/>
      <c r="H256" s="29"/>
      <c r="I256" s="29"/>
      <c r="J256" s="29"/>
      <c r="K256" s="29"/>
      <c r="L256" s="29"/>
      <c r="M256" s="29"/>
    </row>
    <row r="257" spans="1:13" s="36" customFormat="1" x14ac:dyDescent="0.2">
      <c r="A257" s="29"/>
      <c r="B257" s="12"/>
      <c r="C257" s="12"/>
      <c r="D257" s="12"/>
      <c r="F257" s="29"/>
      <c r="G257" s="29"/>
      <c r="H257" s="29"/>
      <c r="I257" s="29"/>
      <c r="J257" s="29"/>
      <c r="K257" s="29"/>
      <c r="L257" s="29"/>
      <c r="M257" s="29"/>
    </row>
    <row r="258" spans="1:13" s="36" customFormat="1" x14ac:dyDescent="0.2">
      <c r="A258" s="29"/>
      <c r="B258" s="12"/>
      <c r="C258" s="12"/>
      <c r="D258" s="12"/>
      <c r="F258" s="29"/>
      <c r="G258" s="29"/>
      <c r="H258" s="29"/>
      <c r="I258" s="29"/>
      <c r="J258" s="29"/>
      <c r="K258" s="29"/>
      <c r="L258" s="29"/>
      <c r="M258" s="29"/>
    </row>
    <row r="259" spans="1:13" s="36" customFormat="1" x14ac:dyDescent="0.2">
      <c r="A259" s="29"/>
      <c r="B259" s="12"/>
      <c r="C259" s="12"/>
      <c r="D259" s="12"/>
      <c r="F259" s="29"/>
      <c r="G259" s="29"/>
      <c r="H259" s="29"/>
      <c r="I259" s="29"/>
      <c r="J259" s="29"/>
      <c r="K259" s="29"/>
      <c r="L259" s="29"/>
      <c r="M259" s="29"/>
    </row>
    <row r="260" spans="1:13" s="36" customFormat="1" x14ac:dyDescent="0.2">
      <c r="A260" s="29"/>
      <c r="B260" s="12"/>
      <c r="C260" s="12"/>
      <c r="D260" s="12"/>
      <c r="F260" s="29"/>
      <c r="G260" s="29"/>
      <c r="H260" s="29"/>
      <c r="I260" s="29"/>
      <c r="J260" s="29"/>
      <c r="K260" s="29"/>
      <c r="L260" s="29"/>
      <c r="M260" s="29"/>
    </row>
    <row r="261" spans="1:13" s="36" customFormat="1" x14ac:dyDescent="0.2">
      <c r="A261" s="29"/>
      <c r="B261" s="12"/>
      <c r="C261" s="12"/>
      <c r="D261" s="12"/>
      <c r="F261" s="29"/>
      <c r="G261" s="29"/>
      <c r="H261" s="29"/>
      <c r="I261" s="29"/>
      <c r="J261" s="29"/>
      <c r="K261" s="29"/>
      <c r="L261" s="29"/>
      <c r="M261" s="29"/>
    </row>
    <row r="262" spans="1:13" s="36" customFormat="1" x14ac:dyDescent="0.2">
      <c r="A262" s="29"/>
      <c r="B262" s="12"/>
      <c r="C262" s="12"/>
      <c r="D262" s="12"/>
      <c r="F262" s="29"/>
      <c r="G262" s="29"/>
      <c r="H262" s="29"/>
      <c r="I262" s="29"/>
      <c r="J262" s="29"/>
      <c r="K262" s="29"/>
      <c r="L262" s="29"/>
      <c r="M262" s="29"/>
    </row>
  </sheetData>
  <pageMargins left="0.7" right="0.7" top="0.75" bottom="0.75" header="0.3" footer="0.3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0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2.28515625" style="29" bestFit="1" customWidth="1"/>
    <col min="2" max="2" width="68" style="12" customWidth="1"/>
    <col min="3" max="3" width="7.42578125" style="12" customWidth="1"/>
    <col min="4" max="4" width="8.7109375" style="12" customWidth="1"/>
    <col min="5" max="5" width="6" style="36" bestFit="1" customWidth="1"/>
    <col min="6" max="6" width="14.5703125" style="29" bestFit="1" customWidth="1"/>
    <col min="7" max="7" width="25.5703125" style="29" bestFit="1" customWidth="1"/>
    <col min="8" max="8" width="15" style="29" bestFit="1" customWidth="1"/>
    <col min="9" max="9" width="7.140625" style="29" customWidth="1"/>
    <col min="10" max="10" width="14.5703125" style="29" bestFit="1" customWidth="1"/>
    <col min="11" max="11" width="15.28515625" style="29" customWidth="1"/>
    <col min="12" max="12" width="16.5703125" style="29" bestFit="1" customWidth="1"/>
    <col min="13" max="16384" width="9.140625" style="29"/>
  </cols>
  <sheetData>
    <row r="1" spans="1:12" x14ac:dyDescent="0.2">
      <c r="E1" s="37"/>
      <c r="G1" s="38" t="s">
        <v>135</v>
      </c>
      <c r="H1" s="80">
        <f>([6]Assessment!AD96-('[6]CAH 101% of cost'!AP43+'[6]CAH 101% of cost'!AV43))*'[6]UPL Gap Summary'!D14</f>
        <v>383644937.29170984</v>
      </c>
      <c r="K1" s="38" t="s">
        <v>136</v>
      </c>
      <c r="L1" s="80">
        <f>([6]Assessment!AD96-('[6]CAH 101% of cost'!AP43+'[6]CAH 101% of cost'!AV43))*'[6]UPL Gap Summary'!D15</f>
        <v>68110885.556150198</v>
      </c>
    </row>
    <row r="2" spans="1:12" s="43" customFormat="1" ht="51" x14ac:dyDescent="0.2">
      <c r="A2" s="13" t="s">
        <v>0</v>
      </c>
      <c r="B2" s="14" t="s">
        <v>1</v>
      </c>
      <c r="C2" s="14" t="s">
        <v>137</v>
      </c>
      <c r="D2" s="14" t="s">
        <v>2</v>
      </c>
      <c r="E2" s="39" t="s">
        <v>138</v>
      </c>
      <c r="F2" s="40" t="s">
        <v>139</v>
      </c>
      <c r="G2" s="14" t="s">
        <v>140</v>
      </c>
      <c r="H2" s="41" t="s">
        <v>3</v>
      </c>
      <c r="I2" s="42"/>
      <c r="J2" s="14" t="s">
        <v>141</v>
      </c>
      <c r="K2" s="14" t="s">
        <v>142</v>
      </c>
      <c r="L2" s="41" t="s">
        <v>4</v>
      </c>
    </row>
    <row r="3" spans="1:12" x14ac:dyDescent="0.2">
      <c r="A3" s="4"/>
      <c r="C3" s="44"/>
      <c r="E3" s="45"/>
      <c r="F3" s="46"/>
      <c r="G3" s="47"/>
      <c r="H3" s="46"/>
      <c r="I3" s="46"/>
      <c r="J3" s="46"/>
      <c r="K3" s="47"/>
      <c r="L3" s="48"/>
    </row>
    <row r="4" spans="1:12" s="53" customFormat="1" x14ac:dyDescent="0.2">
      <c r="A4" s="49"/>
      <c r="B4" s="50" t="s">
        <v>143</v>
      </c>
      <c r="C4" s="51"/>
      <c r="D4" s="52"/>
      <c r="E4" s="54"/>
      <c r="F4" s="55"/>
      <c r="G4" s="56"/>
      <c r="H4" s="55"/>
      <c r="I4" s="55"/>
      <c r="J4" s="55"/>
      <c r="K4" s="56"/>
      <c r="L4" s="57"/>
    </row>
    <row r="5" spans="1:12" x14ac:dyDescent="0.2">
      <c r="A5" s="16" t="s">
        <v>7</v>
      </c>
      <c r="B5" s="12" t="s">
        <v>154</v>
      </c>
      <c r="C5" s="44" t="s">
        <v>145</v>
      </c>
      <c r="D5" s="12">
        <v>1</v>
      </c>
      <c r="E5" s="45">
        <v>1</v>
      </c>
      <c r="F5" s="46">
        <v>7706707.1820550011</v>
      </c>
      <c r="G5" s="47">
        <f>IF($E5=1,F5/$F$57,0)</f>
        <v>2.1746065555915645E-2</v>
      </c>
      <c r="H5" s="46">
        <f>IF($E5=1,ROUND(G5*($H$60+$H$61),0),0)</f>
        <v>7145376</v>
      </c>
      <c r="I5" s="46"/>
      <c r="J5" s="46">
        <v>3517378.7757047475</v>
      </c>
      <c r="K5" s="47">
        <f>IF($E5=1,J5/$J$57,0)</f>
        <v>1.9922768465934215E-2</v>
      </c>
      <c r="L5" s="48">
        <f>IF($E5=1,ROUND(K5*($L$60+$L$61),0),0)</f>
        <v>1187589</v>
      </c>
    </row>
    <row r="6" spans="1:12" x14ac:dyDescent="0.2">
      <c r="A6" s="15" t="s">
        <v>15</v>
      </c>
      <c r="B6" s="12" t="s">
        <v>155</v>
      </c>
      <c r="C6" s="44" t="s">
        <v>145</v>
      </c>
      <c r="D6" s="12">
        <v>1</v>
      </c>
      <c r="E6" s="45">
        <v>1</v>
      </c>
      <c r="F6" s="46">
        <v>5815738.9924050001</v>
      </c>
      <c r="G6" s="47">
        <f>IF($E6=1,F6/$F$57,0)</f>
        <v>1.6410308371312837E-2</v>
      </c>
      <c r="H6" s="46">
        <f>IF($E6=1,ROUND(G6*($H$60+$H$61),0),0)</f>
        <v>5392140</v>
      </c>
      <c r="I6" s="46"/>
      <c r="J6" s="46">
        <v>4354207.1731007928</v>
      </c>
      <c r="K6" s="47">
        <f>IF($E6=1,J6/$J$57,0)</f>
        <v>2.4662644228589256E-2</v>
      </c>
      <c r="L6" s="48">
        <f>IF($E6=1,ROUND(K6*($L$60+$L$61),0),0)</f>
        <v>1470132</v>
      </c>
    </row>
    <row r="7" spans="1:12" x14ac:dyDescent="0.2">
      <c r="A7" s="15" t="s">
        <v>10</v>
      </c>
      <c r="B7" s="12" t="s">
        <v>11</v>
      </c>
      <c r="C7" s="44" t="s">
        <v>145</v>
      </c>
      <c r="D7" s="12">
        <v>1</v>
      </c>
      <c r="E7" s="45">
        <v>1</v>
      </c>
      <c r="F7" s="46">
        <v>464572.19685375004</v>
      </c>
      <c r="G7" s="47">
        <f>IF($E7=1,F7/$F$57,0)</f>
        <v>1.31088637592995E-3</v>
      </c>
      <c r="H7" s="46">
        <f>IF($E7=1,ROUND(G7*($H$60+$H$61),0),0)</f>
        <v>430734</v>
      </c>
      <c r="I7" s="46"/>
      <c r="J7" s="46">
        <v>1392690.2324261938</v>
      </c>
      <c r="K7" s="47">
        <f>IF($E7=1,J7/$J$57,0)</f>
        <v>7.8883301500094725E-3</v>
      </c>
      <c r="L7" s="48">
        <f>IF($E7=1,ROUND(K7*($L$60+$L$61),0),0)</f>
        <v>470221</v>
      </c>
    </row>
    <row r="8" spans="1:12" x14ac:dyDescent="0.2">
      <c r="A8" s="30" t="s">
        <v>95</v>
      </c>
      <c r="B8" s="12" t="s">
        <v>96</v>
      </c>
      <c r="C8" s="44" t="s">
        <v>145</v>
      </c>
      <c r="D8" s="12">
        <v>1</v>
      </c>
      <c r="E8" s="45">
        <v>1</v>
      </c>
      <c r="F8" s="46">
        <v>967995.71712125011</v>
      </c>
      <c r="G8" s="47">
        <f>IF($E8=1,F8/$F$57,0)</f>
        <v>2.7313997826956819E-3</v>
      </c>
      <c r="H8" s="46">
        <f>IF($E8=1,ROUND(G8*($H$60+$H$61),0),0)</f>
        <v>897490</v>
      </c>
      <c r="I8" s="46"/>
      <c r="J8" s="46">
        <v>1609532.2594765113</v>
      </c>
      <c r="K8" s="47">
        <f>IF($E8=1,J8/$J$57,0)</f>
        <v>9.1165440485088574E-3</v>
      </c>
      <c r="L8" s="48">
        <f>IF($E8=1,ROUND(K8*($L$60+$L$61),0),0)</f>
        <v>543434</v>
      </c>
    </row>
    <row r="9" spans="1:12" x14ac:dyDescent="0.2">
      <c r="A9" s="73" t="s">
        <v>144</v>
      </c>
      <c r="B9" s="12" t="s">
        <v>156</v>
      </c>
      <c r="C9" s="44" t="s">
        <v>145</v>
      </c>
      <c r="D9" s="12">
        <v>1</v>
      </c>
      <c r="E9" s="45">
        <v>1</v>
      </c>
      <c r="F9" s="60">
        <v>0</v>
      </c>
      <c r="G9" s="47">
        <f>IF($E9=1,F9/$F$57,0)</f>
        <v>0</v>
      </c>
      <c r="H9" s="46">
        <f>IF($E9=1,ROUND(G9*($H$60+$H$61),0),0)</f>
        <v>0</v>
      </c>
      <c r="I9" s="47"/>
      <c r="J9" s="60">
        <v>0</v>
      </c>
      <c r="K9" s="47">
        <f>IF($E9=1,J9/$J$57,0)</f>
        <v>0</v>
      </c>
      <c r="L9" s="48">
        <f>IF($E9=1,ROUND(K9*($L$60+$L$61),0),0)</f>
        <v>0</v>
      </c>
    </row>
    <row r="10" spans="1:12" s="16" customFormat="1" x14ac:dyDescent="0.2">
      <c r="A10" s="31" t="s">
        <v>101</v>
      </c>
      <c r="B10" s="12" t="s">
        <v>107</v>
      </c>
      <c r="C10" s="44" t="s">
        <v>146</v>
      </c>
      <c r="D10" s="12">
        <v>1</v>
      </c>
      <c r="E10" s="45">
        <v>1</v>
      </c>
      <c r="F10" s="46">
        <v>4744719.4800000004</v>
      </c>
      <c r="G10" s="47">
        <f>IF($E10=1,F10/$F$57,0)</f>
        <v>1.3388205678394185E-2</v>
      </c>
      <c r="H10" s="46">
        <f>IF($E10=1,ROUND(G10*($H$60+$H$61),0),0)</f>
        <v>4399130</v>
      </c>
      <c r="I10" s="46"/>
      <c r="J10" s="46">
        <v>0</v>
      </c>
      <c r="K10" s="47">
        <f>IF($E10=1,J10/$J$57,0)</f>
        <v>0</v>
      </c>
      <c r="L10" s="48">
        <f>IF($E10=1,ROUND(K10*($L$60+$L$61),0),0)</f>
        <v>0</v>
      </c>
    </row>
    <row r="11" spans="1:12" s="16" customFormat="1" x14ac:dyDescent="0.2">
      <c r="A11" s="16" t="s">
        <v>12</v>
      </c>
      <c r="B11" s="12" t="s">
        <v>13</v>
      </c>
      <c r="C11" s="44" t="s">
        <v>145</v>
      </c>
      <c r="D11" s="12">
        <v>1</v>
      </c>
      <c r="E11" s="45">
        <v>1</v>
      </c>
      <c r="F11" s="46">
        <v>828457.29965750012</v>
      </c>
      <c r="G11" s="47">
        <f>IF($E11=1,F11/$F$57,0)</f>
        <v>2.3376633266381543E-3</v>
      </c>
      <c r="H11" s="46">
        <f>IF($E11=1,ROUND(G11*($H$60+$H$61),0),0)</f>
        <v>768115</v>
      </c>
      <c r="I11" s="46"/>
      <c r="J11" s="46">
        <v>845759.44680540555</v>
      </c>
      <c r="K11" s="47">
        <f>IF($E11=1,J11/$J$57,0)</f>
        <v>4.7904620773191065E-3</v>
      </c>
      <c r="L11" s="48">
        <f>IF($E11=1,ROUND(K11*($L$60+$L$61),0),0)</f>
        <v>285558</v>
      </c>
    </row>
    <row r="12" spans="1:12" s="16" customFormat="1" x14ac:dyDescent="0.2">
      <c r="A12" s="16" t="s">
        <v>116</v>
      </c>
      <c r="B12" s="12" t="s">
        <v>117</v>
      </c>
      <c r="C12" s="44" t="s">
        <v>145</v>
      </c>
      <c r="D12" s="12">
        <v>1</v>
      </c>
      <c r="E12" s="45">
        <v>1</v>
      </c>
      <c r="F12" s="46">
        <v>3557702.5636712504</v>
      </c>
      <c r="G12" s="47">
        <f>IF($E12=1,F12/$F$57,0)</f>
        <v>1.0038792359749997E-2</v>
      </c>
      <c r="H12" s="46">
        <f>IF($E12=1,ROUND(G12*($H$60+$H$61),0),0)</f>
        <v>3298571</v>
      </c>
      <c r="I12" s="46"/>
      <c r="J12" s="46">
        <v>4519538.4096194049</v>
      </c>
      <c r="K12" s="47">
        <f>IF($E12=1,J12/$J$57,0)</f>
        <v>2.5599096102381824E-2</v>
      </c>
      <c r="L12" s="48">
        <f>IF($E12=1,ROUND(K12*($L$60+$L$61),0),0)</f>
        <v>1525953</v>
      </c>
    </row>
    <row r="13" spans="1:12" x14ac:dyDescent="0.2">
      <c r="A13" s="15" t="s">
        <v>16</v>
      </c>
      <c r="B13" s="12" t="s">
        <v>17</v>
      </c>
      <c r="C13" s="44" t="s">
        <v>145</v>
      </c>
      <c r="D13" s="12">
        <v>1</v>
      </c>
      <c r="E13" s="45">
        <v>1</v>
      </c>
      <c r="F13" s="46">
        <v>1450386.82109375</v>
      </c>
      <c r="G13" s="47">
        <f>IF($E13=1,F13/$F$57,0)</f>
        <v>4.0925658842186031E-3</v>
      </c>
      <c r="H13" s="46">
        <f>IF($E13=1,ROUND(G13*($H$60+$H$61),0),0)</f>
        <v>1344745</v>
      </c>
      <c r="I13" s="46"/>
      <c r="J13" s="46">
        <v>1757977.8352451308</v>
      </c>
      <c r="K13" s="47">
        <f>IF($E13=1,J13/$J$57,0)</f>
        <v>9.9573539312141808E-3</v>
      </c>
      <c r="L13" s="48">
        <f>IF($E13=1,ROUND(K13*($L$60+$L$61),0),0)</f>
        <v>593554</v>
      </c>
    </row>
    <row r="14" spans="1:12" x14ac:dyDescent="0.2">
      <c r="A14" s="15" t="s">
        <v>18</v>
      </c>
      <c r="B14" s="12" t="s">
        <v>19</v>
      </c>
      <c r="C14" s="44" t="s">
        <v>145</v>
      </c>
      <c r="D14" s="12">
        <v>1</v>
      </c>
      <c r="E14" s="45">
        <v>1</v>
      </c>
      <c r="F14" s="46">
        <v>180655.27348</v>
      </c>
      <c r="G14" s="47">
        <f>IF($E14=1,F14/$F$57,0)</f>
        <v>5.0975615490692614E-4</v>
      </c>
      <c r="H14" s="46">
        <f>IF($E14=1,ROUND(G14*($H$60+$H$61),0),0)</f>
        <v>167497</v>
      </c>
      <c r="I14" s="46"/>
      <c r="J14" s="46">
        <v>956418.54839269607</v>
      </c>
      <c r="K14" s="47">
        <f>IF($E14=1,J14/$J$57,0)</f>
        <v>5.4172457705624249E-3</v>
      </c>
      <c r="L14" s="48">
        <f>IF($E14=1,ROUND(K14*($L$60+$L$61),0),0)</f>
        <v>322920</v>
      </c>
    </row>
    <row r="15" spans="1:12" x14ac:dyDescent="0.2">
      <c r="A15" s="16" t="s">
        <v>6</v>
      </c>
      <c r="B15" s="12" t="s">
        <v>157</v>
      </c>
      <c r="C15" s="44" t="s">
        <v>145</v>
      </c>
      <c r="D15" s="12">
        <v>1</v>
      </c>
      <c r="E15" s="45">
        <v>1</v>
      </c>
      <c r="F15" s="46">
        <v>2325534.5351975006</v>
      </c>
      <c r="G15" s="47">
        <f>IF($E15=1,F15/$F$57,0)</f>
        <v>6.5619758556164321E-3</v>
      </c>
      <c r="H15" s="46">
        <f>IF($E15=1,ROUND(G15*($H$60+$H$61),0),0)</f>
        <v>2156150</v>
      </c>
      <c r="I15" s="46"/>
      <c r="J15" s="46">
        <v>2630731.092732985</v>
      </c>
      <c r="K15" s="47">
        <f>IF($E15=1,J15/$J$57,0)</f>
        <v>1.4900711523782972E-2</v>
      </c>
      <c r="L15" s="48">
        <f>IF($E15=1,ROUND(K15*($L$60+$L$61),0),0)</f>
        <v>888226</v>
      </c>
    </row>
    <row r="16" spans="1:12" x14ac:dyDescent="0.2">
      <c r="A16" s="15" t="s">
        <v>14</v>
      </c>
      <c r="B16" s="12" t="s">
        <v>158</v>
      </c>
      <c r="C16" s="44" t="s">
        <v>145</v>
      </c>
      <c r="D16" s="12">
        <v>1</v>
      </c>
      <c r="E16" s="45">
        <v>1</v>
      </c>
      <c r="F16" s="46">
        <v>411696.13551125006</v>
      </c>
      <c r="G16" s="47">
        <f>IF($E16=1,F16/$F$57,0)</f>
        <v>1.1616856512715603E-3</v>
      </c>
      <c r="H16" s="46">
        <f>IF($E16=1,ROUND(G16*($H$60+$H$61),0),0)</f>
        <v>381710</v>
      </c>
      <c r="I16" s="46"/>
      <c r="J16" s="46">
        <v>1462159.5237129934</v>
      </c>
      <c r="K16" s="47">
        <f>IF($E16=1,J16/$J$57,0)</f>
        <v>8.2818108337956945E-3</v>
      </c>
      <c r="L16" s="48">
        <f>IF($E16=1,ROUND(K16*($L$60+$L$61),0),0)</f>
        <v>493676</v>
      </c>
    </row>
    <row r="17" spans="1:12" x14ac:dyDescent="0.2">
      <c r="A17" s="15" t="s">
        <v>20</v>
      </c>
      <c r="B17" s="12" t="s">
        <v>21</v>
      </c>
      <c r="C17" s="44" t="s">
        <v>145</v>
      </c>
      <c r="D17" s="26">
        <v>1</v>
      </c>
      <c r="E17" s="45">
        <v>1</v>
      </c>
      <c r="F17" s="46">
        <v>35120121.762575001</v>
      </c>
      <c r="G17" s="47">
        <f>IF($E17=1,F17/$F$57,0)</f>
        <v>9.9098674977430218E-2</v>
      </c>
      <c r="H17" s="46">
        <f>IF($E17=1,ROUND(G17*($H$60+$H$61),0),0)</f>
        <v>32562090</v>
      </c>
      <c r="I17" s="46"/>
      <c r="J17" s="46">
        <v>7625051.0011172639</v>
      </c>
      <c r="K17" s="47">
        <f>IF($E17=1,J17/$J$57,0)</f>
        <v>4.3189015264857793E-2</v>
      </c>
      <c r="L17" s="48">
        <f>IF($E17=1,ROUND(K17*($L$60+$L$61),0),0)</f>
        <v>2574483</v>
      </c>
    </row>
    <row r="18" spans="1:12" s="58" customFormat="1" x14ac:dyDescent="0.2">
      <c r="A18" s="15" t="s">
        <v>22</v>
      </c>
      <c r="B18" s="12" t="s">
        <v>159</v>
      </c>
      <c r="C18" s="44" t="s">
        <v>145</v>
      </c>
      <c r="D18" s="12">
        <v>1</v>
      </c>
      <c r="E18" s="45">
        <v>1</v>
      </c>
      <c r="F18" s="46">
        <v>47239487.5154237</v>
      </c>
      <c r="G18" s="47">
        <f>IF($E18=1,F18/$F$57,0)</f>
        <v>0.13329596779416486</v>
      </c>
      <c r="H18" s="46">
        <f>IF($E18=1,ROUND(G18*($H$60+$H$61),0),0)</f>
        <v>43798721</v>
      </c>
      <c r="I18" s="46"/>
      <c r="J18" s="46">
        <v>15713425.220365016</v>
      </c>
      <c r="K18" s="47">
        <f>IF($E18=1,J18/$J$57,0)</f>
        <v>8.9002337375331253E-2</v>
      </c>
      <c r="L18" s="48">
        <f>IF($E18=1,ROUND(K18*($L$60+$L$61),0),0)</f>
        <v>5305399</v>
      </c>
    </row>
    <row r="19" spans="1:12" x14ac:dyDescent="0.2">
      <c r="A19" s="15" t="s">
        <v>24</v>
      </c>
      <c r="B19" s="12" t="s">
        <v>25</v>
      </c>
      <c r="C19" s="44" t="s">
        <v>145</v>
      </c>
      <c r="D19" s="12">
        <v>1</v>
      </c>
      <c r="E19" s="45">
        <v>1</v>
      </c>
      <c r="F19" s="46">
        <v>5964994.7289062496</v>
      </c>
      <c r="G19" s="47">
        <f>IF($E19=1,F19/$F$57,0)</f>
        <v>1.6831464249417338E-2</v>
      </c>
      <c r="H19" s="46">
        <f>IF($E19=1,ROUND(G19*($H$60+$H$61),0),0)</f>
        <v>5530524</v>
      </c>
      <c r="I19" s="46"/>
      <c r="J19" s="46">
        <v>2527012.6246753517</v>
      </c>
      <c r="K19" s="47">
        <f>IF($E19=1,J19/$J$57,0)</f>
        <v>1.4313240240045667E-2</v>
      </c>
      <c r="L19" s="48">
        <f>IF($E19=1,ROUND(K19*($L$60+$L$61),0),0)</f>
        <v>853207</v>
      </c>
    </row>
    <row r="20" spans="1:12" x14ac:dyDescent="0.2">
      <c r="A20" s="15" t="s">
        <v>26</v>
      </c>
      <c r="B20" s="12" t="s">
        <v>27</v>
      </c>
      <c r="C20" s="44" t="s">
        <v>145</v>
      </c>
      <c r="D20" s="12">
        <v>1</v>
      </c>
      <c r="E20" s="45">
        <v>1</v>
      </c>
      <c r="F20" s="46">
        <v>2751072.1360050002</v>
      </c>
      <c r="G20" s="47">
        <f>IF($E20=1,F20/$F$57,0)</f>
        <v>7.7627180591367979E-3</v>
      </c>
      <c r="H20" s="46">
        <f>IF($E20=1,ROUND(G20*($H$60+$H$61),0),0)</f>
        <v>2550693</v>
      </c>
      <c r="I20" s="46"/>
      <c r="J20" s="46">
        <v>2645825.1662501758</v>
      </c>
      <c r="K20" s="47">
        <f>IF($E20=1,J20/$J$57,0)</f>
        <v>1.4986205794109468E-2</v>
      </c>
      <c r="L20" s="48">
        <f>IF($E20=1,ROUND(K20*($L$60+$L$61),0),0)</f>
        <v>893323</v>
      </c>
    </row>
    <row r="21" spans="1:12" x14ac:dyDescent="0.2">
      <c r="A21" s="15" t="s">
        <v>28</v>
      </c>
      <c r="B21" s="12" t="s">
        <v>29</v>
      </c>
      <c r="C21" s="44" t="s">
        <v>145</v>
      </c>
      <c r="D21" s="12">
        <v>1</v>
      </c>
      <c r="E21" s="45">
        <v>1</v>
      </c>
      <c r="F21" s="46">
        <v>1399802.858705</v>
      </c>
      <c r="G21" s="47">
        <f>IF($E21=1,F21/$F$57,0)</f>
        <v>3.9498327900191667E-3</v>
      </c>
      <c r="H21" s="46">
        <f>IF($E21=1,ROUND(G21*($H$60+$H$61),0),0)</f>
        <v>1297846</v>
      </c>
      <c r="I21" s="46"/>
      <c r="J21" s="46">
        <v>2212948.2612116267</v>
      </c>
      <c r="K21" s="47">
        <f>IF($E21=1,J21/$J$57,0)</f>
        <v>1.2534349766290779E-2</v>
      </c>
      <c r="L21" s="48">
        <f>IF($E21=1,ROUND(K21*($L$60+$L$61),0),0)</f>
        <v>747168</v>
      </c>
    </row>
    <row r="22" spans="1:12" x14ac:dyDescent="0.2">
      <c r="A22" s="15" t="s">
        <v>30</v>
      </c>
      <c r="B22" s="12" t="s">
        <v>31</v>
      </c>
      <c r="C22" s="44" t="s">
        <v>145</v>
      </c>
      <c r="D22" s="12">
        <v>1</v>
      </c>
      <c r="E22" s="45">
        <v>1</v>
      </c>
      <c r="F22" s="46">
        <v>1345768.8969562503</v>
      </c>
      <c r="G22" s="47">
        <f>IF($E22=1,F22/$F$57,0)</f>
        <v>3.7973648102871504E-3</v>
      </c>
      <c r="H22" s="46">
        <f>IF($E22=1,ROUND(G22*($H$60+$H$61),0),0)</f>
        <v>1247748</v>
      </c>
      <c r="I22" s="46"/>
      <c r="J22" s="46">
        <v>1687600.909295426</v>
      </c>
      <c r="K22" s="47">
        <f>IF($E22=1,J22/$J$57,0)</f>
        <v>9.5587323182321562E-3</v>
      </c>
      <c r="L22" s="48">
        <f>IF($E22=1,ROUND(K22*($L$60+$L$61),0),0)</f>
        <v>569793</v>
      </c>
    </row>
    <row r="23" spans="1:12" x14ac:dyDescent="0.2">
      <c r="A23" s="15" t="s">
        <v>23</v>
      </c>
      <c r="B23" s="12" t="s">
        <v>160</v>
      </c>
      <c r="C23" s="44" t="s">
        <v>145</v>
      </c>
      <c r="D23" s="12">
        <v>1</v>
      </c>
      <c r="E23" s="45">
        <v>1</v>
      </c>
      <c r="F23" s="46">
        <v>1618155.3553775002</v>
      </c>
      <c r="G23" s="47">
        <f>IF($E23=1,F23/$F$57,0)</f>
        <v>4.5659594436948687E-3</v>
      </c>
      <c r="H23" s="46">
        <f>IF($E23=1,ROUND(G23*($H$60+$H$61),0),0)</f>
        <v>1500294</v>
      </c>
      <c r="I23" s="46"/>
      <c r="J23" s="46">
        <v>2247860.4585571364</v>
      </c>
      <c r="K23" s="47">
        <f>IF($E23=1,J23/$J$57,0)</f>
        <v>1.2732095777938966E-2</v>
      </c>
      <c r="L23" s="48">
        <f>IF($E23=1,ROUND(K23*($L$60+$L$61),0),0)</f>
        <v>758956</v>
      </c>
    </row>
    <row r="24" spans="1:12" x14ac:dyDescent="0.2">
      <c r="A24" s="15" t="s">
        <v>32</v>
      </c>
      <c r="B24" s="12" t="s">
        <v>33</v>
      </c>
      <c r="C24" s="44" t="s">
        <v>145</v>
      </c>
      <c r="D24" s="12">
        <v>1</v>
      </c>
      <c r="E24" s="45">
        <v>1</v>
      </c>
      <c r="F24" s="46">
        <v>13405585.276396252</v>
      </c>
      <c r="G24" s="47">
        <f>IF($E24=1,F24/$F$57,0)</f>
        <v>3.7826626774497059E-2</v>
      </c>
      <c r="H24" s="46">
        <f>IF($E24=1,ROUND(G24*($H$60+$H$61),0),0)</f>
        <v>12429167</v>
      </c>
      <c r="I24" s="46"/>
      <c r="J24" s="46">
        <v>8874731.218809329</v>
      </c>
      <c r="K24" s="47">
        <f>IF($E24=1,J24/$J$57,0)</f>
        <v>5.0267323067675777E-2</v>
      </c>
      <c r="L24" s="48">
        <f>IF($E24=1,ROUND(K24*($L$60+$L$61),0),0)</f>
        <v>2996418</v>
      </c>
    </row>
    <row r="25" spans="1:12" x14ac:dyDescent="0.2">
      <c r="A25" s="15" t="s">
        <v>34</v>
      </c>
      <c r="B25" s="12" t="s">
        <v>35</v>
      </c>
      <c r="C25" s="44" t="s">
        <v>145</v>
      </c>
      <c r="D25" s="12">
        <v>1</v>
      </c>
      <c r="E25" s="45">
        <v>1</v>
      </c>
      <c r="F25" s="46">
        <v>2617537.4162425008</v>
      </c>
      <c r="G25" s="47">
        <f>IF($E25=1,F25/$F$57,0)</f>
        <v>7.3859222757563505E-3</v>
      </c>
      <c r="H25" s="46">
        <f>IF($E25=1,ROUND(G25*($H$60+$H$61),0),0)</f>
        <v>2426885</v>
      </c>
      <c r="I25" s="46"/>
      <c r="J25" s="46">
        <v>3206341.8619319694</v>
      </c>
      <c r="K25" s="47">
        <f>IF($E25=1,J25/$J$57,0)</f>
        <v>1.8161025755636485E-2</v>
      </c>
      <c r="L25" s="48">
        <f>IF($E25=1,ROUND(K25*($L$60+$L$61),0),0)</f>
        <v>1082573</v>
      </c>
    </row>
    <row r="26" spans="1:12" x14ac:dyDescent="0.2">
      <c r="A26" s="15" t="s">
        <v>9</v>
      </c>
      <c r="B26" s="12" t="s">
        <v>161</v>
      </c>
      <c r="C26" s="44" t="s">
        <v>145</v>
      </c>
      <c r="D26" s="12">
        <v>1</v>
      </c>
      <c r="E26" s="45">
        <v>1</v>
      </c>
      <c r="F26" s="46">
        <v>2352608.1913887504</v>
      </c>
      <c r="G26" s="47">
        <f>IF($E26=1,F26/$F$57,0)</f>
        <v>6.6383697665910353E-3</v>
      </c>
      <c r="H26" s="46">
        <f>IF($E26=1,ROUND(G26*($H$60+$H$61),0),0)</f>
        <v>2181252</v>
      </c>
      <c r="I26" s="46"/>
      <c r="J26" s="46">
        <v>2392371.8492397182</v>
      </c>
      <c r="K26" s="47">
        <f>IF($E26=1,J26/$J$57,0)</f>
        <v>1.3550622061529901E-2</v>
      </c>
      <c r="L26" s="48">
        <f>IF($E26=1,ROUND(K26*($L$60+$L$61),0),0)</f>
        <v>807748</v>
      </c>
    </row>
    <row r="27" spans="1:12" x14ac:dyDescent="0.2">
      <c r="A27" s="74" t="s">
        <v>106</v>
      </c>
      <c r="B27" s="12" t="s">
        <v>162</v>
      </c>
      <c r="C27" s="44" t="s">
        <v>146</v>
      </c>
      <c r="D27" s="12">
        <v>1</v>
      </c>
      <c r="E27" s="45">
        <v>1</v>
      </c>
      <c r="F27" s="46">
        <v>253099.36</v>
      </c>
      <c r="G27" s="47">
        <f>IF($E27=1,F27/$F$57,0)</f>
        <v>7.1417210291006145E-4</v>
      </c>
      <c r="H27" s="46">
        <f>IF($E27=1,ROUND(G27*($H$60+$H$61),0),0)</f>
        <v>234664</v>
      </c>
      <c r="I27" s="46"/>
      <c r="J27" s="46">
        <v>0</v>
      </c>
      <c r="K27" s="47">
        <f>IF($E27=1,J27/$J$57,0)</f>
        <v>0</v>
      </c>
      <c r="L27" s="48">
        <f>IF($E27=1,ROUND(K27*($L$60+$L$61),0),0)</f>
        <v>0</v>
      </c>
    </row>
    <row r="28" spans="1:12" x14ac:dyDescent="0.2">
      <c r="A28" s="15" t="s">
        <v>102</v>
      </c>
      <c r="B28" s="12" t="s">
        <v>163</v>
      </c>
      <c r="C28" s="44" t="s">
        <v>145</v>
      </c>
      <c r="D28" s="12">
        <v>1</v>
      </c>
      <c r="E28" s="45">
        <v>1</v>
      </c>
      <c r="F28" s="46">
        <v>336843.75781000004</v>
      </c>
      <c r="G28" s="47">
        <f>IF($E28=1,F28/$F$57,0)</f>
        <v>9.5047421244879953E-4</v>
      </c>
      <c r="H28" s="46">
        <f>IF($E28=1,ROUND(G28*($H$60+$H$61),0),0)</f>
        <v>312309</v>
      </c>
      <c r="I28" s="46"/>
      <c r="J28" s="46">
        <v>1535023.3705283469</v>
      </c>
      <c r="K28" s="47">
        <f>IF($E28=1,J28/$J$57,0)</f>
        <v>8.6945186034753288E-3</v>
      </c>
      <c r="L28" s="48">
        <f>IF($E28=1,ROUND(K28*($L$60+$L$61),0),0)</f>
        <v>518277</v>
      </c>
    </row>
    <row r="29" spans="1:12" x14ac:dyDescent="0.2">
      <c r="A29" s="15" t="s">
        <v>5</v>
      </c>
      <c r="B29" s="12" t="s">
        <v>164</v>
      </c>
      <c r="C29" s="44" t="s">
        <v>145</v>
      </c>
      <c r="D29" s="12">
        <v>1</v>
      </c>
      <c r="E29" s="45">
        <v>1</v>
      </c>
      <c r="F29" s="46">
        <v>825933.64173124998</v>
      </c>
      <c r="G29" s="47">
        <f>IF($E29=1,F29/$F$57,0)</f>
        <v>2.3305423047271716E-3</v>
      </c>
      <c r="H29" s="46">
        <f>IF($E29=1,ROUND(G29*($H$60+$H$61),0),0)</f>
        <v>765775</v>
      </c>
      <c r="I29" s="46"/>
      <c r="J29" s="46">
        <v>1016049.2591609389</v>
      </c>
      <c r="K29" s="47">
        <f>IF($E29=1,J29/$J$57,0)</f>
        <v>5.754999797026851E-3</v>
      </c>
      <c r="L29" s="48">
        <f>IF($E29=1,ROUND(K29*($L$60+$L$61),0),0)</f>
        <v>343054</v>
      </c>
    </row>
    <row r="30" spans="1:12" x14ac:dyDescent="0.2">
      <c r="A30" s="15" t="s">
        <v>36</v>
      </c>
      <c r="B30" s="12" t="s">
        <v>37</v>
      </c>
      <c r="C30" s="44" t="s">
        <v>145</v>
      </c>
      <c r="D30" s="12">
        <v>1</v>
      </c>
      <c r="E30" s="45">
        <v>1</v>
      </c>
      <c r="F30" s="46">
        <v>15398188.753417505</v>
      </c>
      <c r="G30" s="47">
        <f>IF($E30=1,F30/$F$57,0)</f>
        <v>4.3449168907555666E-2</v>
      </c>
      <c r="H30" s="46">
        <f>IF($E30=1,ROUND(G30*($H$60+$H$61),0),0)</f>
        <v>14276636</v>
      </c>
      <c r="I30" s="46"/>
      <c r="J30" s="46">
        <v>7504763.5748572582</v>
      </c>
      <c r="K30" s="47">
        <f>IF($E30=1,J30/$J$57,0)</f>
        <v>4.2507695823433382E-2</v>
      </c>
      <c r="L30" s="48">
        <f>IF($E30=1,ROUND(K30*($L$60+$L$61),0),0)</f>
        <v>2533869</v>
      </c>
    </row>
    <row r="31" spans="1:12" x14ac:dyDescent="0.2">
      <c r="A31" s="15" t="s">
        <v>38</v>
      </c>
      <c r="B31" s="12" t="s">
        <v>39</v>
      </c>
      <c r="C31" s="44" t="s">
        <v>145</v>
      </c>
      <c r="D31" s="12">
        <v>1</v>
      </c>
      <c r="E31" s="45">
        <v>1</v>
      </c>
      <c r="F31" s="46">
        <v>3350990.7744587502</v>
      </c>
      <c r="G31" s="47">
        <f>IF($E31=1,F31/$F$57,0)</f>
        <v>9.4555123656868238E-3</v>
      </c>
      <c r="H31" s="46">
        <f>IF($E31=1,ROUND(G31*($H$60+$H$61),0),0)</f>
        <v>3106916</v>
      </c>
      <c r="I31" s="46"/>
      <c r="J31" s="46">
        <v>3840965.2654192327</v>
      </c>
      <c r="K31" s="47">
        <f>IF($E31=1,J31/$J$57,0)</f>
        <v>2.175559316989133E-2</v>
      </c>
      <c r="L31" s="48">
        <f>IF($E31=1,ROUND(K31*($L$60+$L$61),0),0)</f>
        <v>1296844</v>
      </c>
    </row>
    <row r="32" spans="1:12" x14ac:dyDescent="0.2">
      <c r="A32" s="15" t="s">
        <v>40</v>
      </c>
      <c r="B32" s="12" t="s">
        <v>165</v>
      </c>
      <c r="C32" s="44" t="s">
        <v>145</v>
      </c>
      <c r="D32" s="12">
        <v>1</v>
      </c>
      <c r="E32" s="45">
        <v>1</v>
      </c>
      <c r="F32" s="46">
        <v>6248040.3909050003</v>
      </c>
      <c r="G32" s="47">
        <f>IF($E32=1,F32/$F$57,0)</f>
        <v>1.7630136026577179E-2</v>
      </c>
      <c r="H32" s="46">
        <f>IF($E32=1,ROUND(G32*($H$60+$H$61),0),0)</f>
        <v>5792954</v>
      </c>
      <c r="I32" s="46"/>
      <c r="J32" s="46">
        <v>4912813.6953993449</v>
      </c>
      <c r="K32" s="47">
        <f>IF($E32=1,J32/$J$57,0)</f>
        <v>2.7826644786102417E-2</v>
      </c>
      <c r="L32" s="48">
        <f>IF($E32=1,ROUND(K32*($L$60+$L$61),0),0)</f>
        <v>1658737</v>
      </c>
    </row>
    <row r="33" spans="1:12" x14ac:dyDescent="0.2">
      <c r="A33" s="15" t="s">
        <v>41</v>
      </c>
      <c r="B33" s="12" t="s">
        <v>42</v>
      </c>
      <c r="C33" s="44" t="s">
        <v>146</v>
      </c>
      <c r="D33" s="12">
        <v>1</v>
      </c>
      <c r="E33" s="45">
        <v>1</v>
      </c>
      <c r="F33" s="46">
        <v>14169.4</v>
      </c>
      <c r="G33" s="47">
        <f>IF($E33=1,F33/$F$57,0)</f>
        <v>3.9981887725728839E-5</v>
      </c>
      <c r="H33" s="46">
        <f>IF($E33=1,ROUND(G33*($H$60+$H$61),0),0)</f>
        <v>13137</v>
      </c>
      <c r="J33" s="46">
        <v>0</v>
      </c>
      <c r="K33" s="47">
        <f>IF($E33=1,J33/$J$57,0)</f>
        <v>0</v>
      </c>
      <c r="L33" s="48">
        <f>IF($E33=1,ROUND(K33*($L$60+$L$61),0),0)</f>
        <v>0</v>
      </c>
    </row>
    <row r="34" spans="1:12" x14ac:dyDescent="0.2">
      <c r="A34" s="15" t="s">
        <v>8</v>
      </c>
      <c r="B34" s="12" t="s">
        <v>166</v>
      </c>
      <c r="C34" s="44" t="s">
        <v>145</v>
      </c>
      <c r="D34" s="12">
        <v>1</v>
      </c>
      <c r="E34" s="45">
        <v>1</v>
      </c>
      <c r="F34" s="46">
        <v>7500547.9852974992</v>
      </c>
      <c r="G34" s="47">
        <f>IF($E34=1,F34/$F$57,0)</f>
        <v>2.1164344815560735E-2</v>
      </c>
      <c r="H34" s="46">
        <f>IF($E34=1,ROUND(G34*($H$60+$H$61),0),0)</f>
        <v>6954233</v>
      </c>
      <c r="I34" s="46"/>
      <c r="J34" s="46">
        <v>4082183.5327949729</v>
      </c>
      <c r="K34" s="47">
        <f>IF($E34=1,J34/$J$57,0)</f>
        <v>2.3121876415777409E-2</v>
      </c>
      <c r="L34" s="48">
        <f>IF($E34=1,ROUND(K34*($L$60+$L$61),0),0)</f>
        <v>1378287</v>
      </c>
    </row>
    <row r="35" spans="1:12" x14ac:dyDescent="0.2">
      <c r="A35" s="15" t="s">
        <v>118</v>
      </c>
      <c r="B35" s="12" t="s">
        <v>167</v>
      </c>
      <c r="C35" s="44" t="s">
        <v>146</v>
      </c>
      <c r="D35" s="12">
        <v>1</v>
      </c>
      <c r="E35" s="45">
        <v>1</v>
      </c>
      <c r="F35" s="46">
        <v>74003.92</v>
      </c>
      <c r="G35" s="47">
        <f>IF($E35=1,F35/$F$57,0)</f>
        <v>2.0881734023344808E-4</v>
      </c>
      <c r="H35" s="46">
        <f>IF($E35=1,ROUND(G35*($H$60+$H$61),0),0)</f>
        <v>68614</v>
      </c>
      <c r="I35" s="46"/>
      <c r="J35" s="46">
        <v>0</v>
      </c>
      <c r="K35" s="47">
        <f>IF($E35=1,J35/$J$57,0)</f>
        <v>0</v>
      </c>
      <c r="L35" s="48">
        <f>IF($E35=1,ROUND(K35*($L$60+$L$61),0),0)</f>
        <v>0</v>
      </c>
    </row>
    <row r="36" spans="1:12" x14ac:dyDescent="0.2">
      <c r="A36" s="15" t="s">
        <v>43</v>
      </c>
      <c r="B36" s="12" t="s">
        <v>108</v>
      </c>
      <c r="C36" s="44" t="s">
        <v>145</v>
      </c>
      <c r="D36" s="12">
        <v>1</v>
      </c>
      <c r="E36" s="45">
        <v>1</v>
      </c>
      <c r="F36" s="46">
        <v>9322532.1373625025</v>
      </c>
      <c r="G36" s="47">
        <f>IF($E36=1,F36/$F$57,0)</f>
        <v>2.6305449294643846E-2</v>
      </c>
      <c r="H36" s="46">
        <f>IF($E36=1,ROUND(G36*($H$60+$H$61),0),0)</f>
        <v>8643510</v>
      </c>
      <c r="I36" s="46"/>
      <c r="J36" s="46">
        <v>4996097.1601293134</v>
      </c>
      <c r="K36" s="47">
        <f>IF($E36=1,J36/$J$57,0)</f>
        <v>2.8298370264267195E-2</v>
      </c>
      <c r="L36" s="48">
        <f>IF($E36=1,ROUND(K36*($L$60+$L$61),0),0)</f>
        <v>1686856</v>
      </c>
    </row>
    <row r="37" spans="1:12" x14ac:dyDescent="0.2">
      <c r="A37" s="15" t="s">
        <v>103</v>
      </c>
      <c r="B37" s="12" t="s">
        <v>109</v>
      </c>
      <c r="C37" s="44" t="s">
        <v>146</v>
      </c>
      <c r="D37" s="12">
        <v>1</v>
      </c>
      <c r="E37" s="45">
        <v>1</v>
      </c>
      <c r="F37" s="46">
        <v>5578916.3099999996</v>
      </c>
      <c r="G37" s="47">
        <f>IF($E37=1,F37/$F$57,0)</f>
        <v>1.5742064274962768E-2</v>
      </c>
      <c r="H37" s="46">
        <f>IF($E37=1,ROUND(G37*($H$60+$H$61),0),0)</f>
        <v>5172567</v>
      </c>
      <c r="I37" s="46"/>
      <c r="J37" s="46">
        <v>0</v>
      </c>
      <c r="K37" s="47">
        <f>IF($E37=1,J37/$J$57,0)</f>
        <v>0</v>
      </c>
      <c r="L37" s="48">
        <f>IF($E37=1,ROUND(K37*($L$60+$L$61),0),0)</f>
        <v>0</v>
      </c>
    </row>
    <row r="38" spans="1:12" s="16" customFormat="1" x14ac:dyDescent="0.2">
      <c r="A38" s="75" t="s">
        <v>104</v>
      </c>
      <c r="B38" s="12" t="s">
        <v>110</v>
      </c>
      <c r="C38" s="44" t="s">
        <v>146</v>
      </c>
      <c r="D38" s="12">
        <v>1</v>
      </c>
      <c r="E38" s="45">
        <v>1</v>
      </c>
      <c r="F38" s="46">
        <v>493185.32999999996</v>
      </c>
      <c r="G38" s="47">
        <f>IF($E38=1,F38/$F$57,0)</f>
        <v>1.391624238996466E-3</v>
      </c>
      <c r="H38" s="46">
        <f>IF($E38=1,ROUND(G38*($H$60+$H$61),0),0)</f>
        <v>457263</v>
      </c>
      <c r="I38" s="46"/>
      <c r="J38" s="46">
        <v>0</v>
      </c>
      <c r="K38" s="47">
        <f>IF($E38=1,J38/$J$57,0)</f>
        <v>0</v>
      </c>
      <c r="L38" s="48">
        <f>IF($E38=1,ROUND(K38*($L$60+$L$61),0),0)</f>
        <v>0</v>
      </c>
    </row>
    <row r="39" spans="1:12" x14ac:dyDescent="0.2">
      <c r="A39" s="15" t="s">
        <v>44</v>
      </c>
      <c r="B39" s="12" t="s">
        <v>45</v>
      </c>
      <c r="C39" s="44" t="s">
        <v>145</v>
      </c>
      <c r="D39" s="12">
        <v>1</v>
      </c>
      <c r="E39" s="45">
        <v>1</v>
      </c>
      <c r="F39" s="46">
        <v>65209996.888018765</v>
      </c>
      <c r="G39" s="47">
        <f>IF($E39=1,F39/$F$57,0)</f>
        <v>0.18400347044842361</v>
      </c>
      <c r="H39" s="46">
        <f>IF($E39=1,ROUND(G39*($H$60+$H$61),0),0)</f>
        <v>60460319</v>
      </c>
      <c r="I39" s="46"/>
      <c r="J39" s="46">
        <v>25475358.900166512</v>
      </c>
      <c r="K39" s="47">
        <f>IF($E39=1,J39/$J$57,0)</f>
        <v>0.14429485970071634</v>
      </c>
      <c r="L39" s="48">
        <f>IF($E39=1,ROUND(K39*($L$60+$L$61),0),0)</f>
        <v>8601367</v>
      </c>
    </row>
    <row r="40" spans="1:12" x14ac:dyDescent="0.2">
      <c r="A40" s="15" t="s">
        <v>46</v>
      </c>
      <c r="B40" s="12" t="s">
        <v>47</v>
      </c>
      <c r="C40" s="44" t="s">
        <v>145</v>
      </c>
      <c r="D40" s="12">
        <v>1</v>
      </c>
      <c r="E40" s="45">
        <v>1</v>
      </c>
      <c r="F40" s="46">
        <v>3546022.8635587501</v>
      </c>
      <c r="G40" s="47">
        <f>IF($E40=1,F40/$F$57,0)</f>
        <v>1.0005835674317433E-2</v>
      </c>
      <c r="H40" s="46">
        <f>IF($E40=1,ROUND(G40*($H$60+$H$61),0),0)</f>
        <v>3287742</v>
      </c>
      <c r="I40" s="46"/>
      <c r="J40" s="46">
        <v>2996457.4367008312</v>
      </c>
      <c r="K40" s="47">
        <f>IF($E40=1,J40/$J$57,0)</f>
        <v>1.6972220376651435E-2</v>
      </c>
      <c r="L40" s="48">
        <f>IF($E40=1,ROUND(K40*($L$60+$L$61),0),0)</f>
        <v>1011708</v>
      </c>
    </row>
    <row r="41" spans="1:12" x14ac:dyDescent="0.2">
      <c r="A41" s="15" t="s">
        <v>99</v>
      </c>
      <c r="B41" s="12" t="s">
        <v>168</v>
      </c>
      <c r="C41" s="44" t="s">
        <v>145</v>
      </c>
      <c r="D41" s="12">
        <v>1</v>
      </c>
      <c r="E41" s="45">
        <v>1</v>
      </c>
      <c r="F41" s="46">
        <v>499394.78476625006</v>
      </c>
      <c r="G41" s="47">
        <f>IF($E41=1,F41/$F$57,0)</f>
        <v>1.4091454977161158E-3</v>
      </c>
      <c r="H41" s="46">
        <f>IF($E41=1,ROUND(G41*($H$60+$H$61),0),0)</f>
        <v>463021</v>
      </c>
      <c r="I41" s="46"/>
      <c r="J41" s="46">
        <v>998444.71656215843</v>
      </c>
      <c r="K41" s="47">
        <f>IF($E41=1,J41/$J$57,0)</f>
        <v>5.6552859906643538E-3</v>
      </c>
      <c r="L41" s="48">
        <f>IF($E41=1,ROUND(K41*($L$60+$L$61),0),0)</f>
        <v>337110</v>
      </c>
    </row>
    <row r="42" spans="1:12" x14ac:dyDescent="0.2">
      <c r="A42" s="15" t="s">
        <v>100</v>
      </c>
      <c r="B42" s="12" t="s">
        <v>169</v>
      </c>
      <c r="C42" s="44" t="s">
        <v>145</v>
      </c>
      <c r="D42" s="12">
        <v>1</v>
      </c>
      <c r="E42" s="45">
        <v>1</v>
      </c>
      <c r="F42" s="46">
        <v>8656131.0709687527</v>
      </c>
      <c r="G42" s="47">
        <f>IF($E42=1,F42/$F$57,0)</f>
        <v>2.4425061090707131E-2</v>
      </c>
      <c r="H42" s="46">
        <f>IF($E42=1,ROUND(G42*($H$60+$H$61),0),0)</f>
        <v>8025647</v>
      </c>
      <c r="I42" s="46"/>
      <c r="J42" s="46">
        <v>6973605.3075155485</v>
      </c>
      <c r="K42" s="47">
        <f>IF($E42=1,J42/$J$57,0)</f>
        <v>3.9499164796832353E-2</v>
      </c>
      <c r="L42" s="48">
        <f>IF($E42=1,ROUND(K42*($L$60+$L$61),0),0)</f>
        <v>2354532</v>
      </c>
    </row>
    <row r="43" spans="1:12" s="16" customFormat="1" x14ac:dyDescent="0.2">
      <c r="A43" s="16" t="s">
        <v>48</v>
      </c>
      <c r="B43" s="12" t="s">
        <v>49</v>
      </c>
      <c r="C43" s="44" t="s">
        <v>145</v>
      </c>
      <c r="D43" s="12">
        <v>1</v>
      </c>
      <c r="E43" s="45">
        <v>1</v>
      </c>
      <c r="F43" s="46">
        <v>193968.84984750001</v>
      </c>
      <c r="G43" s="47">
        <f>IF($E43=1,F43/$F$57,0)</f>
        <v>5.4732315954744031E-4</v>
      </c>
      <c r="H43" s="46">
        <f>IF($E43=1,ROUND(G43*($H$60+$H$61),0),0)</f>
        <v>179841</v>
      </c>
      <c r="I43" s="46"/>
      <c r="J43" s="46">
        <v>1578628.2524172459</v>
      </c>
      <c r="K43" s="47">
        <f>IF($E43=1,J43/$J$57,0)</f>
        <v>8.9415008084790769E-3</v>
      </c>
      <c r="L43" s="48">
        <f>IF($E43=1,ROUND(K43*($L$60+$L$61),0),0)</f>
        <v>533000</v>
      </c>
    </row>
    <row r="44" spans="1:12" x14ac:dyDescent="0.2">
      <c r="A44" s="15" t="s">
        <v>50</v>
      </c>
      <c r="B44" s="12" t="s">
        <v>51</v>
      </c>
      <c r="C44" s="44" t="s">
        <v>145</v>
      </c>
      <c r="D44" s="12">
        <v>1</v>
      </c>
      <c r="E44" s="45">
        <v>1</v>
      </c>
      <c r="F44" s="46">
        <v>5680540.3664737493</v>
      </c>
      <c r="G44" s="47">
        <f>IF($E44=1,F44/$F$57,0)</f>
        <v>1.6028817533122363E-2</v>
      </c>
      <c r="H44" s="46">
        <f>IF($E44=1,ROUND(G44*($H$60+$H$61),0),0)</f>
        <v>5266789</v>
      </c>
      <c r="I44" s="46"/>
      <c r="J44" s="46">
        <v>2820502.2229070938</v>
      </c>
      <c r="K44" s="47">
        <f>IF($E44=1,J44/$J$57,0)</f>
        <v>1.597559328348766E-2</v>
      </c>
      <c r="L44" s="48">
        <f>IF($E44=1,ROUND(K44*($L$60+$L$61),0),0)</f>
        <v>952300</v>
      </c>
    </row>
    <row r="45" spans="1:12" s="16" customFormat="1" x14ac:dyDescent="0.2">
      <c r="A45" s="15" t="s">
        <v>52</v>
      </c>
      <c r="B45" s="12" t="s">
        <v>111</v>
      </c>
      <c r="C45" s="44" t="s">
        <v>145</v>
      </c>
      <c r="D45" s="12">
        <v>1</v>
      </c>
      <c r="E45" s="45">
        <v>1</v>
      </c>
      <c r="F45" s="46">
        <v>35456088.515751302</v>
      </c>
      <c r="G45" s="47">
        <f>IF($E45=1,F45/$F$57,0)</f>
        <v>0.10004667454022559</v>
      </c>
      <c r="H45" s="46">
        <f>IF($E45=1,ROUND(G45*($H$60+$H$61),0),0)</f>
        <v>32873586</v>
      </c>
      <c r="I45" s="46"/>
      <c r="J45" s="46">
        <v>13109023.651323086</v>
      </c>
      <c r="K45" s="47">
        <f>IF($E45=1,J45/$J$57,0)</f>
        <v>7.4250758781995926E-2</v>
      </c>
      <c r="L45" s="48">
        <f>IF($E45=1,ROUND(K45*($L$60+$L$61),0),0)</f>
        <v>4426062</v>
      </c>
    </row>
    <row r="46" spans="1:12" s="16" customFormat="1" x14ac:dyDescent="0.2">
      <c r="A46" s="15" t="s">
        <v>53</v>
      </c>
      <c r="B46" s="12" t="s">
        <v>54</v>
      </c>
      <c r="C46" s="44" t="s">
        <v>145</v>
      </c>
      <c r="D46" s="12">
        <v>1</v>
      </c>
      <c r="E46" s="59">
        <v>1</v>
      </c>
      <c r="F46" s="46">
        <v>526462.88748375</v>
      </c>
      <c r="G46" s="47">
        <f>IF($E46=1,F46/$F$57,0)</f>
        <v>1.4855237384178801E-3</v>
      </c>
      <c r="H46" s="46">
        <f>IF($E46=1,ROUND(G46*($H$60+$H$61),0),0)</f>
        <v>488117</v>
      </c>
      <c r="I46" s="46"/>
      <c r="J46" s="46">
        <v>2331276.0295690345</v>
      </c>
      <c r="K46" s="47">
        <f>IF($E46=1,J46/$J$57,0)</f>
        <v>1.3204569518669594E-2</v>
      </c>
      <c r="L46" s="48">
        <f>IF($E46=1,ROUND(K46*($L$60+$L$61),0),0)</f>
        <v>787120</v>
      </c>
    </row>
    <row r="47" spans="1:12" x14ac:dyDescent="0.2">
      <c r="A47" s="15" t="s">
        <v>55</v>
      </c>
      <c r="B47" s="12" t="s">
        <v>56</v>
      </c>
      <c r="C47" s="44" t="s">
        <v>145</v>
      </c>
      <c r="D47" s="12">
        <v>1</v>
      </c>
      <c r="E47" s="45">
        <v>1</v>
      </c>
      <c r="F47" s="46">
        <v>27683001.53655</v>
      </c>
      <c r="G47" s="47">
        <f>IF($E47=1,F47/$F$57,0)</f>
        <v>7.811330468089836E-2</v>
      </c>
      <c r="H47" s="46">
        <f>IF($E47=1,ROUND(G47*($H$60+$H$61),0),0)</f>
        <v>25666664</v>
      </c>
      <c r="I47" s="46"/>
      <c r="J47" s="46">
        <v>6987838.4240813637</v>
      </c>
      <c r="K47" s="47">
        <f>IF($E47=1,J47/$J$57,0)</f>
        <v>3.9579782524967869E-2</v>
      </c>
      <c r="L47" s="48">
        <f>IF($E47=1,ROUND(K47*($L$60+$L$61),0),0)</f>
        <v>2359337</v>
      </c>
    </row>
    <row r="48" spans="1:12" x14ac:dyDescent="0.2">
      <c r="A48" s="15" t="s">
        <v>57</v>
      </c>
      <c r="B48" s="12" t="s">
        <v>58</v>
      </c>
      <c r="C48" s="44" t="s">
        <v>145</v>
      </c>
      <c r="D48" s="12">
        <v>1</v>
      </c>
      <c r="E48" s="45">
        <v>1</v>
      </c>
      <c r="F48" s="46">
        <v>1026204.2253425</v>
      </c>
      <c r="G48" s="47">
        <f>IF($E48=1,F48/$F$57,0)</f>
        <v>2.8956471072390062E-3</v>
      </c>
      <c r="H48" s="46">
        <f>IF($E48=1,ROUND(G48*($H$60+$H$61),0),0)</f>
        <v>951459</v>
      </c>
      <c r="I48" s="46"/>
      <c r="J48" s="46">
        <v>1399892.6246004659</v>
      </c>
      <c r="K48" s="47">
        <f>IF($E48=1,J48/$J$57,0)</f>
        <v>7.9291251854148159E-3</v>
      </c>
      <c r="L48" s="48">
        <f>IF($E48=1,ROUND(K48*($L$60+$L$61),0),0)</f>
        <v>472652</v>
      </c>
    </row>
    <row r="49" spans="1:12" s="16" customFormat="1" x14ac:dyDescent="0.2">
      <c r="A49" s="15" t="s">
        <v>59</v>
      </c>
      <c r="B49" s="12" t="s">
        <v>60</v>
      </c>
      <c r="C49" s="44" t="s">
        <v>145</v>
      </c>
      <c r="D49" s="12">
        <v>1</v>
      </c>
      <c r="E49" s="45">
        <v>1</v>
      </c>
      <c r="F49" s="46">
        <v>2244270.3726612502</v>
      </c>
      <c r="G49" s="47">
        <f>IF($E49=1,F49/$F$57,0)</f>
        <v>6.3326722420089581E-3</v>
      </c>
      <c r="H49" s="46">
        <f>IF($E49=1,ROUND(G49*($H$60+$H$61),0),0)</f>
        <v>2080805</v>
      </c>
      <c r="I49" s="46"/>
      <c r="J49" s="46">
        <v>1737677.349833996</v>
      </c>
      <c r="K49" s="47">
        <f>IF($E49=1,J49/$J$57,0)</f>
        <v>9.8423700479356221E-3</v>
      </c>
      <c r="L49" s="48">
        <f>IF($E49=1,ROUND(K49*($L$60+$L$61),0),0)</f>
        <v>586700</v>
      </c>
    </row>
    <row r="50" spans="1:12" x14ac:dyDescent="0.2">
      <c r="A50" s="15" t="s">
        <v>61</v>
      </c>
      <c r="B50" s="12" t="s">
        <v>112</v>
      </c>
      <c r="C50" s="44" t="s">
        <v>145</v>
      </c>
      <c r="D50" s="12">
        <v>1</v>
      </c>
      <c r="E50" s="45">
        <v>1</v>
      </c>
      <c r="F50" s="46">
        <v>3343202.2492037499</v>
      </c>
      <c r="G50" s="47">
        <f>IF($E50=1,F50/$F$57,0)</f>
        <v>9.4335354335447139E-3</v>
      </c>
      <c r="H50" s="46">
        <f>IF($E50=1,ROUND(G50*($H$60+$H$61),0),0)</f>
        <v>3099695</v>
      </c>
      <c r="I50" s="46"/>
      <c r="J50" s="46">
        <v>4547561.4723467724</v>
      </c>
      <c r="K50" s="47">
        <f>IF($E50=1,J50/$J$57,0)</f>
        <v>2.5757821399264823E-2</v>
      </c>
      <c r="L50" s="48">
        <f>IF($E50=1,ROUND(K50*($L$60+$L$61),0),0)</f>
        <v>1535415</v>
      </c>
    </row>
    <row r="51" spans="1:12" s="16" customFormat="1" x14ac:dyDescent="0.2">
      <c r="A51" s="15" t="s">
        <v>62</v>
      </c>
      <c r="B51" s="12" t="s">
        <v>63</v>
      </c>
      <c r="C51" s="44" t="s">
        <v>145</v>
      </c>
      <c r="D51" s="12">
        <v>1</v>
      </c>
      <c r="E51" s="45">
        <v>1</v>
      </c>
      <c r="F51" s="46">
        <v>644668.86630250001</v>
      </c>
      <c r="G51" s="47">
        <f>IF($E51=1,F51/$F$57,0)</f>
        <v>1.8190663142249816E-3</v>
      </c>
      <c r="H51" s="46">
        <f>IF($E51=1,ROUND(G51*($H$60+$H$61),0),0)</f>
        <v>597713</v>
      </c>
      <c r="I51" s="46"/>
      <c r="J51" s="46">
        <v>3976654.4732229961</v>
      </c>
      <c r="K51" s="47">
        <f>IF($E51=1,J51/$J$57,0)</f>
        <v>2.2524149769218276E-2</v>
      </c>
      <c r="L51" s="48">
        <f>IF($E51=1,ROUND(K51*($L$60+$L$61),0),0)</f>
        <v>1342657</v>
      </c>
    </row>
    <row r="52" spans="1:12" x14ac:dyDescent="0.2">
      <c r="A52" s="15" t="s">
        <v>64</v>
      </c>
      <c r="B52" s="12" t="s">
        <v>65</v>
      </c>
      <c r="C52" s="44" t="s">
        <v>146</v>
      </c>
      <c r="D52" s="12">
        <v>1</v>
      </c>
      <c r="E52" s="45">
        <v>1</v>
      </c>
      <c r="F52" s="46">
        <v>1972746.71</v>
      </c>
      <c r="G52" s="47">
        <f>IF($E52=1,F52/$F$57,0)</f>
        <v>5.5665121649837645E-3</v>
      </c>
      <c r="H52" s="46">
        <f>IF($E52=1,ROUND(G52*($H$60+$H$61),0),0)</f>
        <v>1829058</v>
      </c>
      <c r="I52" s="46"/>
      <c r="J52" s="46">
        <v>1527.5480930437475</v>
      </c>
      <c r="K52" s="47">
        <f>IF($E52=1,J52/$J$57,0)</f>
        <v>8.6521779196760856E-6</v>
      </c>
      <c r="L52" s="48">
        <f>IF($E52=1,ROUND(K52*($L$60+$L$61),0),0)</f>
        <v>516</v>
      </c>
    </row>
    <row r="53" spans="1:12" s="16" customFormat="1" x14ac:dyDescent="0.2">
      <c r="A53" s="15" t="s">
        <v>105</v>
      </c>
      <c r="B53" s="12" t="s">
        <v>66</v>
      </c>
      <c r="C53" s="44" t="s">
        <v>146</v>
      </c>
      <c r="D53" s="12">
        <v>1</v>
      </c>
      <c r="E53" s="45">
        <v>1</v>
      </c>
      <c r="F53" s="46">
        <v>5180752.43</v>
      </c>
      <c r="G53" s="47">
        <f>IF($E53=1,F53/$F$57,0)</f>
        <v>1.461856267668757E-2</v>
      </c>
      <c r="H53" s="46">
        <f>IF($E53=1,ROUND(G53*($H$60+$H$61),0),0)</f>
        <v>4803404</v>
      </c>
      <c r="I53" s="46"/>
      <c r="J53" s="46">
        <v>0</v>
      </c>
      <c r="K53" s="47">
        <f>IF($E53=1,J53/$J$57,0)</f>
        <v>0</v>
      </c>
      <c r="L53" s="48">
        <f>IF($E53=1,ROUND(K53*($L$60+$L$61),0),0)</f>
        <v>0</v>
      </c>
    </row>
    <row r="54" spans="1:12" x14ac:dyDescent="0.2">
      <c r="A54" s="4" t="s">
        <v>67</v>
      </c>
      <c r="B54" s="12" t="s">
        <v>68</v>
      </c>
      <c r="C54" s="44" t="s">
        <v>145</v>
      </c>
      <c r="D54" s="12">
        <v>1</v>
      </c>
      <c r="E54" s="45">
        <v>1</v>
      </c>
      <c r="F54" s="46">
        <v>866267.98711625009</v>
      </c>
      <c r="G54" s="47">
        <f>IF($E54=1,F54/$F$57,0)</f>
        <v>2.4443539882616789E-3</v>
      </c>
      <c r="H54" s="46">
        <f>IF($E54=1,ROUND(G54*($H$60+$H$61),0),0)</f>
        <v>803172</v>
      </c>
      <c r="I54" s="46"/>
      <c r="J54" s="46">
        <v>1548796.730076113</v>
      </c>
      <c r="K54" s="47">
        <f>IF($E54=1,J54/$J$57,0)</f>
        <v>8.772532224062218E-3</v>
      </c>
      <c r="L54" s="48">
        <f>IF($E54=1,ROUND(K54*($L$60+$L$61),0),0)</f>
        <v>522928</v>
      </c>
    </row>
    <row r="55" spans="1:12" s="16" customFormat="1" x14ac:dyDescent="0.2">
      <c r="A55" s="15"/>
      <c r="B55" s="12"/>
      <c r="C55" s="44"/>
      <c r="D55" s="12"/>
      <c r="E55" s="45"/>
      <c r="F55" s="60"/>
      <c r="G55" s="61"/>
      <c r="H55" s="60"/>
      <c r="I55" s="60"/>
      <c r="J55" s="60"/>
      <c r="K55" s="61"/>
      <c r="L55" s="62"/>
    </row>
    <row r="56" spans="1:12" x14ac:dyDescent="0.2">
      <c r="A56" s="63"/>
      <c r="B56" s="63"/>
      <c r="E56" s="59"/>
      <c r="F56" s="46"/>
      <c r="G56" s="47"/>
      <c r="H56" s="46"/>
      <c r="I56" s="46"/>
      <c r="J56" s="46"/>
      <c r="K56" s="47"/>
      <c r="L56" s="48"/>
    </row>
    <row r="57" spans="1:12" x14ac:dyDescent="0.2">
      <c r="A57" s="4"/>
      <c r="E57" s="45"/>
      <c r="F57" s="60">
        <f>SUM(F5:F55)</f>
        <v>354395472.70005</v>
      </c>
      <c r="G57" s="64">
        <f>SUM(G5:G55)</f>
        <v>1</v>
      </c>
      <c r="H57" s="36">
        <f>SUM(H5:H55)</f>
        <v>328582488</v>
      </c>
      <c r="I57" s="46"/>
      <c r="J57" s="60">
        <f>SUM(J5:J55)</f>
        <v>176550702.86637551</v>
      </c>
      <c r="K57" s="64">
        <f>SUM(K5:K55)</f>
        <v>1.0000000000000002</v>
      </c>
      <c r="L57" s="46">
        <f>SUM(L5:L55)</f>
        <v>59609659</v>
      </c>
    </row>
    <row r="58" spans="1:12" x14ac:dyDescent="0.2">
      <c r="A58" s="4"/>
      <c r="E58" s="45"/>
      <c r="F58" s="60">
        <f>SUM(F5:F55)</f>
        <v>354395472.70005</v>
      </c>
      <c r="G58" s="60"/>
      <c r="H58" s="77">
        <f>H60-H57</f>
        <v>3.6698279976844788</v>
      </c>
      <c r="I58" s="60"/>
      <c r="J58" s="60">
        <f>SUM(J5:J55)</f>
        <v>176550702.86637551</v>
      </c>
      <c r="L58" s="81">
        <f>L60-L57</f>
        <v>0.71250566840171814</v>
      </c>
    </row>
    <row r="59" spans="1:12" x14ac:dyDescent="0.2">
      <c r="A59" s="4"/>
      <c r="E59" s="45"/>
      <c r="F59" s="60"/>
      <c r="G59" s="60"/>
      <c r="H59" s="60"/>
      <c r="I59" s="60"/>
      <c r="J59" s="46"/>
    </row>
    <row r="60" spans="1:12" x14ac:dyDescent="0.2">
      <c r="A60" s="4"/>
      <c r="E60" s="45"/>
      <c r="F60" s="60"/>
      <c r="G60" s="65" t="s">
        <v>147</v>
      </c>
      <c r="H60" s="66">
        <f>H1*'[6]UPL Gap Summary'!D20</f>
        <v>328582491.669828</v>
      </c>
      <c r="I60" s="60"/>
      <c r="J60" s="35"/>
      <c r="K60" s="67" t="s">
        <v>148</v>
      </c>
      <c r="L60" s="68">
        <f>L1*'[6]UPL Gap Summary'!F20</f>
        <v>59609659.712505668</v>
      </c>
    </row>
    <row r="61" spans="1:12" x14ac:dyDescent="0.2">
      <c r="A61" s="4"/>
      <c r="E61" s="45"/>
      <c r="F61" s="60"/>
      <c r="G61" s="65" t="s">
        <v>149</v>
      </c>
      <c r="H61" s="66"/>
      <c r="I61" s="60"/>
      <c r="J61" s="46"/>
      <c r="K61" s="67" t="s">
        <v>149</v>
      </c>
      <c r="L61" s="68"/>
    </row>
    <row r="62" spans="1:12" x14ac:dyDescent="0.2">
      <c r="A62" s="4"/>
      <c r="E62" s="45"/>
      <c r="F62" s="60"/>
      <c r="G62" s="60"/>
      <c r="H62" s="60"/>
      <c r="I62" s="60"/>
      <c r="J62" s="46"/>
    </row>
    <row r="63" spans="1:12" s="53" customFormat="1" x14ac:dyDescent="0.2">
      <c r="A63" s="49"/>
      <c r="B63" s="50" t="s">
        <v>150</v>
      </c>
      <c r="C63" s="51"/>
      <c r="D63" s="52"/>
      <c r="E63" s="54"/>
      <c r="F63" s="55"/>
      <c r="G63" s="56"/>
      <c r="H63" s="55"/>
      <c r="I63" s="55"/>
      <c r="J63" s="55"/>
      <c r="K63" s="56"/>
      <c r="L63" s="57"/>
    </row>
    <row r="64" spans="1:12" x14ac:dyDescent="0.2">
      <c r="A64" s="15" t="s">
        <v>98</v>
      </c>
      <c r="B64" s="12" t="s">
        <v>113</v>
      </c>
      <c r="C64" s="44" t="s">
        <v>145</v>
      </c>
      <c r="D64" s="12">
        <v>2</v>
      </c>
      <c r="E64" s="45">
        <v>1</v>
      </c>
      <c r="F64" s="46">
        <v>132665.41581125002</v>
      </c>
      <c r="G64" s="47">
        <f>IF($E64=1,F64/$F$81,0)</f>
        <v>3.1735525722305031E-3</v>
      </c>
      <c r="H64" s="46">
        <f>IF($E64=1,ROUND(G64*($H$84),0),0)</f>
        <v>174744</v>
      </c>
      <c r="I64" s="46"/>
      <c r="J64" s="46">
        <v>464960.81525017723</v>
      </c>
      <c r="K64" s="47">
        <f>IF($E64=1,J64/$J$81,0)</f>
        <v>1.236890564154287E-2</v>
      </c>
      <c r="L64" s="48">
        <f>IF($E64=1,ROUND(K64*$L$84,0),0)</f>
        <v>105151</v>
      </c>
    </row>
    <row r="65" spans="1:12" x14ac:dyDescent="0.2">
      <c r="A65" s="15" t="s">
        <v>69</v>
      </c>
      <c r="B65" s="12" t="s">
        <v>70</v>
      </c>
      <c r="C65" s="44" t="s">
        <v>145</v>
      </c>
      <c r="D65" s="12">
        <v>2</v>
      </c>
      <c r="E65" s="45">
        <v>1</v>
      </c>
      <c r="F65" s="46">
        <v>570215.17771375005</v>
      </c>
      <c r="G65" s="47">
        <f>IF($E65=1,F65/$F$81,0)</f>
        <v>1.3640388739541345E-2</v>
      </c>
      <c r="H65" s="46">
        <f>IF($E65=1,ROUND(G65*($H$84),0),0)</f>
        <v>751073</v>
      </c>
      <c r="I65" s="46"/>
      <c r="J65" s="46">
        <v>675221.93174977635</v>
      </c>
      <c r="K65" s="47">
        <f>IF($E65=1,J65/$J$81,0)</f>
        <v>1.7962280017982869E-2</v>
      </c>
      <c r="L65" s="48">
        <f>IF($E65=1,ROUND(K65*$L$84,0),0)</f>
        <v>152701</v>
      </c>
    </row>
    <row r="66" spans="1:12" x14ac:dyDescent="0.2">
      <c r="A66" s="15" t="s">
        <v>71</v>
      </c>
      <c r="B66" s="29" t="s">
        <v>114</v>
      </c>
      <c r="C66" s="44" t="s">
        <v>145</v>
      </c>
      <c r="D66" s="12">
        <v>2</v>
      </c>
      <c r="E66" s="45">
        <v>1</v>
      </c>
      <c r="F66" s="46">
        <v>10088228.203547504</v>
      </c>
      <c r="G66" s="47">
        <f>IF($E66=1,F66/$F$81,0)</f>
        <v>0.24132530975643748</v>
      </c>
      <c r="H66" s="46">
        <f>IF($E66=1,ROUND(G66*($H$84),0),0)</f>
        <v>13287962</v>
      </c>
      <c r="I66" s="46"/>
      <c r="J66" s="46">
        <v>7859981.1701887576</v>
      </c>
      <c r="K66" s="47">
        <f>IF($E66=1,J66/$J$81,0)</f>
        <v>0.20909152395145064</v>
      </c>
      <c r="L66" s="48">
        <f>IF($E66=1,ROUND(K66*$L$84,0),0)</f>
        <v>1777534</v>
      </c>
    </row>
    <row r="67" spans="1:12" x14ac:dyDescent="0.2">
      <c r="A67" s="15" t="s">
        <v>72</v>
      </c>
      <c r="B67" s="12" t="s">
        <v>73</v>
      </c>
      <c r="C67" s="44" t="s">
        <v>145</v>
      </c>
      <c r="D67" s="12">
        <v>2</v>
      </c>
      <c r="E67" s="45">
        <v>1</v>
      </c>
      <c r="F67" s="46">
        <v>323237.95890750008</v>
      </c>
      <c r="G67" s="47">
        <f>IF($E67=1,F67/$F$81,0)</f>
        <v>7.7323291052199435E-3</v>
      </c>
      <c r="H67" s="46">
        <f>IF($E67=1,ROUND(G67*($H$84),0),0)</f>
        <v>425761</v>
      </c>
      <c r="I67" s="46"/>
      <c r="J67" s="46">
        <v>400861.06822376786</v>
      </c>
      <c r="K67" s="47">
        <f>IF($E67=1,J67/$J$81,0)</f>
        <v>1.0663721684933909E-2</v>
      </c>
      <c r="L67" s="48">
        <f>IF($E67=1,ROUND(K67*$L$84,0),0)</f>
        <v>90655</v>
      </c>
    </row>
    <row r="68" spans="1:12" x14ac:dyDescent="0.2">
      <c r="A68" s="15" t="s">
        <v>74</v>
      </c>
      <c r="B68" s="12" t="s">
        <v>75</v>
      </c>
      <c r="C68" s="44" t="s">
        <v>145</v>
      </c>
      <c r="D68" s="12">
        <v>2</v>
      </c>
      <c r="E68" s="45">
        <v>1</v>
      </c>
      <c r="F68" s="46">
        <v>589683.61515249999</v>
      </c>
      <c r="G68" s="47">
        <f>IF($E68=1,F68/$F$81,0)</f>
        <v>1.4106102500232051E-2</v>
      </c>
      <c r="H68" s="46">
        <f>IF($E68=1,ROUND(G68*($H$84),0),0)</f>
        <v>776717</v>
      </c>
      <c r="I68" s="46"/>
      <c r="J68" s="46">
        <v>1455700.1354929986</v>
      </c>
      <c r="K68" s="47">
        <f>IF($E68=1,J68/$J$81,0)</f>
        <v>3.8724591466070234E-2</v>
      </c>
      <c r="L68" s="48">
        <f>IF($E68=1,ROUND(K68*$L$84,0),0)</f>
        <v>329206</v>
      </c>
    </row>
    <row r="69" spans="1:12" x14ac:dyDescent="0.2">
      <c r="A69" s="15" t="s">
        <v>76</v>
      </c>
      <c r="B69" s="12" t="s">
        <v>77</v>
      </c>
      <c r="C69" s="44" t="s">
        <v>145</v>
      </c>
      <c r="D69" s="12">
        <v>2</v>
      </c>
      <c r="E69" s="45">
        <v>1</v>
      </c>
      <c r="F69" s="46">
        <v>1774735.5385625002</v>
      </c>
      <c r="G69" s="47">
        <f>IF($E69=1,F69/$F$81,0)</f>
        <v>4.2454293750883478E-2</v>
      </c>
      <c r="H69" s="46">
        <f>IF($E69=1,ROUND(G69*($H$84),0),0)</f>
        <v>2337637</v>
      </c>
      <c r="I69" s="46"/>
      <c r="J69" s="46">
        <v>1716890.9247867507</v>
      </c>
      <c r="K69" s="47">
        <f>IF($E69=1,J69/$J$81,0)</f>
        <v>4.5672798973570065E-2</v>
      </c>
      <c r="L69" s="48">
        <f>IF($E69=1,ROUND(K69*$L$84,0),0)</f>
        <v>388275</v>
      </c>
    </row>
    <row r="70" spans="1:12" x14ac:dyDescent="0.2">
      <c r="A70" s="15" t="s">
        <v>78</v>
      </c>
      <c r="B70" s="12" t="s">
        <v>79</v>
      </c>
      <c r="C70" s="44" t="s">
        <v>145</v>
      </c>
      <c r="D70" s="12">
        <v>2</v>
      </c>
      <c r="E70" s="45">
        <v>1</v>
      </c>
      <c r="F70" s="46">
        <v>4588427.9518275009</v>
      </c>
      <c r="G70" s="47">
        <f>IF($E70=1,F70/$F$81,0)</f>
        <v>0.10976196953796968</v>
      </c>
      <c r="H70" s="46">
        <f>IF($E70=1,ROUND(G70*($H$84),0),0)</f>
        <v>6043762</v>
      </c>
      <c r="I70" s="46"/>
      <c r="J70" s="46">
        <v>3453500.5114861801</v>
      </c>
      <c r="K70" s="47">
        <f>IF($E70=1,J70/$J$81,0)</f>
        <v>9.1870154556161432E-2</v>
      </c>
      <c r="L70" s="48">
        <f>IF($E70=1,ROUND(K70*$L$84,0),0)</f>
        <v>781009</v>
      </c>
    </row>
    <row r="71" spans="1:12" x14ac:dyDescent="0.2">
      <c r="A71" s="15" t="s">
        <v>80</v>
      </c>
      <c r="B71" s="12" t="s">
        <v>81</v>
      </c>
      <c r="C71" s="44" t="s">
        <v>145</v>
      </c>
      <c r="D71" s="12">
        <v>2</v>
      </c>
      <c r="E71" s="45">
        <v>1</v>
      </c>
      <c r="F71" s="46">
        <v>14790581.37625625</v>
      </c>
      <c r="G71" s="47">
        <f>IF($E71=1,F71/$F$81,0)</f>
        <v>0.35381253874170726</v>
      </c>
      <c r="H71" s="46">
        <f>IF($E71=1,ROUND(G71*($H$84),0),0)</f>
        <v>19481784</v>
      </c>
      <c r="I71" s="46"/>
      <c r="J71" s="46">
        <v>9883787.6018044464</v>
      </c>
      <c r="K71" s="47">
        <f>IF($E71=1,J71/$J$81,0)</f>
        <v>0.26292890114189876</v>
      </c>
      <c r="L71" s="48">
        <f>IF($E71=1,ROUND(K71*$L$84,0),0)</f>
        <v>2235218</v>
      </c>
    </row>
    <row r="72" spans="1:12" x14ac:dyDescent="0.2">
      <c r="A72" s="15" t="s">
        <v>82</v>
      </c>
      <c r="B72" s="12" t="s">
        <v>83</v>
      </c>
      <c r="C72" s="44" t="s">
        <v>145</v>
      </c>
      <c r="D72" s="12">
        <v>2</v>
      </c>
      <c r="E72" s="45">
        <v>1</v>
      </c>
      <c r="F72" s="46">
        <v>3434745.5203675008</v>
      </c>
      <c r="G72" s="47">
        <f>IF($E72=1,F72/$F$81,0)</f>
        <v>8.216418283893949E-2</v>
      </c>
      <c r="H72" s="46">
        <f>IF($E72=1,ROUND(G72*($H$84),0),0)</f>
        <v>4524161</v>
      </c>
      <c r="I72" s="46"/>
      <c r="J72" s="46">
        <v>3773776.950619298</v>
      </c>
      <c r="K72" s="47">
        <f>IF($E72=1,J72/$J$81,0)</f>
        <v>0.10039016081242062</v>
      </c>
      <c r="L72" s="48">
        <f>IF($E72=1,ROUND(K72*$L$84,0),0)</f>
        <v>853439</v>
      </c>
    </row>
    <row r="73" spans="1:12" x14ac:dyDescent="0.2">
      <c r="A73" s="15" t="s">
        <v>115</v>
      </c>
      <c r="B73" s="12" t="s">
        <v>153</v>
      </c>
      <c r="C73" s="44" t="s">
        <v>145</v>
      </c>
      <c r="D73" s="12">
        <v>2</v>
      </c>
      <c r="E73" s="45">
        <v>1</v>
      </c>
      <c r="F73" s="46">
        <v>107091.85987500001</v>
      </c>
      <c r="G73" s="47">
        <f>IF($E73=1,F73/$F$81,0)</f>
        <v>2.561795365378372E-3</v>
      </c>
      <c r="H73" s="46">
        <f>IF($E73=1,ROUND(G73*($H$84),0),0)</f>
        <v>141059</v>
      </c>
      <c r="I73" s="46"/>
      <c r="J73" s="46">
        <v>166167.98058811101</v>
      </c>
      <c r="K73" s="47">
        <f>IF($E73=1,J73/$J$81,0)</f>
        <v>4.4204070646989618E-3</v>
      </c>
      <c r="L73" s="48">
        <f>IF($E73=1,ROUND(K73*$L$84,0),0)</f>
        <v>37579</v>
      </c>
    </row>
    <row r="74" spans="1:12" x14ac:dyDescent="0.2">
      <c r="A74" s="15" t="s">
        <v>84</v>
      </c>
      <c r="B74" s="12" t="s">
        <v>85</v>
      </c>
      <c r="C74" s="44" t="s">
        <v>145</v>
      </c>
      <c r="D74" s="12">
        <v>2</v>
      </c>
      <c r="E74" s="45">
        <v>1</v>
      </c>
      <c r="F74" s="46">
        <v>139956.93655125002</v>
      </c>
      <c r="G74" s="47">
        <f>IF($E74=1,F74/$F$81,0)</f>
        <v>3.347976511268403E-3</v>
      </c>
      <c r="H74" s="46">
        <f>IF($E74=1,ROUND(G74*($H$84),0),0)</f>
        <v>184348</v>
      </c>
      <c r="I74" s="46"/>
      <c r="J74" s="46">
        <v>634365.66642457678</v>
      </c>
      <c r="K74" s="47">
        <f>IF($E74=1,J74/$J$81,0)</f>
        <v>1.6875420063125545E-2</v>
      </c>
      <c r="L74" s="48">
        <f>IF($E74=1,ROUND(K74*$L$84,0),0)</f>
        <v>143462</v>
      </c>
    </row>
    <row r="75" spans="1:12" x14ac:dyDescent="0.2">
      <c r="A75" s="15" t="s">
        <v>86</v>
      </c>
      <c r="B75" s="12" t="s">
        <v>87</v>
      </c>
      <c r="C75" s="44" t="s">
        <v>145</v>
      </c>
      <c r="D75" s="12">
        <v>2</v>
      </c>
      <c r="E75" s="45">
        <v>1</v>
      </c>
      <c r="F75" s="46">
        <v>272884.08215250005</v>
      </c>
      <c r="G75" s="47">
        <f>IF($E75=1,F75/$F$81,0)</f>
        <v>6.5277900464122979E-3</v>
      </c>
      <c r="H75" s="46">
        <f>IF($E75=1,ROUND(G75*($H$84),0),0)</f>
        <v>359436</v>
      </c>
      <c r="I75" s="46"/>
      <c r="J75" s="46">
        <v>207232.63352727113</v>
      </c>
      <c r="K75" s="47">
        <f>IF($E75=1,J75/$J$81,0)</f>
        <v>5.5128105549455183E-3</v>
      </c>
      <c r="L75" s="48">
        <f>IF($E75=1,ROUND(K75*$L$84,0),0)</f>
        <v>46866</v>
      </c>
    </row>
    <row r="76" spans="1:12" ht="12" customHeight="1" x14ac:dyDescent="0.2">
      <c r="A76" s="15" t="s">
        <v>88</v>
      </c>
      <c r="B76" s="12" t="s">
        <v>89</v>
      </c>
      <c r="C76" s="44" t="s">
        <v>145</v>
      </c>
      <c r="D76" s="12">
        <v>2</v>
      </c>
      <c r="E76" s="45">
        <v>1</v>
      </c>
      <c r="F76" s="46">
        <v>198143.89105875001</v>
      </c>
      <c r="G76" s="47">
        <f>IF($E76=1,F76/$F$81,0)</f>
        <v>4.7398943522395593E-3</v>
      </c>
      <c r="H76" s="46">
        <f>IF($E76=1,ROUND(G76*($H$84),0),0)</f>
        <v>260990</v>
      </c>
      <c r="I76" s="46"/>
      <c r="J76" s="46">
        <v>936577.67241752846</v>
      </c>
      <c r="K76" s="47">
        <f>IF($E76=1,J76/$J$81,0)</f>
        <v>2.491487556833176E-2</v>
      </c>
      <c r="L76" s="48">
        <f>IF($E76=1,ROUND(K76*$L$84,0),0)</f>
        <v>211807</v>
      </c>
    </row>
    <row r="77" spans="1:12" x14ac:dyDescent="0.2">
      <c r="A77" s="15" t="s">
        <v>90</v>
      </c>
      <c r="B77" s="12" t="s">
        <v>91</v>
      </c>
      <c r="C77" s="44" t="s">
        <v>145</v>
      </c>
      <c r="D77" s="12">
        <v>2</v>
      </c>
      <c r="E77" s="45">
        <v>1</v>
      </c>
      <c r="F77" s="46">
        <v>2604209.4403674998</v>
      </c>
      <c r="G77" s="47">
        <f>IF($E77=1,F77/$F$81,0)</f>
        <v>6.229653385976424E-2</v>
      </c>
      <c r="H77" s="46">
        <f>IF($E77=1,ROUND(G77*($H$84),0),0)</f>
        <v>3430200</v>
      </c>
      <c r="I77" s="46"/>
      <c r="J77" s="46">
        <v>4954012.5184974801</v>
      </c>
      <c r="K77" s="47">
        <f>IF($E77=1,J77/$J$81,0)</f>
        <v>0.13178683316646247</v>
      </c>
      <c r="L77" s="48">
        <f>IF($E77=1,ROUND(K77*$L$84,0),0)</f>
        <v>1120350</v>
      </c>
    </row>
    <row r="78" spans="1:12" x14ac:dyDescent="0.2">
      <c r="A78" s="15" t="s">
        <v>92</v>
      </c>
      <c r="B78" s="12" t="s">
        <v>93</v>
      </c>
      <c r="C78" s="44" t="s">
        <v>145</v>
      </c>
      <c r="D78" s="12">
        <v>2</v>
      </c>
      <c r="E78" s="45">
        <v>1</v>
      </c>
      <c r="F78" s="46">
        <v>2188633.4323987504</v>
      </c>
      <c r="G78" s="47">
        <f>IF($E78=1,F78/$F$81,0)</f>
        <v>5.2355342321775855E-2</v>
      </c>
      <c r="H78" s="46">
        <f>IF($E78=1,ROUND(G78*($H$84),0),0)</f>
        <v>2882813</v>
      </c>
      <c r="I78" s="46"/>
      <c r="J78" s="46">
        <v>1008066.1693454061</v>
      </c>
      <c r="K78" s="47">
        <f>IF($E78=1,J78/$J$81,0)</f>
        <v>2.6816615336404202E-2</v>
      </c>
      <c r="L78" s="48">
        <f>IF($E78=1,ROUND(K78*$L$84,0),0)</f>
        <v>227974</v>
      </c>
    </row>
    <row r="79" spans="1:12" x14ac:dyDescent="0.2">
      <c r="A79" s="4"/>
      <c r="C79" s="44"/>
      <c r="E79" s="45"/>
      <c r="F79" s="46"/>
      <c r="G79" s="47"/>
      <c r="H79" s="46"/>
      <c r="I79" s="46"/>
      <c r="J79" s="46"/>
      <c r="K79" s="47"/>
      <c r="L79" s="48"/>
    </row>
    <row r="80" spans="1:12" x14ac:dyDescent="0.2">
      <c r="A80" s="4"/>
      <c r="E80" s="59"/>
      <c r="F80" s="60"/>
      <c r="G80" s="47"/>
      <c r="H80" s="46"/>
      <c r="I80" s="46"/>
      <c r="J80" s="46"/>
      <c r="K80" s="47"/>
      <c r="L80" s="48"/>
    </row>
    <row r="81" spans="1:12" x14ac:dyDescent="0.2">
      <c r="A81" s="4"/>
      <c r="E81" s="45"/>
      <c r="F81" s="60">
        <f>SUM(F64:F78)</f>
        <v>41803440.400550008</v>
      </c>
      <c r="G81" s="61">
        <f>SUM(G64:G80)</f>
        <v>0.99999999999999989</v>
      </c>
      <c r="H81" s="69">
        <f>SUM(H64:H79)</f>
        <v>55062447</v>
      </c>
      <c r="I81" s="46"/>
      <c r="J81" s="60">
        <f>SUM(J64:J78)</f>
        <v>37591103.750402533</v>
      </c>
      <c r="K81" s="47">
        <f>SUM(K64:K79)</f>
        <v>0.99999999999999989</v>
      </c>
      <c r="L81" s="46">
        <f>SUM(L64:L79)</f>
        <v>8501226</v>
      </c>
    </row>
    <row r="82" spans="1:12" x14ac:dyDescent="0.2">
      <c r="A82" s="4"/>
      <c r="E82" s="45"/>
      <c r="F82" s="70">
        <f>SUM(F64:F79)</f>
        <v>41803440.400550008</v>
      </c>
      <c r="G82" s="60"/>
      <c r="H82" s="60"/>
      <c r="I82" s="60"/>
      <c r="J82" s="70">
        <f>SUM(J64:J79)</f>
        <v>37591103.750402533</v>
      </c>
    </row>
    <row r="83" spans="1:12" x14ac:dyDescent="0.2">
      <c r="A83" s="4"/>
      <c r="E83" s="45"/>
      <c r="F83" s="60"/>
      <c r="G83" s="60"/>
      <c r="H83" s="60"/>
      <c r="I83" s="60"/>
      <c r="J83" s="60"/>
    </row>
    <row r="84" spans="1:12" x14ac:dyDescent="0.2">
      <c r="A84" s="4"/>
      <c r="E84" s="45"/>
      <c r="F84" s="60"/>
      <c r="G84" s="65" t="s">
        <v>151</v>
      </c>
      <c r="H84" s="67">
        <f>H1*'[6]UPL Gap Summary'!D19</f>
        <v>55062445.621881798</v>
      </c>
      <c r="I84" s="60"/>
      <c r="J84" s="35"/>
      <c r="K84" s="72" t="s">
        <v>152</v>
      </c>
      <c r="L84" s="68">
        <f>L1*'[6]UPL Gap Summary'!F19</f>
        <v>8501225.8436445259</v>
      </c>
    </row>
    <row r="85" spans="1:12" x14ac:dyDescent="0.2">
      <c r="A85" s="4"/>
      <c r="E85" s="45"/>
      <c r="F85" s="60"/>
      <c r="G85" s="60"/>
      <c r="H85" s="60"/>
      <c r="I85" s="60"/>
      <c r="J85" s="60"/>
    </row>
    <row r="86" spans="1:12" x14ac:dyDescent="0.2">
      <c r="A86" s="12"/>
      <c r="D86" s="34"/>
      <c r="E86" s="45"/>
      <c r="F86" s="60"/>
      <c r="G86" s="60"/>
      <c r="H86" s="60"/>
      <c r="I86" s="60"/>
      <c r="K86" s="60"/>
    </row>
    <row r="87" spans="1:12" x14ac:dyDescent="0.2">
      <c r="A87" s="4"/>
      <c r="E87" s="45"/>
      <c r="F87" s="60"/>
      <c r="G87" s="60"/>
      <c r="H87" s="60"/>
      <c r="I87" s="60"/>
      <c r="J87" s="60"/>
    </row>
    <row r="88" spans="1:12" x14ac:dyDescent="0.2">
      <c r="A88" s="4"/>
      <c r="E88" s="45"/>
      <c r="F88" s="60"/>
      <c r="G88" s="60"/>
      <c r="H88" s="60"/>
      <c r="I88" s="60"/>
      <c r="J88" s="60"/>
    </row>
    <row r="94" spans="1:12" x14ac:dyDescent="0.2">
      <c r="B94" s="29"/>
      <c r="C94" s="29"/>
      <c r="D94" s="29"/>
      <c r="E94" s="71"/>
      <c r="F94" s="46"/>
      <c r="G94" s="46"/>
      <c r="H94" s="46"/>
      <c r="I94" s="46"/>
      <c r="J94" s="46"/>
    </row>
    <row r="95" spans="1:12" x14ac:dyDescent="0.2">
      <c r="B95" s="29"/>
      <c r="C95" s="29"/>
      <c r="D95" s="29"/>
      <c r="E95" s="71"/>
    </row>
    <row r="96" spans="1:12" x14ac:dyDescent="0.2">
      <c r="B96" s="29"/>
      <c r="C96" s="29"/>
      <c r="D96" s="29"/>
      <c r="E96" s="71"/>
    </row>
    <row r="97" spans="2:5" x14ac:dyDescent="0.2">
      <c r="B97" s="29"/>
      <c r="C97" s="29"/>
      <c r="D97" s="29"/>
      <c r="E97" s="71"/>
    </row>
    <row r="98" spans="2:5" x14ac:dyDescent="0.2">
      <c r="B98" s="29"/>
      <c r="C98" s="29"/>
      <c r="D98" s="29"/>
      <c r="E98" s="71"/>
    </row>
    <row r="99" spans="2:5" x14ac:dyDescent="0.2">
      <c r="B99" s="29"/>
      <c r="C99" s="29"/>
      <c r="D99" s="29"/>
      <c r="E99" s="71"/>
    </row>
    <row r="100" spans="2:5" x14ac:dyDescent="0.2">
      <c r="B100" s="29"/>
      <c r="C100" s="29"/>
      <c r="D100" s="29"/>
      <c r="E100" s="71"/>
    </row>
    <row r="101" spans="2:5" x14ac:dyDescent="0.2">
      <c r="B101" s="29"/>
      <c r="C101" s="29"/>
      <c r="D101" s="29"/>
      <c r="E101" s="71"/>
    </row>
    <row r="102" spans="2:5" x14ac:dyDescent="0.2">
      <c r="B102" s="29"/>
      <c r="C102" s="29"/>
      <c r="D102" s="29"/>
      <c r="E102" s="71"/>
    </row>
    <row r="103" spans="2:5" x14ac:dyDescent="0.2">
      <c r="E103" s="71"/>
    </row>
    <row r="104" spans="2:5" x14ac:dyDescent="0.2">
      <c r="E104" s="35"/>
    </row>
    <row r="114" spans="1:12" s="36" customFormat="1" x14ac:dyDescent="0.2">
      <c r="A114" s="29"/>
      <c r="B114" s="12"/>
      <c r="C114" s="12"/>
      <c r="D114" s="12"/>
      <c r="F114" s="29"/>
      <c r="G114" s="29"/>
      <c r="H114" s="29"/>
      <c r="I114" s="29"/>
      <c r="J114" s="29"/>
      <c r="K114" s="29"/>
      <c r="L114" s="29"/>
    </row>
    <row r="115" spans="1:12" s="36" customFormat="1" x14ac:dyDescent="0.2">
      <c r="A115" s="29"/>
      <c r="B115" s="12"/>
      <c r="C115" s="12"/>
      <c r="D115" s="12"/>
      <c r="F115" s="29"/>
      <c r="G115" s="29"/>
      <c r="H115" s="29"/>
      <c r="I115" s="29"/>
      <c r="J115" s="29"/>
      <c r="K115" s="29"/>
      <c r="L115" s="29"/>
    </row>
    <row r="116" spans="1:12" s="36" customFormat="1" x14ac:dyDescent="0.2">
      <c r="A116" s="29"/>
      <c r="B116" s="12"/>
      <c r="C116" s="12"/>
      <c r="D116" s="12"/>
      <c r="F116" s="29"/>
      <c r="G116" s="29"/>
      <c r="H116" s="29"/>
      <c r="I116" s="29"/>
      <c r="J116" s="29"/>
      <c r="K116" s="29"/>
      <c r="L116" s="29"/>
    </row>
    <row r="117" spans="1:12" s="36" customFormat="1" x14ac:dyDescent="0.2">
      <c r="A117" s="29"/>
      <c r="B117" s="12"/>
      <c r="C117" s="12"/>
      <c r="D117" s="12"/>
      <c r="F117" s="29"/>
      <c r="G117" s="29"/>
      <c r="H117" s="29"/>
      <c r="I117" s="29"/>
      <c r="J117" s="29"/>
      <c r="K117" s="29"/>
      <c r="L117" s="29"/>
    </row>
    <row r="118" spans="1:12" s="36" customFormat="1" x14ac:dyDescent="0.2">
      <c r="A118" s="29"/>
      <c r="B118" s="12"/>
      <c r="C118" s="12"/>
      <c r="D118" s="12"/>
      <c r="F118" s="29"/>
      <c r="G118" s="29"/>
      <c r="H118" s="29"/>
      <c r="I118" s="29"/>
      <c r="J118" s="29"/>
      <c r="K118" s="29"/>
      <c r="L118" s="29"/>
    </row>
    <row r="119" spans="1:12" s="36" customFormat="1" x14ac:dyDescent="0.2">
      <c r="A119" s="29"/>
      <c r="B119" s="12"/>
      <c r="C119" s="12"/>
      <c r="D119" s="12"/>
      <c r="F119" s="29"/>
      <c r="G119" s="29"/>
      <c r="H119" s="29"/>
      <c r="I119" s="29"/>
      <c r="J119" s="29"/>
      <c r="K119" s="29"/>
      <c r="L119" s="29"/>
    </row>
    <row r="120" spans="1:12" s="36" customFormat="1" x14ac:dyDescent="0.2">
      <c r="A120" s="29"/>
      <c r="B120" s="12"/>
      <c r="C120" s="12"/>
      <c r="D120" s="12"/>
      <c r="F120" s="29"/>
      <c r="G120" s="29"/>
      <c r="H120" s="29"/>
      <c r="I120" s="29"/>
      <c r="J120" s="29"/>
      <c r="K120" s="29"/>
      <c r="L120" s="29"/>
    </row>
    <row r="121" spans="1:12" s="36" customFormat="1" x14ac:dyDescent="0.2">
      <c r="A121" s="29"/>
      <c r="B121" s="12"/>
      <c r="C121" s="12"/>
      <c r="D121" s="12"/>
      <c r="F121" s="29"/>
      <c r="G121" s="29"/>
      <c r="H121" s="29"/>
      <c r="I121" s="29"/>
      <c r="J121" s="29"/>
      <c r="K121" s="29"/>
      <c r="L121" s="29"/>
    </row>
    <row r="122" spans="1:12" s="36" customFormat="1" x14ac:dyDescent="0.2">
      <c r="A122" s="29"/>
      <c r="B122" s="12"/>
      <c r="C122" s="12"/>
      <c r="D122" s="12"/>
      <c r="F122" s="29"/>
      <c r="G122" s="29"/>
      <c r="H122" s="29"/>
      <c r="I122" s="29"/>
      <c r="J122" s="29"/>
      <c r="K122" s="29"/>
      <c r="L122" s="29"/>
    </row>
    <row r="123" spans="1:12" s="36" customFormat="1" x14ac:dyDescent="0.2">
      <c r="A123" s="29"/>
      <c r="B123" s="12"/>
      <c r="C123" s="12"/>
      <c r="D123" s="12"/>
      <c r="F123" s="29"/>
      <c r="G123" s="29"/>
      <c r="H123" s="29"/>
      <c r="I123" s="29"/>
      <c r="J123" s="29"/>
      <c r="K123" s="29"/>
      <c r="L123" s="29"/>
    </row>
    <row r="124" spans="1:12" s="36" customFormat="1" x14ac:dyDescent="0.2">
      <c r="A124" s="29"/>
      <c r="B124" s="12"/>
      <c r="C124" s="12"/>
      <c r="D124" s="12"/>
      <c r="F124" s="29"/>
      <c r="G124" s="29"/>
      <c r="H124" s="29"/>
      <c r="I124" s="29"/>
      <c r="J124" s="29"/>
      <c r="K124" s="29"/>
      <c r="L124" s="29"/>
    </row>
    <row r="125" spans="1:12" s="36" customFormat="1" x14ac:dyDescent="0.2">
      <c r="A125" s="29"/>
      <c r="B125" s="12"/>
      <c r="C125" s="12"/>
      <c r="D125" s="12"/>
      <c r="F125" s="29"/>
      <c r="G125" s="29"/>
      <c r="H125" s="29"/>
      <c r="I125" s="29"/>
      <c r="J125" s="29"/>
      <c r="K125" s="29"/>
      <c r="L125" s="29"/>
    </row>
    <row r="126" spans="1:12" s="36" customFormat="1" x14ac:dyDescent="0.2">
      <c r="A126" s="29"/>
      <c r="B126" s="12"/>
      <c r="C126" s="12"/>
      <c r="D126" s="12"/>
      <c r="F126" s="29"/>
      <c r="G126" s="29"/>
      <c r="H126" s="29"/>
      <c r="I126" s="29"/>
      <c r="J126" s="29"/>
      <c r="K126" s="29"/>
      <c r="L126" s="29"/>
    </row>
    <row r="127" spans="1:12" s="36" customFormat="1" x14ac:dyDescent="0.2">
      <c r="A127" s="29"/>
      <c r="B127" s="12"/>
      <c r="C127" s="12"/>
      <c r="D127" s="12"/>
      <c r="F127" s="29"/>
      <c r="G127" s="29"/>
      <c r="H127" s="29"/>
      <c r="I127" s="29"/>
      <c r="J127" s="29"/>
      <c r="K127" s="29"/>
      <c r="L127" s="29"/>
    </row>
    <row r="128" spans="1:12" s="36" customFormat="1" x14ac:dyDescent="0.2">
      <c r="A128" s="29"/>
      <c r="B128" s="12"/>
      <c r="C128" s="12"/>
      <c r="D128" s="12"/>
      <c r="F128" s="29"/>
      <c r="G128" s="29"/>
      <c r="H128" s="29"/>
      <c r="I128" s="29"/>
      <c r="J128" s="29"/>
      <c r="K128" s="29"/>
      <c r="L128" s="29"/>
    </row>
    <row r="129" spans="1:12" s="36" customFormat="1" x14ac:dyDescent="0.2">
      <c r="A129" s="29"/>
      <c r="B129" s="12"/>
      <c r="C129" s="12"/>
      <c r="D129" s="12"/>
      <c r="F129" s="29"/>
      <c r="G129" s="29"/>
      <c r="H129" s="29"/>
      <c r="I129" s="29"/>
      <c r="J129" s="29"/>
      <c r="K129" s="29"/>
      <c r="L129" s="29"/>
    </row>
    <row r="130" spans="1:12" s="36" customFormat="1" x14ac:dyDescent="0.2">
      <c r="A130" s="29"/>
      <c r="B130" s="12"/>
      <c r="C130" s="12"/>
      <c r="D130" s="12"/>
      <c r="F130" s="29"/>
      <c r="G130" s="29"/>
      <c r="H130" s="29"/>
      <c r="I130" s="29"/>
      <c r="J130" s="29"/>
      <c r="K130" s="29"/>
      <c r="L130" s="29"/>
    </row>
    <row r="131" spans="1:12" s="36" customFormat="1" x14ac:dyDescent="0.2">
      <c r="A131" s="29"/>
      <c r="B131" s="12"/>
      <c r="C131" s="12"/>
      <c r="D131" s="12"/>
      <c r="F131" s="29"/>
      <c r="G131" s="29"/>
      <c r="H131" s="29"/>
      <c r="I131" s="29"/>
      <c r="J131" s="29"/>
      <c r="K131" s="29"/>
      <c r="L131" s="29"/>
    </row>
    <row r="132" spans="1:12" s="36" customFormat="1" x14ac:dyDescent="0.2">
      <c r="A132" s="29"/>
      <c r="B132" s="12"/>
      <c r="C132" s="12"/>
      <c r="D132" s="12"/>
      <c r="F132" s="29"/>
      <c r="G132" s="29"/>
      <c r="H132" s="29"/>
      <c r="I132" s="29"/>
      <c r="J132" s="29"/>
      <c r="K132" s="29"/>
      <c r="L132" s="29"/>
    </row>
    <row r="133" spans="1:12" s="36" customFormat="1" x14ac:dyDescent="0.2">
      <c r="A133" s="29"/>
      <c r="B133" s="12"/>
      <c r="C133" s="12"/>
      <c r="D133" s="12"/>
      <c r="F133" s="29"/>
      <c r="G133" s="29"/>
      <c r="H133" s="29"/>
      <c r="I133" s="29"/>
      <c r="J133" s="29"/>
      <c r="K133" s="29"/>
      <c r="L133" s="29"/>
    </row>
    <row r="134" spans="1:12" s="36" customFormat="1" x14ac:dyDescent="0.2">
      <c r="A134" s="29"/>
      <c r="B134" s="12"/>
      <c r="C134" s="12"/>
      <c r="D134" s="12"/>
      <c r="F134" s="29"/>
      <c r="G134" s="29"/>
      <c r="H134" s="29"/>
      <c r="I134" s="29"/>
      <c r="J134" s="29"/>
      <c r="K134" s="29"/>
      <c r="L134" s="29"/>
    </row>
    <row r="135" spans="1:12" s="36" customFormat="1" x14ac:dyDescent="0.2">
      <c r="A135" s="29"/>
      <c r="B135" s="12"/>
      <c r="C135" s="12"/>
      <c r="D135" s="12"/>
      <c r="F135" s="29"/>
      <c r="G135" s="29"/>
      <c r="H135" s="29"/>
      <c r="I135" s="29"/>
      <c r="J135" s="29"/>
      <c r="K135" s="29"/>
      <c r="L135" s="29"/>
    </row>
    <row r="136" spans="1:12" s="36" customFormat="1" x14ac:dyDescent="0.2">
      <c r="A136" s="29"/>
      <c r="B136" s="12"/>
      <c r="C136" s="12"/>
      <c r="D136" s="12"/>
      <c r="F136" s="29"/>
      <c r="G136" s="29"/>
      <c r="H136" s="29"/>
      <c r="I136" s="29"/>
      <c r="J136" s="29"/>
      <c r="K136" s="29"/>
      <c r="L136" s="29"/>
    </row>
    <row r="137" spans="1:12" s="36" customFormat="1" x14ac:dyDescent="0.2">
      <c r="A137" s="29"/>
      <c r="B137" s="12"/>
      <c r="C137" s="12"/>
      <c r="D137" s="12"/>
      <c r="F137" s="29"/>
      <c r="G137" s="29"/>
      <c r="H137" s="29"/>
      <c r="I137" s="29"/>
      <c r="J137" s="29"/>
      <c r="K137" s="29"/>
      <c r="L137" s="29"/>
    </row>
    <row r="138" spans="1:12" s="36" customFormat="1" x14ac:dyDescent="0.2">
      <c r="A138" s="29"/>
      <c r="B138" s="12"/>
      <c r="C138" s="12"/>
      <c r="D138" s="12"/>
      <c r="F138" s="29"/>
      <c r="G138" s="29"/>
      <c r="H138" s="29"/>
      <c r="I138" s="29"/>
      <c r="J138" s="29"/>
      <c r="K138" s="29"/>
      <c r="L138" s="29"/>
    </row>
    <row r="139" spans="1:12" s="36" customFormat="1" x14ac:dyDescent="0.2">
      <c r="A139" s="29"/>
      <c r="B139" s="12"/>
      <c r="C139" s="12"/>
      <c r="D139" s="12"/>
      <c r="F139" s="29"/>
      <c r="G139" s="29"/>
      <c r="H139" s="29"/>
      <c r="I139" s="29"/>
      <c r="J139" s="29"/>
      <c r="K139" s="29"/>
      <c r="L139" s="29"/>
    </row>
    <row r="140" spans="1:12" s="36" customFormat="1" x14ac:dyDescent="0.2">
      <c r="A140" s="29"/>
      <c r="B140" s="12"/>
      <c r="C140" s="12"/>
      <c r="D140" s="12"/>
      <c r="F140" s="29"/>
      <c r="G140" s="29"/>
      <c r="H140" s="29"/>
      <c r="I140" s="29"/>
      <c r="J140" s="29"/>
      <c r="K140" s="29"/>
      <c r="L140" s="29"/>
    </row>
    <row r="141" spans="1:12" s="36" customFormat="1" x14ac:dyDescent="0.2">
      <c r="A141" s="29"/>
      <c r="B141" s="12"/>
      <c r="C141" s="12"/>
      <c r="D141" s="12"/>
      <c r="F141" s="29"/>
      <c r="G141" s="29"/>
      <c r="H141" s="29"/>
      <c r="I141" s="29"/>
      <c r="J141" s="29"/>
      <c r="K141" s="29"/>
      <c r="L141" s="29"/>
    </row>
    <row r="142" spans="1:12" s="36" customFormat="1" x14ac:dyDescent="0.2">
      <c r="A142" s="29"/>
      <c r="B142" s="12"/>
      <c r="C142" s="12"/>
      <c r="D142" s="12"/>
      <c r="F142" s="29"/>
      <c r="G142" s="29"/>
      <c r="H142" s="29"/>
      <c r="I142" s="29"/>
      <c r="J142" s="29"/>
      <c r="K142" s="29"/>
      <c r="L142" s="29"/>
    </row>
    <row r="143" spans="1:12" s="36" customFormat="1" x14ac:dyDescent="0.2">
      <c r="A143" s="29"/>
      <c r="B143" s="12"/>
      <c r="C143" s="12"/>
      <c r="D143" s="12"/>
      <c r="F143" s="29"/>
      <c r="G143" s="29"/>
      <c r="H143" s="29"/>
      <c r="I143" s="29"/>
      <c r="J143" s="29"/>
      <c r="K143" s="29"/>
      <c r="L143" s="29"/>
    </row>
    <row r="144" spans="1:12" s="36" customFormat="1" x14ac:dyDescent="0.2">
      <c r="A144" s="29"/>
      <c r="B144" s="12"/>
      <c r="C144" s="12"/>
      <c r="D144" s="12"/>
      <c r="F144" s="29"/>
      <c r="G144" s="29"/>
      <c r="H144" s="29"/>
      <c r="I144" s="29"/>
      <c r="J144" s="29"/>
      <c r="K144" s="29"/>
      <c r="L144" s="29"/>
    </row>
    <row r="145" spans="1:12" s="36" customFormat="1" x14ac:dyDescent="0.2">
      <c r="A145" s="29"/>
      <c r="B145" s="12"/>
      <c r="C145" s="12"/>
      <c r="D145" s="12"/>
      <c r="F145" s="29"/>
      <c r="G145" s="29"/>
      <c r="H145" s="29"/>
      <c r="I145" s="29"/>
      <c r="J145" s="29"/>
      <c r="K145" s="29"/>
      <c r="L145" s="29"/>
    </row>
    <row r="146" spans="1:12" s="36" customFormat="1" x14ac:dyDescent="0.2">
      <c r="A146" s="29"/>
      <c r="B146" s="12"/>
      <c r="C146" s="12"/>
      <c r="D146" s="12"/>
      <c r="F146" s="29"/>
      <c r="G146" s="29"/>
      <c r="H146" s="29"/>
      <c r="I146" s="29"/>
      <c r="J146" s="29"/>
      <c r="K146" s="29"/>
      <c r="L146" s="29"/>
    </row>
    <row r="147" spans="1:12" s="36" customFormat="1" x14ac:dyDescent="0.2">
      <c r="A147" s="29"/>
      <c r="B147" s="12"/>
      <c r="C147" s="12"/>
      <c r="D147" s="12"/>
      <c r="F147" s="29"/>
      <c r="G147" s="29"/>
      <c r="H147" s="29"/>
      <c r="I147" s="29"/>
      <c r="J147" s="29"/>
      <c r="K147" s="29"/>
      <c r="L147" s="29"/>
    </row>
    <row r="148" spans="1:12" s="36" customFormat="1" x14ac:dyDescent="0.2">
      <c r="A148" s="29"/>
      <c r="B148" s="12"/>
      <c r="C148" s="12"/>
      <c r="D148" s="12"/>
      <c r="F148" s="29"/>
      <c r="G148" s="29"/>
      <c r="H148" s="29"/>
      <c r="I148" s="29"/>
      <c r="J148" s="29"/>
      <c r="K148" s="29"/>
      <c r="L148" s="29"/>
    </row>
    <row r="149" spans="1:12" s="36" customFormat="1" x14ac:dyDescent="0.2">
      <c r="A149" s="29"/>
      <c r="B149" s="12"/>
      <c r="C149" s="12"/>
      <c r="D149" s="12"/>
      <c r="F149" s="29"/>
      <c r="G149" s="29"/>
      <c r="H149" s="29"/>
      <c r="I149" s="29"/>
      <c r="J149" s="29"/>
      <c r="K149" s="29"/>
      <c r="L149" s="29"/>
    </row>
    <row r="150" spans="1:12" s="36" customFormat="1" x14ac:dyDescent="0.2">
      <c r="A150" s="29"/>
      <c r="B150" s="12"/>
      <c r="C150" s="12"/>
      <c r="D150" s="12"/>
      <c r="F150" s="29"/>
      <c r="G150" s="29"/>
      <c r="H150" s="29"/>
      <c r="I150" s="29"/>
      <c r="J150" s="29"/>
      <c r="K150" s="29"/>
      <c r="L150" s="29"/>
    </row>
    <row r="151" spans="1:12" s="36" customFormat="1" x14ac:dyDescent="0.2">
      <c r="A151" s="29"/>
      <c r="B151" s="12"/>
      <c r="C151" s="12"/>
      <c r="D151" s="12"/>
      <c r="F151" s="29"/>
      <c r="G151" s="29"/>
      <c r="H151" s="29"/>
      <c r="I151" s="29"/>
      <c r="J151" s="29"/>
      <c r="K151" s="29"/>
      <c r="L151" s="29"/>
    </row>
    <row r="152" spans="1:12" s="36" customFormat="1" x14ac:dyDescent="0.2">
      <c r="A152" s="29"/>
      <c r="B152" s="12"/>
      <c r="C152" s="12"/>
      <c r="D152" s="12"/>
      <c r="F152" s="29"/>
      <c r="G152" s="29"/>
      <c r="H152" s="29"/>
      <c r="I152" s="29"/>
      <c r="J152" s="29"/>
      <c r="K152" s="29"/>
      <c r="L152" s="29"/>
    </row>
    <row r="153" spans="1:12" s="36" customFormat="1" x14ac:dyDescent="0.2">
      <c r="A153" s="29"/>
      <c r="B153" s="12"/>
      <c r="C153" s="12"/>
      <c r="D153" s="12"/>
      <c r="F153" s="29"/>
      <c r="G153" s="29"/>
      <c r="H153" s="29"/>
      <c r="I153" s="29"/>
      <c r="J153" s="29"/>
      <c r="K153" s="29"/>
      <c r="L153" s="29"/>
    </row>
    <row r="154" spans="1:12" s="36" customFormat="1" x14ac:dyDescent="0.2">
      <c r="A154" s="29"/>
      <c r="B154" s="12"/>
      <c r="C154" s="12"/>
      <c r="D154" s="12"/>
      <c r="F154" s="29"/>
      <c r="G154" s="29"/>
      <c r="H154" s="29"/>
      <c r="I154" s="29"/>
      <c r="J154" s="29"/>
      <c r="K154" s="29"/>
      <c r="L154" s="29"/>
    </row>
    <row r="155" spans="1:12" s="36" customFormat="1" x14ac:dyDescent="0.2">
      <c r="A155" s="29"/>
      <c r="B155" s="12"/>
      <c r="C155" s="12"/>
      <c r="D155" s="12"/>
      <c r="F155" s="29"/>
      <c r="G155" s="29"/>
      <c r="H155" s="29"/>
      <c r="I155" s="29"/>
      <c r="J155" s="29"/>
      <c r="K155" s="29"/>
      <c r="L155" s="29"/>
    </row>
    <row r="156" spans="1:12" s="36" customFormat="1" x14ac:dyDescent="0.2">
      <c r="A156" s="29"/>
      <c r="B156" s="12"/>
      <c r="C156" s="12"/>
      <c r="D156" s="12"/>
      <c r="F156" s="29"/>
      <c r="G156" s="29"/>
      <c r="H156" s="29"/>
      <c r="I156" s="29"/>
      <c r="J156" s="29"/>
      <c r="K156" s="29"/>
      <c r="L156" s="29"/>
    </row>
    <row r="157" spans="1:12" s="36" customFormat="1" x14ac:dyDescent="0.2">
      <c r="A157" s="29"/>
      <c r="B157" s="12"/>
      <c r="C157" s="12"/>
      <c r="D157" s="12"/>
      <c r="F157" s="29"/>
      <c r="G157" s="29"/>
      <c r="H157" s="29"/>
      <c r="I157" s="29"/>
      <c r="J157" s="29"/>
      <c r="K157" s="29"/>
      <c r="L157" s="29"/>
    </row>
    <row r="158" spans="1:12" s="36" customFormat="1" x14ac:dyDescent="0.2">
      <c r="A158" s="29"/>
      <c r="B158" s="12"/>
      <c r="C158" s="12"/>
      <c r="D158" s="12"/>
      <c r="F158" s="29"/>
      <c r="G158" s="29"/>
      <c r="H158" s="29"/>
      <c r="I158" s="29"/>
      <c r="J158" s="29"/>
      <c r="K158" s="29"/>
      <c r="L158" s="29"/>
    </row>
    <row r="159" spans="1:12" s="36" customFormat="1" x14ac:dyDescent="0.2">
      <c r="A159" s="29"/>
      <c r="B159" s="12"/>
      <c r="C159" s="12"/>
      <c r="D159" s="12"/>
      <c r="F159" s="29"/>
      <c r="G159" s="29"/>
      <c r="H159" s="29"/>
      <c r="I159" s="29"/>
      <c r="J159" s="29"/>
      <c r="K159" s="29"/>
      <c r="L159" s="29"/>
    </row>
    <row r="160" spans="1:12" s="36" customFormat="1" x14ac:dyDescent="0.2">
      <c r="A160" s="29"/>
      <c r="B160" s="12"/>
      <c r="C160" s="12"/>
      <c r="D160" s="12"/>
      <c r="F160" s="29"/>
      <c r="G160" s="29"/>
      <c r="H160" s="29"/>
      <c r="I160" s="29"/>
      <c r="J160" s="29"/>
      <c r="K160" s="29"/>
      <c r="L160" s="29"/>
    </row>
    <row r="161" spans="1:12" s="36" customFormat="1" x14ac:dyDescent="0.2">
      <c r="A161" s="29"/>
      <c r="B161" s="12"/>
      <c r="C161" s="12"/>
      <c r="D161" s="12"/>
      <c r="F161" s="29"/>
      <c r="G161" s="29"/>
      <c r="H161" s="29"/>
      <c r="I161" s="29"/>
      <c r="J161" s="29"/>
      <c r="K161" s="29"/>
      <c r="L161" s="29"/>
    </row>
    <row r="162" spans="1:12" s="36" customFormat="1" x14ac:dyDescent="0.2">
      <c r="A162" s="29"/>
      <c r="B162" s="12"/>
      <c r="C162" s="12"/>
      <c r="D162" s="12"/>
      <c r="F162" s="29"/>
      <c r="G162" s="29"/>
      <c r="H162" s="29"/>
      <c r="I162" s="29"/>
      <c r="J162" s="29"/>
      <c r="K162" s="29"/>
      <c r="L162" s="29"/>
    </row>
    <row r="163" spans="1:12" s="36" customFormat="1" x14ac:dyDescent="0.2">
      <c r="A163" s="29"/>
      <c r="B163" s="12"/>
      <c r="C163" s="12"/>
      <c r="D163" s="12"/>
      <c r="F163" s="29"/>
      <c r="G163" s="29"/>
      <c r="H163" s="29"/>
      <c r="I163" s="29"/>
      <c r="J163" s="29"/>
      <c r="K163" s="29"/>
      <c r="L163" s="29"/>
    </row>
    <row r="164" spans="1:12" s="36" customFormat="1" x14ac:dyDescent="0.2">
      <c r="A164" s="29"/>
      <c r="B164" s="12"/>
      <c r="C164" s="12"/>
      <c r="D164" s="12"/>
      <c r="F164" s="29"/>
      <c r="G164" s="29"/>
      <c r="H164" s="29"/>
      <c r="I164" s="29"/>
      <c r="J164" s="29"/>
      <c r="K164" s="29"/>
      <c r="L164" s="29"/>
    </row>
    <row r="165" spans="1:12" s="36" customFormat="1" x14ac:dyDescent="0.2">
      <c r="A165" s="29"/>
      <c r="B165" s="12"/>
      <c r="C165" s="12"/>
      <c r="D165" s="12"/>
      <c r="F165" s="29"/>
      <c r="G165" s="29"/>
      <c r="H165" s="29"/>
      <c r="I165" s="29"/>
      <c r="J165" s="29"/>
      <c r="K165" s="29"/>
      <c r="L165" s="29"/>
    </row>
    <row r="166" spans="1:12" s="36" customFormat="1" x14ac:dyDescent="0.2">
      <c r="A166" s="29"/>
      <c r="B166" s="12"/>
      <c r="C166" s="12"/>
      <c r="D166" s="12"/>
      <c r="F166" s="29"/>
      <c r="G166" s="29"/>
      <c r="H166" s="29"/>
      <c r="I166" s="29"/>
      <c r="J166" s="29"/>
      <c r="K166" s="29"/>
      <c r="L166" s="29"/>
    </row>
    <row r="167" spans="1:12" s="36" customFormat="1" x14ac:dyDescent="0.2">
      <c r="A167" s="29"/>
      <c r="B167" s="12"/>
      <c r="C167" s="12"/>
      <c r="D167" s="12"/>
      <c r="F167" s="29"/>
      <c r="G167" s="29"/>
      <c r="H167" s="29"/>
      <c r="I167" s="29"/>
      <c r="J167" s="29"/>
      <c r="K167" s="29"/>
      <c r="L167" s="29"/>
    </row>
    <row r="168" spans="1:12" s="36" customFormat="1" x14ac:dyDescent="0.2">
      <c r="A168" s="29"/>
      <c r="B168" s="12"/>
      <c r="C168" s="12"/>
      <c r="D168" s="12"/>
      <c r="F168" s="29"/>
      <c r="G168" s="29"/>
      <c r="H168" s="29"/>
      <c r="I168" s="29"/>
      <c r="J168" s="29"/>
      <c r="K168" s="29"/>
      <c r="L168" s="29"/>
    </row>
    <row r="169" spans="1:12" s="36" customFormat="1" x14ac:dyDescent="0.2">
      <c r="A169" s="29"/>
      <c r="B169" s="12"/>
      <c r="C169" s="12"/>
      <c r="D169" s="12"/>
      <c r="F169" s="29"/>
      <c r="G169" s="29"/>
      <c r="H169" s="29"/>
      <c r="I169" s="29"/>
      <c r="J169" s="29"/>
      <c r="K169" s="29"/>
      <c r="L169" s="29"/>
    </row>
    <row r="170" spans="1:12" s="36" customFormat="1" x14ac:dyDescent="0.2">
      <c r="A170" s="29"/>
      <c r="B170" s="12"/>
      <c r="C170" s="12"/>
      <c r="D170" s="12"/>
      <c r="F170" s="29"/>
      <c r="G170" s="29"/>
      <c r="H170" s="29"/>
      <c r="I170" s="29"/>
      <c r="J170" s="29"/>
      <c r="K170" s="29"/>
      <c r="L170" s="29"/>
    </row>
    <row r="171" spans="1:12" s="36" customFormat="1" x14ac:dyDescent="0.2">
      <c r="A171" s="29"/>
      <c r="B171" s="12"/>
      <c r="C171" s="12"/>
      <c r="D171" s="12"/>
      <c r="F171" s="29"/>
      <c r="G171" s="29"/>
      <c r="H171" s="29"/>
      <c r="I171" s="29"/>
      <c r="J171" s="29"/>
      <c r="K171" s="29"/>
      <c r="L171" s="29"/>
    </row>
    <row r="172" spans="1:12" s="36" customFormat="1" x14ac:dyDescent="0.2">
      <c r="A172" s="29"/>
      <c r="B172" s="12"/>
      <c r="C172" s="12"/>
      <c r="D172" s="12"/>
      <c r="F172" s="29"/>
      <c r="G172" s="29"/>
      <c r="H172" s="29"/>
      <c r="I172" s="29"/>
      <c r="J172" s="29"/>
      <c r="K172" s="29"/>
      <c r="L172" s="29"/>
    </row>
    <row r="173" spans="1:12" s="36" customFormat="1" x14ac:dyDescent="0.2">
      <c r="A173" s="29"/>
      <c r="B173" s="12"/>
      <c r="C173" s="12"/>
      <c r="D173" s="12"/>
      <c r="F173" s="29"/>
      <c r="G173" s="29"/>
      <c r="H173" s="29"/>
      <c r="I173" s="29"/>
      <c r="J173" s="29"/>
      <c r="K173" s="29"/>
      <c r="L173" s="29"/>
    </row>
    <row r="174" spans="1:12" s="36" customFormat="1" x14ac:dyDescent="0.2">
      <c r="A174" s="29"/>
      <c r="B174" s="12"/>
      <c r="C174" s="12"/>
      <c r="D174" s="12"/>
      <c r="F174" s="29"/>
      <c r="G174" s="29"/>
      <c r="H174" s="29"/>
      <c r="I174" s="29"/>
      <c r="J174" s="29"/>
      <c r="K174" s="29"/>
      <c r="L174" s="29"/>
    </row>
    <row r="175" spans="1:12" s="36" customFormat="1" x14ac:dyDescent="0.2">
      <c r="A175" s="29"/>
      <c r="B175" s="12"/>
      <c r="C175" s="12"/>
      <c r="D175" s="12"/>
      <c r="F175" s="29"/>
      <c r="G175" s="29"/>
      <c r="H175" s="29"/>
      <c r="I175" s="29"/>
      <c r="J175" s="29"/>
      <c r="K175" s="29"/>
      <c r="L175" s="29"/>
    </row>
    <row r="176" spans="1:12" s="36" customFormat="1" x14ac:dyDescent="0.2">
      <c r="A176" s="29"/>
      <c r="B176" s="12"/>
      <c r="C176" s="12"/>
      <c r="D176" s="12"/>
      <c r="F176" s="29"/>
      <c r="G176" s="29"/>
      <c r="H176" s="29"/>
      <c r="I176" s="29"/>
      <c r="J176" s="29"/>
      <c r="K176" s="29"/>
      <c r="L176" s="29"/>
    </row>
    <row r="177" spans="1:12" s="36" customFormat="1" x14ac:dyDescent="0.2">
      <c r="A177" s="29"/>
      <c r="B177" s="12"/>
      <c r="C177" s="12"/>
      <c r="D177" s="12"/>
      <c r="F177" s="29"/>
      <c r="G177" s="29"/>
      <c r="H177" s="29"/>
      <c r="I177" s="29"/>
      <c r="J177" s="29"/>
      <c r="K177" s="29"/>
      <c r="L177" s="29"/>
    </row>
    <row r="178" spans="1:12" s="36" customFormat="1" x14ac:dyDescent="0.2">
      <c r="A178" s="29"/>
      <c r="B178" s="12"/>
      <c r="C178" s="12"/>
      <c r="D178" s="12"/>
      <c r="F178" s="29"/>
      <c r="G178" s="29"/>
      <c r="H178" s="29"/>
      <c r="I178" s="29"/>
      <c r="J178" s="29"/>
      <c r="K178" s="29"/>
      <c r="L178" s="29"/>
    </row>
    <row r="179" spans="1:12" s="36" customFormat="1" x14ac:dyDescent="0.2">
      <c r="A179" s="29"/>
      <c r="B179" s="12"/>
      <c r="C179" s="12"/>
      <c r="D179" s="12"/>
      <c r="F179" s="29"/>
      <c r="G179" s="29"/>
      <c r="H179" s="29"/>
      <c r="I179" s="29"/>
      <c r="J179" s="29"/>
      <c r="K179" s="29"/>
      <c r="L179" s="29"/>
    </row>
    <row r="180" spans="1:12" s="36" customFormat="1" x14ac:dyDescent="0.2">
      <c r="A180" s="29"/>
      <c r="B180" s="12"/>
      <c r="C180" s="12"/>
      <c r="D180" s="12"/>
      <c r="F180" s="29"/>
      <c r="G180" s="29"/>
      <c r="H180" s="29"/>
      <c r="I180" s="29"/>
      <c r="J180" s="29"/>
      <c r="K180" s="29"/>
      <c r="L180" s="29"/>
    </row>
    <row r="181" spans="1:12" s="36" customFormat="1" x14ac:dyDescent="0.2">
      <c r="A181" s="29"/>
      <c r="B181" s="12"/>
      <c r="C181" s="12"/>
      <c r="D181" s="12"/>
      <c r="F181" s="29"/>
      <c r="G181" s="29"/>
      <c r="H181" s="29"/>
      <c r="I181" s="29"/>
      <c r="J181" s="29"/>
      <c r="K181" s="29"/>
      <c r="L181" s="29"/>
    </row>
    <row r="182" spans="1:12" s="36" customFormat="1" x14ac:dyDescent="0.2">
      <c r="A182" s="29"/>
      <c r="B182" s="12"/>
      <c r="C182" s="12"/>
      <c r="D182" s="12"/>
      <c r="F182" s="29"/>
      <c r="G182" s="29"/>
      <c r="H182" s="29"/>
      <c r="I182" s="29"/>
      <c r="J182" s="29"/>
      <c r="K182" s="29"/>
      <c r="L182" s="29"/>
    </row>
    <row r="183" spans="1:12" s="36" customFormat="1" x14ac:dyDescent="0.2">
      <c r="A183" s="29"/>
      <c r="B183" s="12"/>
      <c r="C183" s="12"/>
      <c r="D183" s="12"/>
      <c r="F183" s="29"/>
      <c r="G183" s="29"/>
      <c r="H183" s="29"/>
      <c r="I183" s="29"/>
      <c r="J183" s="29"/>
      <c r="K183" s="29"/>
      <c r="L183" s="29"/>
    </row>
    <row r="184" spans="1:12" s="36" customFormat="1" x14ac:dyDescent="0.2">
      <c r="A184" s="29"/>
      <c r="B184" s="12"/>
      <c r="C184" s="12"/>
      <c r="D184" s="12"/>
      <c r="F184" s="29"/>
      <c r="G184" s="29"/>
      <c r="H184" s="29"/>
      <c r="I184" s="29"/>
      <c r="J184" s="29"/>
      <c r="K184" s="29"/>
      <c r="L184" s="29"/>
    </row>
    <row r="185" spans="1:12" s="36" customFormat="1" x14ac:dyDescent="0.2">
      <c r="A185" s="29"/>
      <c r="B185" s="12"/>
      <c r="C185" s="12"/>
      <c r="D185" s="12"/>
      <c r="F185" s="29"/>
      <c r="G185" s="29"/>
      <c r="H185" s="29"/>
      <c r="I185" s="29"/>
      <c r="J185" s="29"/>
      <c r="K185" s="29"/>
      <c r="L185" s="29"/>
    </row>
    <row r="186" spans="1:12" s="36" customFormat="1" x14ac:dyDescent="0.2">
      <c r="A186" s="29"/>
      <c r="B186" s="12"/>
      <c r="C186" s="12"/>
      <c r="D186" s="12"/>
      <c r="F186" s="29"/>
      <c r="G186" s="29"/>
      <c r="H186" s="29"/>
      <c r="I186" s="29"/>
      <c r="J186" s="29"/>
      <c r="K186" s="29"/>
      <c r="L186" s="29"/>
    </row>
    <row r="187" spans="1:12" s="36" customFormat="1" x14ac:dyDescent="0.2">
      <c r="A187" s="29"/>
      <c r="B187" s="12"/>
      <c r="C187" s="12"/>
      <c r="D187" s="12"/>
      <c r="F187" s="29"/>
      <c r="G187" s="29"/>
      <c r="H187" s="29"/>
      <c r="I187" s="29"/>
      <c r="J187" s="29"/>
      <c r="K187" s="29"/>
      <c r="L187" s="29"/>
    </row>
    <row r="188" spans="1:12" s="36" customFormat="1" x14ac:dyDescent="0.2">
      <c r="A188" s="29"/>
      <c r="B188" s="12"/>
      <c r="C188" s="12"/>
      <c r="D188" s="12"/>
      <c r="F188" s="29"/>
      <c r="G188" s="29"/>
      <c r="H188" s="29"/>
      <c r="I188" s="29"/>
      <c r="J188" s="29"/>
      <c r="K188" s="29"/>
      <c r="L188" s="29"/>
    </row>
    <row r="189" spans="1:12" s="36" customFormat="1" x14ac:dyDescent="0.2">
      <c r="A189" s="29"/>
      <c r="B189" s="12"/>
      <c r="C189" s="12"/>
      <c r="D189" s="12"/>
      <c r="F189" s="29"/>
      <c r="G189" s="29"/>
      <c r="H189" s="29"/>
      <c r="I189" s="29"/>
      <c r="J189" s="29"/>
      <c r="K189" s="29"/>
      <c r="L189" s="29"/>
    </row>
    <row r="190" spans="1:12" s="36" customFormat="1" x14ac:dyDescent="0.2">
      <c r="A190" s="29"/>
      <c r="B190" s="12"/>
      <c r="C190" s="12"/>
      <c r="D190" s="12"/>
      <c r="F190" s="29"/>
      <c r="G190" s="29"/>
      <c r="H190" s="29"/>
      <c r="I190" s="29"/>
      <c r="J190" s="29"/>
      <c r="K190" s="29"/>
      <c r="L190" s="29"/>
    </row>
    <row r="191" spans="1:12" s="36" customFormat="1" x14ac:dyDescent="0.2">
      <c r="A191" s="29"/>
      <c r="B191" s="12"/>
      <c r="C191" s="12"/>
      <c r="D191" s="12"/>
      <c r="F191" s="29"/>
      <c r="G191" s="29"/>
      <c r="H191" s="29"/>
      <c r="I191" s="29"/>
      <c r="J191" s="29"/>
      <c r="K191" s="29"/>
      <c r="L191" s="29"/>
    </row>
    <row r="192" spans="1:12" s="36" customFormat="1" x14ac:dyDescent="0.2">
      <c r="A192" s="29"/>
      <c r="B192" s="12"/>
      <c r="C192" s="12"/>
      <c r="D192" s="12"/>
      <c r="F192" s="29"/>
      <c r="G192" s="29"/>
      <c r="H192" s="29"/>
      <c r="I192" s="29"/>
      <c r="J192" s="29"/>
      <c r="K192" s="29"/>
      <c r="L192" s="29"/>
    </row>
    <row r="193" spans="1:12" s="36" customFormat="1" x14ac:dyDescent="0.2">
      <c r="A193" s="29"/>
      <c r="B193" s="12"/>
      <c r="C193" s="12"/>
      <c r="D193" s="12"/>
      <c r="F193" s="29"/>
      <c r="G193" s="29"/>
      <c r="H193" s="29"/>
      <c r="I193" s="29"/>
      <c r="J193" s="29"/>
      <c r="K193" s="29"/>
      <c r="L193" s="29"/>
    </row>
    <row r="194" spans="1:12" s="36" customFormat="1" x14ac:dyDescent="0.2">
      <c r="A194" s="29"/>
      <c r="B194" s="12"/>
      <c r="C194" s="12"/>
      <c r="D194" s="12"/>
      <c r="F194" s="29"/>
      <c r="G194" s="29"/>
      <c r="H194" s="29"/>
      <c r="I194" s="29"/>
      <c r="J194" s="29"/>
      <c r="K194" s="29"/>
      <c r="L194" s="29"/>
    </row>
    <row r="195" spans="1:12" s="36" customFormat="1" x14ac:dyDescent="0.2">
      <c r="A195" s="29"/>
      <c r="B195" s="12"/>
      <c r="C195" s="12"/>
      <c r="D195" s="12"/>
      <c r="F195" s="29"/>
      <c r="G195" s="29"/>
      <c r="H195" s="29"/>
      <c r="I195" s="29"/>
      <c r="J195" s="29"/>
      <c r="K195" s="29"/>
      <c r="L195" s="29"/>
    </row>
    <row r="196" spans="1:12" s="36" customFormat="1" x14ac:dyDescent="0.2">
      <c r="A196" s="29"/>
      <c r="B196" s="12"/>
      <c r="C196" s="12"/>
      <c r="D196" s="12"/>
      <c r="F196" s="29"/>
      <c r="G196" s="29"/>
      <c r="H196" s="29"/>
      <c r="I196" s="29"/>
      <c r="J196" s="29"/>
      <c r="K196" s="29"/>
      <c r="L196" s="29"/>
    </row>
    <row r="197" spans="1:12" s="36" customFormat="1" x14ac:dyDescent="0.2">
      <c r="A197" s="29"/>
      <c r="B197" s="12"/>
      <c r="C197" s="12"/>
      <c r="D197" s="12"/>
      <c r="F197" s="29"/>
      <c r="G197" s="29"/>
      <c r="H197" s="29"/>
      <c r="I197" s="29"/>
      <c r="J197" s="29"/>
      <c r="K197" s="29"/>
      <c r="L197" s="29"/>
    </row>
    <row r="198" spans="1:12" s="36" customFormat="1" x14ac:dyDescent="0.2">
      <c r="A198" s="29"/>
      <c r="B198" s="12"/>
      <c r="C198" s="12"/>
      <c r="D198" s="12"/>
      <c r="F198" s="29"/>
      <c r="G198" s="29"/>
      <c r="H198" s="29"/>
      <c r="I198" s="29"/>
      <c r="J198" s="29"/>
      <c r="K198" s="29"/>
      <c r="L198" s="29"/>
    </row>
    <row r="199" spans="1:12" s="36" customFormat="1" x14ac:dyDescent="0.2">
      <c r="A199" s="29"/>
      <c r="B199" s="12"/>
      <c r="C199" s="12"/>
      <c r="D199" s="12"/>
      <c r="F199" s="29"/>
      <c r="G199" s="29"/>
      <c r="H199" s="29"/>
      <c r="I199" s="29"/>
      <c r="J199" s="29"/>
      <c r="K199" s="29"/>
      <c r="L199" s="29"/>
    </row>
    <row r="200" spans="1:12" s="36" customFormat="1" x14ac:dyDescent="0.2">
      <c r="A200" s="29"/>
      <c r="B200" s="12"/>
      <c r="C200" s="12"/>
      <c r="D200" s="12"/>
      <c r="F200" s="29"/>
      <c r="G200" s="29"/>
      <c r="H200" s="29"/>
      <c r="I200" s="29"/>
      <c r="J200" s="29"/>
      <c r="K200" s="29"/>
      <c r="L200" s="29"/>
    </row>
    <row r="201" spans="1:12" s="36" customFormat="1" x14ac:dyDescent="0.2">
      <c r="A201" s="29"/>
      <c r="B201" s="12"/>
      <c r="C201" s="12"/>
      <c r="D201" s="12"/>
      <c r="F201" s="29"/>
      <c r="G201" s="29"/>
      <c r="H201" s="29"/>
      <c r="I201" s="29"/>
      <c r="J201" s="29"/>
      <c r="K201" s="29"/>
      <c r="L201" s="29"/>
    </row>
    <row r="202" spans="1:12" s="36" customFormat="1" x14ac:dyDescent="0.2">
      <c r="A202" s="29"/>
      <c r="B202" s="12"/>
      <c r="C202" s="12"/>
      <c r="D202" s="12"/>
      <c r="F202" s="29"/>
      <c r="G202" s="29"/>
      <c r="H202" s="29"/>
      <c r="I202" s="29"/>
      <c r="J202" s="29"/>
      <c r="K202" s="29"/>
      <c r="L202" s="29"/>
    </row>
    <row r="203" spans="1:12" s="36" customFormat="1" x14ac:dyDescent="0.2">
      <c r="A203" s="29"/>
      <c r="B203" s="12"/>
      <c r="C203" s="12"/>
      <c r="D203" s="12"/>
      <c r="F203" s="29"/>
      <c r="G203" s="29"/>
      <c r="H203" s="29"/>
      <c r="I203" s="29"/>
      <c r="J203" s="29"/>
      <c r="K203" s="29"/>
      <c r="L203" s="29"/>
    </row>
    <row r="204" spans="1:12" s="36" customFormat="1" x14ac:dyDescent="0.2">
      <c r="A204" s="29"/>
      <c r="B204" s="12"/>
      <c r="C204" s="12"/>
      <c r="D204" s="12"/>
      <c r="F204" s="29"/>
      <c r="G204" s="29"/>
      <c r="H204" s="29"/>
      <c r="I204" s="29"/>
      <c r="J204" s="29"/>
      <c r="K204" s="29"/>
      <c r="L204" s="29"/>
    </row>
    <row r="205" spans="1:12" s="36" customFormat="1" x14ac:dyDescent="0.2">
      <c r="A205" s="29"/>
      <c r="B205" s="12"/>
      <c r="C205" s="12"/>
      <c r="D205" s="12"/>
      <c r="F205" s="29"/>
      <c r="G205" s="29"/>
      <c r="H205" s="29"/>
      <c r="I205" s="29"/>
      <c r="J205" s="29"/>
      <c r="K205" s="29"/>
      <c r="L205" s="29"/>
    </row>
    <row r="206" spans="1:12" s="36" customFormat="1" x14ac:dyDescent="0.2">
      <c r="A206" s="29"/>
      <c r="B206" s="12"/>
      <c r="C206" s="12"/>
      <c r="D206" s="12"/>
      <c r="F206" s="29"/>
      <c r="G206" s="29"/>
      <c r="H206" s="29"/>
      <c r="I206" s="29"/>
      <c r="J206" s="29"/>
      <c r="K206" s="29"/>
      <c r="L206" s="29"/>
    </row>
    <row r="207" spans="1:12" s="36" customFormat="1" x14ac:dyDescent="0.2">
      <c r="A207" s="29"/>
      <c r="B207" s="12"/>
      <c r="C207" s="12"/>
      <c r="D207" s="12"/>
      <c r="F207" s="29"/>
      <c r="G207" s="29"/>
      <c r="H207" s="29"/>
      <c r="I207" s="29"/>
      <c r="J207" s="29"/>
      <c r="K207" s="29"/>
      <c r="L207" s="29"/>
    </row>
    <row r="208" spans="1:12" s="36" customFormat="1" x14ac:dyDescent="0.2">
      <c r="A208" s="29"/>
      <c r="B208" s="12"/>
      <c r="C208" s="12"/>
      <c r="D208" s="12"/>
      <c r="F208" s="29"/>
      <c r="G208" s="29"/>
      <c r="H208" s="29"/>
      <c r="I208" s="29"/>
      <c r="J208" s="29"/>
      <c r="K208" s="29"/>
      <c r="L208" s="29"/>
    </row>
    <row r="209" spans="1:12" s="36" customFormat="1" x14ac:dyDescent="0.2">
      <c r="A209" s="29"/>
      <c r="B209" s="12"/>
      <c r="C209" s="12"/>
      <c r="D209" s="12"/>
      <c r="F209" s="29"/>
      <c r="G209" s="29"/>
      <c r="H209" s="29"/>
      <c r="I209" s="29"/>
      <c r="J209" s="29"/>
      <c r="K209" s="29"/>
      <c r="L209" s="29"/>
    </row>
    <row r="210" spans="1:12" s="36" customFormat="1" x14ac:dyDescent="0.2">
      <c r="A210" s="29"/>
      <c r="B210" s="12"/>
      <c r="C210" s="12"/>
      <c r="D210" s="12"/>
      <c r="F210" s="29"/>
      <c r="G210" s="29"/>
      <c r="H210" s="29"/>
      <c r="I210" s="29"/>
      <c r="J210" s="29"/>
      <c r="K210" s="29"/>
      <c r="L210" s="29"/>
    </row>
    <row r="211" spans="1:12" s="36" customFormat="1" x14ac:dyDescent="0.2">
      <c r="A211" s="29"/>
      <c r="B211" s="12"/>
      <c r="C211" s="12"/>
      <c r="D211" s="12"/>
      <c r="F211" s="29"/>
      <c r="G211" s="29"/>
      <c r="H211" s="29"/>
      <c r="I211" s="29"/>
      <c r="J211" s="29"/>
      <c r="K211" s="29"/>
      <c r="L211" s="29"/>
    </row>
    <row r="212" spans="1:12" s="36" customFormat="1" x14ac:dyDescent="0.2">
      <c r="A212" s="29"/>
      <c r="B212" s="12"/>
      <c r="C212" s="12"/>
      <c r="D212" s="12"/>
      <c r="F212" s="29"/>
      <c r="G212" s="29"/>
      <c r="H212" s="29"/>
      <c r="I212" s="29"/>
      <c r="J212" s="29"/>
      <c r="K212" s="29"/>
      <c r="L212" s="29"/>
    </row>
    <row r="213" spans="1:12" s="36" customFormat="1" x14ac:dyDescent="0.2">
      <c r="A213" s="29"/>
      <c r="B213" s="12"/>
      <c r="C213" s="12"/>
      <c r="D213" s="12"/>
      <c r="F213" s="29"/>
      <c r="G213" s="29"/>
      <c r="H213" s="29"/>
      <c r="I213" s="29"/>
      <c r="J213" s="29"/>
      <c r="K213" s="29"/>
      <c r="L213" s="29"/>
    </row>
    <row r="214" spans="1:12" s="36" customFormat="1" x14ac:dyDescent="0.2">
      <c r="A214" s="29"/>
      <c r="B214" s="12"/>
      <c r="C214" s="12"/>
      <c r="D214" s="12"/>
      <c r="F214" s="29"/>
      <c r="G214" s="29"/>
      <c r="H214" s="29"/>
      <c r="I214" s="29"/>
      <c r="J214" s="29"/>
      <c r="K214" s="29"/>
      <c r="L214" s="29"/>
    </row>
    <row r="215" spans="1:12" s="36" customFormat="1" x14ac:dyDescent="0.2">
      <c r="A215" s="29"/>
      <c r="B215" s="12"/>
      <c r="C215" s="12"/>
      <c r="D215" s="12"/>
      <c r="F215" s="29"/>
      <c r="G215" s="29"/>
      <c r="H215" s="29"/>
      <c r="I215" s="29"/>
      <c r="J215" s="29"/>
      <c r="K215" s="29"/>
      <c r="L215" s="29"/>
    </row>
    <row r="216" spans="1:12" s="36" customFormat="1" x14ac:dyDescent="0.2">
      <c r="A216" s="29"/>
      <c r="B216" s="12"/>
      <c r="C216" s="12"/>
      <c r="D216" s="12"/>
      <c r="F216" s="29"/>
      <c r="G216" s="29"/>
      <c r="H216" s="29"/>
      <c r="I216" s="29"/>
      <c r="J216" s="29"/>
      <c r="K216" s="29"/>
      <c r="L216" s="29"/>
    </row>
    <row r="217" spans="1:12" s="36" customFormat="1" x14ac:dyDescent="0.2">
      <c r="A217" s="29"/>
      <c r="B217" s="12"/>
      <c r="C217" s="12"/>
      <c r="D217" s="12"/>
      <c r="F217" s="29"/>
      <c r="G217" s="29"/>
      <c r="H217" s="29"/>
      <c r="I217" s="29"/>
      <c r="J217" s="29"/>
      <c r="K217" s="29"/>
      <c r="L217" s="29"/>
    </row>
    <row r="218" spans="1:12" s="36" customFormat="1" x14ac:dyDescent="0.2">
      <c r="A218" s="29"/>
      <c r="B218" s="12"/>
      <c r="C218" s="12"/>
      <c r="D218" s="12"/>
      <c r="F218" s="29"/>
      <c r="G218" s="29"/>
      <c r="H218" s="29"/>
      <c r="I218" s="29"/>
      <c r="J218" s="29"/>
      <c r="K218" s="29"/>
      <c r="L218" s="29"/>
    </row>
    <row r="219" spans="1:12" s="36" customFormat="1" x14ac:dyDescent="0.2">
      <c r="A219" s="29"/>
      <c r="B219" s="12"/>
      <c r="C219" s="12"/>
      <c r="D219" s="12"/>
      <c r="F219" s="29"/>
      <c r="G219" s="29"/>
      <c r="H219" s="29"/>
      <c r="I219" s="29"/>
      <c r="J219" s="29"/>
      <c r="K219" s="29"/>
      <c r="L219" s="29"/>
    </row>
    <row r="220" spans="1:12" s="36" customFormat="1" x14ac:dyDescent="0.2">
      <c r="A220" s="29"/>
      <c r="B220" s="12"/>
      <c r="C220" s="12"/>
      <c r="D220" s="12"/>
      <c r="F220" s="29"/>
      <c r="G220" s="29"/>
      <c r="H220" s="29"/>
      <c r="I220" s="29"/>
      <c r="J220" s="29"/>
      <c r="K220" s="29"/>
      <c r="L220" s="29"/>
    </row>
    <row r="221" spans="1:12" s="36" customFormat="1" x14ac:dyDescent="0.2">
      <c r="A221" s="29"/>
      <c r="B221" s="12"/>
      <c r="C221" s="12"/>
      <c r="D221" s="12"/>
      <c r="F221" s="29"/>
      <c r="G221" s="29"/>
      <c r="H221" s="29"/>
      <c r="I221" s="29"/>
      <c r="J221" s="29"/>
      <c r="K221" s="29"/>
      <c r="L221" s="29"/>
    </row>
    <row r="222" spans="1:12" s="36" customFormat="1" x14ac:dyDescent="0.2">
      <c r="A222" s="29"/>
      <c r="B222" s="12"/>
      <c r="C222" s="12"/>
      <c r="D222" s="12"/>
      <c r="F222" s="29"/>
      <c r="G222" s="29"/>
      <c r="H222" s="29"/>
      <c r="I222" s="29"/>
      <c r="J222" s="29"/>
      <c r="K222" s="29"/>
      <c r="L222" s="29"/>
    </row>
    <row r="223" spans="1:12" s="36" customFormat="1" x14ac:dyDescent="0.2">
      <c r="A223" s="29"/>
      <c r="B223" s="12"/>
      <c r="C223" s="12"/>
      <c r="D223" s="12"/>
      <c r="F223" s="29"/>
      <c r="G223" s="29"/>
      <c r="H223" s="29"/>
      <c r="I223" s="29"/>
      <c r="J223" s="29"/>
      <c r="K223" s="29"/>
      <c r="L223" s="29"/>
    </row>
    <row r="224" spans="1:12" s="36" customFormat="1" x14ac:dyDescent="0.2">
      <c r="A224" s="29"/>
      <c r="B224" s="12"/>
      <c r="C224" s="12"/>
      <c r="D224" s="12"/>
      <c r="F224" s="29"/>
      <c r="G224" s="29"/>
      <c r="H224" s="29"/>
      <c r="I224" s="29"/>
      <c r="J224" s="29"/>
      <c r="K224" s="29"/>
      <c r="L224" s="29"/>
    </row>
    <row r="225" spans="1:12" s="36" customFormat="1" x14ac:dyDescent="0.2">
      <c r="A225" s="29"/>
      <c r="B225" s="12"/>
      <c r="C225" s="12"/>
      <c r="D225" s="12"/>
      <c r="F225" s="29"/>
      <c r="G225" s="29"/>
      <c r="H225" s="29"/>
      <c r="I225" s="29"/>
      <c r="J225" s="29"/>
      <c r="K225" s="29"/>
      <c r="L225" s="29"/>
    </row>
    <row r="226" spans="1:12" s="36" customFormat="1" x14ac:dyDescent="0.2">
      <c r="A226" s="29"/>
      <c r="B226" s="12"/>
      <c r="C226" s="12"/>
      <c r="D226" s="12"/>
      <c r="F226" s="29"/>
      <c r="G226" s="29"/>
      <c r="H226" s="29"/>
      <c r="I226" s="29"/>
      <c r="J226" s="29"/>
      <c r="K226" s="29"/>
      <c r="L226" s="29"/>
    </row>
    <row r="227" spans="1:12" s="36" customFormat="1" x14ac:dyDescent="0.2">
      <c r="A227" s="29"/>
      <c r="B227" s="12"/>
      <c r="C227" s="12"/>
      <c r="D227" s="12"/>
      <c r="F227" s="29"/>
      <c r="G227" s="29"/>
      <c r="H227" s="29"/>
      <c r="I227" s="29"/>
      <c r="J227" s="29"/>
      <c r="K227" s="29"/>
      <c r="L227" s="29"/>
    </row>
    <row r="228" spans="1:12" s="36" customFormat="1" x14ac:dyDescent="0.2">
      <c r="A228" s="29"/>
      <c r="B228" s="12"/>
      <c r="C228" s="12"/>
      <c r="D228" s="12"/>
      <c r="F228" s="29"/>
      <c r="G228" s="29"/>
      <c r="H228" s="29"/>
      <c r="I228" s="29"/>
      <c r="J228" s="29"/>
      <c r="K228" s="29"/>
      <c r="L228" s="29"/>
    </row>
    <row r="229" spans="1:12" s="36" customFormat="1" x14ac:dyDescent="0.2">
      <c r="A229" s="29"/>
      <c r="B229" s="12"/>
      <c r="C229" s="12"/>
      <c r="D229" s="12"/>
      <c r="F229" s="29"/>
      <c r="G229" s="29"/>
      <c r="H229" s="29"/>
      <c r="I229" s="29"/>
      <c r="J229" s="29"/>
      <c r="K229" s="29"/>
      <c r="L229" s="29"/>
    </row>
    <row r="230" spans="1:12" s="36" customFormat="1" x14ac:dyDescent="0.2">
      <c r="A230" s="29"/>
      <c r="B230" s="12"/>
      <c r="C230" s="12"/>
      <c r="D230" s="12"/>
      <c r="F230" s="29"/>
      <c r="G230" s="29"/>
      <c r="H230" s="29"/>
      <c r="I230" s="29"/>
      <c r="J230" s="29"/>
      <c r="K230" s="29"/>
      <c r="L230" s="29"/>
    </row>
    <row r="231" spans="1:12" s="36" customFormat="1" x14ac:dyDescent="0.2">
      <c r="A231" s="29"/>
      <c r="B231" s="12"/>
      <c r="C231" s="12"/>
      <c r="D231" s="12"/>
      <c r="F231" s="29"/>
      <c r="G231" s="29"/>
      <c r="H231" s="29"/>
      <c r="I231" s="29"/>
      <c r="J231" s="29"/>
      <c r="K231" s="29"/>
      <c r="L231" s="29"/>
    </row>
    <row r="232" spans="1:12" s="36" customFormat="1" x14ac:dyDescent="0.2">
      <c r="A232" s="29"/>
      <c r="B232" s="12"/>
      <c r="C232" s="12"/>
      <c r="D232" s="12"/>
      <c r="F232" s="29"/>
      <c r="G232" s="29"/>
      <c r="H232" s="29"/>
      <c r="I232" s="29"/>
      <c r="J232" s="29"/>
      <c r="K232" s="29"/>
      <c r="L232" s="29"/>
    </row>
    <row r="233" spans="1:12" s="36" customFormat="1" x14ac:dyDescent="0.2">
      <c r="A233" s="29"/>
      <c r="B233" s="12"/>
      <c r="C233" s="12"/>
      <c r="D233" s="12"/>
      <c r="F233" s="29"/>
      <c r="G233" s="29"/>
      <c r="H233" s="29"/>
      <c r="I233" s="29"/>
      <c r="J233" s="29"/>
      <c r="K233" s="29"/>
      <c r="L233" s="29"/>
    </row>
    <row r="234" spans="1:12" s="36" customFormat="1" x14ac:dyDescent="0.2">
      <c r="A234" s="29"/>
      <c r="B234" s="12"/>
      <c r="C234" s="12"/>
      <c r="D234" s="12"/>
      <c r="F234" s="29"/>
      <c r="G234" s="29"/>
      <c r="H234" s="29"/>
      <c r="I234" s="29"/>
      <c r="J234" s="29"/>
      <c r="K234" s="29"/>
      <c r="L234" s="29"/>
    </row>
    <row r="235" spans="1:12" s="36" customFormat="1" x14ac:dyDescent="0.2">
      <c r="A235" s="29"/>
      <c r="B235" s="12"/>
      <c r="C235" s="12"/>
      <c r="D235" s="12"/>
      <c r="F235" s="29"/>
      <c r="G235" s="29"/>
      <c r="H235" s="29"/>
      <c r="I235" s="29"/>
      <c r="J235" s="29"/>
      <c r="K235" s="29"/>
      <c r="L235" s="29"/>
    </row>
    <row r="236" spans="1:12" s="36" customFormat="1" x14ac:dyDescent="0.2">
      <c r="A236" s="29"/>
      <c r="B236" s="12"/>
      <c r="C236" s="12"/>
      <c r="D236" s="12"/>
      <c r="F236" s="29"/>
      <c r="G236" s="29"/>
      <c r="H236" s="29"/>
      <c r="I236" s="29"/>
      <c r="J236" s="29"/>
      <c r="K236" s="29"/>
      <c r="L236" s="29"/>
    </row>
    <row r="237" spans="1:12" s="36" customFormat="1" x14ac:dyDescent="0.2">
      <c r="A237" s="29"/>
      <c r="B237" s="12"/>
      <c r="C237" s="12"/>
      <c r="D237" s="12"/>
      <c r="F237" s="29"/>
      <c r="G237" s="29"/>
      <c r="H237" s="29"/>
      <c r="I237" s="29"/>
      <c r="J237" s="29"/>
      <c r="K237" s="29"/>
      <c r="L237" s="29"/>
    </row>
    <row r="238" spans="1:12" s="36" customFormat="1" x14ac:dyDescent="0.2">
      <c r="A238" s="29"/>
      <c r="B238" s="12"/>
      <c r="C238" s="12"/>
      <c r="D238" s="12"/>
      <c r="F238" s="29"/>
      <c r="G238" s="29"/>
      <c r="H238" s="29"/>
      <c r="I238" s="29"/>
      <c r="J238" s="29"/>
      <c r="K238" s="29"/>
      <c r="L238" s="29"/>
    </row>
    <row r="239" spans="1:12" s="36" customFormat="1" x14ac:dyDescent="0.2">
      <c r="A239" s="29"/>
      <c r="B239" s="12"/>
      <c r="C239" s="12"/>
      <c r="D239" s="12"/>
      <c r="F239" s="29"/>
      <c r="G239" s="29"/>
      <c r="H239" s="29"/>
      <c r="I239" s="29"/>
      <c r="J239" s="29"/>
      <c r="K239" s="29"/>
      <c r="L239" s="29"/>
    </row>
    <row r="240" spans="1:12" s="36" customFormat="1" x14ac:dyDescent="0.2">
      <c r="A240" s="29"/>
      <c r="B240" s="12"/>
      <c r="C240" s="12"/>
      <c r="D240" s="12"/>
      <c r="F240" s="29"/>
      <c r="G240" s="29"/>
      <c r="H240" s="29"/>
      <c r="I240" s="29"/>
      <c r="J240" s="29"/>
      <c r="K240" s="29"/>
      <c r="L240" s="29"/>
    </row>
    <row r="241" spans="1:12" s="36" customFormat="1" x14ac:dyDescent="0.2">
      <c r="A241" s="29"/>
      <c r="B241" s="12"/>
      <c r="C241" s="12"/>
      <c r="D241" s="12"/>
      <c r="F241" s="29"/>
      <c r="G241" s="29"/>
      <c r="H241" s="29"/>
      <c r="I241" s="29"/>
      <c r="J241" s="29"/>
      <c r="K241" s="29"/>
      <c r="L241" s="29"/>
    </row>
    <row r="242" spans="1:12" s="36" customFormat="1" x14ac:dyDescent="0.2">
      <c r="A242" s="29"/>
      <c r="B242" s="12"/>
      <c r="C242" s="12"/>
      <c r="D242" s="12"/>
      <c r="F242" s="29"/>
      <c r="G242" s="29"/>
      <c r="H242" s="29"/>
      <c r="I242" s="29"/>
      <c r="J242" s="29"/>
      <c r="K242" s="29"/>
      <c r="L242" s="29"/>
    </row>
    <row r="243" spans="1:12" s="36" customFormat="1" x14ac:dyDescent="0.2">
      <c r="A243" s="29"/>
      <c r="B243" s="12"/>
      <c r="C243" s="12"/>
      <c r="D243" s="12"/>
      <c r="F243" s="29"/>
      <c r="G243" s="29"/>
      <c r="H243" s="29"/>
      <c r="I243" s="29"/>
      <c r="J243" s="29"/>
      <c r="K243" s="29"/>
      <c r="L243" s="29"/>
    </row>
    <row r="244" spans="1:12" s="36" customFormat="1" x14ac:dyDescent="0.2">
      <c r="A244" s="29"/>
      <c r="B244" s="12"/>
      <c r="C244" s="12"/>
      <c r="D244" s="12"/>
      <c r="F244" s="29"/>
      <c r="G244" s="29"/>
      <c r="H244" s="29"/>
      <c r="I244" s="29"/>
      <c r="J244" s="29"/>
      <c r="K244" s="29"/>
      <c r="L244" s="29"/>
    </row>
    <row r="245" spans="1:12" s="36" customFormat="1" x14ac:dyDescent="0.2">
      <c r="A245" s="29"/>
      <c r="B245" s="12"/>
      <c r="C245" s="12"/>
      <c r="D245" s="12"/>
      <c r="F245" s="29"/>
      <c r="G245" s="29"/>
      <c r="H245" s="29"/>
      <c r="I245" s="29"/>
      <c r="J245" s="29"/>
      <c r="K245" s="29"/>
      <c r="L245" s="29"/>
    </row>
    <row r="246" spans="1:12" s="36" customFormat="1" x14ac:dyDescent="0.2">
      <c r="A246" s="29"/>
      <c r="B246" s="12"/>
      <c r="C246" s="12"/>
      <c r="D246" s="12"/>
      <c r="F246" s="29"/>
      <c r="G246" s="29"/>
      <c r="H246" s="29"/>
      <c r="I246" s="29"/>
      <c r="J246" s="29"/>
      <c r="K246" s="29"/>
      <c r="L246" s="29"/>
    </row>
    <row r="247" spans="1:12" s="36" customFormat="1" x14ac:dyDescent="0.2">
      <c r="A247" s="29"/>
      <c r="B247" s="12"/>
      <c r="C247" s="12"/>
      <c r="D247" s="12"/>
      <c r="F247" s="29"/>
      <c r="G247" s="29"/>
      <c r="H247" s="29"/>
      <c r="I247" s="29"/>
      <c r="J247" s="29"/>
      <c r="K247" s="29"/>
      <c r="L247" s="29"/>
    </row>
    <row r="248" spans="1:12" s="36" customFormat="1" x14ac:dyDescent="0.2">
      <c r="A248" s="29"/>
      <c r="B248" s="12"/>
      <c r="C248" s="12"/>
      <c r="D248" s="12"/>
      <c r="F248" s="29"/>
      <c r="G248" s="29"/>
      <c r="H248" s="29"/>
      <c r="I248" s="29"/>
      <c r="J248" s="29"/>
      <c r="K248" s="29"/>
      <c r="L248" s="29"/>
    </row>
    <row r="249" spans="1:12" s="36" customFormat="1" x14ac:dyDescent="0.2">
      <c r="A249" s="29"/>
      <c r="B249" s="12"/>
      <c r="C249" s="12"/>
      <c r="D249" s="12"/>
      <c r="F249" s="29"/>
      <c r="G249" s="29"/>
      <c r="H249" s="29"/>
      <c r="I249" s="29"/>
      <c r="J249" s="29"/>
      <c r="K249" s="29"/>
      <c r="L249" s="29"/>
    </row>
    <row r="250" spans="1:12" s="36" customFormat="1" x14ac:dyDescent="0.2">
      <c r="A250" s="29"/>
      <c r="B250" s="12"/>
      <c r="C250" s="12"/>
      <c r="D250" s="12"/>
      <c r="F250" s="29"/>
      <c r="G250" s="29"/>
      <c r="H250" s="29"/>
      <c r="I250" s="29"/>
      <c r="J250" s="29"/>
      <c r="K250" s="29"/>
      <c r="L250" s="29"/>
    </row>
    <row r="251" spans="1:12" s="36" customFormat="1" x14ac:dyDescent="0.2">
      <c r="A251" s="29"/>
      <c r="B251" s="12"/>
      <c r="C251" s="12"/>
      <c r="D251" s="12"/>
      <c r="F251" s="29"/>
      <c r="G251" s="29"/>
      <c r="H251" s="29"/>
      <c r="I251" s="29"/>
      <c r="J251" s="29"/>
      <c r="K251" s="29"/>
      <c r="L251" s="29"/>
    </row>
    <row r="252" spans="1:12" s="36" customFormat="1" x14ac:dyDescent="0.2">
      <c r="A252" s="29"/>
      <c r="B252" s="12"/>
      <c r="C252" s="12"/>
      <c r="D252" s="12"/>
      <c r="F252" s="29"/>
      <c r="G252" s="29"/>
      <c r="H252" s="29"/>
      <c r="I252" s="29"/>
      <c r="J252" s="29"/>
      <c r="K252" s="29"/>
      <c r="L252" s="29"/>
    </row>
    <row r="253" spans="1:12" s="36" customFormat="1" x14ac:dyDescent="0.2">
      <c r="A253" s="29"/>
      <c r="B253" s="12"/>
      <c r="C253" s="12"/>
      <c r="D253" s="12"/>
      <c r="F253" s="29"/>
      <c r="G253" s="29"/>
      <c r="H253" s="29"/>
      <c r="I253" s="29"/>
      <c r="J253" s="29"/>
      <c r="K253" s="29"/>
      <c r="L253" s="29"/>
    </row>
    <row r="254" spans="1:12" s="36" customFormat="1" x14ac:dyDescent="0.2">
      <c r="A254" s="29"/>
      <c r="B254" s="12"/>
      <c r="C254" s="12"/>
      <c r="D254" s="12"/>
      <c r="F254" s="29"/>
      <c r="G254" s="29"/>
      <c r="H254" s="29"/>
      <c r="I254" s="29"/>
      <c r="J254" s="29"/>
      <c r="K254" s="29"/>
      <c r="L254" s="29"/>
    </row>
    <row r="255" spans="1:12" s="36" customFormat="1" x14ac:dyDescent="0.2">
      <c r="A255" s="29"/>
      <c r="B255" s="12"/>
      <c r="C255" s="12"/>
      <c r="D255" s="12"/>
      <c r="F255" s="29"/>
      <c r="G255" s="29"/>
      <c r="H255" s="29"/>
      <c r="I255" s="29"/>
      <c r="J255" s="29"/>
      <c r="K255" s="29"/>
      <c r="L255" s="29"/>
    </row>
    <row r="256" spans="1:12" s="36" customFormat="1" x14ac:dyDescent="0.2">
      <c r="A256" s="29"/>
      <c r="B256" s="12"/>
      <c r="C256" s="12"/>
      <c r="D256" s="12"/>
      <c r="F256" s="29"/>
      <c r="G256" s="29"/>
      <c r="H256" s="29"/>
      <c r="I256" s="29"/>
      <c r="J256" s="29"/>
      <c r="K256" s="29"/>
      <c r="L256" s="29"/>
    </row>
    <row r="257" spans="1:12" s="36" customFormat="1" x14ac:dyDescent="0.2">
      <c r="A257" s="29"/>
      <c r="B257" s="12"/>
      <c r="C257" s="12"/>
      <c r="D257" s="12"/>
      <c r="F257" s="29"/>
      <c r="G257" s="29"/>
      <c r="H257" s="29"/>
      <c r="I257" s="29"/>
      <c r="J257" s="29"/>
      <c r="K257" s="29"/>
      <c r="L257" s="29"/>
    </row>
    <row r="258" spans="1:12" s="36" customFormat="1" x14ac:dyDescent="0.2">
      <c r="A258" s="29"/>
      <c r="B258" s="12"/>
      <c r="C258" s="12"/>
      <c r="D258" s="12"/>
      <c r="F258" s="29"/>
      <c r="G258" s="29"/>
      <c r="H258" s="29"/>
      <c r="I258" s="29"/>
      <c r="J258" s="29"/>
      <c r="K258" s="29"/>
      <c r="L258" s="29"/>
    </row>
    <row r="259" spans="1:12" s="36" customFormat="1" x14ac:dyDescent="0.2">
      <c r="A259" s="29"/>
      <c r="B259" s="12"/>
      <c r="C259" s="12"/>
      <c r="D259" s="12"/>
      <c r="F259" s="29"/>
      <c r="G259" s="29"/>
      <c r="H259" s="29"/>
      <c r="I259" s="29"/>
      <c r="J259" s="29"/>
      <c r="K259" s="29"/>
      <c r="L259" s="29"/>
    </row>
    <row r="260" spans="1:12" s="36" customFormat="1" x14ac:dyDescent="0.2">
      <c r="A260" s="29"/>
      <c r="B260" s="12"/>
      <c r="C260" s="12"/>
      <c r="D260" s="12"/>
      <c r="F260" s="29"/>
      <c r="G260" s="29"/>
      <c r="H260" s="29"/>
      <c r="I260" s="29"/>
      <c r="J260" s="29"/>
      <c r="K260" s="29"/>
      <c r="L260" s="29"/>
    </row>
  </sheetData>
  <conditionalFormatting sqref="B66">
    <cfRule type="cellIs" dxfId="0" priority="5" operator="equal">
      <formula>XBC66</formula>
    </cfRule>
  </conditionalFormatting>
  <pageMargins left="0.7" right="0.7" top="0.75" bottom="0.75" header="0.3" footer="0.3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6D2C93-3250-4212-B206-4240AD846E8C}"/>
</file>

<file path=customXml/itemProps2.xml><?xml version="1.0" encoding="utf-8"?>
<ds:datastoreItem xmlns:ds="http://schemas.openxmlformats.org/officeDocument/2006/customXml" ds:itemID="{664B76C0-2F01-4AB4-A814-F0C4F3945890}"/>
</file>

<file path=customXml/itemProps3.xml><?xml version="1.0" encoding="utf-8"?>
<ds:datastoreItem xmlns:ds="http://schemas.openxmlformats.org/officeDocument/2006/customXml" ds:itemID="{DDA46C55-3AB8-4B85-8405-348C7B493C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 Hospital Access Payments</vt:lpstr>
      <vt:lpstr>Annual Calc w FFY20 FMAP</vt:lpstr>
      <vt:lpstr>Annual Calc w FF21 FMAP</vt:lpstr>
    </vt:vector>
  </TitlesOfParts>
  <Company>State of Oklahoma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Morris</dc:creator>
  <cp:lastModifiedBy>Kambra Reddick</cp:lastModifiedBy>
  <cp:lastPrinted>2017-04-24T18:32:31Z</cp:lastPrinted>
  <dcterms:created xsi:type="dcterms:W3CDTF">2015-01-09T21:11:15Z</dcterms:created>
  <dcterms:modified xsi:type="dcterms:W3CDTF">2020-02-04T22:37:20Z</dcterms:modified>
</cp:coreProperties>
</file>