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ddickK\Desktop\"/>
    </mc:Choice>
  </mc:AlternateContent>
  <bookViews>
    <workbookView xWindow="0" yWindow="0" windowWidth="24000" windowHeight="9435"/>
  </bookViews>
  <sheets>
    <sheet name="Assessment" sheetId="1" r:id="rId1"/>
  </sheets>
  <externalReferences>
    <externalReference r:id="rId2"/>
    <externalReference r:id="rId3"/>
    <externalReference r:id="rId4"/>
    <externalReference r:id="rId5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Assessment!$A$1:$AK$70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F66" i="1"/>
  <c r="E66" i="1"/>
  <c r="N65" i="1"/>
  <c r="M65" i="1"/>
  <c r="L65" i="1"/>
  <c r="K65" i="1"/>
  <c r="J65" i="1"/>
  <c r="I65" i="1"/>
  <c r="H65" i="1"/>
  <c r="F65" i="1"/>
  <c r="E65" i="1"/>
  <c r="N64" i="1"/>
  <c r="M64" i="1"/>
  <c r="L64" i="1"/>
  <c r="K64" i="1"/>
  <c r="J64" i="1"/>
  <c r="I64" i="1"/>
  <c r="H64" i="1"/>
  <c r="F64" i="1"/>
  <c r="E64" i="1"/>
  <c r="N63" i="1"/>
  <c r="M63" i="1"/>
  <c r="L63" i="1"/>
  <c r="K63" i="1"/>
  <c r="J63" i="1"/>
  <c r="I63" i="1"/>
  <c r="H63" i="1"/>
  <c r="F63" i="1"/>
  <c r="E63" i="1"/>
  <c r="N62" i="1"/>
  <c r="M62" i="1"/>
  <c r="L62" i="1"/>
  <c r="K62" i="1"/>
  <c r="J62" i="1"/>
  <c r="I62" i="1"/>
  <c r="H62" i="1"/>
  <c r="F62" i="1"/>
  <c r="G62" i="1" s="1"/>
  <c r="S62" i="1" s="1"/>
  <c r="E62" i="1"/>
  <c r="N61" i="1"/>
  <c r="M61" i="1"/>
  <c r="L61" i="1"/>
  <c r="K61" i="1"/>
  <c r="J61" i="1"/>
  <c r="I61" i="1"/>
  <c r="H61" i="1"/>
  <c r="F61" i="1"/>
  <c r="E61" i="1"/>
  <c r="N60" i="1"/>
  <c r="M60" i="1"/>
  <c r="L60" i="1"/>
  <c r="K60" i="1"/>
  <c r="J60" i="1"/>
  <c r="I60" i="1"/>
  <c r="H60" i="1"/>
  <c r="F60" i="1"/>
  <c r="E60" i="1"/>
  <c r="N59" i="1"/>
  <c r="M59" i="1"/>
  <c r="L59" i="1"/>
  <c r="K59" i="1"/>
  <c r="J59" i="1"/>
  <c r="I59" i="1"/>
  <c r="H59" i="1"/>
  <c r="F59" i="1"/>
  <c r="E59" i="1"/>
  <c r="N58" i="1"/>
  <c r="M58" i="1"/>
  <c r="L58" i="1"/>
  <c r="K58" i="1"/>
  <c r="J58" i="1"/>
  <c r="I58" i="1"/>
  <c r="H58" i="1"/>
  <c r="F58" i="1"/>
  <c r="G58" i="1" s="1"/>
  <c r="S58" i="1" s="1"/>
  <c r="E58" i="1"/>
  <c r="N57" i="1"/>
  <c r="M57" i="1"/>
  <c r="L57" i="1"/>
  <c r="K57" i="1"/>
  <c r="J57" i="1"/>
  <c r="I57" i="1"/>
  <c r="H57" i="1"/>
  <c r="F57" i="1"/>
  <c r="E57" i="1"/>
  <c r="N56" i="1"/>
  <c r="M56" i="1"/>
  <c r="L56" i="1"/>
  <c r="K56" i="1"/>
  <c r="J56" i="1"/>
  <c r="I56" i="1"/>
  <c r="H56" i="1"/>
  <c r="F56" i="1"/>
  <c r="E56" i="1"/>
  <c r="N55" i="1"/>
  <c r="M55" i="1"/>
  <c r="L55" i="1"/>
  <c r="K55" i="1"/>
  <c r="J55" i="1"/>
  <c r="I55" i="1"/>
  <c r="H55" i="1"/>
  <c r="F55" i="1"/>
  <c r="E55" i="1"/>
  <c r="N54" i="1"/>
  <c r="M54" i="1"/>
  <c r="L54" i="1"/>
  <c r="K54" i="1"/>
  <c r="J54" i="1"/>
  <c r="I54" i="1"/>
  <c r="H54" i="1"/>
  <c r="F54" i="1"/>
  <c r="G54" i="1" s="1"/>
  <c r="E54" i="1"/>
  <c r="N53" i="1"/>
  <c r="M53" i="1"/>
  <c r="L53" i="1"/>
  <c r="K53" i="1"/>
  <c r="J53" i="1"/>
  <c r="I53" i="1"/>
  <c r="H53" i="1"/>
  <c r="F53" i="1"/>
  <c r="E53" i="1"/>
  <c r="N52" i="1"/>
  <c r="M52" i="1"/>
  <c r="L52" i="1"/>
  <c r="K52" i="1"/>
  <c r="J52" i="1"/>
  <c r="I52" i="1"/>
  <c r="H52" i="1"/>
  <c r="F52" i="1"/>
  <c r="E52" i="1"/>
  <c r="N51" i="1"/>
  <c r="M51" i="1"/>
  <c r="L51" i="1"/>
  <c r="K51" i="1"/>
  <c r="J51" i="1"/>
  <c r="I51" i="1"/>
  <c r="H51" i="1"/>
  <c r="F51" i="1"/>
  <c r="E51" i="1"/>
  <c r="G51" i="1" s="1"/>
  <c r="N50" i="1"/>
  <c r="M50" i="1"/>
  <c r="L50" i="1"/>
  <c r="K50" i="1"/>
  <c r="J50" i="1"/>
  <c r="I50" i="1"/>
  <c r="H50" i="1"/>
  <c r="F50" i="1"/>
  <c r="E50" i="1"/>
  <c r="N49" i="1"/>
  <c r="M49" i="1"/>
  <c r="L49" i="1"/>
  <c r="K49" i="1"/>
  <c r="J49" i="1"/>
  <c r="I49" i="1"/>
  <c r="H49" i="1"/>
  <c r="F49" i="1"/>
  <c r="E49" i="1"/>
  <c r="N48" i="1"/>
  <c r="M48" i="1"/>
  <c r="L48" i="1"/>
  <c r="K48" i="1"/>
  <c r="J48" i="1"/>
  <c r="I48" i="1"/>
  <c r="H48" i="1"/>
  <c r="F48" i="1"/>
  <c r="E48" i="1"/>
  <c r="N47" i="1"/>
  <c r="M47" i="1"/>
  <c r="L47" i="1"/>
  <c r="K47" i="1"/>
  <c r="J47" i="1"/>
  <c r="I47" i="1"/>
  <c r="H47" i="1"/>
  <c r="F47" i="1"/>
  <c r="E47" i="1"/>
  <c r="N46" i="1"/>
  <c r="M46" i="1"/>
  <c r="L46" i="1"/>
  <c r="K46" i="1"/>
  <c r="J46" i="1"/>
  <c r="I46" i="1"/>
  <c r="H46" i="1"/>
  <c r="F46" i="1"/>
  <c r="E46" i="1"/>
  <c r="N45" i="1"/>
  <c r="M45" i="1"/>
  <c r="L45" i="1"/>
  <c r="K45" i="1"/>
  <c r="J45" i="1"/>
  <c r="I45" i="1"/>
  <c r="H45" i="1"/>
  <c r="F45" i="1"/>
  <c r="E45" i="1"/>
  <c r="N44" i="1"/>
  <c r="M44" i="1"/>
  <c r="L44" i="1"/>
  <c r="K44" i="1"/>
  <c r="J44" i="1"/>
  <c r="I44" i="1"/>
  <c r="H44" i="1"/>
  <c r="F44" i="1"/>
  <c r="E44" i="1"/>
  <c r="N43" i="1"/>
  <c r="M43" i="1"/>
  <c r="L43" i="1"/>
  <c r="K43" i="1"/>
  <c r="J43" i="1"/>
  <c r="I43" i="1"/>
  <c r="H43" i="1"/>
  <c r="F43" i="1"/>
  <c r="E43" i="1"/>
  <c r="N42" i="1"/>
  <c r="M42" i="1"/>
  <c r="L42" i="1"/>
  <c r="K42" i="1"/>
  <c r="J42" i="1"/>
  <c r="I42" i="1"/>
  <c r="H42" i="1"/>
  <c r="F42" i="1"/>
  <c r="G42" i="1" s="1"/>
  <c r="E42" i="1"/>
  <c r="N41" i="1"/>
  <c r="M41" i="1"/>
  <c r="L41" i="1"/>
  <c r="K41" i="1"/>
  <c r="J41" i="1"/>
  <c r="I41" i="1"/>
  <c r="H41" i="1"/>
  <c r="F41" i="1"/>
  <c r="E41" i="1"/>
  <c r="N40" i="1"/>
  <c r="M40" i="1"/>
  <c r="L40" i="1"/>
  <c r="K40" i="1"/>
  <c r="J40" i="1"/>
  <c r="I40" i="1"/>
  <c r="H40" i="1"/>
  <c r="F40" i="1"/>
  <c r="E40" i="1"/>
  <c r="N39" i="1"/>
  <c r="M39" i="1"/>
  <c r="L39" i="1"/>
  <c r="K39" i="1"/>
  <c r="J39" i="1"/>
  <c r="I39" i="1"/>
  <c r="H39" i="1"/>
  <c r="F39" i="1"/>
  <c r="E39" i="1"/>
  <c r="N38" i="1"/>
  <c r="M38" i="1"/>
  <c r="L38" i="1"/>
  <c r="K38" i="1"/>
  <c r="J38" i="1"/>
  <c r="I38" i="1"/>
  <c r="H38" i="1"/>
  <c r="F38" i="1"/>
  <c r="E38" i="1"/>
  <c r="N37" i="1"/>
  <c r="M37" i="1"/>
  <c r="L37" i="1"/>
  <c r="K37" i="1"/>
  <c r="J37" i="1"/>
  <c r="I37" i="1"/>
  <c r="H37" i="1"/>
  <c r="F37" i="1"/>
  <c r="E37" i="1"/>
  <c r="N36" i="1"/>
  <c r="M36" i="1"/>
  <c r="L36" i="1"/>
  <c r="K36" i="1"/>
  <c r="J36" i="1"/>
  <c r="I36" i="1"/>
  <c r="H36" i="1"/>
  <c r="F36" i="1"/>
  <c r="E36" i="1"/>
  <c r="N35" i="1"/>
  <c r="M35" i="1"/>
  <c r="L35" i="1"/>
  <c r="K35" i="1"/>
  <c r="J35" i="1"/>
  <c r="I35" i="1"/>
  <c r="H35" i="1"/>
  <c r="F35" i="1"/>
  <c r="E35" i="1"/>
  <c r="N34" i="1"/>
  <c r="M34" i="1"/>
  <c r="L34" i="1"/>
  <c r="K34" i="1"/>
  <c r="J34" i="1"/>
  <c r="I34" i="1"/>
  <c r="H34" i="1"/>
  <c r="F34" i="1"/>
  <c r="E34" i="1"/>
  <c r="N33" i="1"/>
  <c r="M33" i="1"/>
  <c r="L33" i="1"/>
  <c r="K33" i="1"/>
  <c r="J33" i="1"/>
  <c r="I33" i="1"/>
  <c r="H33" i="1"/>
  <c r="F33" i="1"/>
  <c r="E33" i="1"/>
  <c r="N32" i="1"/>
  <c r="M32" i="1"/>
  <c r="L32" i="1"/>
  <c r="K32" i="1"/>
  <c r="J32" i="1"/>
  <c r="I32" i="1"/>
  <c r="H32" i="1"/>
  <c r="F32" i="1"/>
  <c r="E32" i="1"/>
  <c r="N31" i="1"/>
  <c r="M31" i="1"/>
  <c r="L31" i="1"/>
  <c r="K31" i="1"/>
  <c r="J31" i="1"/>
  <c r="I31" i="1"/>
  <c r="H31" i="1"/>
  <c r="F31" i="1"/>
  <c r="E31" i="1"/>
  <c r="N30" i="1"/>
  <c r="M30" i="1"/>
  <c r="L30" i="1"/>
  <c r="K30" i="1"/>
  <c r="J30" i="1"/>
  <c r="I30" i="1"/>
  <c r="H30" i="1"/>
  <c r="F30" i="1"/>
  <c r="E30" i="1"/>
  <c r="N29" i="1"/>
  <c r="M29" i="1"/>
  <c r="L29" i="1"/>
  <c r="K29" i="1"/>
  <c r="J29" i="1"/>
  <c r="I29" i="1"/>
  <c r="H29" i="1"/>
  <c r="F29" i="1"/>
  <c r="E29" i="1"/>
  <c r="N28" i="1"/>
  <c r="M28" i="1"/>
  <c r="L28" i="1"/>
  <c r="K28" i="1"/>
  <c r="J28" i="1"/>
  <c r="I28" i="1"/>
  <c r="H28" i="1"/>
  <c r="F28" i="1"/>
  <c r="E28" i="1"/>
  <c r="N27" i="1"/>
  <c r="M27" i="1"/>
  <c r="L27" i="1"/>
  <c r="K27" i="1"/>
  <c r="J27" i="1"/>
  <c r="I27" i="1"/>
  <c r="H27" i="1"/>
  <c r="F27" i="1"/>
  <c r="E27" i="1"/>
  <c r="N26" i="1"/>
  <c r="M26" i="1"/>
  <c r="L26" i="1"/>
  <c r="K26" i="1"/>
  <c r="J26" i="1"/>
  <c r="I26" i="1"/>
  <c r="H26" i="1"/>
  <c r="F26" i="1"/>
  <c r="E26" i="1"/>
  <c r="N25" i="1"/>
  <c r="M25" i="1"/>
  <c r="L25" i="1"/>
  <c r="K25" i="1"/>
  <c r="J25" i="1"/>
  <c r="I25" i="1"/>
  <c r="H25" i="1"/>
  <c r="F25" i="1"/>
  <c r="E25" i="1"/>
  <c r="N24" i="1"/>
  <c r="M24" i="1"/>
  <c r="L24" i="1"/>
  <c r="K24" i="1"/>
  <c r="J24" i="1"/>
  <c r="I24" i="1"/>
  <c r="H24" i="1"/>
  <c r="F24" i="1"/>
  <c r="E24" i="1"/>
  <c r="N23" i="1"/>
  <c r="M23" i="1"/>
  <c r="L23" i="1"/>
  <c r="K23" i="1"/>
  <c r="J23" i="1"/>
  <c r="I23" i="1"/>
  <c r="H23" i="1"/>
  <c r="F23" i="1"/>
  <c r="E23" i="1"/>
  <c r="N22" i="1"/>
  <c r="M22" i="1"/>
  <c r="L22" i="1"/>
  <c r="K22" i="1"/>
  <c r="J22" i="1"/>
  <c r="I22" i="1"/>
  <c r="H22" i="1"/>
  <c r="F22" i="1"/>
  <c r="E22" i="1"/>
  <c r="N21" i="1"/>
  <c r="M21" i="1"/>
  <c r="L21" i="1"/>
  <c r="K21" i="1"/>
  <c r="J21" i="1"/>
  <c r="I21" i="1"/>
  <c r="H21" i="1"/>
  <c r="F21" i="1"/>
  <c r="E21" i="1"/>
  <c r="N20" i="1"/>
  <c r="M20" i="1"/>
  <c r="L20" i="1"/>
  <c r="K20" i="1"/>
  <c r="J20" i="1"/>
  <c r="I20" i="1"/>
  <c r="H20" i="1"/>
  <c r="F20" i="1"/>
  <c r="E20" i="1"/>
  <c r="N19" i="1"/>
  <c r="M19" i="1"/>
  <c r="L19" i="1"/>
  <c r="K19" i="1"/>
  <c r="J19" i="1"/>
  <c r="I19" i="1"/>
  <c r="H19" i="1"/>
  <c r="F19" i="1"/>
  <c r="E19" i="1"/>
  <c r="N18" i="1"/>
  <c r="M18" i="1"/>
  <c r="L18" i="1"/>
  <c r="K18" i="1"/>
  <c r="J18" i="1"/>
  <c r="I18" i="1"/>
  <c r="H18" i="1"/>
  <c r="F18" i="1"/>
  <c r="E18" i="1"/>
  <c r="N17" i="1"/>
  <c r="M17" i="1"/>
  <c r="L17" i="1"/>
  <c r="K17" i="1"/>
  <c r="J17" i="1"/>
  <c r="I17" i="1"/>
  <c r="H17" i="1"/>
  <c r="F17" i="1"/>
  <c r="E17" i="1"/>
  <c r="N16" i="1"/>
  <c r="M16" i="1"/>
  <c r="L16" i="1"/>
  <c r="K16" i="1"/>
  <c r="J16" i="1"/>
  <c r="I16" i="1"/>
  <c r="H16" i="1"/>
  <c r="F16" i="1"/>
  <c r="E16" i="1"/>
  <c r="N15" i="1"/>
  <c r="M15" i="1"/>
  <c r="L15" i="1"/>
  <c r="K15" i="1"/>
  <c r="J15" i="1"/>
  <c r="I15" i="1"/>
  <c r="H15" i="1"/>
  <c r="F15" i="1"/>
  <c r="E15" i="1"/>
  <c r="N14" i="1"/>
  <c r="M14" i="1"/>
  <c r="L14" i="1"/>
  <c r="K14" i="1"/>
  <c r="J14" i="1"/>
  <c r="I14" i="1"/>
  <c r="H14" i="1"/>
  <c r="F14" i="1"/>
  <c r="E14" i="1"/>
  <c r="N13" i="1"/>
  <c r="M13" i="1"/>
  <c r="L13" i="1"/>
  <c r="K13" i="1"/>
  <c r="J13" i="1"/>
  <c r="I13" i="1"/>
  <c r="H13" i="1"/>
  <c r="F13" i="1"/>
  <c r="E13" i="1"/>
  <c r="N12" i="1"/>
  <c r="M12" i="1"/>
  <c r="L12" i="1"/>
  <c r="K12" i="1"/>
  <c r="J12" i="1"/>
  <c r="I12" i="1"/>
  <c r="H12" i="1"/>
  <c r="F12" i="1"/>
  <c r="E12" i="1"/>
  <c r="N11" i="1"/>
  <c r="M11" i="1"/>
  <c r="L11" i="1"/>
  <c r="K11" i="1"/>
  <c r="J11" i="1"/>
  <c r="I11" i="1"/>
  <c r="H11" i="1"/>
  <c r="F11" i="1"/>
  <c r="E11" i="1"/>
  <c r="N10" i="1"/>
  <c r="M10" i="1"/>
  <c r="L10" i="1"/>
  <c r="K10" i="1"/>
  <c r="J10" i="1"/>
  <c r="I10" i="1"/>
  <c r="H10" i="1"/>
  <c r="F10" i="1"/>
  <c r="E10" i="1"/>
  <c r="N9" i="1"/>
  <c r="M9" i="1"/>
  <c r="L9" i="1"/>
  <c r="K9" i="1"/>
  <c r="J9" i="1"/>
  <c r="I9" i="1"/>
  <c r="H9" i="1"/>
  <c r="F9" i="1"/>
  <c r="E9" i="1"/>
  <c r="N8" i="1"/>
  <c r="M8" i="1"/>
  <c r="L8" i="1"/>
  <c r="K8" i="1"/>
  <c r="J8" i="1"/>
  <c r="I8" i="1"/>
  <c r="H8" i="1"/>
  <c r="F8" i="1"/>
  <c r="E8" i="1"/>
  <c r="N7" i="1"/>
  <c r="M7" i="1"/>
  <c r="L7" i="1"/>
  <c r="K7" i="1"/>
  <c r="J7" i="1"/>
  <c r="I7" i="1"/>
  <c r="H7" i="1"/>
  <c r="F7" i="1"/>
  <c r="E7" i="1"/>
  <c r="N6" i="1"/>
  <c r="M6" i="1"/>
  <c r="L6" i="1"/>
  <c r="K6" i="1"/>
  <c r="J6" i="1"/>
  <c r="I6" i="1"/>
  <c r="H6" i="1"/>
  <c r="F6" i="1"/>
  <c r="E6" i="1"/>
  <c r="N5" i="1"/>
  <c r="M5" i="1"/>
  <c r="L5" i="1"/>
  <c r="K5" i="1"/>
  <c r="J5" i="1"/>
  <c r="I5" i="1"/>
  <c r="H5" i="1"/>
  <c r="F5" i="1"/>
  <c r="E5" i="1"/>
  <c r="N4" i="1"/>
  <c r="M4" i="1"/>
  <c r="L4" i="1"/>
  <c r="K4" i="1"/>
  <c r="J4" i="1"/>
  <c r="I4" i="1"/>
  <c r="H4" i="1"/>
  <c r="F4" i="1"/>
  <c r="E4" i="1"/>
  <c r="N3" i="1"/>
  <c r="M3" i="1"/>
  <c r="L3" i="1"/>
  <c r="K3" i="1"/>
  <c r="J3" i="1"/>
  <c r="I3" i="1"/>
  <c r="H3" i="1"/>
  <c r="F3" i="1"/>
  <c r="E3" i="1"/>
  <c r="AI1" i="1"/>
  <c r="AH1" i="1"/>
  <c r="G66" i="1" l="1"/>
  <c r="Y66" i="1" s="1"/>
  <c r="G11" i="1"/>
  <c r="Q11" i="1" s="1"/>
  <c r="G15" i="1"/>
  <c r="S15" i="1" s="1"/>
  <c r="G31" i="1"/>
  <c r="Q31" i="1" s="1"/>
  <c r="G7" i="1"/>
  <c r="Q7" i="1" s="1"/>
  <c r="G49" i="1"/>
  <c r="S11" i="1"/>
  <c r="G36" i="1"/>
  <c r="Q36" i="1" s="1"/>
  <c r="G9" i="1"/>
  <c r="Q9" i="1" s="1"/>
  <c r="G13" i="1"/>
  <c r="Q13" i="1" s="1"/>
  <c r="S13" i="1"/>
  <c r="AE13" i="1" s="1"/>
  <c r="G56" i="1"/>
  <c r="Y56" i="1" s="1"/>
  <c r="S7" i="1"/>
  <c r="G40" i="1"/>
  <c r="Q40" i="1" s="1"/>
  <c r="Q42" i="1"/>
  <c r="S42" i="1"/>
  <c r="G47" i="1"/>
  <c r="R47" i="1" s="1"/>
  <c r="G53" i="1"/>
  <c r="R53" i="1" s="1"/>
  <c r="R54" i="1"/>
  <c r="T54" i="1"/>
  <c r="Y54" i="1"/>
  <c r="P7" i="1"/>
  <c r="T7" i="1"/>
  <c r="AE7" i="1" s="1"/>
  <c r="T11" i="1"/>
  <c r="AE11" i="1" s="1"/>
  <c r="T13" i="1"/>
  <c r="G16" i="1"/>
  <c r="S16" i="1" s="1"/>
  <c r="P36" i="1"/>
  <c r="T36" i="1"/>
  <c r="G37" i="1"/>
  <c r="Y37" i="1" s="1"/>
  <c r="P40" i="1"/>
  <c r="P42" i="1"/>
  <c r="T42" i="1"/>
  <c r="G44" i="1"/>
  <c r="S44" i="1" s="1"/>
  <c r="G6" i="1"/>
  <c r="Q6" i="1" s="1"/>
  <c r="G8" i="1"/>
  <c r="Q8" i="1" s="1"/>
  <c r="G10" i="1"/>
  <c r="Q10" i="1" s="1"/>
  <c r="G12" i="1"/>
  <c r="Q12" i="1" s="1"/>
  <c r="G14" i="1"/>
  <c r="Q14" i="1" s="1"/>
  <c r="X15" i="1"/>
  <c r="G32" i="1"/>
  <c r="Q32" i="1" s="1"/>
  <c r="G35" i="1"/>
  <c r="Q35" i="1" s="1"/>
  <c r="X36" i="1"/>
  <c r="G38" i="1"/>
  <c r="Q38" i="1" s="1"/>
  <c r="G41" i="1"/>
  <c r="Q41" i="1" s="1"/>
  <c r="G43" i="1"/>
  <c r="Q43" i="1" s="1"/>
  <c r="G45" i="1"/>
  <c r="S45" i="1" s="1"/>
  <c r="G48" i="1"/>
  <c r="T48" i="1" s="1"/>
  <c r="G57" i="1"/>
  <c r="S57" i="1" s="1"/>
  <c r="Q58" i="1"/>
  <c r="X58" i="1"/>
  <c r="G60" i="1"/>
  <c r="S60" i="1" s="1"/>
  <c r="Q62" i="1"/>
  <c r="X62" i="1"/>
  <c r="G64" i="1"/>
  <c r="S64" i="1" s="1"/>
  <c r="Q66" i="1"/>
  <c r="X66" i="1"/>
  <c r="X14" i="1"/>
  <c r="X41" i="1"/>
  <c r="R6" i="1"/>
  <c r="P11" i="1"/>
  <c r="Y14" i="1"/>
  <c r="P31" i="1"/>
  <c r="T31" i="1"/>
  <c r="G33" i="1"/>
  <c r="Q33" i="1" s="1"/>
  <c r="T40" i="1"/>
  <c r="G50" i="1"/>
  <c r="X50" i="1" s="1"/>
  <c r="G3" i="1"/>
  <c r="R3" i="1" s="1"/>
  <c r="P6" i="1"/>
  <c r="T6" i="1"/>
  <c r="R7" i="1"/>
  <c r="AD7" i="1" s="1"/>
  <c r="Y7" i="1"/>
  <c r="T8" i="1"/>
  <c r="R9" i="1"/>
  <c r="R11" i="1"/>
  <c r="Y11" i="1"/>
  <c r="P12" i="1"/>
  <c r="R13" i="1"/>
  <c r="Y13" i="1"/>
  <c r="P14" i="1"/>
  <c r="T14" i="1"/>
  <c r="R31" i="1"/>
  <c r="Y31" i="1"/>
  <c r="P32" i="1"/>
  <c r="G34" i="1"/>
  <c r="T34" i="1" s="1"/>
  <c r="P35" i="1"/>
  <c r="T35" i="1"/>
  <c r="R36" i="1"/>
  <c r="Y36" i="1"/>
  <c r="G39" i="1"/>
  <c r="R39" i="1" s="1"/>
  <c r="Y40" i="1"/>
  <c r="R42" i="1"/>
  <c r="V42" i="1" s="1"/>
  <c r="AA42" i="1" s="1"/>
  <c r="Y42" i="1"/>
  <c r="T43" i="1"/>
  <c r="T45" i="1"/>
  <c r="G46" i="1"/>
  <c r="X46" i="1" s="1"/>
  <c r="G52" i="1"/>
  <c r="X52" i="1" s="1"/>
  <c r="G55" i="1"/>
  <c r="Q55" i="1" s="1"/>
  <c r="Y58" i="1"/>
  <c r="Y62" i="1"/>
  <c r="Y3" i="1"/>
  <c r="Q16" i="1"/>
  <c r="AE42" i="1"/>
  <c r="G4" i="1"/>
  <c r="S4" i="1" s="1"/>
  <c r="X7" i="1"/>
  <c r="X11" i="1"/>
  <c r="V11" i="1"/>
  <c r="AA11" i="1" s="1"/>
  <c r="AG11" i="1" s="1"/>
  <c r="X13" i="1"/>
  <c r="R15" i="1"/>
  <c r="Y15" i="1"/>
  <c r="P3" i="1"/>
  <c r="Q15" i="1"/>
  <c r="G5" i="1"/>
  <c r="R5" i="1" s="1"/>
  <c r="P15" i="1"/>
  <c r="T15" i="1"/>
  <c r="AE15" i="1" s="1"/>
  <c r="Y16" i="1"/>
  <c r="G18" i="1"/>
  <c r="G20" i="1"/>
  <c r="S20" i="1" s="1"/>
  <c r="G22" i="1"/>
  <c r="S22" i="1" s="1"/>
  <c r="G24" i="1"/>
  <c r="S24" i="1" s="1"/>
  <c r="G26" i="1"/>
  <c r="T26" i="1" s="1"/>
  <c r="G28" i="1"/>
  <c r="S28" i="1" s="1"/>
  <c r="G30" i="1"/>
  <c r="Y30" i="1" s="1"/>
  <c r="X31" i="1"/>
  <c r="X35" i="1"/>
  <c r="S36" i="1"/>
  <c r="R37" i="1"/>
  <c r="Y38" i="1"/>
  <c r="R51" i="1"/>
  <c r="P51" i="1"/>
  <c r="T51" i="1"/>
  <c r="T28" i="1"/>
  <c r="P30" i="1"/>
  <c r="T37" i="1"/>
  <c r="S38" i="1"/>
  <c r="Q39" i="1"/>
  <c r="Y39" i="1"/>
  <c r="T49" i="1"/>
  <c r="X49" i="1"/>
  <c r="S49" i="1"/>
  <c r="P49" i="1"/>
  <c r="P53" i="1"/>
  <c r="G17" i="1"/>
  <c r="T17" i="1" s="1"/>
  <c r="G19" i="1"/>
  <c r="T19" i="1" s="1"/>
  <c r="G21" i="1"/>
  <c r="P21" i="1" s="1"/>
  <c r="G23" i="1"/>
  <c r="G25" i="1"/>
  <c r="T25" i="1" s="1"/>
  <c r="G27" i="1"/>
  <c r="G29" i="1"/>
  <c r="P29" i="1" s="1"/>
  <c r="P37" i="1"/>
  <c r="X42" i="1"/>
  <c r="AE45" i="1"/>
  <c r="X47" i="1"/>
  <c r="X48" i="1"/>
  <c r="T50" i="1"/>
  <c r="S50" i="1"/>
  <c r="R64" i="1"/>
  <c r="Y47" i="1"/>
  <c r="T47" i="1"/>
  <c r="X55" i="1"/>
  <c r="X39" i="1"/>
  <c r="S46" i="1"/>
  <c r="P48" i="1"/>
  <c r="R49" i="1"/>
  <c r="Y49" i="1"/>
  <c r="Q51" i="1"/>
  <c r="X51" i="1"/>
  <c r="R52" i="1"/>
  <c r="P52" i="1"/>
  <c r="R60" i="1"/>
  <c r="Q46" i="1"/>
  <c r="Y51" i="1"/>
  <c r="S52" i="1"/>
  <c r="Q54" i="1"/>
  <c r="X54" i="1"/>
  <c r="Q49" i="1"/>
  <c r="S51" i="1"/>
  <c r="X60" i="1"/>
  <c r="S54" i="1"/>
  <c r="P54" i="1"/>
  <c r="Y60" i="1"/>
  <c r="P57" i="1"/>
  <c r="T57" i="1"/>
  <c r="P60" i="1"/>
  <c r="T60" i="1"/>
  <c r="AE60" i="1" s="1"/>
  <c r="G61" i="1"/>
  <c r="S61" i="1" s="1"/>
  <c r="T64" i="1"/>
  <c r="G65" i="1"/>
  <c r="S65" i="1" s="1"/>
  <c r="R66" i="1"/>
  <c r="R58" i="1"/>
  <c r="Q60" i="1"/>
  <c r="R62" i="1"/>
  <c r="S66" i="1"/>
  <c r="T56" i="1"/>
  <c r="P58" i="1"/>
  <c r="T58" i="1"/>
  <c r="AE58" i="1" s="1"/>
  <c r="G59" i="1"/>
  <c r="S59" i="1" s="1"/>
  <c r="P62" i="1"/>
  <c r="T62" i="1"/>
  <c r="G63" i="1"/>
  <c r="X63" i="1" s="1"/>
  <c r="X65" i="1"/>
  <c r="P66" i="1"/>
  <c r="T66" i="1"/>
  <c r="T20" i="1" l="1"/>
  <c r="P4" i="1"/>
  <c r="AD11" i="1"/>
  <c r="Y57" i="1"/>
  <c r="Y8" i="1"/>
  <c r="P22" i="1"/>
  <c r="X8" i="1"/>
  <c r="AD31" i="1"/>
  <c r="R14" i="1"/>
  <c r="AB14" i="1" s="1"/>
  <c r="AH14" i="1" s="1"/>
  <c r="Q3" i="1"/>
  <c r="S31" i="1"/>
  <c r="S48" i="1"/>
  <c r="AE48" i="1" s="1"/>
  <c r="AC42" i="1"/>
  <c r="AI42" i="1" s="1"/>
  <c r="AD14" i="1"/>
  <c r="T16" i="1"/>
  <c r="R40" i="1"/>
  <c r="AD40" i="1" s="1"/>
  <c r="P9" i="1"/>
  <c r="AD9" i="1" s="1"/>
  <c r="AC62" i="1"/>
  <c r="AI62" i="1" s="1"/>
  <c r="Y53" i="1"/>
  <c r="X53" i="1"/>
  <c r="Q57" i="1"/>
  <c r="S47" i="1"/>
  <c r="X38" i="1"/>
  <c r="P47" i="1"/>
  <c r="P50" i="1"/>
  <c r="AB50" i="1" s="1"/>
  <c r="AH50" i="1" s="1"/>
  <c r="Q47" i="1"/>
  <c r="X40" i="1"/>
  <c r="T53" i="1"/>
  <c r="AE53" i="1" s="1"/>
  <c r="T38" i="1"/>
  <c r="AC38" i="1" s="1"/>
  <c r="AI38" i="1" s="1"/>
  <c r="Q37" i="1"/>
  <c r="P28" i="1"/>
  <c r="P20" i="1"/>
  <c r="R38" i="1"/>
  <c r="P5" i="1"/>
  <c r="P16" i="1"/>
  <c r="X9" i="1"/>
  <c r="P45" i="1"/>
  <c r="AD45" i="1" s="1"/>
  <c r="T41" i="1"/>
  <c r="P10" i="1"/>
  <c r="P8" i="1"/>
  <c r="AD6" i="1"/>
  <c r="R45" i="1"/>
  <c r="R32" i="1"/>
  <c r="AD32" i="1" s="1"/>
  <c r="P46" i="1"/>
  <c r="X56" i="1"/>
  <c r="P44" i="1"/>
  <c r="Y50" i="1"/>
  <c r="S41" i="1"/>
  <c r="P56" i="1"/>
  <c r="P59" i="1"/>
  <c r="S53" i="1"/>
  <c r="R16" i="1"/>
  <c r="X16" i="1"/>
  <c r="AB16" i="1" s="1"/>
  <c r="AH16" i="1" s="1"/>
  <c r="AB11" i="1"/>
  <c r="AH11" i="1" s="1"/>
  <c r="X32" i="1"/>
  <c r="S40" i="1"/>
  <c r="R56" i="1"/>
  <c r="Q48" i="1"/>
  <c r="Q53" i="1"/>
  <c r="Q50" i="1"/>
  <c r="R46" i="1"/>
  <c r="AD46" i="1" s="1"/>
  <c r="X37" i="1"/>
  <c r="R50" i="1"/>
  <c r="Q45" i="1"/>
  <c r="P38" i="1"/>
  <c r="AD38" i="1" s="1"/>
  <c r="S37" i="1"/>
  <c r="AC31" i="1"/>
  <c r="AI31" i="1" s="1"/>
  <c r="X22" i="1"/>
  <c r="T21" i="1"/>
  <c r="R20" i="1"/>
  <c r="Q4" i="1"/>
  <c r="P41" i="1"/>
  <c r="Y9" i="1"/>
  <c r="R41" i="1"/>
  <c r="T9" i="1"/>
  <c r="X45" i="1"/>
  <c r="X10" i="1"/>
  <c r="AE64" i="1"/>
  <c r="Q56" i="1"/>
  <c r="R57" i="1"/>
  <c r="Y41" i="1"/>
  <c r="AB41" i="1" s="1"/>
  <c r="AH41" i="1" s="1"/>
  <c r="AB36" i="1"/>
  <c r="AH36" i="1" s="1"/>
  <c r="P13" i="1"/>
  <c r="V7" i="1"/>
  <c r="AA7" i="1" s="1"/>
  <c r="S14" i="1"/>
  <c r="S8" i="1"/>
  <c r="S56" i="1"/>
  <c r="S9" i="1"/>
  <c r="AE9" i="1" s="1"/>
  <c r="S26" i="1"/>
  <c r="Y26" i="1"/>
  <c r="Q26" i="1"/>
  <c r="P26" i="1"/>
  <c r="X26" i="1"/>
  <c r="S18" i="1"/>
  <c r="X18" i="1"/>
  <c r="Q18" i="1"/>
  <c r="P18" i="1"/>
  <c r="Y18" i="1"/>
  <c r="T18" i="1"/>
  <c r="S63" i="1"/>
  <c r="R63" i="1"/>
  <c r="T63" i="1"/>
  <c r="Q63" i="1"/>
  <c r="AF7" i="1"/>
  <c r="R44" i="1"/>
  <c r="S12" i="1"/>
  <c r="P64" i="1"/>
  <c r="T55" i="1"/>
  <c r="AD36" i="1"/>
  <c r="V36" i="1"/>
  <c r="AA36" i="1" s="1"/>
  <c r="AG36" i="1" s="1"/>
  <c r="Y4" i="1"/>
  <c r="Y12" i="1"/>
  <c r="Y33" i="1"/>
  <c r="Y48" i="1"/>
  <c r="R43" i="1"/>
  <c r="R35" i="1"/>
  <c r="AD35" i="1" s="1"/>
  <c r="Y10" i="1"/>
  <c r="X43" i="1"/>
  <c r="S10" i="1"/>
  <c r="S43" i="1"/>
  <c r="S33" i="1"/>
  <c r="Q64" i="1"/>
  <c r="Q59" i="1"/>
  <c r="P55" i="1"/>
  <c r="Y55" i="1"/>
  <c r="T52" i="1"/>
  <c r="AE52" i="1" s="1"/>
  <c r="T39" i="1"/>
  <c r="Y59" i="1"/>
  <c r="X44" i="1"/>
  <c r="V40" i="1"/>
  <c r="AA40" i="1" s="1"/>
  <c r="AG40" i="1" s="1"/>
  <c r="S39" i="1"/>
  <c r="AE39" i="1" s="1"/>
  <c r="AD42" i="1"/>
  <c r="AF42" i="1" s="1"/>
  <c r="AC11" i="1"/>
  <c r="AI11" i="1" s="1"/>
  <c r="AJ11" i="1" s="1"/>
  <c r="T3" i="1"/>
  <c r="T29" i="1"/>
  <c r="T4" i="1"/>
  <c r="AE4" i="1" s="1"/>
  <c r="AB13" i="1"/>
  <c r="AH13" i="1" s="1"/>
  <c r="R28" i="1"/>
  <c r="AF11" i="1"/>
  <c r="S3" i="1"/>
  <c r="X3" i="1"/>
  <c r="AB3" i="1" s="1"/>
  <c r="AH3" i="1" s="1"/>
  <c r="P43" i="1"/>
  <c r="Q34" i="1"/>
  <c r="Y34" i="1"/>
  <c r="Y44" i="1"/>
  <c r="R34" i="1"/>
  <c r="R48" i="1"/>
  <c r="V48" i="1" s="1"/>
  <c r="AA48" i="1" s="1"/>
  <c r="X34" i="1"/>
  <c r="Y6" i="1"/>
  <c r="P34" i="1"/>
  <c r="Y43" i="1"/>
  <c r="S6" i="1"/>
  <c r="Y32" i="1"/>
  <c r="AB32" i="1" s="1"/>
  <c r="AH32" i="1" s="1"/>
  <c r="X57" i="1"/>
  <c r="X6" i="1"/>
  <c r="P33" i="1"/>
  <c r="X64" i="1"/>
  <c r="AC64" i="1" s="1"/>
  <c r="AI64" i="1" s="1"/>
  <c r="Q44" i="1"/>
  <c r="S55" i="1"/>
  <c r="Y64" i="1"/>
  <c r="R55" i="1"/>
  <c r="Q52" i="1"/>
  <c r="Y52" i="1"/>
  <c r="P39" i="1"/>
  <c r="AB39" i="1" s="1"/>
  <c r="AH39" i="1" s="1"/>
  <c r="X33" i="1"/>
  <c r="AC7" i="1"/>
  <c r="AI7" i="1" s="1"/>
  <c r="T32" i="1"/>
  <c r="T12" i="1"/>
  <c r="T10" i="1"/>
  <c r="Y35" i="1"/>
  <c r="R10" i="1"/>
  <c r="AD10" i="1" s="1"/>
  <c r="T46" i="1"/>
  <c r="X12" i="1"/>
  <c r="T44" i="1"/>
  <c r="AE44" i="1" s="1"/>
  <c r="T33" i="1"/>
  <c r="Y45" i="1"/>
  <c r="R12" i="1"/>
  <c r="R8" i="1"/>
  <c r="AD8" i="1" s="1"/>
  <c r="R33" i="1"/>
  <c r="S34" i="1"/>
  <c r="Y46" i="1"/>
  <c r="S32" i="1"/>
  <c r="S35" i="1"/>
  <c r="AE35" i="1" s="1"/>
  <c r="AE62" i="1"/>
  <c r="AC50" i="1"/>
  <c r="AI50" i="1" s="1"/>
  <c r="AE50" i="1"/>
  <c r="X27" i="1"/>
  <c r="Q27" i="1"/>
  <c r="S27" i="1"/>
  <c r="Y27" i="1"/>
  <c r="R27" i="1"/>
  <c r="AC49" i="1"/>
  <c r="AI49" i="1" s="1"/>
  <c r="AE49" i="1"/>
  <c r="AC15" i="1"/>
  <c r="AI15" i="1" s="1"/>
  <c r="AB31" i="1"/>
  <c r="AH31" i="1" s="1"/>
  <c r="AJ31" i="1" s="1"/>
  <c r="R24" i="1"/>
  <c r="AB58" i="1"/>
  <c r="AH58" i="1" s="1"/>
  <c r="V58" i="1"/>
  <c r="AA58" i="1" s="1"/>
  <c r="AG58" i="1" s="1"/>
  <c r="AD58" i="1"/>
  <c r="AC66" i="1"/>
  <c r="AI66" i="1" s="1"/>
  <c r="AE66" i="1"/>
  <c r="AC58" i="1"/>
  <c r="AI58" i="1" s="1"/>
  <c r="AC51" i="1"/>
  <c r="AI51" i="1" s="1"/>
  <c r="AE51" i="1"/>
  <c r="AB48" i="1"/>
  <c r="AH48" i="1" s="1"/>
  <c r="AB47" i="1"/>
  <c r="AH47" i="1" s="1"/>
  <c r="V47" i="1"/>
  <c r="AA47" i="1" s="1"/>
  <c r="AG47" i="1" s="1"/>
  <c r="X25" i="1"/>
  <c r="Q25" i="1"/>
  <c r="S25" i="1"/>
  <c r="Y25" i="1"/>
  <c r="R25" i="1"/>
  <c r="X17" i="1"/>
  <c r="Q17" i="1"/>
  <c r="S17" i="1"/>
  <c r="Y17" i="1"/>
  <c r="R17" i="1"/>
  <c r="T24" i="1"/>
  <c r="AE24" i="1" s="1"/>
  <c r="AG42" i="1"/>
  <c r="S30" i="1"/>
  <c r="Q30" i="1"/>
  <c r="Q22" i="1"/>
  <c r="AD15" i="1"/>
  <c r="V15" i="1"/>
  <c r="AA15" i="1" s="1"/>
  <c r="AG15" i="1" s="1"/>
  <c r="AB15" i="1"/>
  <c r="AH15" i="1" s="1"/>
  <c r="AJ15" i="1" s="1"/>
  <c r="P25" i="1"/>
  <c r="AD3" i="1"/>
  <c r="Y22" i="1"/>
  <c r="AB7" i="1"/>
  <c r="AH7" i="1" s="1"/>
  <c r="AJ7" i="1" s="1"/>
  <c r="Q65" i="1"/>
  <c r="Q61" i="1"/>
  <c r="T65" i="1"/>
  <c r="AE65" i="1" s="1"/>
  <c r="T61" i="1"/>
  <c r="AE61" i="1" s="1"/>
  <c r="AD54" i="1"/>
  <c r="V54" i="1"/>
  <c r="AA54" i="1" s="1"/>
  <c r="AG54" i="1" s="1"/>
  <c r="AB54" i="1"/>
  <c r="AH54" i="1" s="1"/>
  <c r="Y65" i="1"/>
  <c r="P63" i="1"/>
  <c r="AE57" i="1"/>
  <c r="AC60" i="1"/>
  <c r="AI60" i="1" s="1"/>
  <c r="AC48" i="1"/>
  <c r="AI48" i="1" s="1"/>
  <c r="R59" i="1"/>
  <c r="X30" i="1"/>
  <c r="X23" i="1"/>
  <c r="Q23" i="1"/>
  <c r="S23" i="1"/>
  <c r="Y23" i="1"/>
  <c r="R23" i="1"/>
  <c r="Y61" i="1"/>
  <c r="AC37" i="1"/>
  <c r="AI37" i="1" s="1"/>
  <c r="AE37" i="1"/>
  <c r="P24" i="1"/>
  <c r="AD51" i="1"/>
  <c r="AB51" i="1"/>
  <c r="AH51" i="1" s="1"/>
  <c r="V51" i="1"/>
  <c r="AA51" i="1" s="1"/>
  <c r="AG51" i="1" s="1"/>
  <c r="AB42" i="1"/>
  <c r="AH42" i="1" s="1"/>
  <c r="AE28" i="1"/>
  <c r="AE20" i="1"/>
  <c r="X28" i="1"/>
  <c r="X24" i="1"/>
  <c r="X20" i="1"/>
  <c r="Q5" i="1"/>
  <c r="AD5" i="1" s="1"/>
  <c r="S5" i="1"/>
  <c r="T27" i="1"/>
  <c r="T23" i="1"/>
  <c r="AD16" i="1"/>
  <c r="X5" i="1"/>
  <c r="R30" i="1"/>
  <c r="R26" i="1"/>
  <c r="R22" i="1"/>
  <c r="R18" i="1"/>
  <c r="AC13" i="1"/>
  <c r="AI13" i="1" s="1"/>
  <c r="R4" i="1"/>
  <c r="Y5" i="1"/>
  <c r="AB66" i="1"/>
  <c r="AH66" i="1" s="1"/>
  <c r="V66" i="1"/>
  <c r="AA66" i="1" s="1"/>
  <c r="AG66" i="1" s="1"/>
  <c r="AD66" i="1"/>
  <c r="AD59" i="1"/>
  <c r="AD37" i="1"/>
  <c r="V37" i="1"/>
  <c r="AA37" i="1" s="1"/>
  <c r="AG37" i="1" s="1"/>
  <c r="AB37" i="1"/>
  <c r="AH37" i="1" s="1"/>
  <c r="X19" i="1"/>
  <c r="Q19" i="1"/>
  <c r="S19" i="1"/>
  <c r="Y19" i="1"/>
  <c r="R19" i="1"/>
  <c r="AB62" i="1"/>
  <c r="AH62" i="1" s="1"/>
  <c r="AJ62" i="1" s="1"/>
  <c r="V62" i="1"/>
  <c r="AA62" i="1" s="1"/>
  <c r="AG62" i="1" s="1"/>
  <c r="AD62" i="1"/>
  <c r="R61" i="1"/>
  <c r="AD52" i="1"/>
  <c r="V52" i="1"/>
  <c r="AA52" i="1" s="1"/>
  <c r="AG52" i="1" s="1"/>
  <c r="AD39" i="1"/>
  <c r="P65" i="1"/>
  <c r="P61" i="1"/>
  <c r="AD64" i="1"/>
  <c r="AB60" i="1"/>
  <c r="AH60" i="1" s="1"/>
  <c r="AJ60" i="1" s="1"/>
  <c r="V60" i="1"/>
  <c r="AA60" i="1" s="1"/>
  <c r="AG60" i="1" s="1"/>
  <c r="AD60" i="1"/>
  <c r="X59" i="1"/>
  <c r="AE54" i="1"/>
  <c r="AC54" i="1"/>
  <c r="AI54" i="1" s="1"/>
  <c r="R65" i="1"/>
  <c r="T59" i="1"/>
  <c r="AC59" i="1" s="1"/>
  <c r="AI59" i="1" s="1"/>
  <c r="X61" i="1"/>
  <c r="Y63" i="1"/>
  <c r="AE47" i="1"/>
  <c r="AC47" i="1"/>
  <c r="AI47" i="1" s="1"/>
  <c r="X29" i="1"/>
  <c r="Q29" i="1"/>
  <c r="S29" i="1"/>
  <c r="Y29" i="1"/>
  <c r="R29" i="1"/>
  <c r="AD29" i="1" s="1"/>
  <c r="X21" i="1"/>
  <c r="Q21" i="1"/>
  <c r="S21" i="1"/>
  <c r="Y21" i="1"/>
  <c r="R21" i="1"/>
  <c r="AD53" i="1"/>
  <c r="AB53" i="1"/>
  <c r="AH53" i="1" s="1"/>
  <c r="V53" i="1"/>
  <c r="AA53" i="1" s="1"/>
  <c r="AG53" i="1" s="1"/>
  <c r="AB49" i="1"/>
  <c r="AH49" i="1" s="1"/>
  <c r="V49" i="1"/>
  <c r="AA49" i="1" s="1"/>
  <c r="AG49" i="1" s="1"/>
  <c r="AD49" i="1"/>
  <c r="T30" i="1"/>
  <c r="T22" i="1"/>
  <c r="V22" i="1" s="1"/>
  <c r="AA22" i="1" s="1"/>
  <c r="AG22" i="1" s="1"/>
  <c r="AC36" i="1"/>
  <c r="AI36" i="1" s="1"/>
  <c r="AJ36" i="1" s="1"/>
  <c r="AE36" i="1"/>
  <c r="AF36" i="1" s="1"/>
  <c r="AE26" i="1"/>
  <c r="Q28" i="1"/>
  <c r="Q24" i="1"/>
  <c r="Q20" i="1"/>
  <c r="V20" i="1" s="1"/>
  <c r="AA20" i="1" s="1"/>
  <c r="P17" i="1"/>
  <c r="P27" i="1"/>
  <c r="P23" i="1"/>
  <c r="P19" i="1"/>
  <c r="AG7" i="1"/>
  <c r="Y28" i="1"/>
  <c r="Y24" i="1"/>
  <c r="Y20" i="1"/>
  <c r="T5" i="1"/>
  <c r="X4" i="1"/>
  <c r="AD30" i="1" l="1"/>
  <c r="AD21" i="1"/>
  <c r="AF60" i="1"/>
  <c r="V32" i="1"/>
  <c r="AA32" i="1" s="1"/>
  <c r="AG32" i="1" s="1"/>
  <c r="AB52" i="1"/>
  <c r="AH52" i="1" s="1"/>
  <c r="AG48" i="1"/>
  <c r="AC26" i="1"/>
  <c r="AI26" i="1" s="1"/>
  <c r="AE55" i="1"/>
  <c r="AD56" i="1"/>
  <c r="AJ50" i="1"/>
  <c r="V57" i="1"/>
  <c r="AA57" i="1" s="1"/>
  <c r="AG57" i="1" s="1"/>
  <c r="AB28" i="1"/>
  <c r="AH28" i="1" s="1"/>
  <c r="AD48" i="1"/>
  <c r="AB8" i="1"/>
  <c r="AH8" i="1" s="1"/>
  <c r="AB46" i="1"/>
  <c r="AH46" i="1" s="1"/>
  <c r="V41" i="1"/>
  <c r="AA41" i="1" s="1"/>
  <c r="V46" i="1"/>
  <c r="AA46" i="1" s="1"/>
  <c r="AG46" i="1" s="1"/>
  <c r="V8" i="1"/>
  <c r="AA8" i="1" s="1"/>
  <c r="AG8" i="1" s="1"/>
  <c r="AD20" i="1"/>
  <c r="AD47" i="1"/>
  <c r="AB30" i="1"/>
  <c r="AH30" i="1" s="1"/>
  <c r="AE63" i="1"/>
  <c r="AC18" i="1"/>
  <c r="AI18" i="1" s="1"/>
  <c r="AC56" i="1"/>
  <c r="AI56" i="1" s="1"/>
  <c r="AC53" i="1"/>
  <c r="AI53" i="1" s="1"/>
  <c r="V16" i="1"/>
  <c r="AA16" i="1" s="1"/>
  <c r="AG16" i="1" s="1"/>
  <c r="AE31" i="1"/>
  <c r="V31" i="1"/>
  <c r="AA31" i="1" s="1"/>
  <c r="AG31" i="1" s="1"/>
  <c r="V13" i="1"/>
  <c r="AA13" i="1" s="1"/>
  <c r="AG13" i="1" s="1"/>
  <c r="AD13" i="1"/>
  <c r="AB40" i="1"/>
  <c r="AH40" i="1" s="1"/>
  <c r="AC14" i="1"/>
  <c r="AI14" i="1" s="1"/>
  <c r="AJ14" i="1" s="1"/>
  <c r="V14" i="1"/>
  <c r="AA14" i="1" s="1"/>
  <c r="AG14" i="1" s="1"/>
  <c r="AB38" i="1"/>
  <c r="AH38" i="1" s="1"/>
  <c r="AJ38" i="1" s="1"/>
  <c r="V39" i="1"/>
  <c r="AA39" i="1" s="1"/>
  <c r="AG39" i="1" s="1"/>
  <c r="AB56" i="1"/>
  <c r="AH56" i="1" s="1"/>
  <c r="AJ56" i="1" s="1"/>
  <c r="AJ13" i="1"/>
  <c r="AJ42" i="1"/>
  <c r="AD50" i="1"/>
  <c r="AE14" i="1"/>
  <c r="V45" i="1"/>
  <c r="AA45" i="1" s="1"/>
  <c r="AG45" i="1" s="1"/>
  <c r="V55" i="1"/>
  <c r="AA55" i="1" s="1"/>
  <c r="AG55" i="1" s="1"/>
  <c r="AB64" i="1"/>
  <c r="AH64" i="1" s="1"/>
  <c r="AJ64" i="1" s="1"/>
  <c r="AG41" i="1"/>
  <c r="AC40" i="1"/>
  <c r="AI40" i="1" s="1"/>
  <c r="AE40" i="1"/>
  <c r="AF40" i="1" s="1"/>
  <c r="AE41" i="1"/>
  <c r="AC41" i="1"/>
  <c r="AI41" i="1" s="1"/>
  <c r="AJ41" i="1" s="1"/>
  <c r="AC9" i="1"/>
  <c r="AI9" i="1" s="1"/>
  <c r="AC4" i="1"/>
  <c r="AI4" i="1" s="1"/>
  <c r="AE38" i="1"/>
  <c r="V38" i="1"/>
  <c r="AA38" i="1" s="1"/>
  <c r="AG38" i="1" s="1"/>
  <c r="AC63" i="1"/>
  <c r="AI63" i="1" s="1"/>
  <c r="AC39" i="1"/>
  <c r="AI39" i="1" s="1"/>
  <c r="V56" i="1"/>
  <c r="AA56" i="1" s="1"/>
  <c r="AG56" i="1" s="1"/>
  <c r="AD18" i="1"/>
  <c r="AC28" i="1"/>
  <c r="AI28" i="1" s="1"/>
  <c r="AJ28" i="1" s="1"/>
  <c r="V50" i="1"/>
  <c r="AA50" i="1" s="1"/>
  <c r="AG50" i="1" s="1"/>
  <c r="AD57" i="1"/>
  <c r="AB12" i="1"/>
  <c r="AH12" i="1" s="1"/>
  <c r="AD12" i="1"/>
  <c r="AC44" i="1"/>
  <c r="AI44" i="1" s="1"/>
  <c r="AB9" i="1"/>
  <c r="AH9" i="1" s="1"/>
  <c r="AE18" i="1"/>
  <c r="V9" i="1"/>
  <c r="AA9" i="1" s="1"/>
  <c r="AG9" i="1" s="1"/>
  <c r="AE16" i="1"/>
  <c r="AC16" i="1"/>
  <c r="AI16" i="1" s="1"/>
  <c r="AJ16" i="1" s="1"/>
  <c r="AC61" i="1"/>
  <c r="AI61" i="1" s="1"/>
  <c r="AD22" i="1"/>
  <c r="AC45" i="1"/>
  <c r="AI45" i="1" s="1"/>
  <c r="AC46" i="1"/>
  <c r="AI46" i="1" s="1"/>
  <c r="AJ46" i="1" s="1"/>
  <c r="AB57" i="1"/>
  <c r="AH57" i="1" s="1"/>
  <c r="V3" i="1"/>
  <c r="AA3" i="1" s="1"/>
  <c r="AG3" i="1" s="1"/>
  <c r="AE56" i="1"/>
  <c r="AE8" i="1"/>
  <c r="AF8" i="1" s="1"/>
  <c r="AC8" i="1"/>
  <c r="AI8" i="1" s="1"/>
  <c r="AJ8" i="1" s="1"/>
  <c r="AD41" i="1"/>
  <c r="AF41" i="1" s="1"/>
  <c r="V44" i="1"/>
  <c r="AA44" i="1" s="1"/>
  <c r="AG44" i="1" s="1"/>
  <c r="AD44" i="1"/>
  <c r="AF44" i="1" s="1"/>
  <c r="V34" i="1"/>
  <c r="AA34" i="1" s="1"/>
  <c r="AG34" i="1" s="1"/>
  <c r="AD34" i="1"/>
  <c r="AB34" i="1"/>
  <c r="AH34" i="1" s="1"/>
  <c r="V43" i="1"/>
  <c r="AA43" i="1" s="1"/>
  <c r="AG43" i="1" s="1"/>
  <c r="AB43" i="1"/>
  <c r="AH43" i="1" s="1"/>
  <c r="AD43" i="1"/>
  <c r="AC43" i="1"/>
  <c r="AI43" i="1" s="1"/>
  <c r="AE43" i="1"/>
  <c r="AB44" i="1"/>
  <c r="AH44" i="1" s="1"/>
  <c r="AJ44" i="1" s="1"/>
  <c r="AF49" i="1"/>
  <c r="AC55" i="1"/>
  <c r="AI55" i="1" s="1"/>
  <c r="AD55" i="1"/>
  <c r="AB35" i="1"/>
  <c r="AH35" i="1" s="1"/>
  <c r="AB33" i="1"/>
  <c r="AH33" i="1" s="1"/>
  <c r="AC57" i="1"/>
  <c r="AI57" i="1" s="1"/>
  <c r="AJ57" i="1" s="1"/>
  <c r="AB10" i="1"/>
  <c r="AH10" i="1" s="1"/>
  <c r="AE10" i="1"/>
  <c r="AC10" i="1"/>
  <c r="AI10" i="1" s="1"/>
  <c r="AC52" i="1"/>
  <c r="AI52" i="1" s="1"/>
  <c r="V64" i="1"/>
  <c r="AA64" i="1" s="1"/>
  <c r="AG64" i="1" s="1"/>
  <c r="AE46" i="1"/>
  <c r="AF46" i="1" s="1"/>
  <c r="AF52" i="1"/>
  <c r="V18" i="1"/>
  <c r="AA18" i="1" s="1"/>
  <c r="AG18" i="1" s="1"/>
  <c r="AB55" i="1"/>
  <c r="AH55" i="1" s="1"/>
  <c r="AF56" i="1"/>
  <c r="AB5" i="1"/>
  <c r="AH5" i="1" s="1"/>
  <c r="AC20" i="1"/>
  <c r="AI20" i="1" s="1"/>
  <c r="AJ51" i="1"/>
  <c r="AC65" i="1"/>
  <c r="AI65" i="1" s="1"/>
  <c r="AE32" i="1"/>
  <c r="AF32" i="1" s="1"/>
  <c r="AC32" i="1"/>
  <c r="AI32" i="1" s="1"/>
  <c r="AJ32" i="1" s="1"/>
  <c r="AB45" i="1"/>
  <c r="AH45" i="1" s="1"/>
  <c r="AJ45" i="1" s="1"/>
  <c r="AC35" i="1"/>
  <c r="AI35" i="1" s="1"/>
  <c r="AD33" i="1"/>
  <c r="V33" i="1"/>
  <c r="AA33" i="1" s="1"/>
  <c r="AG33" i="1" s="1"/>
  <c r="AC6" i="1"/>
  <c r="AI6" i="1" s="1"/>
  <c r="V6" i="1"/>
  <c r="AA6" i="1" s="1"/>
  <c r="AG6" i="1" s="1"/>
  <c r="AE6" i="1"/>
  <c r="AC12" i="1"/>
  <c r="AI12" i="1" s="1"/>
  <c r="AE12" i="1"/>
  <c r="V10" i="1"/>
  <c r="AA10" i="1" s="1"/>
  <c r="AG10" i="1" s="1"/>
  <c r="AC34" i="1"/>
  <c r="AI34" i="1" s="1"/>
  <c r="AE34" i="1"/>
  <c r="AJ52" i="1"/>
  <c r="AJ66" i="1"/>
  <c r="AF16" i="1"/>
  <c r="AC3" i="1"/>
  <c r="AI3" i="1" s="1"/>
  <c r="AB20" i="1"/>
  <c r="AH20" i="1" s="1"/>
  <c r="V21" i="1"/>
  <c r="AA21" i="1" s="1"/>
  <c r="AG21" i="1" s="1"/>
  <c r="AE3" i="1"/>
  <c r="AJ49" i="1"/>
  <c r="V29" i="1"/>
  <c r="AA29" i="1" s="1"/>
  <c r="AG29" i="1" s="1"/>
  <c r="AJ39" i="1"/>
  <c r="AB18" i="1"/>
  <c r="AH18" i="1" s="1"/>
  <c r="AJ18" i="1" s="1"/>
  <c r="AF37" i="1"/>
  <c r="AF66" i="1"/>
  <c r="AB4" i="1"/>
  <c r="AH4" i="1" s="1"/>
  <c r="AJ4" i="1" s="1"/>
  <c r="AB26" i="1"/>
  <c r="AH26" i="1" s="1"/>
  <c r="AJ26" i="1" s="1"/>
  <c r="AC24" i="1"/>
  <c r="AI24" i="1" s="1"/>
  <c r="AB59" i="1"/>
  <c r="AH59" i="1" s="1"/>
  <c r="AJ59" i="1" s="1"/>
  <c r="AB6" i="1"/>
  <c r="AH6" i="1" s="1"/>
  <c r="AC33" i="1"/>
  <c r="AI33" i="1" s="1"/>
  <c r="AE33" i="1"/>
  <c r="V12" i="1"/>
  <c r="AA12" i="1" s="1"/>
  <c r="AG12" i="1" s="1"/>
  <c r="V35" i="1"/>
  <c r="AA35" i="1" s="1"/>
  <c r="AG35" i="1" s="1"/>
  <c r="AJ20" i="1"/>
  <c r="AB65" i="1"/>
  <c r="AH65" i="1" s="1"/>
  <c r="V65" i="1"/>
  <c r="AA65" i="1" s="1"/>
  <c r="AG65" i="1" s="1"/>
  <c r="AD65" i="1"/>
  <c r="AG20" i="1"/>
  <c r="AF47" i="1"/>
  <c r="AD23" i="1"/>
  <c r="V23" i="1"/>
  <c r="AA23" i="1" s="1"/>
  <c r="AG23" i="1" s="1"/>
  <c r="AB23" i="1"/>
  <c r="AH23" i="1" s="1"/>
  <c r="V28" i="1"/>
  <c r="AA28" i="1" s="1"/>
  <c r="AG28" i="1" s="1"/>
  <c r="AC30" i="1"/>
  <c r="AI30" i="1" s="1"/>
  <c r="AE30" i="1"/>
  <c r="AD17" i="1"/>
  <c r="V17" i="1"/>
  <c r="AA17" i="1" s="1"/>
  <c r="AG17" i="1" s="1"/>
  <c r="AB17" i="1"/>
  <c r="AH17" i="1" s="1"/>
  <c r="AJ37" i="1"/>
  <c r="V59" i="1"/>
  <c r="AA59" i="1" s="1"/>
  <c r="AG59" i="1" s="1"/>
  <c r="AD28" i="1"/>
  <c r="AF28" i="1" s="1"/>
  <c r="AB63" i="1"/>
  <c r="AH63" i="1" s="1"/>
  <c r="V63" i="1"/>
  <c r="AA63" i="1" s="1"/>
  <c r="AG63" i="1" s="1"/>
  <c r="AD63" i="1"/>
  <c r="AF54" i="1"/>
  <c r="AD25" i="1"/>
  <c r="V25" i="1"/>
  <c r="AA25" i="1" s="1"/>
  <c r="AG25" i="1" s="1"/>
  <c r="AB25" i="1"/>
  <c r="AH25" i="1" s="1"/>
  <c r="AD4" i="1"/>
  <c r="AC22" i="1"/>
  <c r="AI22" i="1" s="1"/>
  <c r="AJ48" i="1"/>
  <c r="AJ58" i="1"/>
  <c r="V26" i="1"/>
  <c r="AA26" i="1" s="1"/>
  <c r="AG26" i="1" s="1"/>
  <c r="AD27" i="1"/>
  <c r="V27" i="1"/>
  <c r="AA27" i="1" s="1"/>
  <c r="AG27" i="1" s="1"/>
  <c r="AB27" i="1"/>
  <c r="AH27" i="1" s="1"/>
  <c r="AF53" i="1"/>
  <c r="AE29" i="1"/>
  <c r="AC29" i="1"/>
  <c r="AI29" i="1" s="1"/>
  <c r="AE59" i="1"/>
  <c r="AF39" i="1"/>
  <c r="AF62" i="1"/>
  <c r="AB22" i="1"/>
  <c r="AH22" i="1" s="1"/>
  <c r="AE19" i="1"/>
  <c r="AC19" i="1"/>
  <c r="AI19" i="1" s="1"/>
  <c r="AE5" i="1"/>
  <c r="AC5" i="1"/>
  <c r="AI5" i="1" s="1"/>
  <c r="AB21" i="1"/>
  <c r="AH21" i="1" s="1"/>
  <c r="AB29" i="1"/>
  <c r="AH29" i="1" s="1"/>
  <c r="AJ29" i="1" s="1"/>
  <c r="V5" i="1"/>
  <c r="AA5" i="1" s="1"/>
  <c r="AG5" i="1" s="1"/>
  <c r="V4" i="1"/>
  <c r="AA4" i="1" s="1"/>
  <c r="AG4" i="1" s="1"/>
  <c r="AF15" i="1"/>
  <c r="AE22" i="1"/>
  <c r="AE17" i="1"/>
  <c r="AC17" i="1"/>
  <c r="AI17" i="1" s="1"/>
  <c r="AJ47" i="1"/>
  <c r="AD26" i="1"/>
  <c r="AF26" i="1" s="1"/>
  <c r="AD19" i="1"/>
  <c r="V19" i="1"/>
  <c r="AA19" i="1" s="1"/>
  <c r="AG19" i="1" s="1"/>
  <c r="AB19" i="1"/>
  <c r="AH19" i="1" s="1"/>
  <c r="AE23" i="1"/>
  <c r="AC23" i="1"/>
  <c r="AI23" i="1" s="1"/>
  <c r="AJ53" i="1"/>
  <c r="AE21" i="1"/>
  <c r="AF21" i="1" s="1"/>
  <c r="AC21" i="1"/>
  <c r="AI21" i="1" s="1"/>
  <c r="V30" i="1"/>
  <c r="AA30" i="1" s="1"/>
  <c r="AG30" i="1" s="1"/>
  <c r="AF20" i="1"/>
  <c r="AB61" i="1"/>
  <c r="AH61" i="1" s="1"/>
  <c r="AJ61" i="1" s="1"/>
  <c r="V61" i="1"/>
  <c r="AA61" i="1" s="1"/>
  <c r="AG61" i="1" s="1"/>
  <c r="AD61" i="1"/>
  <c r="AJ30" i="1"/>
  <c r="AF55" i="1"/>
  <c r="AF51" i="1"/>
  <c r="AB24" i="1"/>
  <c r="AH24" i="1" s="1"/>
  <c r="AD24" i="1"/>
  <c r="V24" i="1"/>
  <c r="AA24" i="1" s="1"/>
  <c r="AG24" i="1" s="1"/>
  <c r="AJ54" i="1"/>
  <c r="AF57" i="1"/>
  <c r="AJ3" i="1"/>
  <c r="AE25" i="1"/>
  <c r="AC25" i="1"/>
  <c r="AI25" i="1" s="1"/>
  <c r="AF48" i="1"/>
  <c r="AF58" i="1"/>
  <c r="AE27" i="1"/>
  <c r="AC27" i="1"/>
  <c r="AI27" i="1" s="1"/>
  <c r="AF31" i="1" l="1"/>
  <c r="AJ17" i="1"/>
  <c r="AF4" i="1"/>
  <c r="AF35" i="1"/>
  <c r="AJ43" i="1"/>
  <c r="AJ12" i="1"/>
  <c r="AF14" i="1"/>
  <c r="AF45" i="1"/>
  <c r="AJ24" i="1"/>
  <c r="AF64" i="1"/>
  <c r="AF59" i="1"/>
  <c r="AJ6" i="1"/>
  <c r="AJ9" i="1"/>
  <c r="AF13" i="1"/>
  <c r="AF9" i="1"/>
  <c r="AF22" i="1"/>
  <c r="AF3" i="1"/>
  <c r="AJ63" i="1"/>
  <c r="AJ40" i="1"/>
  <c r="AJ22" i="1"/>
  <c r="AF38" i="1"/>
  <c r="AF10" i="1"/>
  <c r="AF50" i="1"/>
  <c r="AJ5" i="1"/>
  <c r="AF63" i="1"/>
  <c r="AJ65" i="1"/>
  <c r="AF12" i="1"/>
  <c r="AJ55" i="1"/>
  <c r="AJ35" i="1"/>
  <c r="AJ34" i="1"/>
  <c r="AJ33" i="1"/>
  <c r="AF5" i="1"/>
  <c r="AF29" i="1"/>
  <c r="AF30" i="1"/>
  <c r="AJ10" i="1"/>
  <c r="AF18" i="1"/>
  <c r="AF43" i="1"/>
  <c r="AF34" i="1"/>
  <c r="AF65" i="1"/>
  <c r="AF6" i="1"/>
  <c r="AF33" i="1"/>
  <c r="AF61" i="1"/>
  <c r="AJ19" i="1"/>
  <c r="AJ21" i="1"/>
  <c r="AJ27" i="1"/>
  <c r="AJ25" i="1"/>
  <c r="AF23" i="1"/>
  <c r="AF17" i="1"/>
  <c r="AH67" i="1"/>
  <c r="AF24" i="1"/>
  <c r="AF19" i="1"/>
  <c r="AF27" i="1"/>
  <c r="AF25" i="1"/>
  <c r="AI67" i="1"/>
  <c r="AJ23" i="1"/>
  <c r="AJ67" i="1" l="1"/>
</calcChain>
</file>

<file path=xl/sharedStrings.xml><?xml version="1.0" encoding="utf-8"?>
<sst xmlns="http://schemas.openxmlformats.org/spreadsheetml/2006/main" count="171" uniqueCount="170">
  <si>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</si>
  <si>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</si>
  <si>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</si>
  <si>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</si>
  <si>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</si>
  <si>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</si>
  <si>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</si>
  <si>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</si>
  <si>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</si>
  <si>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</si>
  <si>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</si>
  <si>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</si>
  <si>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</si>
  <si>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</si>
  <si>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</si>
  <si>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</si>
  <si>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</si>
  <si>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</si>
  <si>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</si>
  <si>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</si>
  <si>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</si>
  <si>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</si>
  <si>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</si>
  <si>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</si>
  <si>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</si>
  <si>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</si>
  <si>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</si>
  <si>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</si>
  <si>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G3, Col 1, Ln 1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</si>
  <si>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</si>
  <si>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</si>
  <si>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</si>
  <si>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</si>
  <si>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</si>
  <si>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</si>
  <si>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</si>
  <si>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     (TAX BASE) </t>
  </si>
  <si>
    <t>Inpatient Provider Fee (2.80%)</t>
  </si>
  <si>
    <t>Outpatient Provider Fee (2.80%)</t>
  </si>
  <si>
    <t>Total Provider Fee (2.80%)</t>
  </si>
  <si>
    <t>Taxed</t>
  </si>
  <si>
    <t>200439230A</t>
  </si>
  <si>
    <t>AHS SOUTHCREST HOSPITAL, LLC</t>
  </si>
  <si>
    <t>100696610B</t>
  </si>
  <si>
    <t>ALLIANCEHEALTH DURANT</t>
  </si>
  <si>
    <t>200102450A</t>
  </si>
  <si>
    <t>BAILEY MEDICAL CENTER LLC</t>
  </si>
  <si>
    <t>200668710A</t>
  </si>
  <si>
    <t>BLACKWELL REGIONAL HOSPITAL</t>
  </si>
  <si>
    <t>200573000A</t>
  </si>
  <si>
    <t>BRISTOW ENDEAVOR HEALTHCARE, LLC</t>
  </si>
  <si>
    <t>100701410E</t>
  </si>
  <si>
    <t>BROOKHAVEN HOSPITAL INC</t>
  </si>
  <si>
    <t>200085660H</t>
  </si>
  <si>
    <t>CEDAR RIDGE PSYCHIATRIC HOSPITAL</t>
  </si>
  <si>
    <t>100700720A</t>
  </si>
  <si>
    <t>CHOCTAW MEMORIAL HOSPITAL</t>
  </si>
  <si>
    <t>100700010G</t>
  </si>
  <si>
    <t>CLINTON HMA LLC</t>
  </si>
  <si>
    <t>100749570S</t>
  </si>
  <si>
    <t>COMANCHE CO MEM HSP</t>
  </si>
  <si>
    <t>100700120A</t>
  </si>
  <si>
    <t>DUNCAN REGIONAL HOSPITAL</t>
  </si>
  <si>
    <t>100700880A</t>
  </si>
  <si>
    <t>ELKVIEW GEN HSP</t>
  </si>
  <si>
    <t>100700820A</t>
  </si>
  <si>
    <t>GRADY MEMORIAL HOSPITAL</t>
  </si>
  <si>
    <t>100699410A</t>
  </si>
  <si>
    <t>GREAT PLAINS REGIONAL MEDICAL CENTER</t>
  </si>
  <si>
    <t>200045700C</t>
  </si>
  <si>
    <t>HENRYETTA MEDICAL CENTER</t>
  </si>
  <si>
    <t>200435950A</t>
  </si>
  <si>
    <t>HILLCREST HOSPITAL CLAREMORE</t>
  </si>
  <si>
    <t>200044190A</t>
  </si>
  <si>
    <t>HILLCREST HOSPITAL CUSHING</t>
  </si>
  <si>
    <t>200735850A</t>
  </si>
  <si>
    <t>HILLCREST HOSPITAL PRYOR</t>
  </si>
  <si>
    <t>200044210A</t>
  </si>
  <si>
    <t>HILLCREST MEDICAL CENTER</t>
  </si>
  <si>
    <t>100806400C</t>
  </si>
  <si>
    <t>INTEGRIS BAPTIST MEDICAL 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</si>
  <si>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</si>
  <si>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</si>
  <si>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</si>
  <si>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</si>
  <si>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</si>
  <si>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</si>
  <si>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</si>
  <si>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</si>
  <si>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</si>
  <si>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INTEGRIS MIAMI HOSPITAL</t>
  </si>
  <si>
    <t>100700200A</t>
  </si>
  <si>
    <t>INTEGRIS SOUTHWEST MEDICAL</t>
  </si>
  <si>
    <t>100699350A</t>
  </si>
  <si>
    <t>JACKSON CO MEM HSP</t>
  </si>
  <si>
    <t>100699490A</t>
  </si>
  <si>
    <t>JANE PHILLIPS EP HSP</t>
  </si>
  <si>
    <t>100699420A</t>
  </si>
  <si>
    <t>KAY COUNTY OKLAHOMA HOSPITAL</t>
  </si>
  <si>
    <t>100700380P</t>
  </si>
  <si>
    <t>LAUREATE PSYCHIATRIC CLINIC &amp; HOSPITAL INC</t>
  </si>
  <si>
    <t>100710530D</t>
  </si>
  <si>
    <t>MCALESTER REGIONAL</t>
  </si>
  <si>
    <t>100700030A</t>
  </si>
  <si>
    <t>MEMORIAL HOSPITAL</t>
  </si>
  <si>
    <t>100699390A</t>
  </si>
  <si>
    <t>MERCY HEALTH CENTER</t>
  </si>
  <si>
    <t>200509290A</t>
  </si>
  <si>
    <t>MERCY HOSPITAL ADA, INC.</t>
  </si>
  <si>
    <t>100262320C</t>
  </si>
  <si>
    <t>MERCY HOSPITAL ARDMORE</t>
  </si>
  <si>
    <t>200479750A</t>
  </si>
  <si>
    <t>MERCY REHABILITATION HOSPITAL, LLC</t>
  </si>
  <si>
    <t>100700490A</t>
  </si>
  <si>
    <t>MIDWEST REGIONAL MEDICAL</t>
  </si>
  <si>
    <t>100700690A</t>
  </si>
  <si>
    <t>NORMAN REGIONAL HOSPITAL</t>
  </si>
  <si>
    <t>100700680A</t>
  </si>
  <si>
    <t>NORTHEASTERN HEALTH SYSTEM</t>
  </si>
  <si>
    <t>200242900A</t>
  </si>
  <si>
    <t>OKLAHOMA STATE UNIVERSITY MEDICAL TRUST</t>
  </si>
  <si>
    <t>100738360L</t>
  </si>
  <si>
    <t>PARKSIDE PSYCHIATRIC HOSPITAL &amp; CLINIC</t>
  </si>
  <si>
    <t>200417790W</t>
  </si>
  <si>
    <t>PERRY MEMORIAL HOSPITAL</t>
  </si>
  <si>
    <t>100699900A</t>
  </si>
  <si>
    <t>PURCELL MUNICIPAL HOSPITAL</t>
  </si>
  <si>
    <t>100700770A</t>
  </si>
  <si>
    <t>PUSHMATAHA HSP</t>
  </si>
  <si>
    <t>100701680L</t>
  </si>
  <si>
    <t>ROLLING HILLS HOSPITAL, LLC</t>
  </si>
  <si>
    <t>100699570A</t>
  </si>
  <si>
    <t>SAINT FRANCIS HOSPITAL</t>
  </si>
  <si>
    <t>200700900A</t>
  </si>
  <si>
    <t>SAINT FRANCIS HOSPITAL MUSKOGEE INC</t>
  </si>
  <si>
    <t xml:space="preserve"> </t>
  </si>
  <si>
    <t>200031310A</t>
  </si>
  <si>
    <t>SAINT FRANCIS HOSPITAL SOUTH</t>
  </si>
  <si>
    <t>200702430B</t>
  </si>
  <si>
    <t>SAINT FRANCIS HOSPITAL VINITA</t>
  </si>
  <si>
    <t>200196450C</t>
  </si>
  <si>
    <t>SEMINOLE HMA LLC</t>
  </si>
  <si>
    <t>100700190A</t>
  </si>
  <si>
    <t>SEQUOYAH COUNTY CITY OF SALLISAW HOSPITAL AUTHORIT</t>
  </si>
  <si>
    <t>100697950B</t>
  </si>
  <si>
    <t>SOUTHWESTERN MEDICAL CENTER</t>
  </si>
  <si>
    <t>100699540A</t>
  </si>
  <si>
    <t>SSM HEALTH ST. ANTHONY HOSPITAL-OKC</t>
  </si>
  <si>
    <t>100740840B</t>
  </si>
  <si>
    <t>SSM HEALTH ST. ANTHONY HOSPITAL-SHAWNEE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</si>
  <si>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</si>
  <si>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</si>
  <si>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</si>
  <si>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</si>
  <si>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</si>
  <si>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</si>
  <si>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</si>
  <si>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</si>
  <si>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100699950A</t>
  </si>
  <si>
    <t>STILLWATER MEDICAL CENTER</t>
  </si>
  <si>
    <t>200006260A</t>
  </si>
  <si>
    <t>TULSA SPINE HOSPITAL</t>
  </si>
  <si>
    <t>200028650A</t>
  </si>
  <si>
    <t>VALIR REHABILITATION HOSPITAL OF OKC</t>
  </si>
  <si>
    <t>200100890B</t>
  </si>
  <si>
    <t>WAGONER COMMUNITY HOSPITAL</t>
  </si>
  <si>
    <t>200673510G</t>
  </si>
  <si>
    <t>WILLOW CREST HOSPITAL</t>
  </si>
  <si>
    <t>200019120A</t>
  </si>
  <si>
    <t>WOODWARD HEALTH SYSTEM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</si>
</sst>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1" fillId="0" borderId="0"/>
    <xf numFmtId="0" fontId="12" fillId="0" borderId="0"/>
  </cellStyleXfs>
  <cellXfs count="43">
    <xf numFmtId="0" fontId="0" fillId="0" borderId="0" xfId="0"/>
    <xf numFmtId="0" fontId="3" fillId="0" borderId="0" xfId="1" applyFont="1" applyBorder="1"/>
    <xf numFmtId="0" fontId="4" fillId="0" borderId="0" xfId="2" applyFont="1" applyFill="1" applyBorder="1"/>
    <xf numFmtId="0" fontId="4" fillId="0" borderId="0" xfId="3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/>
    <xf numFmtId="1" fontId="4" fillId="0" borderId="0" xfId="2" applyNumberFormat="1" applyFont="1" applyFill="1" applyBorder="1"/>
    <xf numFmtId="0" fontId="7" fillId="0" borderId="1" xfId="4" applyFont="1" applyFill="1" applyBorder="1" applyAlignment="1"/>
    <xf numFmtId="164" fontId="3" fillId="0" borderId="0" xfId="3" applyNumberFormat="1" applyFont="1" applyFill="1" applyBorder="1"/>
    <xf numFmtId="164" fontId="3" fillId="0" borderId="0" xfId="3" applyNumberFormat="1" applyFont="1" applyBorder="1"/>
    <xf numFmtId="10" fontId="8" fillId="0" borderId="2" xfId="1" applyNumberFormat="1" applyFont="1" applyFill="1" applyBorder="1" applyAlignment="1">
      <alignment horizontal="center" wrapText="1"/>
    </xf>
    <xf numFmtId="10" fontId="8" fillId="2" borderId="2" xfId="1" applyNumberFormat="1" applyFont="1" applyFill="1" applyBorder="1" applyAlignment="1">
      <alignment horizontal="center" wrapText="1"/>
    </xf>
    <xf numFmtId="10" fontId="8" fillId="0" borderId="0" xfId="1" applyNumberFormat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2" xfId="3" applyNumberFormat="1" applyFont="1" applyFill="1" applyBorder="1" applyAlignment="1">
      <alignment horizontal="center" wrapText="1"/>
    </xf>
    <xf numFmtId="14" fontId="9" fillId="3" borderId="2" xfId="2" applyNumberFormat="1" applyFont="1" applyFill="1" applyBorder="1" applyAlignment="1">
      <alignment horizontal="center" wrapText="1"/>
    </xf>
    <xf numFmtId="1" fontId="9" fillId="3" borderId="2" xfId="2" applyNumberFormat="1" applyFont="1" applyFill="1" applyBorder="1" applyAlignment="1">
      <alignment horizontal="center" wrapText="1"/>
    </xf>
    <xf numFmtId="164" fontId="8" fillId="3" borderId="2" xfId="3" applyNumberFormat="1" applyFont="1" applyFill="1" applyBorder="1" applyAlignment="1">
      <alignment horizontal="center" wrapText="1"/>
    </xf>
    <xf numFmtId="164" fontId="8" fillId="0" borderId="2" xfId="3" applyNumberFormat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9" fillId="0" borderId="2" xfId="2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5" fontId="4" fillId="0" borderId="0" xfId="2" applyNumberFormat="1" applyFont="1" applyFill="1" applyBorder="1"/>
    <xf numFmtId="164" fontId="4" fillId="0" borderId="0" xfId="3" applyNumberFormat="1" applyFont="1" applyBorder="1"/>
    <xf numFmtId="164" fontId="3" fillId="0" borderId="0" xfId="1" applyNumberFormat="1" applyFont="1" applyBorder="1"/>
    <xf numFmtId="164" fontId="3" fillId="4" borderId="0" xfId="3" applyNumberFormat="1" applyFont="1" applyFill="1" applyBorder="1"/>
    <xf numFmtId="0" fontId="3" fillId="0" borderId="0" xfId="3" applyNumberFormat="1" applyFont="1" applyFill="1" applyBorder="1"/>
    <xf numFmtId="0" fontId="3" fillId="0" borderId="0" xfId="5" applyFont="1" applyBorder="1"/>
    <xf numFmtId="0" fontId="3" fillId="0" borderId="0" xfId="1" applyFont="1" applyFill="1" applyBorder="1"/>
    <xf numFmtId="0" fontId="10" fillId="0" borderId="0" xfId="6" applyFont="1" applyFill="1" applyBorder="1" applyAlignment="1">
      <alignment wrapText="1"/>
    </xf>
    <xf numFmtId="164" fontId="3" fillId="0" borderId="0" xfId="1" applyNumberFormat="1" applyFont="1" applyFill="1" applyBorder="1"/>
    <xf numFmtId="0" fontId="3" fillId="0" borderId="0" xfId="5" applyFont="1" applyFill="1" applyBorder="1"/>
    <xf numFmtId="49" fontId="4" fillId="0" borderId="0" xfId="2" applyNumberFormat="1" applyFont="1" applyFill="1" applyBorder="1" applyAlignment="1">
      <alignment horizontal="right"/>
    </xf>
    <xf numFmtId="0" fontId="4" fillId="0" borderId="0" xfId="3" applyNumberFormat="1" applyFont="1" applyBorder="1"/>
    <xf numFmtId="164" fontId="8" fillId="0" borderId="3" xfId="3" applyNumberFormat="1" applyFont="1" applyFill="1" applyBorder="1"/>
    <xf numFmtId="164" fontId="8" fillId="4" borderId="3" xfId="3" applyNumberFormat="1" applyFont="1" applyFill="1" applyBorder="1"/>
    <xf numFmtId="164" fontId="8" fillId="0" borderId="0" xfId="3" applyNumberFormat="1" applyFont="1" applyFill="1" applyBorder="1"/>
    <xf numFmtId="164" fontId="14" fillId="0" borderId="0" xfId="3" applyNumberFormat="1" applyFont="1" applyFill="1" applyBorder="1"/>
    <xf numFmtId="0" fontId="14" fillId="0" borderId="0" xfId="3" applyNumberFormat="1" applyFont="1" applyFill="1" applyBorder="1"/>
    <xf numFmtId="0" fontId="3" fillId="0" borderId="0" xfId="7" quotePrefix="1" applyNumberFormat="1" applyFont="1" applyFill="1"/>
    <xf numFmtId="0" fontId="13" fillId="0" borderId="0" xfId="8" applyFont="1" applyFill="1"/>
    <xf numFmtId="164" fontId="4" fillId="0" borderId="0" xfId="3" applyNumberFormat="1" applyFont="1" applyFill="1" applyBorder="1"/>
  </cellXfs>
  <cellStyles count="9">
    <cellStyle name="£Z_x0004_Ç_x0006_^_x0004_ 2" xfId="1"/>
    <cellStyle name="Comma 2" xfId="3"/>
    <cellStyle name="Normal" xfId="0" builtinId="0"/>
    <cellStyle name="Normal 14" xfId="8"/>
    <cellStyle name="Normal 2" xfId="2"/>
    <cellStyle name="Normal 2 2" xfId="7"/>
    <cellStyle name="Normal_prov fee mcare #s" xfId="5"/>
    <cellStyle name="Normal_Sheet1" xfId="4"/>
    <cellStyle name="Normal_Sheet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NANCIAL%20SERVICES\FINANCIAL%20MANAGEMENT\kellyt\Finance\Hospital\Assessment\SHOPP\SHOPP%20Assessment%20and%20UPL%20Calculations\2019%20SHOPP%20final%20docs\Hospital%20Access%20Paymnts%20Allocation%20for%20web%20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E1" t="str">
            <v>G200000_01700_00100</v>
          </cell>
          <cell r="F1" t="str">
            <v>G200000_01800_00100</v>
          </cell>
          <cell r="G1" t="str">
            <v>G200000_01900_00100</v>
          </cell>
          <cell r="H1" t="str">
            <v>G200000_01800_00200</v>
          </cell>
          <cell r="I1" t="str">
            <v>G200000_01900_00200</v>
          </cell>
          <cell r="J1" t="str">
            <v>G200000_02800_00300</v>
          </cell>
          <cell r="K1" t="str">
            <v>G300000_00300_00100</v>
          </cell>
        </row>
        <row r="2">
          <cell r="E2" t="str">
            <v>total inpatient routine care services</v>
          </cell>
          <cell r="F2" t="str">
            <v>ancillary services inpatient</v>
          </cell>
          <cell r="G2" t="str">
            <v>outpatient services inpatient</v>
          </cell>
          <cell r="H2" t="str">
            <v>ancillary services outpatient</v>
          </cell>
          <cell r="I2" t="str">
            <v>outpatient services outpatient</v>
          </cell>
          <cell r="J2" t="str">
            <v>total patient revenues</v>
          </cell>
          <cell r="K2" t="str">
            <v>net patient revenues</v>
          </cell>
        </row>
        <row r="3">
          <cell r="B3" t="str">
            <v>prvdr_num</v>
          </cell>
          <cell r="C3" t="str">
            <v>fy_bgn_dt</v>
          </cell>
          <cell r="D3" t="str">
            <v>fy_end_dt</v>
          </cell>
          <cell r="E3" t="str">
            <v>G2_C1_17</v>
          </cell>
          <cell r="F3" t="str">
            <v>G2_C1_18</v>
          </cell>
          <cell r="G3" t="str">
            <v>G2_C1_19</v>
          </cell>
          <cell r="H3" t="str">
            <v>G2_C2_18</v>
          </cell>
          <cell r="I3" t="str">
            <v>G2_C2_19</v>
          </cell>
          <cell r="J3" t="str">
            <v>G3_C1_1</v>
          </cell>
          <cell r="K3" t="str">
            <v>G3_C1_3</v>
          </cell>
        </row>
        <row r="4">
          <cell r="B4">
            <v>370001</v>
          </cell>
          <cell r="C4">
            <v>42186</v>
          </cell>
          <cell r="D4">
            <v>42551</v>
          </cell>
          <cell r="E4">
            <v>177289081</v>
          </cell>
          <cell r="F4">
            <v>1015381586</v>
          </cell>
          <cell r="G4">
            <v>42556606</v>
          </cell>
          <cell r="H4">
            <v>737036076</v>
          </cell>
          <cell r="I4">
            <v>81184208</v>
          </cell>
          <cell r="J4">
            <v>2054899838</v>
          </cell>
          <cell r="K4">
            <v>507987833</v>
          </cell>
        </row>
        <row r="5">
          <cell r="B5">
            <v>370002</v>
          </cell>
          <cell r="C5">
            <v>42156</v>
          </cell>
          <cell r="D5">
            <v>42521</v>
          </cell>
          <cell r="E5">
            <v>5914461</v>
          </cell>
          <cell r="F5">
            <v>34349121</v>
          </cell>
          <cell r="G5">
            <v>2948248</v>
          </cell>
          <cell r="H5">
            <v>103835244</v>
          </cell>
          <cell r="I5">
            <v>21752683</v>
          </cell>
          <cell r="J5">
            <v>173176253</v>
          </cell>
          <cell r="K5">
            <v>48396857</v>
          </cell>
        </row>
        <row r="6">
          <cell r="B6">
            <v>370004</v>
          </cell>
          <cell r="C6">
            <v>42186</v>
          </cell>
          <cell r="D6">
            <v>42551</v>
          </cell>
          <cell r="E6">
            <v>12288566</v>
          </cell>
          <cell r="F6">
            <v>35770726</v>
          </cell>
          <cell r="H6">
            <v>83791987</v>
          </cell>
          <cell r="J6">
            <v>139511440</v>
          </cell>
          <cell r="K6">
            <v>40613995</v>
          </cell>
        </row>
        <row r="7">
          <cell r="B7">
            <v>370006</v>
          </cell>
          <cell r="C7">
            <v>42156</v>
          </cell>
          <cell r="D7">
            <v>42521</v>
          </cell>
          <cell r="E7">
            <v>16334584</v>
          </cell>
          <cell r="F7">
            <v>69411413</v>
          </cell>
          <cell r="I7">
            <v>165387894</v>
          </cell>
          <cell r="J7">
            <v>251133891</v>
          </cell>
          <cell r="K7">
            <v>63468290</v>
          </cell>
        </row>
        <row r="8">
          <cell r="B8">
            <v>370007</v>
          </cell>
          <cell r="C8">
            <v>42370</v>
          </cell>
          <cell r="D8">
            <v>42735</v>
          </cell>
          <cell r="E8">
            <v>582044</v>
          </cell>
          <cell r="F8">
            <v>443932</v>
          </cell>
          <cell r="G8">
            <v>0</v>
          </cell>
          <cell r="H8">
            <v>3887333</v>
          </cell>
          <cell r="I8">
            <v>1624215</v>
          </cell>
          <cell r="J8">
            <v>6537524</v>
          </cell>
          <cell r="K8">
            <v>2949912</v>
          </cell>
        </row>
        <row r="9">
          <cell r="B9">
            <v>371336</v>
          </cell>
          <cell r="C9">
            <v>42488</v>
          </cell>
          <cell r="D9">
            <v>42735</v>
          </cell>
          <cell r="E9">
            <v>306682</v>
          </cell>
          <cell r="F9">
            <v>197068</v>
          </cell>
          <cell r="H9">
            <v>1990571</v>
          </cell>
          <cell r="I9">
            <v>921649</v>
          </cell>
          <cell r="J9">
            <v>3415970</v>
          </cell>
          <cell r="K9">
            <v>1880019</v>
          </cell>
        </row>
        <row r="10">
          <cell r="B10">
            <v>370008</v>
          </cell>
          <cell r="C10">
            <v>42186</v>
          </cell>
          <cell r="D10">
            <v>42551</v>
          </cell>
          <cell r="E10">
            <v>121304646</v>
          </cell>
          <cell r="F10">
            <v>585195101</v>
          </cell>
          <cell r="H10">
            <v>653298943</v>
          </cell>
          <cell r="I10">
            <v>237573430</v>
          </cell>
          <cell r="J10">
            <v>1597372120</v>
          </cell>
          <cell r="K10">
            <v>368693259</v>
          </cell>
        </row>
        <row r="11">
          <cell r="B11">
            <v>370011</v>
          </cell>
          <cell r="C11">
            <v>42186</v>
          </cell>
          <cell r="D11">
            <v>42551</v>
          </cell>
          <cell r="E11">
            <v>6184519</v>
          </cell>
          <cell r="F11">
            <v>6387807</v>
          </cell>
          <cell r="H11">
            <v>31570108</v>
          </cell>
          <cell r="I11">
            <v>1</v>
          </cell>
          <cell r="J11">
            <v>51970750</v>
          </cell>
          <cell r="K11">
            <v>11220044</v>
          </cell>
        </row>
        <row r="12">
          <cell r="B12">
            <v>370013</v>
          </cell>
          <cell r="C12">
            <v>42186</v>
          </cell>
          <cell r="D12">
            <v>42551</v>
          </cell>
          <cell r="E12">
            <v>233454162</v>
          </cell>
          <cell r="F12">
            <v>392749099</v>
          </cell>
          <cell r="G12">
            <v>16327554</v>
          </cell>
          <cell r="H12">
            <v>810135303</v>
          </cell>
          <cell r="I12">
            <v>85249633</v>
          </cell>
          <cell r="J12">
            <v>1557206802</v>
          </cell>
          <cell r="K12">
            <v>433182653</v>
          </cell>
        </row>
        <row r="13">
          <cell r="B13">
            <v>370014</v>
          </cell>
          <cell r="C13">
            <v>42278</v>
          </cell>
          <cell r="D13">
            <v>42643</v>
          </cell>
          <cell r="E13">
            <v>49988987</v>
          </cell>
          <cell r="F13">
            <v>339845865</v>
          </cell>
          <cell r="H13">
            <v>405796757</v>
          </cell>
          <cell r="J13">
            <v>796432683</v>
          </cell>
          <cell r="K13">
            <v>91490703</v>
          </cell>
        </row>
        <row r="14">
          <cell r="B14">
            <v>370015</v>
          </cell>
          <cell r="C14">
            <v>42095</v>
          </cell>
          <cell r="D14">
            <v>42460</v>
          </cell>
          <cell r="E14">
            <v>1458862</v>
          </cell>
          <cell r="F14">
            <v>9321680</v>
          </cell>
          <cell r="G14">
            <v>995957</v>
          </cell>
          <cell r="H14">
            <v>48050664</v>
          </cell>
          <cell r="I14">
            <v>18202395</v>
          </cell>
          <cell r="J14">
            <v>79473729</v>
          </cell>
          <cell r="K14">
            <v>18727236</v>
          </cell>
        </row>
        <row r="15">
          <cell r="B15">
            <v>370016</v>
          </cell>
          <cell r="C15">
            <v>42186</v>
          </cell>
          <cell r="D15">
            <v>42551</v>
          </cell>
          <cell r="E15">
            <v>38990767</v>
          </cell>
          <cell r="F15">
            <v>147924972</v>
          </cell>
          <cell r="H15">
            <v>204720251</v>
          </cell>
          <cell r="J15">
            <v>403284002</v>
          </cell>
          <cell r="K15">
            <v>101380649</v>
          </cell>
        </row>
        <row r="16">
          <cell r="B16">
            <v>370018</v>
          </cell>
          <cell r="C16">
            <v>42278</v>
          </cell>
          <cell r="D16">
            <v>42643</v>
          </cell>
          <cell r="E16">
            <v>19498872</v>
          </cell>
          <cell r="F16">
            <v>83362687</v>
          </cell>
          <cell r="G16">
            <v>7631044</v>
          </cell>
          <cell r="H16">
            <v>213134903</v>
          </cell>
          <cell r="I16">
            <v>45002448</v>
          </cell>
          <cell r="J16">
            <v>369047121</v>
          </cell>
          <cell r="K16">
            <v>113501901</v>
          </cell>
        </row>
        <row r="17">
          <cell r="B17">
            <v>370019</v>
          </cell>
          <cell r="C17">
            <v>42186</v>
          </cell>
          <cell r="D17">
            <v>42551</v>
          </cell>
          <cell r="E17">
            <v>7915551</v>
          </cell>
          <cell r="F17">
            <v>30554400</v>
          </cell>
          <cell r="G17">
            <v>1191600</v>
          </cell>
          <cell r="H17">
            <v>65761954</v>
          </cell>
          <cell r="I17">
            <v>8457651</v>
          </cell>
          <cell r="J17">
            <v>133454765</v>
          </cell>
          <cell r="K17">
            <v>40528085</v>
          </cell>
        </row>
        <row r="18">
          <cell r="B18">
            <v>370020</v>
          </cell>
          <cell r="C18">
            <v>42186</v>
          </cell>
          <cell r="D18">
            <v>42551</v>
          </cell>
          <cell r="E18">
            <v>24579686</v>
          </cell>
          <cell r="F18">
            <v>62332559</v>
          </cell>
          <cell r="H18">
            <v>165238913</v>
          </cell>
          <cell r="J18">
            <v>269962882</v>
          </cell>
          <cell r="K18">
            <v>81468816</v>
          </cell>
        </row>
        <row r="19">
          <cell r="B19">
            <v>370022</v>
          </cell>
          <cell r="C19">
            <v>42186</v>
          </cell>
          <cell r="D19">
            <v>42551</v>
          </cell>
          <cell r="E19">
            <v>13753956</v>
          </cell>
          <cell r="F19">
            <v>40862245</v>
          </cell>
          <cell r="G19">
            <v>2000801</v>
          </cell>
          <cell r="H19">
            <v>74868073</v>
          </cell>
          <cell r="I19">
            <v>17803749</v>
          </cell>
          <cell r="J19">
            <v>169775002</v>
          </cell>
          <cell r="K19">
            <v>62378503</v>
          </cell>
        </row>
        <row r="20">
          <cell r="B20">
            <v>370023</v>
          </cell>
          <cell r="C20">
            <v>42186</v>
          </cell>
          <cell r="D20">
            <v>42551</v>
          </cell>
          <cell r="E20">
            <v>26676439</v>
          </cell>
          <cell r="F20">
            <v>78392252</v>
          </cell>
          <cell r="G20">
            <v>3286719</v>
          </cell>
          <cell r="H20">
            <v>168356267</v>
          </cell>
          <cell r="I20">
            <v>25262369</v>
          </cell>
          <cell r="J20">
            <v>306013080</v>
          </cell>
          <cell r="K20">
            <v>86938322</v>
          </cell>
        </row>
        <row r="21">
          <cell r="B21">
            <v>370025</v>
          </cell>
          <cell r="C21">
            <v>42278</v>
          </cell>
          <cell r="D21">
            <v>42643</v>
          </cell>
          <cell r="E21">
            <v>63134044</v>
          </cell>
          <cell r="F21">
            <v>11692155</v>
          </cell>
          <cell r="G21">
            <v>183888978</v>
          </cell>
          <cell r="H21">
            <v>31940559</v>
          </cell>
          <cell r="I21">
            <v>177011758</v>
          </cell>
          <cell r="J21">
            <v>484319165</v>
          </cell>
          <cell r="K21">
            <v>127474353</v>
          </cell>
        </row>
        <row r="22">
          <cell r="B22">
            <v>370026</v>
          </cell>
          <cell r="C22">
            <v>42370</v>
          </cell>
          <cell r="D22">
            <v>42735</v>
          </cell>
          <cell r="E22">
            <v>60040662</v>
          </cell>
          <cell r="F22">
            <v>165460881</v>
          </cell>
          <cell r="G22">
            <v>9311906</v>
          </cell>
          <cell r="H22">
            <v>208801400</v>
          </cell>
          <cell r="I22">
            <v>22309672</v>
          </cell>
          <cell r="J22">
            <v>465924521</v>
          </cell>
          <cell r="K22">
            <v>100422955</v>
          </cell>
        </row>
        <row r="23">
          <cell r="B23">
            <v>370028</v>
          </cell>
          <cell r="C23">
            <v>42186</v>
          </cell>
          <cell r="D23">
            <v>42551</v>
          </cell>
          <cell r="E23">
            <v>327561300</v>
          </cell>
          <cell r="F23">
            <v>1670409588</v>
          </cell>
          <cell r="G23">
            <v>0</v>
          </cell>
          <cell r="H23">
            <v>1105149578</v>
          </cell>
          <cell r="I23">
            <v>429542406</v>
          </cell>
          <cell r="J23">
            <v>3619623757</v>
          </cell>
          <cell r="K23">
            <v>816901259</v>
          </cell>
        </row>
        <row r="24">
          <cell r="B24">
            <v>370032</v>
          </cell>
          <cell r="C24">
            <v>42309</v>
          </cell>
          <cell r="D24">
            <v>42674</v>
          </cell>
          <cell r="E24">
            <v>23398286</v>
          </cell>
          <cell r="F24">
            <v>292353671</v>
          </cell>
          <cell r="I24">
            <v>429431830</v>
          </cell>
          <cell r="J24">
            <v>745183787</v>
          </cell>
          <cell r="K24">
            <v>115531831</v>
          </cell>
        </row>
        <row r="25">
          <cell r="B25">
            <v>370029</v>
          </cell>
          <cell r="C25">
            <v>42095</v>
          </cell>
          <cell r="D25">
            <v>42460</v>
          </cell>
          <cell r="E25">
            <v>3687182</v>
          </cell>
          <cell r="F25">
            <v>16691552</v>
          </cell>
          <cell r="G25">
            <v>1068549</v>
          </cell>
          <cell r="H25">
            <v>39588598</v>
          </cell>
          <cell r="I25">
            <v>7841837</v>
          </cell>
          <cell r="J25">
            <v>70667340</v>
          </cell>
          <cell r="K25">
            <v>20677482</v>
          </cell>
        </row>
        <row r="26">
          <cell r="B26">
            <v>370030</v>
          </cell>
          <cell r="C26">
            <v>42095</v>
          </cell>
          <cell r="D26">
            <v>42460</v>
          </cell>
          <cell r="E26">
            <v>1674759</v>
          </cell>
          <cell r="F26">
            <v>8394143</v>
          </cell>
          <cell r="G26">
            <v>735406</v>
          </cell>
          <cell r="H26">
            <v>18315919</v>
          </cell>
          <cell r="I26">
            <v>6333645</v>
          </cell>
          <cell r="J26">
            <v>35434170</v>
          </cell>
          <cell r="K26">
            <v>6993005</v>
          </cell>
        </row>
        <row r="27">
          <cell r="B27">
            <v>370034</v>
          </cell>
          <cell r="C27">
            <v>42186</v>
          </cell>
          <cell r="D27">
            <v>42551</v>
          </cell>
          <cell r="E27">
            <v>24250160</v>
          </cell>
          <cell r="F27">
            <v>86344398</v>
          </cell>
          <cell r="G27">
            <v>1769446</v>
          </cell>
          <cell r="H27">
            <v>114479745</v>
          </cell>
          <cell r="I27">
            <v>9950308</v>
          </cell>
          <cell r="J27">
            <v>238392121</v>
          </cell>
          <cell r="K27">
            <v>57727640</v>
          </cell>
        </row>
        <row r="28">
          <cell r="B28">
            <v>370036</v>
          </cell>
          <cell r="C28">
            <v>42186</v>
          </cell>
          <cell r="D28">
            <v>42551</v>
          </cell>
          <cell r="E28">
            <v>659975</v>
          </cell>
          <cell r="F28">
            <v>2058577</v>
          </cell>
          <cell r="H28">
            <v>4628381</v>
          </cell>
          <cell r="J28">
            <v>7346933</v>
          </cell>
          <cell r="K28">
            <v>3604913</v>
          </cell>
        </row>
        <row r="29">
          <cell r="B29">
            <v>370037</v>
          </cell>
          <cell r="C29">
            <v>42370</v>
          </cell>
          <cell r="D29">
            <v>42735</v>
          </cell>
          <cell r="E29">
            <v>221014454</v>
          </cell>
          <cell r="F29">
            <v>739250550</v>
          </cell>
          <cell r="G29">
            <v>35928902</v>
          </cell>
          <cell r="H29">
            <v>759601615</v>
          </cell>
          <cell r="I29">
            <v>399442009</v>
          </cell>
          <cell r="J29">
            <v>2155237530</v>
          </cell>
          <cell r="K29">
            <v>454480464</v>
          </cell>
        </row>
        <row r="30">
          <cell r="B30">
            <v>370039</v>
          </cell>
          <cell r="C30">
            <v>42309</v>
          </cell>
          <cell r="D30">
            <v>42674</v>
          </cell>
          <cell r="E30">
            <v>18677197</v>
          </cell>
          <cell r="F30">
            <v>57883502</v>
          </cell>
          <cell r="G30">
            <v>5333566</v>
          </cell>
          <cell r="H30">
            <v>136646992</v>
          </cell>
          <cell r="I30">
            <v>33292785</v>
          </cell>
          <cell r="J30">
            <v>251834042</v>
          </cell>
          <cell r="K30">
            <v>62922633</v>
          </cell>
        </row>
        <row r="31">
          <cell r="B31">
            <v>370040</v>
          </cell>
          <cell r="C31">
            <v>42186</v>
          </cell>
          <cell r="D31">
            <v>42551</v>
          </cell>
          <cell r="E31">
            <v>6693901</v>
          </cell>
          <cell r="F31">
            <v>8195972</v>
          </cell>
          <cell r="G31">
            <v>553023</v>
          </cell>
          <cell r="H31">
            <v>23056625</v>
          </cell>
          <cell r="I31">
            <v>5481781</v>
          </cell>
          <cell r="J31">
            <v>48962825</v>
          </cell>
          <cell r="K31">
            <v>16822142</v>
          </cell>
        </row>
        <row r="32">
          <cell r="B32">
            <v>370041</v>
          </cell>
          <cell r="C32">
            <v>42370</v>
          </cell>
          <cell r="D32">
            <v>42735</v>
          </cell>
          <cell r="E32">
            <v>18708342</v>
          </cell>
          <cell r="F32">
            <v>138177924</v>
          </cell>
          <cell r="G32">
            <v>835714</v>
          </cell>
          <cell r="H32">
            <v>36867200</v>
          </cell>
          <cell r="I32">
            <v>10777179</v>
          </cell>
          <cell r="J32">
            <v>205366359</v>
          </cell>
          <cell r="K32">
            <v>48257640</v>
          </cell>
        </row>
        <row r="33">
          <cell r="B33">
            <v>370047</v>
          </cell>
          <cell r="C33">
            <v>42186</v>
          </cell>
          <cell r="D33">
            <v>42551</v>
          </cell>
          <cell r="E33">
            <v>42942733</v>
          </cell>
          <cell r="F33">
            <v>150850471</v>
          </cell>
          <cell r="I33">
            <v>286994088</v>
          </cell>
          <cell r="J33">
            <v>498697915</v>
          </cell>
          <cell r="K33">
            <v>137475439</v>
          </cell>
        </row>
        <row r="34">
          <cell r="B34">
            <v>370048</v>
          </cell>
          <cell r="C34">
            <v>42186</v>
          </cell>
          <cell r="D34">
            <v>42551</v>
          </cell>
          <cell r="E34">
            <v>3234648</v>
          </cell>
          <cell r="F34">
            <v>5502902</v>
          </cell>
          <cell r="G34">
            <v>1636695</v>
          </cell>
          <cell r="H34">
            <v>16416404</v>
          </cell>
          <cell r="I34">
            <v>12569284</v>
          </cell>
          <cell r="J34">
            <v>42325145</v>
          </cell>
          <cell r="K34">
            <v>15897686</v>
          </cell>
        </row>
        <row r="35">
          <cell r="B35">
            <v>370049</v>
          </cell>
          <cell r="C35">
            <v>42370</v>
          </cell>
          <cell r="D35">
            <v>42735</v>
          </cell>
          <cell r="E35">
            <v>31063683</v>
          </cell>
          <cell r="F35">
            <v>59916813</v>
          </cell>
          <cell r="G35">
            <v>27361713</v>
          </cell>
          <cell r="H35">
            <v>199122430</v>
          </cell>
          <cell r="I35">
            <v>80942872</v>
          </cell>
          <cell r="J35">
            <v>430999232</v>
          </cell>
          <cell r="K35">
            <v>160477479</v>
          </cell>
        </row>
        <row r="36">
          <cell r="B36">
            <v>370054</v>
          </cell>
          <cell r="C36">
            <v>42370</v>
          </cell>
          <cell r="D36">
            <v>42735</v>
          </cell>
          <cell r="E36">
            <v>6136003</v>
          </cell>
          <cell r="F36">
            <v>6688942</v>
          </cell>
          <cell r="G36">
            <v>1748136</v>
          </cell>
          <cell r="H36">
            <v>32299247</v>
          </cell>
          <cell r="I36">
            <v>18225933</v>
          </cell>
          <cell r="J36">
            <v>79145130</v>
          </cell>
          <cell r="K36">
            <v>28758297</v>
          </cell>
        </row>
        <row r="37">
          <cell r="B37">
            <v>370056</v>
          </cell>
          <cell r="C37">
            <v>42186</v>
          </cell>
          <cell r="D37">
            <v>42551</v>
          </cell>
          <cell r="E37">
            <v>61525990</v>
          </cell>
          <cell r="F37">
            <v>211421986</v>
          </cell>
          <cell r="G37">
            <v>7076691</v>
          </cell>
          <cell r="H37">
            <v>274037549</v>
          </cell>
          <cell r="I37">
            <v>37755828</v>
          </cell>
          <cell r="J37">
            <v>747114380</v>
          </cell>
          <cell r="K37">
            <v>237133048</v>
          </cell>
        </row>
        <row r="38">
          <cell r="B38">
            <v>370057</v>
          </cell>
          <cell r="C38">
            <v>42278</v>
          </cell>
          <cell r="D38">
            <v>42643</v>
          </cell>
          <cell r="E38">
            <v>2314837</v>
          </cell>
          <cell r="F38">
            <v>5138800</v>
          </cell>
          <cell r="I38">
            <v>38726193</v>
          </cell>
          <cell r="J38">
            <v>82626822</v>
          </cell>
          <cell r="K38">
            <v>47476845</v>
          </cell>
        </row>
        <row r="39">
          <cell r="B39">
            <v>370065</v>
          </cell>
          <cell r="C39">
            <v>42370</v>
          </cell>
          <cell r="D39">
            <v>42708</v>
          </cell>
          <cell r="E39">
            <v>2843160</v>
          </cell>
          <cell r="F39">
            <v>8667684</v>
          </cell>
          <cell r="G39">
            <v>571300</v>
          </cell>
          <cell r="H39">
            <v>26699237</v>
          </cell>
          <cell r="I39">
            <v>4144672</v>
          </cell>
          <cell r="J39">
            <v>47058157</v>
          </cell>
          <cell r="K39">
            <v>20014688</v>
          </cell>
        </row>
        <row r="40">
          <cell r="B40">
            <v>370072</v>
          </cell>
          <cell r="C40">
            <v>42186</v>
          </cell>
          <cell r="D40">
            <v>42551</v>
          </cell>
          <cell r="E40">
            <v>2795759</v>
          </cell>
          <cell r="F40">
            <v>1120930</v>
          </cell>
          <cell r="G40">
            <v>149737</v>
          </cell>
          <cell r="H40">
            <v>3170746</v>
          </cell>
          <cell r="I40">
            <v>2752816</v>
          </cell>
          <cell r="J40">
            <v>10231209</v>
          </cell>
          <cell r="K40">
            <v>2612692</v>
          </cell>
        </row>
        <row r="41">
          <cell r="B41">
            <v>370078</v>
          </cell>
          <cell r="C41">
            <v>42186</v>
          </cell>
          <cell r="D41">
            <v>42551</v>
          </cell>
          <cell r="E41">
            <v>64010662</v>
          </cell>
          <cell r="F41">
            <v>227328152</v>
          </cell>
          <cell r="G41">
            <v>9719090</v>
          </cell>
          <cell r="H41">
            <v>111002694</v>
          </cell>
          <cell r="I41">
            <v>52661613</v>
          </cell>
          <cell r="J41">
            <v>468811090</v>
          </cell>
          <cell r="K41">
            <v>114159407</v>
          </cell>
        </row>
        <row r="42">
          <cell r="B42">
            <v>370080</v>
          </cell>
          <cell r="C42">
            <v>42186</v>
          </cell>
          <cell r="D42">
            <v>42551</v>
          </cell>
          <cell r="E42">
            <v>4222023</v>
          </cell>
          <cell r="F42">
            <v>1155502</v>
          </cell>
          <cell r="H42">
            <v>9736518</v>
          </cell>
          <cell r="I42">
            <v>3957026</v>
          </cell>
          <cell r="J42">
            <v>20039975</v>
          </cell>
          <cell r="K42">
            <v>10421902</v>
          </cell>
        </row>
        <row r="43">
          <cell r="B43">
            <v>370083</v>
          </cell>
          <cell r="C43">
            <v>42095</v>
          </cell>
          <cell r="D43">
            <v>42460</v>
          </cell>
          <cell r="E43">
            <v>1995225</v>
          </cell>
          <cell r="F43">
            <v>2326484</v>
          </cell>
          <cell r="G43">
            <v>827009</v>
          </cell>
          <cell r="H43">
            <v>6049816</v>
          </cell>
          <cell r="I43">
            <v>3391623</v>
          </cell>
          <cell r="J43">
            <v>14541220</v>
          </cell>
          <cell r="K43">
            <v>2534592</v>
          </cell>
        </row>
        <row r="44">
          <cell r="B44">
            <v>370089</v>
          </cell>
          <cell r="C44">
            <v>42186</v>
          </cell>
          <cell r="D44">
            <v>42551</v>
          </cell>
          <cell r="E44">
            <v>23115794</v>
          </cell>
          <cell r="F44">
            <v>47206565</v>
          </cell>
          <cell r="G44">
            <v>4026754</v>
          </cell>
          <cell r="H44">
            <v>109731453</v>
          </cell>
          <cell r="I44">
            <v>47446894</v>
          </cell>
          <cell r="J44">
            <v>234956647</v>
          </cell>
          <cell r="K44">
            <v>86943805</v>
          </cell>
        </row>
        <row r="45">
          <cell r="B45">
            <v>370091</v>
          </cell>
          <cell r="C45">
            <v>42186</v>
          </cell>
          <cell r="D45">
            <v>42551</v>
          </cell>
          <cell r="E45">
            <v>347508971</v>
          </cell>
          <cell r="F45">
            <v>1230762178</v>
          </cell>
          <cell r="G45">
            <v>92667878</v>
          </cell>
          <cell r="H45">
            <v>957639050</v>
          </cell>
          <cell r="I45">
            <v>143160203</v>
          </cell>
          <cell r="J45">
            <v>2934949701</v>
          </cell>
          <cell r="K45">
            <v>913360823</v>
          </cell>
        </row>
        <row r="46">
          <cell r="B46">
            <v>370093</v>
          </cell>
          <cell r="C46">
            <v>42248</v>
          </cell>
          <cell r="D46">
            <v>42613</v>
          </cell>
          <cell r="E46">
            <v>821833236</v>
          </cell>
          <cell r="F46">
            <v>2395426299</v>
          </cell>
          <cell r="G46">
            <v>141762319</v>
          </cell>
          <cell r="H46">
            <v>1355982919</v>
          </cell>
          <cell r="I46">
            <v>287962317</v>
          </cell>
          <cell r="J46">
            <v>5020052083</v>
          </cell>
          <cell r="K46">
            <v>958856512</v>
          </cell>
        </row>
        <row r="47">
          <cell r="B47">
            <v>370094</v>
          </cell>
          <cell r="C47">
            <v>42186</v>
          </cell>
          <cell r="D47">
            <v>42551</v>
          </cell>
          <cell r="E47">
            <v>65763527</v>
          </cell>
          <cell r="F47">
            <v>535594136</v>
          </cell>
          <cell r="G47">
            <v>28442036</v>
          </cell>
          <cell r="H47">
            <v>434360547</v>
          </cell>
          <cell r="I47">
            <v>103713862</v>
          </cell>
          <cell r="J47">
            <v>1198404379</v>
          </cell>
          <cell r="K47">
            <v>127463003</v>
          </cell>
        </row>
        <row r="48">
          <cell r="B48">
            <v>370097</v>
          </cell>
          <cell r="C48">
            <v>42309</v>
          </cell>
          <cell r="D48">
            <v>42674</v>
          </cell>
          <cell r="E48">
            <v>44651079</v>
          </cell>
          <cell r="F48">
            <v>123269192</v>
          </cell>
          <cell r="G48">
            <v>2762561</v>
          </cell>
          <cell r="H48">
            <v>18304804</v>
          </cell>
          <cell r="I48">
            <v>170285110</v>
          </cell>
          <cell r="J48">
            <v>359272746</v>
          </cell>
          <cell r="K48">
            <v>83191889</v>
          </cell>
        </row>
        <row r="49">
          <cell r="B49">
            <v>370099</v>
          </cell>
          <cell r="C49">
            <v>42339</v>
          </cell>
          <cell r="D49">
            <v>42704</v>
          </cell>
          <cell r="E49">
            <v>7487207</v>
          </cell>
          <cell r="F49">
            <v>20345381</v>
          </cell>
          <cell r="G49">
            <v>3255578</v>
          </cell>
          <cell r="H49">
            <v>38112622</v>
          </cell>
          <cell r="I49">
            <v>15677700</v>
          </cell>
          <cell r="J49">
            <v>84878488</v>
          </cell>
          <cell r="K49">
            <v>25153365</v>
          </cell>
        </row>
        <row r="50">
          <cell r="B50">
            <v>370100</v>
          </cell>
          <cell r="C50">
            <v>42186</v>
          </cell>
          <cell r="D50">
            <v>42551</v>
          </cell>
          <cell r="E50">
            <v>2446039</v>
          </cell>
          <cell r="F50">
            <v>5463071</v>
          </cell>
          <cell r="H50">
            <v>18343773</v>
          </cell>
          <cell r="I50">
            <v>9186015</v>
          </cell>
          <cell r="J50">
            <v>35438898</v>
          </cell>
          <cell r="K50">
            <v>11510344</v>
          </cell>
        </row>
        <row r="51">
          <cell r="B51">
            <v>370103</v>
          </cell>
          <cell r="C51">
            <v>42186</v>
          </cell>
          <cell r="D51">
            <v>42551</v>
          </cell>
          <cell r="E51">
            <v>1073716</v>
          </cell>
          <cell r="F51">
            <v>1484547</v>
          </cell>
          <cell r="H51">
            <v>4912351</v>
          </cell>
          <cell r="J51">
            <v>7560823</v>
          </cell>
          <cell r="K51">
            <v>1763255</v>
          </cell>
        </row>
        <row r="52">
          <cell r="B52">
            <v>370106</v>
          </cell>
          <cell r="C52">
            <v>42186</v>
          </cell>
          <cell r="D52">
            <v>42551</v>
          </cell>
          <cell r="E52">
            <v>111489201</v>
          </cell>
          <cell r="F52">
            <v>500209702</v>
          </cell>
          <cell r="G52">
            <v>27819493</v>
          </cell>
          <cell r="H52">
            <v>330496938</v>
          </cell>
          <cell r="I52">
            <v>111885349</v>
          </cell>
          <cell r="J52">
            <v>1085653627</v>
          </cell>
          <cell r="K52">
            <v>223945463</v>
          </cell>
        </row>
        <row r="53">
          <cell r="B53">
            <v>370112</v>
          </cell>
          <cell r="C53">
            <v>42095</v>
          </cell>
          <cell r="D53">
            <v>42460</v>
          </cell>
          <cell r="E53">
            <v>1597463</v>
          </cell>
          <cell r="F53">
            <v>4182179</v>
          </cell>
          <cell r="G53">
            <v>940298</v>
          </cell>
          <cell r="H53">
            <v>13934901</v>
          </cell>
          <cell r="I53">
            <v>13019610</v>
          </cell>
          <cell r="J53">
            <v>37937689</v>
          </cell>
          <cell r="K53">
            <v>13356123</v>
          </cell>
        </row>
        <row r="54">
          <cell r="B54">
            <v>370113</v>
          </cell>
          <cell r="C54">
            <v>42186</v>
          </cell>
          <cell r="D54">
            <v>42551</v>
          </cell>
          <cell r="E54">
            <v>11230931</v>
          </cell>
          <cell r="F54">
            <v>37560156</v>
          </cell>
          <cell r="H54">
            <v>99606585</v>
          </cell>
          <cell r="I54">
            <v>-49990</v>
          </cell>
          <cell r="J54">
            <v>151406152</v>
          </cell>
          <cell r="K54">
            <v>39618268</v>
          </cell>
        </row>
        <row r="55">
          <cell r="B55">
            <v>370114</v>
          </cell>
          <cell r="C55">
            <v>42278</v>
          </cell>
          <cell r="D55">
            <v>42643</v>
          </cell>
          <cell r="E55">
            <v>210510246</v>
          </cell>
          <cell r="F55">
            <v>814705729</v>
          </cell>
          <cell r="G55">
            <v>51080664</v>
          </cell>
          <cell r="H55">
            <v>647192846</v>
          </cell>
          <cell r="I55">
            <v>77899536</v>
          </cell>
          <cell r="J55">
            <v>1802443619</v>
          </cell>
          <cell r="K55">
            <v>549217867</v>
          </cell>
        </row>
        <row r="56">
          <cell r="B56">
            <v>370138</v>
          </cell>
          <cell r="C56">
            <v>42186</v>
          </cell>
          <cell r="D56">
            <v>42551</v>
          </cell>
          <cell r="E56">
            <v>1193862</v>
          </cell>
          <cell r="F56">
            <v>5696111</v>
          </cell>
          <cell r="G56">
            <v>258261</v>
          </cell>
          <cell r="H56">
            <v>17774614</v>
          </cell>
          <cell r="I56">
            <v>6707420</v>
          </cell>
          <cell r="J56">
            <v>31630268</v>
          </cell>
          <cell r="K56">
            <v>8125547</v>
          </cell>
        </row>
        <row r="57">
          <cell r="B57">
            <v>370139</v>
          </cell>
          <cell r="C57">
            <v>42186</v>
          </cell>
          <cell r="D57">
            <v>42551</v>
          </cell>
          <cell r="E57">
            <v>1164480</v>
          </cell>
          <cell r="F57">
            <v>2121383</v>
          </cell>
          <cell r="G57">
            <v>228979</v>
          </cell>
          <cell r="H57">
            <v>10105143</v>
          </cell>
          <cell r="I57">
            <v>2305599</v>
          </cell>
          <cell r="J57">
            <v>18007096</v>
          </cell>
          <cell r="K57">
            <v>6884043</v>
          </cell>
        </row>
        <row r="58">
          <cell r="B58">
            <v>370149</v>
          </cell>
          <cell r="C58">
            <v>42370</v>
          </cell>
          <cell r="D58">
            <v>42735</v>
          </cell>
          <cell r="E58">
            <v>20429215</v>
          </cell>
          <cell r="F58">
            <v>49599084</v>
          </cell>
          <cell r="G58">
            <v>2940574</v>
          </cell>
          <cell r="H58">
            <v>162547892</v>
          </cell>
          <cell r="I58">
            <v>106573005</v>
          </cell>
          <cell r="J58">
            <v>342089770</v>
          </cell>
          <cell r="K58">
            <v>93493907</v>
          </cell>
        </row>
        <row r="59">
          <cell r="B59">
            <v>370153</v>
          </cell>
          <cell r="C59">
            <v>42186</v>
          </cell>
          <cell r="D59">
            <v>42551</v>
          </cell>
          <cell r="E59">
            <v>1749106</v>
          </cell>
          <cell r="F59">
            <v>6554166</v>
          </cell>
          <cell r="G59">
            <v>477534</v>
          </cell>
          <cell r="H59">
            <v>11787258</v>
          </cell>
          <cell r="I59">
            <v>2465603</v>
          </cell>
          <cell r="J59">
            <v>24623210</v>
          </cell>
          <cell r="K59">
            <v>10573621</v>
          </cell>
        </row>
        <row r="60">
          <cell r="B60">
            <v>370156</v>
          </cell>
          <cell r="C60">
            <v>42186</v>
          </cell>
          <cell r="D60">
            <v>42551</v>
          </cell>
          <cell r="E60">
            <v>1498524</v>
          </cell>
          <cell r="F60">
            <v>3705964</v>
          </cell>
          <cell r="G60">
            <v>972713</v>
          </cell>
          <cell r="H60">
            <v>21883910</v>
          </cell>
          <cell r="I60">
            <v>10852794</v>
          </cell>
          <cell r="J60">
            <v>41716722</v>
          </cell>
          <cell r="K60">
            <v>9845210</v>
          </cell>
        </row>
        <row r="61">
          <cell r="B61">
            <v>370158</v>
          </cell>
          <cell r="C61">
            <v>42186</v>
          </cell>
          <cell r="D61">
            <v>42551</v>
          </cell>
          <cell r="E61">
            <v>1444359</v>
          </cell>
          <cell r="F61">
            <v>3001717</v>
          </cell>
          <cell r="H61">
            <v>21029330</v>
          </cell>
          <cell r="J61">
            <v>25475406</v>
          </cell>
          <cell r="K61">
            <v>10058469</v>
          </cell>
        </row>
        <row r="62">
          <cell r="B62">
            <v>370166</v>
          </cell>
          <cell r="C62">
            <v>42278</v>
          </cell>
          <cell r="D62">
            <v>42643</v>
          </cell>
          <cell r="E62">
            <v>13132647</v>
          </cell>
          <cell r="F62">
            <v>7656172</v>
          </cell>
          <cell r="G62">
            <v>685090</v>
          </cell>
          <cell r="H62">
            <v>16932635</v>
          </cell>
          <cell r="I62">
            <v>3722623</v>
          </cell>
          <cell r="J62">
            <v>46027813</v>
          </cell>
          <cell r="K62">
            <v>17600447</v>
          </cell>
        </row>
        <row r="63">
          <cell r="B63">
            <v>370170</v>
          </cell>
          <cell r="C63">
            <v>42278</v>
          </cell>
          <cell r="D63">
            <v>42643</v>
          </cell>
        </row>
        <row r="64">
          <cell r="B64">
            <v>370171</v>
          </cell>
          <cell r="C64">
            <v>42278</v>
          </cell>
          <cell r="D64">
            <v>42643</v>
          </cell>
        </row>
        <row r="65">
          <cell r="B65">
            <v>370172</v>
          </cell>
          <cell r="C65">
            <v>42278</v>
          </cell>
          <cell r="D65">
            <v>42643</v>
          </cell>
        </row>
        <row r="66">
          <cell r="B66">
            <v>370173</v>
          </cell>
          <cell r="C66">
            <v>42278</v>
          </cell>
          <cell r="D66">
            <v>42643</v>
          </cell>
        </row>
        <row r="67">
          <cell r="B67">
            <v>370178</v>
          </cell>
          <cell r="C67">
            <v>42186</v>
          </cell>
          <cell r="D67">
            <v>42551</v>
          </cell>
          <cell r="E67">
            <v>3822475</v>
          </cell>
          <cell r="F67">
            <v>9391484</v>
          </cell>
          <cell r="G67">
            <v>2094481</v>
          </cell>
          <cell r="H67">
            <v>9908852</v>
          </cell>
          <cell r="I67">
            <v>1317283</v>
          </cell>
          <cell r="J67">
            <v>33467014</v>
          </cell>
          <cell r="K67">
            <v>21467014</v>
          </cell>
        </row>
        <row r="68">
          <cell r="B68">
            <v>370180</v>
          </cell>
          <cell r="C68">
            <v>42278</v>
          </cell>
          <cell r="D68">
            <v>42643</v>
          </cell>
        </row>
        <row r="69">
          <cell r="B69">
            <v>370183</v>
          </cell>
          <cell r="C69">
            <v>42339</v>
          </cell>
          <cell r="D69">
            <v>42704</v>
          </cell>
          <cell r="E69">
            <v>4820941</v>
          </cell>
          <cell r="F69">
            <v>6607172</v>
          </cell>
          <cell r="G69">
            <v>763794</v>
          </cell>
          <cell r="H69">
            <v>30384955</v>
          </cell>
          <cell r="I69">
            <v>13511553</v>
          </cell>
          <cell r="J69">
            <v>56088415</v>
          </cell>
          <cell r="K69">
            <v>15369971</v>
          </cell>
        </row>
        <row r="70">
          <cell r="B70">
            <v>370190</v>
          </cell>
          <cell r="C70">
            <v>42186</v>
          </cell>
          <cell r="D70">
            <v>42551</v>
          </cell>
        </row>
        <row r="71">
          <cell r="B71">
            <v>370192</v>
          </cell>
          <cell r="C71">
            <v>42370</v>
          </cell>
          <cell r="D71">
            <v>42735</v>
          </cell>
          <cell r="E71">
            <v>901652</v>
          </cell>
          <cell r="F71">
            <v>16421706</v>
          </cell>
          <cell r="H71">
            <v>44589383</v>
          </cell>
          <cell r="I71">
            <v>1922116</v>
          </cell>
          <cell r="J71">
            <v>63834857</v>
          </cell>
          <cell r="K71">
            <v>16455649</v>
          </cell>
        </row>
        <row r="72">
          <cell r="B72">
            <v>370199</v>
          </cell>
          <cell r="C72">
            <v>42186</v>
          </cell>
          <cell r="D72">
            <v>42551</v>
          </cell>
          <cell r="E72">
            <v>24428400</v>
          </cell>
          <cell r="F72">
            <v>11969207</v>
          </cell>
          <cell r="G72">
            <v>3772</v>
          </cell>
          <cell r="H72">
            <v>40850225</v>
          </cell>
          <cell r="I72">
            <v>33093</v>
          </cell>
          <cell r="J72">
            <v>78989838</v>
          </cell>
          <cell r="K72">
            <v>24305016</v>
          </cell>
        </row>
        <row r="73">
          <cell r="B73">
            <v>370201</v>
          </cell>
          <cell r="C73">
            <v>42370</v>
          </cell>
          <cell r="D73">
            <v>42735</v>
          </cell>
          <cell r="E73">
            <v>1378844</v>
          </cell>
          <cell r="F73">
            <v>7029197</v>
          </cell>
          <cell r="H73">
            <v>72862356</v>
          </cell>
          <cell r="J73">
            <v>81321250</v>
          </cell>
          <cell r="K73">
            <v>15316957</v>
          </cell>
        </row>
        <row r="74">
          <cell r="B74">
            <v>370202</v>
          </cell>
          <cell r="C74">
            <v>42370</v>
          </cell>
          <cell r="D74">
            <v>42735</v>
          </cell>
          <cell r="E74">
            <v>52540719</v>
          </cell>
          <cell r="F74">
            <v>274922155</v>
          </cell>
          <cell r="G74">
            <v>12536319</v>
          </cell>
          <cell r="H74">
            <v>275082189</v>
          </cell>
          <cell r="I74">
            <v>40073942</v>
          </cell>
          <cell r="J74">
            <v>655155324</v>
          </cell>
          <cell r="K74">
            <v>168528675</v>
          </cell>
        </row>
        <row r="75">
          <cell r="B75">
            <v>370203</v>
          </cell>
          <cell r="C75">
            <v>42370</v>
          </cell>
          <cell r="D75">
            <v>42735</v>
          </cell>
          <cell r="E75">
            <v>11142675</v>
          </cell>
          <cell r="F75">
            <v>161154803</v>
          </cell>
          <cell r="H75">
            <v>331452164</v>
          </cell>
          <cell r="I75">
            <v>14505591</v>
          </cell>
          <cell r="J75">
            <v>518255233</v>
          </cell>
          <cell r="K75">
            <v>133909553</v>
          </cell>
        </row>
        <row r="76">
          <cell r="B76">
            <v>370206</v>
          </cell>
          <cell r="C76">
            <v>42370</v>
          </cell>
          <cell r="D76">
            <v>42735</v>
          </cell>
          <cell r="E76">
            <v>3404145</v>
          </cell>
          <cell r="F76">
            <v>134181122</v>
          </cell>
          <cell r="H76">
            <v>83929874</v>
          </cell>
          <cell r="I76">
            <v>6150</v>
          </cell>
          <cell r="J76">
            <v>221521291</v>
          </cell>
          <cell r="K76">
            <v>63496947</v>
          </cell>
        </row>
        <row r="77">
          <cell r="B77">
            <v>370210</v>
          </cell>
          <cell r="C77">
            <v>42370</v>
          </cell>
          <cell r="D77">
            <v>42735</v>
          </cell>
          <cell r="E77">
            <v>5501033</v>
          </cell>
          <cell r="F77">
            <v>116934090</v>
          </cell>
          <cell r="H77">
            <v>185598899</v>
          </cell>
          <cell r="I77">
            <v>876259</v>
          </cell>
          <cell r="J77">
            <v>308910281</v>
          </cell>
          <cell r="K77">
            <v>120606409</v>
          </cell>
        </row>
        <row r="78">
          <cell r="B78">
            <v>370211</v>
          </cell>
          <cell r="C78">
            <v>42186</v>
          </cell>
          <cell r="D78">
            <v>42551</v>
          </cell>
          <cell r="E78">
            <v>11905210</v>
          </cell>
          <cell r="F78">
            <v>69810253</v>
          </cell>
          <cell r="G78">
            <v>5129242</v>
          </cell>
          <cell r="H78">
            <v>126565183</v>
          </cell>
          <cell r="I78">
            <v>39106743</v>
          </cell>
          <cell r="J78">
            <v>252520199</v>
          </cell>
          <cell r="K78">
            <v>59980133</v>
          </cell>
        </row>
        <row r="79">
          <cell r="B79">
            <v>370212</v>
          </cell>
          <cell r="C79">
            <v>42370</v>
          </cell>
          <cell r="D79">
            <v>42735</v>
          </cell>
          <cell r="E79">
            <v>1500929</v>
          </cell>
          <cell r="F79">
            <v>21596266</v>
          </cell>
          <cell r="H79">
            <v>187174219</v>
          </cell>
          <cell r="I79">
            <v>12930</v>
          </cell>
          <cell r="J79">
            <v>210284344</v>
          </cell>
          <cell r="K79">
            <v>63138930</v>
          </cell>
        </row>
        <row r="80">
          <cell r="B80">
            <v>370214</v>
          </cell>
          <cell r="C80">
            <v>42186</v>
          </cell>
          <cell r="D80">
            <v>42551</v>
          </cell>
          <cell r="E80">
            <v>2479071</v>
          </cell>
          <cell r="F80">
            <v>4638895</v>
          </cell>
          <cell r="H80">
            <v>2914880</v>
          </cell>
          <cell r="I80">
            <v>1525791</v>
          </cell>
          <cell r="J80">
            <v>11558637</v>
          </cell>
          <cell r="K80">
            <v>11705947</v>
          </cell>
        </row>
        <row r="81">
          <cell r="B81">
            <v>370215</v>
          </cell>
          <cell r="C81">
            <v>42370</v>
          </cell>
          <cell r="D81">
            <v>42735</v>
          </cell>
          <cell r="E81">
            <v>64017986</v>
          </cell>
          <cell r="F81">
            <v>287537341</v>
          </cell>
          <cell r="G81">
            <v>5759608</v>
          </cell>
          <cell r="H81">
            <v>535775794</v>
          </cell>
          <cell r="I81">
            <v>55499646</v>
          </cell>
          <cell r="J81">
            <v>1045290661</v>
          </cell>
          <cell r="K81">
            <v>272179767</v>
          </cell>
        </row>
        <row r="82">
          <cell r="B82">
            <v>370216</v>
          </cell>
          <cell r="C82">
            <v>42370</v>
          </cell>
          <cell r="D82">
            <v>42735</v>
          </cell>
          <cell r="E82">
            <v>2693700</v>
          </cell>
          <cell r="F82">
            <v>76126880</v>
          </cell>
          <cell r="G82">
            <v>18460</v>
          </cell>
          <cell r="H82">
            <v>158132374</v>
          </cell>
          <cell r="I82">
            <v>15972893</v>
          </cell>
          <cell r="J82">
            <v>252944307</v>
          </cell>
          <cell r="K82">
            <v>59471556</v>
          </cell>
        </row>
        <row r="83">
          <cell r="B83">
            <v>370218</v>
          </cell>
          <cell r="C83">
            <v>42186</v>
          </cell>
          <cell r="D83">
            <v>42551</v>
          </cell>
          <cell r="E83">
            <v>19894920</v>
          </cell>
          <cell r="F83">
            <v>72521675</v>
          </cell>
          <cell r="G83">
            <v>8668776</v>
          </cell>
          <cell r="H83">
            <v>144620963</v>
          </cell>
          <cell r="I83">
            <v>38675664</v>
          </cell>
          <cell r="J83">
            <v>288216095</v>
          </cell>
          <cell r="K83">
            <v>101302959</v>
          </cell>
        </row>
        <row r="84">
          <cell r="B84">
            <v>370220</v>
          </cell>
          <cell r="C84">
            <v>42370</v>
          </cell>
          <cell r="D84">
            <v>42735</v>
          </cell>
          <cell r="E84">
            <v>776720</v>
          </cell>
          <cell r="F84">
            <v>24962915</v>
          </cell>
          <cell r="H84">
            <v>58722200</v>
          </cell>
          <cell r="I84">
            <v>386923</v>
          </cell>
          <cell r="J84">
            <v>84848758</v>
          </cell>
          <cell r="K84">
            <v>14114358</v>
          </cell>
        </row>
        <row r="85">
          <cell r="B85">
            <v>370222</v>
          </cell>
          <cell r="C85">
            <v>42370</v>
          </cell>
          <cell r="D85">
            <v>42735</v>
          </cell>
          <cell r="E85">
            <v>12044038</v>
          </cell>
          <cell r="F85">
            <v>127467496</v>
          </cell>
          <cell r="G85">
            <v>284017</v>
          </cell>
          <cell r="H85">
            <v>71640699</v>
          </cell>
          <cell r="I85">
            <v>170160261</v>
          </cell>
          <cell r="J85">
            <v>384497719</v>
          </cell>
          <cell r="K85">
            <v>128121009</v>
          </cell>
        </row>
        <row r="86">
          <cell r="B86">
            <v>370225</v>
          </cell>
          <cell r="C86">
            <v>42370</v>
          </cell>
          <cell r="D86">
            <v>42735</v>
          </cell>
          <cell r="E86">
            <v>2711680</v>
          </cell>
          <cell r="F86">
            <v>20756218</v>
          </cell>
          <cell r="H86">
            <v>328741853</v>
          </cell>
          <cell r="I86">
            <v>253172</v>
          </cell>
          <cell r="J86">
            <v>356215186</v>
          </cell>
          <cell r="K86">
            <v>49669155</v>
          </cell>
        </row>
        <row r="87">
          <cell r="B87">
            <v>370227</v>
          </cell>
          <cell r="C87">
            <v>42370</v>
          </cell>
          <cell r="D87">
            <v>42735</v>
          </cell>
          <cell r="E87">
            <v>4022538</v>
          </cell>
          <cell r="F87">
            <v>18097026</v>
          </cell>
          <cell r="G87">
            <v>2721722</v>
          </cell>
          <cell r="H87">
            <v>58743828</v>
          </cell>
          <cell r="I87">
            <v>33733643</v>
          </cell>
          <cell r="J87">
            <v>117318757</v>
          </cell>
          <cell r="K87">
            <v>37861159</v>
          </cell>
        </row>
        <row r="88">
          <cell r="B88">
            <v>370228</v>
          </cell>
          <cell r="C88">
            <v>42370</v>
          </cell>
          <cell r="D88">
            <v>42735</v>
          </cell>
          <cell r="E88">
            <v>3489381</v>
          </cell>
          <cell r="F88">
            <v>41654893</v>
          </cell>
          <cell r="G88">
            <v>1290260</v>
          </cell>
          <cell r="H88">
            <v>103633278</v>
          </cell>
          <cell r="I88">
            <v>24259410</v>
          </cell>
          <cell r="J88">
            <v>174541521</v>
          </cell>
          <cell r="K88">
            <v>44435690</v>
          </cell>
        </row>
        <row r="89">
          <cell r="B89">
            <v>370229</v>
          </cell>
          <cell r="C89">
            <v>42095</v>
          </cell>
          <cell r="D89">
            <v>42460</v>
          </cell>
          <cell r="E89">
            <v>1694765</v>
          </cell>
          <cell r="F89">
            <v>8357876</v>
          </cell>
          <cell r="G89">
            <v>1334814</v>
          </cell>
          <cell r="H89">
            <v>28886005</v>
          </cell>
          <cell r="I89">
            <v>12934757</v>
          </cell>
          <cell r="J89">
            <v>53208217</v>
          </cell>
          <cell r="K89">
            <v>12847116</v>
          </cell>
        </row>
        <row r="90">
          <cell r="B90">
            <v>370233</v>
          </cell>
          <cell r="C90">
            <v>42370</v>
          </cell>
          <cell r="D90">
            <v>42735</v>
          </cell>
          <cell r="I90">
            <v>16470311</v>
          </cell>
          <cell r="J90">
            <v>16470311</v>
          </cell>
          <cell r="K90">
            <v>2923948</v>
          </cell>
        </row>
        <row r="91">
          <cell r="B91">
            <v>370234</v>
          </cell>
          <cell r="C91">
            <v>42370</v>
          </cell>
          <cell r="D91">
            <v>42735</v>
          </cell>
          <cell r="E91">
            <v>46901057</v>
          </cell>
          <cell r="F91">
            <v>190785691</v>
          </cell>
          <cell r="G91">
            <v>4227994</v>
          </cell>
          <cell r="H91">
            <v>282623683</v>
          </cell>
          <cell r="I91">
            <v>29457210</v>
          </cell>
          <cell r="J91">
            <v>554104056</v>
          </cell>
          <cell r="K91">
            <v>133102143</v>
          </cell>
        </row>
        <row r="92">
          <cell r="B92">
            <v>370235</v>
          </cell>
          <cell r="C92">
            <v>42370</v>
          </cell>
          <cell r="D92">
            <v>42735</v>
          </cell>
          <cell r="E92">
            <v>6897323</v>
          </cell>
          <cell r="F92">
            <v>86788425</v>
          </cell>
          <cell r="G92">
            <v>2745604</v>
          </cell>
          <cell r="H92">
            <v>90179937</v>
          </cell>
          <cell r="I92">
            <v>39588616</v>
          </cell>
          <cell r="J92">
            <v>226199905</v>
          </cell>
          <cell r="K92">
            <v>64005390</v>
          </cell>
        </row>
        <row r="93">
          <cell r="B93">
            <v>370236</v>
          </cell>
          <cell r="C93">
            <v>42186</v>
          </cell>
          <cell r="D93">
            <v>42551</v>
          </cell>
          <cell r="E93">
            <v>11956234</v>
          </cell>
          <cell r="F93">
            <v>87467380</v>
          </cell>
          <cell r="G93">
            <v>5499799</v>
          </cell>
          <cell r="H93">
            <v>98421132</v>
          </cell>
          <cell r="I93">
            <v>30377703</v>
          </cell>
          <cell r="J93">
            <v>238715415</v>
          </cell>
          <cell r="K93">
            <v>54743889</v>
          </cell>
        </row>
        <row r="94">
          <cell r="B94">
            <v>371300</v>
          </cell>
          <cell r="C94">
            <v>42370</v>
          </cell>
          <cell r="D94">
            <v>42735</v>
          </cell>
          <cell r="E94">
            <v>2280356</v>
          </cell>
          <cell r="F94">
            <v>2391711</v>
          </cell>
          <cell r="G94">
            <v>87699</v>
          </cell>
          <cell r="H94">
            <v>7246114</v>
          </cell>
          <cell r="I94">
            <v>6315850</v>
          </cell>
          <cell r="J94">
            <v>21030397</v>
          </cell>
          <cell r="K94">
            <v>6425061</v>
          </cell>
        </row>
        <row r="95">
          <cell r="B95">
            <v>371301</v>
          </cell>
          <cell r="C95">
            <v>42278</v>
          </cell>
          <cell r="D95">
            <v>42643</v>
          </cell>
          <cell r="E95">
            <v>721530</v>
          </cell>
          <cell r="F95">
            <v>971879</v>
          </cell>
          <cell r="G95">
            <v>36526</v>
          </cell>
          <cell r="H95">
            <v>7004480</v>
          </cell>
          <cell r="I95">
            <v>2529180</v>
          </cell>
          <cell r="J95">
            <v>12743985</v>
          </cell>
          <cell r="K95">
            <v>4497072</v>
          </cell>
        </row>
        <row r="96">
          <cell r="B96">
            <v>371302</v>
          </cell>
          <cell r="C96">
            <v>42186</v>
          </cell>
          <cell r="D96">
            <v>42551</v>
          </cell>
          <cell r="E96">
            <v>1548041</v>
          </cell>
          <cell r="F96">
            <v>1561814</v>
          </cell>
          <cell r="G96">
            <v>373295</v>
          </cell>
          <cell r="H96">
            <v>5107028</v>
          </cell>
          <cell r="I96">
            <v>5261392</v>
          </cell>
          <cell r="J96">
            <v>13851570</v>
          </cell>
          <cell r="K96">
            <v>6654548</v>
          </cell>
        </row>
        <row r="97">
          <cell r="B97">
            <v>371303</v>
          </cell>
          <cell r="C97">
            <v>42125</v>
          </cell>
          <cell r="D97">
            <v>42490</v>
          </cell>
          <cell r="E97">
            <v>108286</v>
          </cell>
          <cell r="F97">
            <v>290616</v>
          </cell>
          <cell r="H97">
            <v>1628155</v>
          </cell>
          <cell r="I97">
            <v>744612</v>
          </cell>
          <cell r="J97">
            <v>3324505</v>
          </cell>
          <cell r="K97">
            <v>3565440</v>
          </cell>
        </row>
        <row r="98">
          <cell r="B98">
            <v>371304</v>
          </cell>
          <cell r="C98">
            <v>42186</v>
          </cell>
          <cell r="D98">
            <v>42551</v>
          </cell>
          <cell r="E98">
            <v>2780988</v>
          </cell>
          <cell r="F98">
            <v>1965531</v>
          </cell>
          <cell r="H98">
            <v>7791091</v>
          </cell>
          <cell r="J98">
            <v>12537610</v>
          </cell>
          <cell r="K98">
            <v>6406067</v>
          </cell>
        </row>
        <row r="99">
          <cell r="B99">
            <v>371305</v>
          </cell>
          <cell r="C99">
            <v>42278</v>
          </cell>
          <cell r="D99">
            <v>42643</v>
          </cell>
          <cell r="E99">
            <v>1006629</v>
          </cell>
          <cell r="F99">
            <v>890195</v>
          </cell>
          <cell r="G99">
            <v>24700</v>
          </cell>
          <cell r="H99">
            <v>2486310</v>
          </cell>
          <cell r="I99">
            <v>3867379</v>
          </cell>
          <cell r="J99">
            <v>8303789</v>
          </cell>
          <cell r="K99">
            <v>4552045</v>
          </cell>
        </row>
        <row r="100">
          <cell r="B100">
            <v>371306</v>
          </cell>
          <cell r="C100">
            <v>42186</v>
          </cell>
          <cell r="D100">
            <v>42551</v>
          </cell>
          <cell r="E100">
            <v>1443817</v>
          </cell>
          <cell r="F100">
            <v>3059397</v>
          </cell>
          <cell r="H100">
            <v>12484573</v>
          </cell>
          <cell r="J100">
            <v>18776447</v>
          </cell>
          <cell r="K100">
            <v>13154120</v>
          </cell>
        </row>
        <row r="101">
          <cell r="B101">
            <v>371307</v>
          </cell>
          <cell r="C101">
            <v>42370</v>
          </cell>
          <cell r="D101">
            <v>42735</v>
          </cell>
          <cell r="E101">
            <v>641180</v>
          </cell>
          <cell r="F101">
            <v>992767</v>
          </cell>
          <cell r="G101">
            <v>19473</v>
          </cell>
          <cell r="H101">
            <v>1563218</v>
          </cell>
          <cell r="I101">
            <v>617186</v>
          </cell>
          <cell r="J101">
            <v>4508012</v>
          </cell>
          <cell r="K101">
            <v>2485148</v>
          </cell>
        </row>
        <row r="102">
          <cell r="B102">
            <v>371309</v>
          </cell>
          <cell r="C102">
            <v>42278</v>
          </cell>
          <cell r="D102">
            <v>42643</v>
          </cell>
          <cell r="E102">
            <v>1187307</v>
          </cell>
          <cell r="F102">
            <v>2789004</v>
          </cell>
          <cell r="H102">
            <v>3739293</v>
          </cell>
          <cell r="I102">
            <v>3424733</v>
          </cell>
          <cell r="J102">
            <v>11140337</v>
          </cell>
          <cell r="K102">
            <v>9092419</v>
          </cell>
        </row>
        <row r="103">
          <cell r="B103">
            <v>371310</v>
          </cell>
          <cell r="C103">
            <v>42186</v>
          </cell>
          <cell r="D103">
            <v>42551</v>
          </cell>
          <cell r="E103">
            <v>1465173</v>
          </cell>
          <cell r="F103">
            <v>2362733</v>
          </cell>
          <cell r="H103">
            <v>7872857</v>
          </cell>
          <cell r="J103">
            <v>11913505</v>
          </cell>
          <cell r="K103">
            <v>6025526</v>
          </cell>
        </row>
        <row r="104">
          <cell r="B104">
            <v>371311</v>
          </cell>
          <cell r="C104">
            <v>42278</v>
          </cell>
          <cell r="D104">
            <v>42643</v>
          </cell>
          <cell r="E104">
            <v>567127</v>
          </cell>
          <cell r="F104">
            <v>666105</v>
          </cell>
          <cell r="H104">
            <v>1332527</v>
          </cell>
          <cell r="I104">
            <v>586924</v>
          </cell>
          <cell r="J104">
            <v>3790920</v>
          </cell>
          <cell r="K104">
            <v>2878156</v>
          </cell>
        </row>
        <row r="105">
          <cell r="B105">
            <v>371312</v>
          </cell>
          <cell r="C105">
            <v>42278</v>
          </cell>
          <cell r="D105">
            <v>42643</v>
          </cell>
          <cell r="E105">
            <v>8671815</v>
          </cell>
          <cell r="F105">
            <v>6642033</v>
          </cell>
          <cell r="G105">
            <v>217564</v>
          </cell>
          <cell r="H105">
            <v>29196747</v>
          </cell>
          <cell r="I105">
            <v>30273183</v>
          </cell>
          <cell r="J105">
            <v>75002579</v>
          </cell>
          <cell r="K105">
            <v>20056254</v>
          </cell>
        </row>
        <row r="106">
          <cell r="B106">
            <v>371313</v>
          </cell>
          <cell r="C106">
            <v>42186</v>
          </cell>
          <cell r="D106">
            <v>42551</v>
          </cell>
          <cell r="E106">
            <v>2138863</v>
          </cell>
          <cell r="F106">
            <v>3756808</v>
          </cell>
          <cell r="H106">
            <v>22882724</v>
          </cell>
          <cell r="J106">
            <v>28778395</v>
          </cell>
          <cell r="K106">
            <v>11832973</v>
          </cell>
        </row>
        <row r="107">
          <cell r="B107">
            <v>371314</v>
          </cell>
          <cell r="C107">
            <v>42278</v>
          </cell>
          <cell r="D107">
            <v>42643</v>
          </cell>
          <cell r="E107">
            <v>1716689</v>
          </cell>
          <cell r="F107">
            <v>2723638</v>
          </cell>
          <cell r="G107">
            <v>33298</v>
          </cell>
          <cell r="H107">
            <v>20489496</v>
          </cell>
          <cell r="I107">
            <v>3888442</v>
          </cell>
          <cell r="J107">
            <v>30196407</v>
          </cell>
          <cell r="K107">
            <v>23379989</v>
          </cell>
        </row>
        <row r="108">
          <cell r="B108">
            <v>371316</v>
          </cell>
          <cell r="C108">
            <v>42278</v>
          </cell>
          <cell r="D108">
            <v>42643</v>
          </cell>
          <cell r="E108">
            <v>1315547</v>
          </cell>
          <cell r="F108">
            <v>1754869</v>
          </cell>
          <cell r="G108">
            <v>131011</v>
          </cell>
          <cell r="H108">
            <v>6216238</v>
          </cell>
          <cell r="I108">
            <v>2645681</v>
          </cell>
          <cell r="J108">
            <v>13060924</v>
          </cell>
          <cell r="K108">
            <v>12171924</v>
          </cell>
        </row>
        <row r="109">
          <cell r="B109">
            <v>371317</v>
          </cell>
          <cell r="C109">
            <v>42186</v>
          </cell>
          <cell r="D109">
            <v>42551</v>
          </cell>
          <cell r="E109">
            <v>5556743</v>
          </cell>
          <cell r="F109">
            <v>7881300</v>
          </cell>
          <cell r="G109">
            <v>841198</v>
          </cell>
          <cell r="H109">
            <v>17729962</v>
          </cell>
          <cell r="I109">
            <v>7436964</v>
          </cell>
          <cell r="J109">
            <v>44826591</v>
          </cell>
          <cell r="K109">
            <v>18468947</v>
          </cell>
        </row>
        <row r="110">
          <cell r="B110">
            <v>371318</v>
          </cell>
          <cell r="C110">
            <v>42278</v>
          </cell>
          <cell r="D110">
            <v>42643</v>
          </cell>
          <cell r="E110">
            <v>1590987</v>
          </cell>
          <cell r="F110">
            <v>2704562</v>
          </cell>
          <cell r="G110">
            <v>14467</v>
          </cell>
          <cell r="H110">
            <v>5744069</v>
          </cell>
          <cell r="I110">
            <v>1392198</v>
          </cell>
          <cell r="J110">
            <v>12694838</v>
          </cell>
          <cell r="K110">
            <v>4235788</v>
          </cell>
        </row>
        <row r="111">
          <cell r="B111">
            <v>371319</v>
          </cell>
          <cell r="C111">
            <v>42186</v>
          </cell>
          <cell r="D111">
            <v>42551</v>
          </cell>
          <cell r="E111">
            <v>1903353</v>
          </cell>
          <cell r="F111">
            <v>3281906</v>
          </cell>
          <cell r="G111">
            <v>7442</v>
          </cell>
          <cell r="H111">
            <v>3722106</v>
          </cell>
          <cell r="I111">
            <v>691860</v>
          </cell>
          <cell r="J111">
            <v>9606667</v>
          </cell>
          <cell r="K111">
            <v>4896266</v>
          </cell>
        </row>
        <row r="112">
          <cell r="B112">
            <v>371320</v>
          </cell>
          <cell r="C112">
            <v>42370</v>
          </cell>
          <cell r="D112">
            <v>42735</v>
          </cell>
          <cell r="E112">
            <v>1221379</v>
          </cell>
          <cell r="F112">
            <v>1948419</v>
          </cell>
          <cell r="G112">
            <v>50898</v>
          </cell>
          <cell r="H112">
            <v>11884050</v>
          </cell>
          <cell r="I112">
            <v>6609925</v>
          </cell>
          <cell r="J112">
            <v>21883396</v>
          </cell>
          <cell r="K112">
            <v>8920567</v>
          </cell>
        </row>
        <row r="113">
          <cell r="B113">
            <v>371321</v>
          </cell>
          <cell r="C113">
            <v>42186</v>
          </cell>
          <cell r="D113">
            <v>42551</v>
          </cell>
          <cell r="E113">
            <v>2873743</v>
          </cell>
          <cell r="F113">
            <v>2387163</v>
          </cell>
          <cell r="G113">
            <v>83643</v>
          </cell>
          <cell r="H113">
            <v>10628166</v>
          </cell>
          <cell r="I113">
            <v>4719181</v>
          </cell>
          <cell r="J113">
            <v>24104625</v>
          </cell>
          <cell r="K113">
            <v>11093070</v>
          </cell>
        </row>
        <row r="114">
          <cell r="B114">
            <v>371322</v>
          </cell>
          <cell r="C114">
            <v>42186</v>
          </cell>
          <cell r="D114">
            <v>42551</v>
          </cell>
          <cell r="E114">
            <v>848219</v>
          </cell>
          <cell r="F114">
            <v>471459</v>
          </cell>
          <cell r="G114">
            <v>30106</v>
          </cell>
          <cell r="H114">
            <v>1917170</v>
          </cell>
          <cell r="I114">
            <v>594268</v>
          </cell>
          <cell r="J114">
            <v>4570316</v>
          </cell>
          <cell r="K114">
            <v>3366307</v>
          </cell>
        </row>
        <row r="115">
          <cell r="B115">
            <v>371323</v>
          </cell>
          <cell r="C115">
            <v>42278</v>
          </cell>
          <cell r="D115">
            <v>42643</v>
          </cell>
          <cell r="E115">
            <v>1735664</v>
          </cell>
          <cell r="F115">
            <v>4945960</v>
          </cell>
          <cell r="G115">
            <v>232878</v>
          </cell>
          <cell r="H115">
            <v>21372616</v>
          </cell>
          <cell r="I115">
            <v>8242622</v>
          </cell>
          <cell r="J115">
            <v>36529740</v>
          </cell>
          <cell r="K115">
            <v>16373066</v>
          </cell>
        </row>
        <row r="116">
          <cell r="B116">
            <v>371324</v>
          </cell>
          <cell r="C116">
            <v>42278</v>
          </cell>
          <cell r="D116">
            <v>42643</v>
          </cell>
          <cell r="E116">
            <v>348533</v>
          </cell>
          <cell r="F116">
            <v>884264</v>
          </cell>
          <cell r="H116">
            <v>2228773</v>
          </cell>
          <cell r="I116">
            <v>504673</v>
          </cell>
          <cell r="J116">
            <v>4768084</v>
          </cell>
          <cell r="K116">
            <v>2992124</v>
          </cell>
        </row>
        <row r="117">
          <cell r="B117">
            <v>371325</v>
          </cell>
          <cell r="C117">
            <v>42186</v>
          </cell>
          <cell r="D117">
            <v>42551</v>
          </cell>
          <cell r="E117">
            <v>529049</v>
          </cell>
          <cell r="F117">
            <v>1075049</v>
          </cell>
          <cell r="G117">
            <v>28189</v>
          </cell>
          <cell r="H117">
            <v>2542137</v>
          </cell>
          <cell r="I117">
            <v>809195</v>
          </cell>
          <cell r="J117">
            <v>5545484</v>
          </cell>
          <cell r="K117">
            <v>3393403</v>
          </cell>
        </row>
        <row r="118">
          <cell r="B118">
            <v>371326</v>
          </cell>
          <cell r="C118">
            <v>42095</v>
          </cell>
          <cell r="D118">
            <v>42460</v>
          </cell>
          <cell r="E118">
            <v>1253990</v>
          </cell>
          <cell r="F118">
            <v>4741631</v>
          </cell>
          <cell r="G118">
            <v>185639</v>
          </cell>
          <cell r="H118">
            <v>16962020</v>
          </cell>
          <cell r="I118">
            <v>7394142</v>
          </cell>
          <cell r="J118">
            <v>30537422</v>
          </cell>
          <cell r="K118">
            <v>8861450</v>
          </cell>
        </row>
        <row r="119">
          <cell r="B119">
            <v>371327</v>
          </cell>
          <cell r="C119">
            <v>42186</v>
          </cell>
          <cell r="D119">
            <v>42551</v>
          </cell>
          <cell r="E119">
            <v>554073</v>
          </cell>
          <cell r="F119">
            <v>973137</v>
          </cell>
          <cell r="G119">
            <v>17930</v>
          </cell>
          <cell r="H119">
            <v>2304889</v>
          </cell>
          <cell r="I119">
            <v>3238489</v>
          </cell>
          <cell r="J119">
            <v>7088518</v>
          </cell>
          <cell r="K119">
            <v>5511159</v>
          </cell>
        </row>
        <row r="120">
          <cell r="B120">
            <v>371328</v>
          </cell>
          <cell r="C120">
            <v>42370</v>
          </cell>
          <cell r="D120">
            <v>42735</v>
          </cell>
          <cell r="E120">
            <v>1693810</v>
          </cell>
          <cell r="F120">
            <v>4246322</v>
          </cell>
          <cell r="G120">
            <v>19804</v>
          </cell>
          <cell r="H120">
            <v>10651991</v>
          </cell>
          <cell r="I120">
            <v>3532064</v>
          </cell>
          <cell r="J120">
            <v>23224991</v>
          </cell>
          <cell r="K120">
            <v>12245808</v>
          </cell>
        </row>
        <row r="121">
          <cell r="B121">
            <v>371329</v>
          </cell>
          <cell r="C121">
            <v>42186</v>
          </cell>
          <cell r="D121">
            <v>42551</v>
          </cell>
          <cell r="E121">
            <v>969735</v>
          </cell>
          <cell r="F121">
            <v>1054788</v>
          </cell>
          <cell r="G121">
            <v>19223</v>
          </cell>
          <cell r="H121">
            <v>6416802</v>
          </cell>
          <cell r="I121">
            <v>1938687</v>
          </cell>
          <cell r="J121">
            <v>11606008</v>
          </cell>
          <cell r="K121">
            <v>5952995</v>
          </cell>
        </row>
        <row r="122">
          <cell r="B122">
            <v>371330</v>
          </cell>
          <cell r="C122">
            <v>42370</v>
          </cell>
          <cell r="D122">
            <v>42735</v>
          </cell>
          <cell r="E122">
            <v>595718</v>
          </cell>
          <cell r="F122">
            <v>1664818</v>
          </cell>
          <cell r="G122">
            <v>8035</v>
          </cell>
          <cell r="H122">
            <v>75586132</v>
          </cell>
          <cell r="I122">
            <v>5885481</v>
          </cell>
          <cell r="J122">
            <v>85425479</v>
          </cell>
          <cell r="K122">
            <v>18051843</v>
          </cell>
        </row>
        <row r="123">
          <cell r="B123">
            <v>371331</v>
          </cell>
          <cell r="C123">
            <v>42278</v>
          </cell>
          <cell r="D123">
            <v>42643</v>
          </cell>
          <cell r="E123">
            <v>3331876</v>
          </cell>
          <cell r="F123">
            <v>5047147</v>
          </cell>
          <cell r="G123">
            <v>67198</v>
          </cell>
          <cell r="H123">
            <v>14128622</v>
          </cell>
          <cell r="I123">
            <v>2271627</v>
          </cell>
          <cell r="J123">
            <v>26052391</v>
          </cell>
          <cell r="K123">
            <v>8579261</v>
          </cell>
        </row>
        <row r="124">
          <cell r="B124">
            <v>371332</v>
          </cell>
          <cell r="C124">
            <v>42186</v>
          </cell>
          <cell r="D124">
            <v>42551</v>
          </cell>
          <cell r="E124">
            <v>816374</v>
          </cell>
          <cell r="F124">
            <v>859520</v>
          </cell>
          <cell r="H124">
            <v>2353088</v>
          </cell>
          <cell r="I124">
            <v>962116</v>
          </cell>
          <cell r="J124">
            <v>5459837</v>
          </cell>
          <cell r="K124">
            <v>2521615</v>
          </cell>
        </row>
        <row r="125">
          <cell r="B125">
            <v>371333</v>
          </cell>
          <cell r="C125">
            <v>42278</v>
          </cell>
          <cell r="D125">
            <v>42643</v>
          </cell>
          <cell r="E125">
            <v>995857</v>
          </cell>
          <cell r="F125">
            <v>1338828</v>
          </cell>
          <cell r="I125">
            <v>22141899</v>
          </cell>
          <cell r="J125">
            <v>34668601</v>
          </cell>
          <cell r="K125">
            <v>16254887</v>
          </cell>
        </row>
        <row r="126">
          <cell r="B126">
            <v>371334</v>
          </cell>
          <cell r="C126">
            <v>42125</v>
          </cell>
          <cell r="D126">
            <v>42490</v>
          </cell>
          <cell r="E126">
            <v>1186561</v>
          </cell>
          <cell r="F126">
            <v>1149213</v>
          </cell>
          <cell r="I126">
            <v>3619698</v>
          </cell>
          <cell r="J126">
            <v>6069986</v>
          </cell>
          <cell r="K126">
            <v>3537942</v>
          </cell>
        </row>
        <row r="127">
          <cell r="B127">
            <v>371335</v>
          </cell>
          <cell r="C127">
            <v>42278</v>
          </cell>
          <cell r="D127">
            <v>42643</v>
          </cell>
          <cell r="E127">
            <v>2922884</v>
          </cell>
          <cell r="F127">
            <v>4608486</v>
          </cell>
          <cell r="G127">
            <v>6855</v>
          </cell>
          <cell r="H127">
            <v>10009948</v>
          </cell>
          <cell r="I127">
            <v>3925495</v>
          </cell>
          <cell r="J127">
            <v>21473668</v>
          </cell>
          <cell r="K127">
            <v>5830059</v>
          </cell>
        </row>
        <row r="128">
          <cell r="B128">
            <v>372004</v>
          </cell>
          <cell r="C128">
            <v>42248</v>
          </cell>
          <cell r="D128">
            <v>42643</v>
          </cell>
          <cell r="E128">
            <v>52001945</v>
          </cell>
          <cell r="F128">
            <v>70866430</v>
          </cell>
          <cell r="J128">
            <v>122868375</v>
          </cell>
          <cell r="K128">
            <v>32551860</v>
          </cell>
        </row>
        <row r="129">
          <cell r="B129">
            <v>372005</v>
          </cell>
          <cell r="C129">
            <v>42156</v>
          </cell>
          <cell r="D129">
            <v>42521</v>
          </cell>
          <cell r="E129">
            <v>14160581</v>
          </cell>
          <cell r="F129">
            <v>16123092</v>
          </cell>
          <cell r="J129">
            <v>30283673</v>
          </cell>
          <cell r="K129">
            <v>17150104</v>
          </cell>
        </row>
        <row r="130">
          <cell r="B130">
            <v>372007</v>
          </cell>
          <cell r="C130">
            <v>42248</v>
          </cell>
          <cell r="D130">
            <v>42613</v>
          </cell>
          <cell r="E130">
            <v>15529387</v>
          </cell>
          <cell r="F130">
            <v>29644477</v>
          </cell>
          <cell r="J130">
            <v>45173864</v>
          </cell>
          <cell r="K130">
            <v>13784202</v>
          </cell>
        </row>
        <row r="131">
          <cell r="B131">
            <v>372009</v>
          </cell>
          <cell r="C131">
            <v>42401</v>
          </cell>
          <cell r="D131">
            <v>42766</v>
          </cell>
          <cell r="E131">
            <v>27857527</v>
          </cell>
          <cell r="F131">
            <v>73981309</v>
          </cell>
          <cell r="J131">
            <v>101838836</v>
          </cell>
          <cell r="K131">
            <v>30321474</v>
          </cell>
        </row>
        <row r="132">
          <cell r="B132">
            <v>372011</v>
          </cell>
          <cell r="C132">
            <v>42248</v>
          </cell>
          <cell r="D132">
            <v>42613</v>
          </cell>
          <cell r="E132">
            <v>10795440</v>
          </cell>
          <cell r="F132">
            <v>14976658</v>
          </cell>
          <cell r="J132">
            <v>25835573</v>
          </cell>
          <cell r="K132">
            <v>10422093</v>
          </cell>
        </row>
        <row r="133">
          <cell r="B133">
            <v>372012</v>
          </cell>
          <cell r="C133">
            <v>42370</v>
          </cell>
          <cell r="D133">
            <v>42735</v>
          </cell>
          <cell r="E133">
            <v>7603500</v>
          </cell>
          <cell r="F133">
            <v>14257772</v>
          </cell>
          <cell r="G133">
            <v>17880</v>
          </cell>
          <cell r="H133">
            <v>9691</v>
          </cell>
          <cell r="J133">
            <v>21888843</v>
          </cell>
          <cell r="K133">
            <v>6403949</v>
          </cell>
        </row>
        <row r="134">
          <cell r="B134">
            <v>372016</v>
          </cell>
          <cell r="C134">
            <v>42186</v>
          </cell>
          <cell r="D134">
            <v>42551</v>
          </cell>
          <cell r="E134">
            <v>5885188</v>
          </cell>
          <cell r="F134">
            <v>14956723</v>
          </cell>
          <cell r="H134">
            <v>2447964</v>
          </cell>
          <cell r="J134">
            <v>26646227</v>
          </cell>
          <cell r="K134">
            <v>6373233</v>
          </cell>
        </row>
        <row r="135">
          <cell r="B135">
            <v>372017</v>
          </cell>
          <cell r="C135">
            <v>42186</v>
          </cell>
          <cell r="D135">
            <v>42551</v>
          </cell>
        </row>
        <row r="136">
          <cell r="B136">
            <v>372018</v>
          </cell>
          <cell r="C136">
            <v>42248</v>
          </cell>
          <cell r="D136">
            <v>42613</v>
          </cell>
          <cell r="E136">
            <v>75589157</v>
          </cell>
          <cell r="F136">
            <v>40706043</v>
          </cell>
          <cell r="J136">
            <v>116295200</v>
          </cell>
          <cell r="K136">
            <v>20049929</v>
          </cell>
        </row>
        <row r="137">
          <cell r="B137">
            <v>372019</v>
          </cell>
          <cell r="C137">
            <v>42248</v>
          </cell>
          <cell r="D137">
            <v>42613</v>
          </cell>
          <cell r="E137">
            <v>24708689</v>
          </cell>
          <cell r="F137">
            <v>35595269</v>
          </cell>
          <cell r="H137">
            <v>10400</v>
          </cell>
          <cell r="J137">
            <v>60314358</v>
          </cell>
          <cell r="K137">
            <v>12730706</v>
          </cell>
        </row>
        <row r="138">
          <cell r="B138">
            <v>372021</v>
          </cell>
          <cell r="C138">
            <v>42156</v>
          </cell>
          <cell r="D138">
            <v>42521</v>
          </cell>
          <cell r="E138">
            <v>18244110</v>
          </cell>
          <cell r="F138">
            <v>20591284</v>
          </cell>
          <cell r="H138">
            <v>976</v>
          </cell>
          <cell r="J138">
            <v>38836370</v>
          </cell>
          <cell r="K138">
            <v>14392378</v>
          </cell>
        </row>
        <row r="139">
          <cell r="B139">
            <v>372022</v>
          </cell>
          <cell r="C139">
            <v>42186</v>
          </cell>
          <cell r="D139">
            <v>42551</v>
          </cell>
          <cell r="E139">
            <v>60842702</v>
          </cell>
          <cell r="F139">
            <v>93165100</v>
          </cell>
          <cell r="H139">
            <v>22291</v>
          </cell>
          <cell r="J139">
            <v>154030093</v>
          </cell>
          <cell r="K139">
            <v>29804273</v>
          </cell>
        </row>
        <row r="140">
          <cell r="B140">
            <v>372023</v>
          </cell>
          <cell r="C140">
            <v>42278</v>
          </cell>
          <cell r="D140">
            <v>42643</v>
          </cell>
          <cell r="E140">
            <v>1627106</v>
          </cell>
          <cell r="F140">
            <v>1724414</v>
          </cell>
          <cell r="J140">
            <v>3661250</v>
          </cell>
          <cell r="K140">
            <v>2364688</v>
          </cell>
        </row>
        <row r="141">
          <cell r="B141">
            <v>373025</v>
          </cell>
          <cell r="C141">
            <v>42370</v>
          </cell>
          <cell r="D141">
            <v>42735</v>
          </cell>
          <cell r="E141">
            <v>14396699</v>
          </cell>
          <cell r="F141">
            <v>10753764</v>
          </cell>
          <cell r="I141">
            <v>1100015</v>
          </cell>
          <cell r="J141">
            <v>26250478</v>
          </cell>
          <cell r="K141">
            <v>14841226</v>
          </cell>
        </row>
        <row r="142">
          <cell r="B142">
            <v>373026</v>
          </cell>
          <cell r="C142">
            <v>42278</v>
          </cell>
          <cell r="D142">
            <v>42643</v>
          </cell>
          <cell r="E142">
            <v>4784658</v>
          </cell>
          <cell r="F142">
            <v>2869891</v>
          </cell>
          <cell r="I142">
            <v>2671422</v>
          </cell>
          <cell r="J142">
            <v>20544417</v>
          </cell>
          <cell r="K142">
            <v>12268228</v>
          </cell>
        </row>
        <row r="143">
          <cell r="B143">
            <v>373033</v>
          </cell>
          <cell r="C143">
            <v>42370</v>
          </cell>
          <cell r="D143">
            <v>42735</v>
          </cell>
          <cell r="E143">
            <v>12507600</v>
          </cell>
          <cell r="F143">
            <v>20937446</v>
          </cell>
          <cell r="J143">
            <v>33445046</v>
          </cell>
          <cell r="K143">
            <v>20796081</v>
          </cell>
        </row>
        <row r="144">
          <cell r="B144">
            <v>373300</v>
          </cell>
          <cell r="C144">
            <v>42186</v>
          </cell>
          <cell r="D144">
            <v>42551</v>
          </cell>
        </row>
        <row r="145">
          <cell r="B145">
            <v>374000</v>
          </cell>
          <cell r="C145">
            <v>42186</v>
          </cell>
          <cell r="D145">
            <v>42551</v>
          </cell>
          <cell r="E145">
            <v>11484406</v>
          </cell>
          <cell r="J145">
            <v>11484406</v>
          </cell>
          <cell r="K145">
            <v>-8474466</v>
          </cell>
        </row>
        <row r="146">
          <cell r="B146">
            <v>374001</v>
          </cell>
          <cell r="C146">
            <v>42186</v>
          </cell>
          <cell r="D146">
            <v>42551</v>
          </cell>
          <cell r="E146">
            <v>3534455</v>
          </cell>
          <cell r="I146">
            <v>2781463</v>
          </cell>
          <cell r="J146">
            <v>8707110</v>
          </cell>
          <cell r="K146">
            <v>6415959</v>
          </cell>
        </row>
        <row r="147">
          <cell r="B147">
            <v>374006</v>
          </cell>
          <cell r="C147">
            <v>42186</v>
          </cell>
          <cell r="D147">
            <v>42551</v>
          </cell>
          <cell r="E147">
            <v>3030688</v>
          </cell>
          <cell r="H147">
            <v>2740412</v>
          </cell>
          <cell r="J147">
            <v>5771100</v>
          </cell>
          <cell r="K147">
            <v>1547781</v>
          </cell>
        </row>
        <row r="148">
          <cell r="B148">
            <v>374008</v>
          </cell>
          <cell r="C148">
            <v>42186</v>
          </cell>
          <cell r="D148">
            <v>42551</v>
          </cell>
          <cell r="E148">
            <v>2742199</v>
          </cell>
          <cell r="I148">
            <v>2838762</v>
          </cell>
          <cell r="J148">
            <v>5873692</v>
          </cell>
          <cell r="K148">
            <v>5177641</v>
          </cell>
        </row>
        <row r="149">
          <cell r="B149">
            <v>374012</v>
          </cell>
          <cell r="C149">
            <v>42370</v>
          </cell>
          <cell r="D149">
            <v>42735</v>
          </cell>
          <cell r="E149">
            <v>37862648</v>
          </cell>
          <cell r="F149">
            <v>12265936</v>
          </cell>
          <cell r="H149">
            <v>177670</v>
          </cell>
          <cell r="I149">
            <v>2138</v>
          </cell>
          <cell r="J149">
            <v>50308392</v>
          </cell>
          <cell r="K149">
            <v>18842485</v>
          </cell>
        </row>
        <row r="150">
          <cell r="B150">
            <v>374016</v>
          </cell>
          <cell r="C150">
            <v>42370</v>
          </cell>
          <cell r="D150">
            <v>42735</v>
          </cell>
          <cell r="E150">
            <v>26500900</v>
          </cell>
          <cell r="J150">
            <v>26694382</v>
          </cell>
          <cell r="K150">
            <v>16691103</v>
          </cell>
        </row>
        <row r="151">
          <cell r="B151">
            <v>374017</v>
          </cell>
          <cell r="C151">
            <v>42370</v>
          </cell>
          <cell r="D151">
            <v>42735</v>
          </cell>
          <cell r="E151">
            <v>8552175</v>
          </cell>
          <cell r="F151">
            <v>4265350</v>
          </cell>
          <cell r="G151">
            <v>0</v>
          </cell>
          <cell r="H151">
            <v>0</v>
          </cell>
          <cell r="I151">
            <v>0</v>
          </cell>
          <cell r="J151">
            <v>12817525</v>
          </cell>
          <cell r="K151">
            <v>9999572</v>
          </cell>
        </row>
        <row r="152">
          <cell r="B152">
            <v>374020</v>
          </cell>
          <cell r="C152">
            <v>42186</v>
          </cell>
          <cell r="D152">
            <v>42551</v>
          </cell>
          <cell r="E152">
            <v>34660550</v>
          </cell>
          <cell r="F152">
            <v>7422850</v>
          </cell>
          <cell r="H152">
            <v>464907</v>
          </cell>
          <cell r="I152">
            <v>9528925</v>
          </cell>
          <cell r="J152">
            <v>64790461</v>
          </cell>
          <cell r="K152">
            <v>34296037</v>
          </cell>
        </row>
        <row r="153">
          <cell r="B153">
            <v>374021</v>
          </cell>
          <cell r="C153">
            <v>42370</v>
          </cell>
          <cell r="D153">
            <v>42735</v>
          </cell>
          <cell r="E153">
            <v>23113587</v>
          </cell>
          <cell r="H153">
            <v>1424555</v>
          </cell>
          <cell r="I153">
            <v>148586</v>
          </cell>
          <cell r="J153">
            <v>24686728</v>
          </cell>
          <cell r="K153">
            <v>10417319</v>
          </cell>
        </row>
        <row r="154">
          <cell r="B154">
            <v>374023</v>
          </cell>
          <cell r="C154">
            <v>42370</v>
          </cell>
          <cell r="D154">
            <v>42735</v>
          </cell>
          <cell r="E154">
            <v>25886612</v>
          </cell>
          <cell r="J154">
            <v>25886612</v>
          </cell>
          <cell r="K154">
            <v>17457114</v>
          </cell>
        </row>
        <row r="155">
          <cell r="B155">
            <v>374024</v>
          </cell>
          <cell r="C155">
            <v>42248</v>
          </cell>
          <cell r="D155">
            <v>42613</v>
          </cell>
          <cell r="E155">
            <v>68179342</v>
          </cell>
          <cell r="F155">
            <v>57600</v>
          </cell>
          <cell r="H155">
            <v>1139400</v>
          </cell>
          <cell r="I155">
            <v>1035766</v>
          </cell>
          <cell r="J155">
            <v>74812658</v>
          </cell>
          <cell r="K155">
            <v>40341783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N234"/>
  <sheetViews>
    <sheetView tabSelected="1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C68" sqref="C68"/>
    </sheetView>
  </sheetViews>
  <sheetFormatPr defaultColWidth="9.140625" defaultRowHeight="12.75" x14ac:dyDescent="0.2"/>
  <cols>
    <col min="1" max="1" width="11.710937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3.5703125" style="8" bestFit="1" customWidth="1"/>
    <col min="17" max="20" width="13.5703125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.42578125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bestFit="1" customWidth="1"/>
    <col min="33" max="35" width="12" style="9" bestFit="1" customWidth="1"/>
    <col min="36" max="36" width="12.42578125" style="9" bestFit="1" customWidth="1"/>
    <col min="37" max="37" width="6" style="9" bestFit="1" customWidth="1"/>
    <col min="38" max="38" width="9.140625" style="1"/>
    <col min="39" max="39" width="11" style="1" bestFit="1" customWidth="1"/>
    <col min="40" max="40" width="10" style="1" bestFit="1" customWidth="1"/>
    <col min="41" max="16384" width="9.140625" style="1"/>
  </cols>
  <sheetData>
    <row r="1" spans="1:40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f>AJ1</f>
        <v>2.8000000000000001E-2</v>
      </c>
      <c r="AI1" s="10">
        <f>AJ1</f>
        <v>2.8000000000000001E-2</v>
      </c>
      <c r="AJ1" s="11">
        <v>2.8000000000000001E-2</v>
      </c>
      <c r="AK1" s="12"/>
    </row>
    <row r="2" spans="1:40" s="22" customFormat="1" ht="38.25" x14ac:dyDescent="0.2">
      <c r="A2" s="13" t="s">
        <v>7</v>
      </c>
      <c r="B2" s="14" t="s">
        <v>8</v>
      </c>
      <c r="C2" s="15" t="s">
        <v>9</v>
      </c>
      <c r="D2" s="14" t="s">
        <v>10</v>
      </c>
      <c r="E2" s="14" t="s">
        <v>11</v>
      </c>
      <c r="F2" s="16" t="s">
        <v>12</v>
      </c>
      <c r="G2" s="17" t="s">
        <v>13</v>
      </c>
      <c r="H2" s="18" t="s">
        <v>14</v>
      </c>
      <c r="I2" s="18" t="s">
        <v>15</v>
      </c>
      <c r="J2" s="18" t="s">
        <v>16</v>
      </c>
      <c r="K2" s="18" t="s">
        <v>17</v>
      </c>
      <c r="L2" s="18" t="s">
        <v>18</v>
      </c>
      <c r="M2" s="18" t="s">
        <v>19</v>
      </c>
      <c r="N2" s="18" t="s">
        <v>20</v>
      </c>
      <c r="O2" s="18" t="s">
        <v>21</v>
      </c>
      <c r="P2" s="18" t="s">
        <v>22</v>
      </c>
      <c r="Q2" s="18" t="s">
        <v>23</v>
      </c>
      <c r="R2" s="18" t="s">
        <v>24</v>
      </c>
      <c r="S2" s="18" t="s">
        <v>25</v>
      </c>
      <c r="T2" s="18" t="s">
        <v>26</v>
      </c>
      <c r="U2" s="19"/>
      <c r="V2" s="18" t="s">
        <v>27</v>
      </c>
      <c r="W2" s="20"/>
      <c r="X2" s="18" t="s">
        <v>28</v>
      </c>
      <c r="Y2" s="18" t="s">
        <v>29</v>
      </c>
      <c r="Z2" s="21"/>
      <c r="AA2" s="18" t="s">
        <v>30</v>
      </c>
      <c r="AB2" s="18" t="s">
        <v>31</v>
      </c>
      <c r="AC2" s="18" t="s">
        <v>32</v>
      </c>
      <c r="AD2" s="18" t="s">
        <v>33</v>
      </c>
      <c r="AE2" s="18" t="s">
        <v>34</v>
      </c>
      <c r="AF2" s="18" t="s">
        <v>35</v>
      </c>
      <c r="AG2" s="18" t="s">
        <v>36</v>
      </c>
      <c r="AH2" s="18" t="s">
        <v>37</v>
      </c>
      <c r="AI2" s="18" t="s">
        <v>38</v>
      </c>
      <c r="AJ2" s="18" t="s">
        <v>39</v>
      </c>
      <c r="AK2" s="18" t="s">
        <v>40</v>
      </c>
    </row>
    <row r="3" spans="1:40" x14ac:dyDescent="0.2">
      <c r="A3" s="29" t="s">
        <v>41</v>
      </c>
      <c r="B3" s="2" t="s">
        <v>42</v>
      </c>
      <c r="C3" s="3">
        <v>12</v>
      </c>
      <c r="D3" s="4">
        <v>370202</v>
      </c>
      <c r="E3" s="5">
        <f>VLOOKUP($D3,'[4]HCRIS CR data'!$B:$K,2,FALSE)</f>
        <v>42370</v>
      </c>
      <c r="F3" s="5">
        <f>VLOOKUP($D3,'[4]HCRIS CR data'!$B:$K,3,FALSE)</f>
        <v>42735</v>
      </c>
      <c r="G3" s="23">
        <f t="shared" ref="G3:G66" si="0">366/(1+F3-E3)</f>
        <v>1</v>
      </c>
      <c r="H3" s="24">
        <f>IFERROR(VLOOKUP($D3,'[4]HCRIS CR data'!$B:$K,4,FALSE),0)</f>
        <v>52540719</v>
      </c>
      <c r="I3" s="24">
        <f>IFERROR(VLOOKUP($D3,'[4]HCRIS CR data'!$B:$K,5,FALSE),0)</f>
        <v>274922155</v>
      </c>
      <c r="J3" s="24">
        <f>IFERROR(VLOOKUP($D3,'[4]HCRIS CR data'!$B:$K,6,FALSE),0)</f>
        <v>12536319</v>
      </c>
      <c r="K3" s="24">
        <f>IFERROR(VLOOKUP($D3,'[4]HCRIS CR data'!$B:$K,7,FALSE),0)</f>
        <v>275082189</v>
      </c>
      <c r="L3" s="24">
        <f>IFERROR(VLOOKUP($D3,'[4]HCRIS CR data'!$B:$K,8,FALSE),0)</f>
        <v>40073942</v>
      </c>
      <c r="M3" s="24">
        <f>IFERROR(VLOOKUP($D3,'[4]HCRIS CR data'!$B:$K,9,FALSE),0)</f>
        <v>655155324</v>
      </c>
      <c r="N3" s="24">
        <f>IFERROR(VLOOKUP($D3,'[4]HCRIS CR data'!$B:$K,10,FALSE),0)</f>
        <v>168528675</v>
      </c>
      <c r="P3" s="9">
        <f t="shared" ref="P3:T34" si="1">H3*$G3</f>
        <v>52540719</v>
      </c>
      <c r="Q3" s="9">
        <f t="shared" si="1"/>
        <v>274922155</v>
      </c>
      <c r="R3" s="9">
        <f t="shared" si="1"/>
        <v>12536319</v>
      </c>
      <c r="S3" s="9">
        <f t="shared" si="1"/>
        <v>275082189</v>
      </c>
      <c r="T3" s="9">
        <f t="shared" si="1"/>
        <v>40073942</v>
      </c>
      <c r="V3" s="9">
        <f t="shared" ref="V3:V66" si="2">SUM(P3:T3)</f>
        <v>655155324</v>
      </c>
      <c r="W3" s="25"/>
      <c r="X3" s="9">
        <f t="shared" ref="X3:Y34" si="3">M3*$G3</f>
        <v>655155324</v>
      </c>
      <c r="Y3" s="9">
        <f t="shared" si="3"/>
        <v>168528675</v>
      </c>
      <c r="Z3" s="25"/>
      <c r="AA3" s="9">
        <f t="shared" ref="AA3:AA66" si="4">V3</f>
        <v>655155324</v>
      </c>
      <c r="AB3" s="9">
        <f t="shared" ref="AB3:AB66" si="5">IF(ISERROR(((P3+Q3+R3)/X3)*Y3),0,((P3+Q3+R3)/X3)*Y3)</f>
        <v>87459586.144428968</v>
      </c>
      <c r="AC3" s="9">
        <f t="shared" ref="AC3:AC66" si="6">IF(ISERROR(((S3+T3)/X3)*Y3),0,((S3+T3)/X3)*Y3)</f>
        <v>81069088.855571017</v>
      </c>
      <c r="AD3" s="9">
        <f t="shared" ref="AD3:AD66" si="7">SUM(P3:R3)</f>
        <v>339999193</v>
      </c>
      <c r="AE3" s="9">
        <f t="shared" ref="AE3:AE66" si="8">SUM(S3:T3)</f>
        <v>315156131</v>
      </c>
      <c r="AF3" s="9">
        <f t="shared" ref="AF3:AF66" si="9">AD3+AE3-AA3</f>
        <v>0</v>
      </c>
      <c r="AG3" s="9">
        <f t="shared" ref="AG3:AG66" si="10">IF(ISERROR((AA3/X3)*Y3),0,(AA3/X3)*Y3)</f>
        <v>168528675</v>
      </c>
      <c r="AH3" s="8">
        <f t="shared" ref="AH3:AH66" si="11">ROUND(AB3*$AH$1,0)</f>
        <v>2448868</v>
      </c>
      <c r="AI3" s="8">
        <f t="shared" ref="AI3:AI66" si="12">ROUND(AC3*$AI$1,0)</f>
        <v>2269934</v>
      </c>
      <c r="AJ3" s="26">
        <f t="shared" ref="AJ3:AJ66" si="13">ROUND(AH3+AI3,0)</f>
        <v>4718802</v>
      </c>
      <c r="AK3" s="27">
        <v>1</v>
      </c>
    </row>
    <row r="4" spans="1:40" x14ac:dyDescent="0.2">
      <c r="A4" s="32" t="s">
        <v>43</v>
      </c>
      <c r="B4" s="2" t="s">
        <v>44</v>
      </c>
      <c r="C4" s="3">
        <v>12</v>
      </c>
      <c r="D4" s="4">
        <v>370014</v>
      </c>
      <c r="E4" s="5">
        <f>VLOOKUP($D4,'[4]HCRIS CR data'!$B:$K,2,FALSE)</f>
        <v>42278</v>
      </c>
      <c r="F4" s="5">
        <f>VLOOKUP($D4,'[4]HCRIS CR data'!$B:$K,3,FALSE)</f>
        <v>42643</v>
      </c>
      <c r="G4" s="23">
        <f t="shared" si="0"/>
        <v>1</v>
      </c>
      <c r="H4" s="24">
        <f>IFERROR(VLOOKUP($D4,'[4]HCRIS CR data'!$B:$K,4,FALSE),0)</f>
        <v>49988987</v>
      </c>
      <c r="I4" s="24">
        <f>IFERROR(VLOOKUP($D4,'[4]HCRIS CR data'!$B:$K,5,FALSE),0)</f>
        <v>339845865</v>
      </c>
      <c r="J4" s="24">
        <f>IFERROR(VLOOKUP($D4,'[4]HCRIS CR data'!$B:$K,6,FALSE),0)</f>
        <v>0</v>
      </c>
      <c r="K4" s="24">
        <f>IFERROR(VLOOKUP($D4,'[4]HCRIS CR data'!$B:$K,7,FALSE),0)</f>
        <v>405796757</v>
      </c>
      <c r="L4" s="24">
        <f>IFERROR(VLOOKUP($D4,'[4]HCRIS CR data'!$B:$K,8,FALSE),0)</f>
        <v>0</v>
      </c>
      <c r="M4" s="24">
        <f>IFERROR(VLOOKUP($D4,'[4]HCRIS CR data'!$B:$K,9,FALSE),0)</f>
        <v>796432683</v>
      </c>
      <c r="N4" s="24">
        <f>IFERROR(VLOOKUP($D4,'[4]HCRIS CR data'!$B:$K,10,FALSE),0)</f>
        <v>91490703</v>
      </c>
      <c r="P4" s="9">
        <f t="shared" si="1"/>
        <v>49988987</v>
      </c>
      <c r="Q4" s="9">
        <f t="shared" si="1"/>
        <v>339845865</v>
      </c>
      <c r="R4" s="9">
        <f t="shared" si="1"/>
        <v>0</v>
      </c>
      <c r="S4" s="9">
        <f t="shared" si="1"/>
        <v>405796757</v>
      </c>
      <c r="T4" s="9">
        <f t="shared" si="1"/>
        <v>0</v>
      </c>
      <c r="V4" s="9">
        <f t="shared" si="2"/>
        <v>795631609</v>
      </c>
      <c r="W4" s="25"/>
      <c r="X4" s="9">
        <f t="shared" si="3"/>
        <v>796432683</v>
      </c>
      <c r="Y4" s="9">
        <f t="shared" si="3"/>
        <v>91490703</v>
      </c>
      <c r="Z4" s="25"/>
      <c r="AA4" s="9">
        <f t="shared" si="4"/>
        <v>795631609</v>
      </c>
      <c r="AB4" s="9">
        <f t="shared" si="5"/>
        <v>44782522.647153787</v>
      </c>
      <c r="AC4" s="9">
        <f t="shared" si="6"/>
        <v>46616156.475650527</v>
      </c>
      <c r="AD4" s="9">
        <f t="shared" si="7"/>
        <v>389834852</v>
      </c>
      <c r="AE4" s="9">
        <f t="shared" si="8"/>
        <v>405796757</v>
      </c>
      <c r="AF4" s="9">
        <f t="shared" si="9"/>
        <v>0</v>
      </c>
      <c r="AG4" s="9">
        <f t="shared" si="10"/>
        <v>91398679.122804314</v>
      </c>
      <c r="AH4" s="8">
        <f t="shared" si="11"/>
        <v>1253911</v>
      </c>
      <c r="AI4" s="8">
        <f t="shared" si="12"/>
        <v>1305252</v>
      </c>
      <c r="AJ4" s="26">
        <f t="shared" si="13"/>
        <v>2559163</v>
      </c>
      <c r="AK4" s="27">
        <v>1</v>
      </c>
    </row>
    <row r="5" spans="1:40" s="29" customFormat="1" x14ac:dyDescent="0.2">
      <c r="A5" s="32" t="s">
        <v>45</v>
      </c>
      <c r="B5" s="2" t="s">
        <v>46</v>
      </c>
      <c r="C5" s="3">
        <v>12</v>
      </c>
      <c r="D5" s="4">
        <v>370228</v>
      </c>
      <c r="E5" s="5">
        <f>VLOOKUP($D5,'[4]HCRIS CR data'!$B:$K,2,FALSE)</f>
        <v>42370</v>
      </c>
      <c r="F5" s="5">
        <f>VLOOKUP($D5,'[4]HCRIS CR data'!$B:$K,3,FALSE)</f>
        <v>42735</v>
      </c>
      <c r="G5" s="23">
        <f t="shared" si="0"/>
        <v>1</v>
      </c>
      <c r="H5" s="24">
        <f>IFERROR(VLOOKUP($D5,'[4]HCRIS CR data'!$B:$K,4,FALSE),0)</f>
        <v>3489381</v>
      </c>
      <c r="I5" s="24">
        <f>IFERROR(VLOOKUP($D5,'[4]HCRIS CR data'!$B:$K,5,FALSE),0)</f>
        <v>41654893</v>
      </c>
      <c r="J5" s="24">
        <f>IFERROR(VLOOKUP($D5,'[4]HCRIS CR data'!$B:$K,6,FALSE),0)</f>
        <v>1290260</v>
      </c>
      <c r="K5" s="24">
        <f>IFERROR(VLOOKUP($D5,'[4]HCRIS CR data'!$B:$K,7,FALSE),0)</f>
        <v>103633278</v>
      </c>
      <c r="L5" s="24">
        <f>IFERROR(VLOOKUP($D5,'[4]HCRIS CR data'!$B:$K,8,FALSE),0)</f>
        <v>24259410</v>
      </c>
      <c r="M5" s="24">
        <f>IFERROR(VLOOKUP($D5,'[4]HCRIS CR data'!$B:$K,9,FALSE),0)</f>
        <v>174541521</v>
      </c>
      <c r="N5" s="24">
        <f>IFERROR(VLOOKUP($D5,'[4]HCRIS CR data'!$B:$K,10,FALSE),0)</f>
        <v>44435690</v>
      </c>
      <c r="O5" s="1"/>
      <c r="P5" s="9">
        <f t="shared" si="1"/>
        <v>3489381</v>
      </c>
      <c r="Q5" s="9">
        <f t="shared" si="1"/>
        <v>41654893</v>
      </c>
      <c r="R5" s="9">
        <f t="shared" si="1"/>
        <v>1290260</v>
      </c>
      <c r="S5" s="9">
        <f t="shared" si="1"/>
        <v>103633278</v>
      </c>
      <c r="T5" s="9">
        <f t="shared" si="1"/>
        <v>24259410</v>
      </c>
      <c r="U5" s="9"/>
      <c r="V5" s="9">
        <f t="shared" si="2"/>
        <v>174327222</v>
      </c>
      <c r="W5" s="25"/>
      <c r="X5" s="9">
        <f t="shared" si="3"/>
        <v>174541521</v>
      </c>
      <c r="Y5" s="9">
        <f t="shared" si="3"/>
        <v>44435690</v>
      </c>
      <c r="Z5" s="25"/>
      <c r="AA5" s="9">
        <f t="shared" si="4"/>
        <v>174327222</v>
      </c>
      <c r="AB5" s="9">
        <f t="shared" si="5"/>
        <v>11821545.64883424</v>
      </c>
      <c r="AC5" s="9">
        <f t="shared" si="6"/>
        <v>32559586.994974796</v>
      </c>
      <c r="AD5" s="9">
        <f t="shared" si="7"/>
        <v>46434534</v>
      </c>
      <c r="AE5" s="9">
        <f t="shared" si="8"/>
        <v>127892688</v>
      </c>
      <c r="AF5" s="9">
        <f t="shared" si="9"/>
        <v>0</v>
      </c>
      <c r="AG5" s="9">
        <f t="shared" si="10"/>
        <v>44381132.643809035</v>
      </c>
      <c r="AH5" s="8">
        <f t="shared" si="11"/>
        <v>331003</v>
      </c>
      <c r="AI5" s="8">
        <f t="shared" si="12"/>
        <v>911668</v>
      </c>
      <c r="AJ5" s="26">
        <f t="shared" si="13"/>
        <v>1242671</v>
      </c>
      <c r="AK5" s="27">
        <v>1</v>
      </c>
      <c r="AL5" s="1"/>
      <c r="AM5" s="1"/>
      <c r="AN5" s="1"/>
    </row>
    <row r="6" spans="1:40" x14ac:dyDescent="0.2">
      <c r="A6" s="32" t="s">
        <v>47</v>
      </c>
      <c r="B6" s="2" t="s">
        <v>48</v>
      </c>
      <c r="C6" s="3">
        <v>12</v>
      </c>
      <c r="D6" s="4">
        <v>370030</v>
      </c>
      <c r="E6" s="5">
        <f>VLOOKUP($D6,'[4]HCRIS CR data'!$B:$K,2,FALSE)</f>
        <v>42095</v>
      </c>
      <c r="F6" s="5">
        <f>VLOOKUP($D6,'[4]HCRIS CR data'!$B:$K,3,FALSE)</f>
        <v>42460</v>
      </c>
      <c r="G6" s="23">
        <f t="shared" si="0"/>
        <v>1</v>
      </c>
      <c r="H6" s="24">
        <f>IFERROR(VLOOKUP($D6,'[4]HCRIS CR data'!$B:$K,4,FALSE),0)</f>
        <v>1674759</v>
      </c>
      <c r="I6" s="24">
        <f>IFERROR(VLOOKUP($D6,'[4]HCRIS CR data'!$B:$K,5,FALSE),0)</f>
        <v>8394143</v>
      </c>
      <c r="J6" s="24">
        <f>IFERROR(VLOOKUP($D6,'[4]HCRIS CR data'!$B:$K,6,FALSE),0)</f>
        <v>735406</v>
      </c>
      <c r="K6" s="24">
        <f>IFERROR(VLOOKUP($D6,'[4]HCRIS CR data'!$B:$K,7,FALSE),0)</f>
        <v>18315919</v>
      </c>
      <c r="L6" s="24">
        <f>IFERROR(VLOOKUP($D6,'[4]HCRIS CR data'!$B:$K,8,FALSE),0)</f>
        <v>6333645</v>
      </c>
      <c r="M6" s="24">
        <f>IFERROR(VLOOKUP($D6,'[4]HCRIS CR data'!$B:$K,9,FALSE),0)</f>
        <v>35434170</v>
      </c>
      <c r="N6" s="24">
        <f>IFERROR(VLOOKUP($D6,'[4]HCRIS CR data'!$B:$K,10,FALSE),0)</f>
        <v>6993005</v>
      </c>
      <c r="P6" s="9">
        <f t="shared" si="1"/>
        <v>1674759</v>
      </c>
      <c r="Q6" s="9">
        <f t="shared" si="1"/>
        <v>8394143</v>
      </c>
      <c r="R6" s="9">
        <f t="shared" si="1"/>
        <v>735406</v>
      </c>
      <c r="S6" s="9">
        <f t="shared" si="1"/>
        <v>18315919</v>
      </c>
      <c r="T6" s="9">
        <f t="shared" si="1"/>
        <v>6333645</v>
      </c>
      <c r="V6" s="9">
        <f t="shared" si="2"/>
        <v>35453872</v>
      </c>
      <c r="W6" s="25"/>
      <c r="X6" s="9">
        <f t="shared" si="3"/>
        <v>35434170</v>
      </c>
      <c r="Y6" s="9">
        <f t="shared" si="3"/>
        <v>6993005</v>
      </c>
      <c r="Z6" s="25"/>
      <c r="AA6" s="9">
        <f t="shared" si="4"/>
        <v>35453872</v>
      </c>
      <c r="AB6" s="9">
        <f t="shared" si="5"/>
        <v>2132252.0004148539</v>
      </c>
      <c r="AC6" s="9">
        <f t="shared" si="6"/>
        <v>4864641.2290684395</v>
      </c>
      <c r="AD6" s="9">
        <f t="shared" si="7"/>
        <v>10804308</v>
      </c>
      <c r="AE6" s="9">
        <f t="shared" si="8"/>
        <v>24649564</v>
      </c>
      <c r="AF6" s="9">
        <f t="shared" si="9"/>
        <v>0</v>
      </c>
      <c r="AG6" s="9">
        <f t="shared" si="10"/>
        <v>6996893.2294832934</v>
      </c>
      <c r="AH6" s="8">
        <f t="shared" si="11"/>
        <v>59703</v>
      </c>
      <c r="AI6" s="8">
        <f t="shared" si="12"/>
        <v>136210</v>
      </c>
      <c r="AJ6" s="26">
        <f t="shared" si="13"/>
        <v>195913</v>
      </c>
      <c r="AK6" s="27">
        <v>1</v>
      </c>
    </row>
    <row r="7" spans="1:40" x14ac:dyDescent="0.2">
      <c r="A7" s="30" t="s">
        <v>49</v>
      </c>
      <c r="B7" s="2" t="s">
        <v>50</v>
      </c>
      <c r="C7" s="3">
        <v>12</v>
      </c>
      <c r="D7" s="4">
        <v>370041</v>
      </c>
      <c r="E7" s="5">
        <f>VLOOKUP($D7,'[4]HCRIS CR data'!$B:$K,2,FALSE)</f>
        <v>42370</v>
      </c>
      <c r="F7" s="5">
        <f>VLOOKUP($D7,'[4]HCRIS CR data'!$B:$K,3,FALSE)</f>
        <v>42735</v>
      </c>
      <c r="G7" s="23">
        <f t="shared" si="0"/>
        <v>1</v>
      </c>
      <c r="H7" s="24">
        <f>IFERROR(VLOOKUP($D7,'[4]HCRIS CR data'!$B:$K,4,FALSE),0)</f>
        <v>18708342</v>
      </c>
      <c r="I7" s="24">
        <f>IFERROR(VLOOKUP($D7,'[4]HCRIS CR data'!$B:$K,5,FALSE),0)</f>
        <v>138177924</v>
      </c>
      <c r="J7" s="24">
        <f>IFERROR(VLOOKUP($D7,'[4]HCRIS CR data'!$B:$K,6,FALSE),0)</f>
        <v>835714</v>
      </c>
      <c r="K7" s="24">
        <f>IFERROR(VLOOKUP($D7,'[4]HCRIS CR data'!$B:$K,7,FALSE),0)</f>
        <v>36867200</v>
      </c>
      <c r="L7" s="24">
        <f>IFERROR(VLOOKUP($D7,'[4]HCRIS CR data'!$B:$K,8,FALSE),0)</f>
        <v>10777179</v>
      </c>
      <c r="M7" s="24">
        <f>IFERROR(VLOOKUP($D7,'[4]HCRIS CR data'!$B:$K,9,FALSE),0)</f>
        <v>205366359</v>
      </c>
      <c r="N7" s="24">
        <f>IFERROR(VLOOKUP($D7,'[4]HCRIS CR data'!$B:$K,10,FALSE),0)</f>
        <v>48257640</v>
      </c>
      <c r="P7" s="9">
        <f t="shared" si="1"/>
        <v>18708342</v>
      </c>
      <c r="Q7" s="9">
        <f t="shared" si="1"/>
        <v>138177924</v>
      </c>
      <c r="R7" s="9">
        <f t="shared" si="1"/>
        <v>835714</v>
      </c>
      <c r="S7" s="9">
        <f t="shared" si="1"/>
        <v>36867200</v>
      </c>
      <c r="T7" s="9">
        <f t="shared" si="1"/>
        <v>10777179</v>
      </c>
      <c r="V7" s="9">
        <f t="shared" si="2"/>
        <v>205366359</v>
      </c>
      <c r="W7" s="25"/>
      <c r="X7" s="9">
        <f t="shared" si="3"/>
        <v>205366359</v>
      </c>
      <c r="Y7" s="9">
        <f t="shared" si="3"/>
        <v>48257640</v>
      </c>
      <c r="Z7" s="25"/>
      <c r="AA7" s="9">
        <f t="shared" si="4"/>
        <v>205366359</v>
      </c>
      <c r="AB7" s="9">
        <f t="shared" si="5"/>
        <v>37062012.337313727</v>
      </c>
      <c r="AC7" s="9">
        <f t="shared" si="6"/>
        <v>11195627.662686272</v>
      </c>
      <c r="AD7" s="9">
        <f t="shared" si="7"/>
        <v>157721980</v>
      </c>
      <c r="AE7" s="9">
        <f t="shared" si="8"/>
        <v>47644379</v>
      </c>
      <c r="AF7" s="9">
        <f t="shared" si="9"/>
        <v>0</v>
      </c>
      <c r="AG7" s="9">
        <f t="shared" si="10"/>
        <v>48257640</v>
      </c>
      <c r="AH7" s="8">
        <f t="shared" si="11"/>
        <v>1037736</v>
      </c>
      <c r="AI7" s="8">
        <f t="shared" si="12"/>
        <v>313478</v>
      </c>
      <c r="AJ7" s="26">
        <f t="shared" si="13"/>
        <v>1351214</v>
      </c>
      <c r="AK7" s="27">
        <v>1</v>
      </c>
    </row>
    <row r="8" spans="1:40" x14ac:dyDescent="0.2">
      <c r="A8" s="30" t="s">
        <v>51</v>
      </c>
      <c r="B8" s="2" t="s">
        <v>52</v>
      </c>
      <c r="C8" s="3">
        <v>12</v>
      </c>
      <c r="D8" s="4">
        <v>374012</v>
      </c>
      <c r="E8" s="5">
        <f>VLOOKUP($D8,'[4]HCRIS CR data'!$B:$K,2,FALSE)</f>
        <v>42370</v>
      </c>
      <c r="F8" s="5">
        <f>VLOOKUP($D8,'[4]HCRIS CR data'!$B:$K,3,FALSE)</f>
        <v>42735</v>
      </c>
      <c r="G8" s="23">
        <f t="shared" si="0"/>
        <v>1</v>
      </c>
      <c r="H8" s="24">
        <f>IFERROR(VLOOKUP($D8,'[4]HCRIS CR data'!$B:$K,4,FALSE),0)</f>
        <v>37862648</v>
      </c>
      <c r="I8" s="24">
        <f>IFERROR(VLOOKUP($D8,'[4]HCRIS CR data'!$B:$K,5,FALSE),0)</f>
        <v>12265936</v>
      </c>
      <c r="J8" s="24">
        <f>IFERROR(VLOOKUP($D8,'[4]HCRIS CR data'!$B:$K,6,FALSE),0)</f>
        <v>0</v>
      </c>
      <c r="K8" s="24">
        <f>IFERROR(VLOOKUP($D8,'[4]HCRIS CR data'!$B:$K,7,FALSE),0)</f>
        <v>177670</v>
      </c>
      <c r="L8" s="24">
        <f>IFERROR(VLOOKUP($D8,'[4]HCRIS CR data'!$B:$K,8,FALSE),0)</f>
        <v>2138</v>
      </c>
      <c r="M8" s="24">
        <f>IFERROR(VLOOKUP($D8,'[4]HCRIS CR data'!$B:$K,9,FALSE),0)</f>
        <v>50308392</v>
      </c>
      <c r="N8" s="24">
        <f>IFERROR(VLOOKUP($D8,'[4]HCRIS CR data'!$B:$K,10,FALSE),0)</f>
        <v>18842485</v>
      </c>
      <c r="O8" s="29"/>
      <c r="P8" s="9">
        <f t="shared" si="1"/>
        <v>37862648</v>
      </c>
      <c r="Q8" s="9">
        <f t="shared" si="1"/>
        <v>12265936</v>
      </c>
      <c r="R8" s="9">
        <f t="shared" si="1"/>
        <v>0</v>
      </c>
      <c r="S8" s="9">
        <f t="shared" si="1"/>
        <v>177670</v>
      </c>
      <c r="T8" s="9">
        <f t="shared" si="1"/>
        <v>2138</v>
      </c>
      <c r="V8" s="9">
        <f t="shared" si="2"/>
        <v>50308392</v>
      </c>
      <c r="W8" s="31"/>
      <c r="X8" s="9">
        <f t="shared" si="3"/>
        <v>50308392</v>
      </c>
      <c r="Y8" s="9">
        <f t="shared" si="3"/>
        <v>18842485</v>
      </c>
      <c r="Z8" s="31"/>
      <c r="AA8" s="9">
        <f t="shared" si="4"/>
        <v>50308392</v>
      </c>
      <c r="AB8" s="9">
        <f t="shared" si="5"/>
        <v>18775139.783661541</v>
      </c>
      <c r="AC8" s="9">
        <f t="shared" si="6"/>
        <v>67345.216338458995</v>
      </c>
      <c r="AD8" s="9">
        <f t="shared" si="7"/>
        <v>50128584</v>
      </c>
      <c r="AE8" s="9">
        <f t="shared" si="8"/>
        <v>179808</v>
      </c>
      <c r="AF8" s="9">
        <f t="shared" si="9"/>
        <v>0</v>
      </c>
      <c r="AG8" s="9">
        <f t="shared" si="10"/>
        <v>18842485</v>
      </c>
      <c r="AH8" s="8">
        <f t="shared" si="11"/>
        <v>525704</v>
      </c>
      <c r="AI8" s="8">
        <f t="shared" si="12"/>
        <v>1886</v>
      </c>
      <c r="AJ8" s="26">
        <f t="shared" si="13"/>
        <v>527590</v>
      </c>
      <c r="AK8" s="27">
        <v>1</v>
      </c>
    </row>
    <row r="9" spans="1:40" s="29" customFormat="1" x14ac:dyDescent="0.2">
      <c r="A9" s="40" t="s">
        <v>53</v>
      </c>
      <c r="B9" s="2" t="s">
        <v>54</v>
      </c>
      <c r="C9" s="3">
        <v>12</v>
      </c>
      <c r="D9" s="4">
        <v>374023</v>
      </c>
      <c r="E9" s="5">
        <f>VLOOKUP($D9,'[4]HCRIS CR data'!$B:$K,2,FALSE)</f>
        <v>42370</v>
      </c>
      <c r="F9" s="5">
        <f>VLOOKUP($D9,'[4]HCRIS CR data'!$B:$K,3,FALSE)</f>
        <v>42735</v>
      </c>
      <c r="G9" s="23">
        <f t="shared" si="0"/>
        <v>1</v>
      </c>
      <c r="H9" s="24">
        <f>IFERROR(VLOOKUP($D9,'[4]HCRIS CR data'!$B:$K,4,FALSE),0)</f>
        <v>25886612</v>
      </c>
      <c r="I9" s="24">
        <f>IFERROR(VLOOKUP($D9,'[4]HCRIS CR data'!$B:$K,5,FALSE),0)</f>
        <v>0</v>
      </c>
      <c r="J9" s="24">
        <f>IFERROR(VLOOKUP($D9,'[4]HCRIS CR data'!$B:$K,6,FALSE),0)</f>
        <v>0</v>
      </c>
      <c r="K9" s="24">
        <f>IFERROR(VLOOKUP($D9,'[4]HCRIS CR data'!$B:$K,7,FALSE),0)</f>
        <v>0</v>
      </c>
      <c r="L9" s="24">
        <f>IFERROR(VLOOKUP($D9,'[4]HCRIS CR data'!$B:$K,8,FALSE),0)</f>
        <v>0</v>
      </c>
      <c r="M9" s="24">
        <f>IFERROR(VLOOKUP($D9,'[4]HCRIS CR data'!$B:$K,9,FALSE),0)</f>
        <v>25886612</v>
      </c>
      <c r="N9" s="24">
        <f>IFERROR(VLOOKUP($D9,'[4]HCRIS CR data'!$B:$K,10,FALSE),0)</f>
        <v>17457114</v>
      </c>
      <c r="P9" s="9">
        <f t="shared" si="1"/>
        <v>25886612</v>
      </c>
      <c r="Q9" s="9">
        <f t="shared" si="1"/>
        <v>0</v>
      </c>
      <c r="R9" s="9">
        <f t="shared" si="1"/>
        <v>0</v>
      </c>
      <c r="S9" s="9">
        <f t="shared" si="1"/>
        <v>0</v>
      </c>
      <c r="T9" s="9">
        <f t="shared" si="1"/>
        <v>0</v>
      </c>
      <c r="U9" s="8"/>
      <c r="V9" s="9">
        <f t="shared" si="2"/>
        <v>25886612</v>
      </c>
      <c r="W9" s="31"/>
      <c r="X9" s="9">
        <f t="shared" si="3"/>
        <v>25886612</v>
      </c>
      <c r="Y9" s="9">
        <f t="shared" si="3"/>
        <v>17457114</v>
      </c>
      <c r="Z9" s="31"/>
      <c r="AA9" s="9">
        <f t="shared" si="4"/>
        <v>25886612</v>
      </c>
      <c r="AB9" s="9">
        <f t="shared" si="5"/>
        <v>17457114</v>
      </c>
      <c r="AC9" s="9">
        <f t="shared" si="6"/>
        <v>0</v>
      </c>
      <c r="AD9" s="9">
        <f t="shared" si="7"/>
        <v>25886612</v>
      </c>
      <c r="AE9" s="9">
        <f t="shared" si="8"/>
        <v>0</v>
      </c>
      <c r="AF9" s="9">
        <f t="shared" si="9"/>
        <v>0</v>
      </c>
      <c r="AG9" s="9">
        <f t="shared" si="10"/>
        <v>17457114</v>
      </c>
      <c r="AH9" s="8">
        <f t="shared" si="11"/>
        <v>488799</v>
      </c>
      <c r="AI9" s="8">
        <f t="shared" si="12"/>
        <v>0</v>
      </c>
      <c r="AJ9" s="26">
        <f t="shared" si="13"/>
        <v>488799</v>
      </c>
      <c r="AK9" s="27">
        <v>1</v>
      </c>
      <c r="AM9" s="1"/>
    </row>
    <row r="10" spans="1:40" x14ac:dyDescent="0.2">
      <c r="A10" s="32" t="s">
        <v>55</v>
      </c>
      <c r="B10" s="2" t="s">
        <v>56</v>
      </c>
      <c r="C10" s="3">
        <v>12</v>
      </c>
      <c r="D10" s="4">
        <v>370100</v>
      </c>
      <c r="E10" s="5">
        <f>VLOOKUP($D10,'[4]HCRIS CR data'!$B:$K,2,FALSE)</f>
        <v>42186</v>
      </c>
      <c r="F10" s="5">
        <f>VLOOKUP($D10,'[4]HCRIS CR data'!$B:$K,3,FALSE)</f>
        <v>42551</v>
      </c>
      <c r="G10" s="23">
        <f t="shared" si="0"/>
        <v>1</v>
      </c>
      <c r="H10" s="24">
        <f>IFERROR(VLOOKUP($D10,'[4]HCRIS CR data'!$B:$K,4,FALSE),0)</f>
        <v>2446039</v>
      </c>
      <c r="I10" s="24">
        <f>IFERROR(VLOOKUP($D10,'[4]HCRIS CR data'!$B:$K,5,FALSE),0)</f>
        <v>5463071</v>
      </c>
      <c r="J10" s="24">
        <f>IFERROR(VLOOKUP($D10,'[4]HCRIS CR data'!$B:$K,6,FALSE),0)</f>
        <v>0</v>
      </c>
      <c r="K10" s="24">
        <f>IFERROR(VLOOKUP($D10,'[4]HCRIS CR data'!$B:$K,7,FALSE),0)</f>
        <v>18343773</v>
      </c>
      <c r="L10" s="24">
        <f>IFERROR(VLOOKUP($D10,'[4]HCRIS CR data'!$B:$K,8,FALSE),0)</f>
        <v>9186015</v>
      </c>
      <c r="M10" s="24">
        <f>IFERROR(VLOOKUP($D10,'[4]HCRIS CR data'!$B:$K,9,FALSE),0)</f>
        <v>35438898</v>
      </c>
      <c r="N10" s="24">
        <f>IFERROR(VLOOKUP($D10,'[4]HCRIS CR data'!$B:$K,10,FALSE),0)</f>
        <v>11510344</v>
      </c>
      <c r="P10" s="9">
        <f t="shared" si="1"/>
        <v>2446039</v>
      </c>
      <c r="Q10" s="9">
        <f t="shared" si="1"/>
        <v>5463071</v>
      </c>
      <c r="R10" s="9">
        <f t="shared" si="1"/>
        <v>0</v>
      </c>
      <c r="S10" s="9">
        <f t="shared" si="1"/>
        <v>18343773</v>
      </c>
      <c r="T10" s="9">
        <f t="shared" si="1"/>
        <v>9186015</v>
      </c>
      <c r="V10" s="9">
        <f t="shared" si="2"/>
        <v>35438898</v>
      </c>
      <c r="W10" s="25"/>
      <c r="X10" s="9">
        <f t="shared" si="3"/>
        <v>35438898</v>
      </c>
      <c r="Y10" s="9">
        <f t="shared" si="3"/>
        <v>11510344</v>
      </c>
      <c r="Z10" s="25"/>
      <c r="AA10" s="9">
        <f t="shared" si="4"/>
        <v>35438898</v>
      </c>
      <c r="AB10" s="9">
        <f t="shared" si="5"/>
        <v>2568832.0453373012</v>
      </c>
      <c r="AC10" s="9">
        <f t="shared" si="6"/>
        <v>8941511.9546626993</v>
      </c>
      <c r="AD10" s="9">
        <f t="shared" si="7"/>
        <v>7909110</v>
      </c>
      <c r="AE10" s="9">
        <f t="shared" si="8"/>
        <v>27529788</v>
      </c>
      <c r="AF10" s="9">
        <f t="shared" si="9"/>
        <v>0</v>
      </c>
      <c r="AG10" s="9">
        <f t="shared" si="10"/>
        <v>11510344</v>
      </c>
      <c r="AH10" s="8">
        <f t="shared" si="11"/>
        <v>71927</v>
      </c>
      <c r="AI10" s="8">
        <f t="shared" si="12"/>
        <v>250362</v>
      </c>
      <c r="AJ10" s="26">
        <f t="shared" si="13"/>
        <v>322289</v>
      </c>
      <c r="AK10" s="27">
        <v>1</v>
      </c>
    </row>
    <row r="11" spans="1:40" x14ac:dyDescent="0.2">
      <c r="A11" s="29" t="s">
        <v>57</v>
      </c>
      <c r="B11" s="2" t="s">
        <v>58</v>
      </c>
      <c r="C11" s="3">
        <v>12</v>
      </c>
      <c r="D11" s="4">
        <v>370029</v>
      </c>
      <c r="E11" s="5">
        <f>VLOOKUP($D11,'[4]HCRIS CR data'!$B:$K,2,FALSE)</f>
        <v>42095</v>
      </c>
      <c r="F11" s="5">
        <f>VLOOKUP($D11,'[4]HCRIS CR data'!$B:$K,3,FALSE)</f>
        <v>42460</v>
      </c>
      <c r="G11" s="23">
        <f t="shared" si="0"/>
        <v>1</v>
      </c>
      <c r="H11" s="24">
        <f>IFERROR(VLOOKUP($D11,'[4]HCRIS CR data'!$B:$K,4,FALSE),0)</f>
        <v>3687182</v>
      </c>
      <c r="I11" s="24">
        <f>IFERROR(VLOOKUP($D11,'[4]HCRIS CR data'!$B:$K,5,FALSE),0)</f>
        <v>16691552</v>
      </c>
      <c r="J11" s="24">
        <f>IFERROR(VLOOKUP($D11,'[4]HCRIS CR data'!$B:$K,6,FALSE),0)</f>
        <v>1068549</v>
      </c>
      <c r="K11" s="24">
        <f>IFERROR(VLOOKUP($D11,'[4]HCRIS CR data'!$B:$K,7,FALSE),0)</f>
        <v>39588598</v>
      </c>
      <c r="L11" s="24">
        <f>IFERROR(VLOOKUP($D11,'[4]HCRIS CR data'!$B:$K,8,FALSE),0)</f>
        <v>7841837</v>
      </c>
      <c r="M11" s="24">
        <f>IFERROR(VLOOKUP($D11,'[4]HCRIS CR data'!$B:$K,9,FALSE),0)</f>
        <v>70667340</v>
      </c>
      <c r="N11" s="24">
        <f>IFERROR(VLOOKUP($D11,'[4]HCRIS CR data'!$B:$K,10,FALSE),0)</f>
        <v>20677482</v>
      </c>
      <c r="P11" s="9">
        <f t="shared" si="1"/>
        <v>3687182</v>
      </c>
      <c r="Q11" s="9">
        <f t="shared" si="1"/>
        <v>16691552</v>
      </c>
      <c r="R11" s="9">
        <f t="shared" si="1"/>
        <v>1068549</v>
      </c>
      <c r="S11" s="9">
        <f t="shared" si="1"/>
        <v>39588598</v>
      </c>
      <c r="T11" s="9">
        <f t="shared" si="1"/>
        <v>7841837</v>
      </c>
      <c r="V11" s="9">
        <f t="shared" si="2"/>
        <v>68877718</v>
      </c>
      <c r="W11" s="25"/>
      <c r="X11" s="9">
        <f t="shared" si="3"/>
        <v>70667340</v>
      </c>
      <c r="Y11" s="9">
        <f t="shared" si="3"/>
        <v>20677482</v>
      </c>
      <c r="Z11" s="25"/>
      <c r="AA11" s="9">
        <f t="shared" si="4"/>
        <v>68877718</v>
      </c>
      <c r="AB11" s="9">
        <f t="shared" si="5"/>
        <v>6275541.2639191747</v>
      </c>
      <c r="AC11" s="9">
        <f t="shared" si="6"/>
        <v>13878291.810115818</v>
      </c>
      <c r="AD11" s="9">
        <f t="shared" si="7"/>
        <v>21447283</v>
      </c>
      <c r="AE11" s="9">
        <f t="shared" si="8"/>
        <v>47430435</v>
      </c>
      <c r="AF11" s="9">
        <f t="shared" si="9"/>
        <v>0</v>
      </c>
      <c r="AG11" s="9">
        <f t="shared" si="10"/>
        <v>20153833.074034993</v>
      </c>
      <c r="AH11" s="8">
        <f t="shared" si="11"/>
        <v>175715</v>
      </c>
      <c r="AI11" s="8">
        <f t="shared" si="12"/>
        <v>388592</v>
      </c>
      <c r="AJ11" s="26">
        <f t="shared" si="13"/>
        <v>564307</v>
      </c>
      <c r="AK11" s="27">
        <v>1</v>
      </c>
    </row>
    <row r="12" spans="1:40" x14ac:dyDescent="0.2">
      <c r="A12" s="32" t="s">
        <v>59</v>
      </c>
      <c r="B12" s="2" t="s">
        <v>60</v>
      </c>
      <c r="C12" s="3">
        <v>12</v>
      </c>
      <c r="D12" s="4">
        <v>370056</v>
      </c>
      <c r="E12" s="5">
        <f>VLOOKUP($D12,'[4]HCRIS CR data'!$B:$K,2,FALSE)</f>
        <v>42186</v>
      </c>
      <c r="F12" s="5">
        <f>VLOOKUP($D12,'[4]HCRIS CR data'!$B:$K,3,FALSE)</f>
        <v>42551</v>
      </c>
      <c r="G12" s="23">
        <f t="shared" si="0"/>
        <v>1</v>
      </c>
      <c r="H12" s="24">
        <f>IFERROR(VLOOKUP($D12,'[4]HCRIS CR data'!$B:$K,4,FALSE),0)</f>
        <v>61525990</v>
      </c>
      <c r="I12" s="24">
        <f>IFERROR(VLOOKUP($D12,'[4]HCRIS CR data'!$B:$K,5,FALSE),0)</f>
        <v>211421986</v>
      </c>
      <c r="J12" s="24">
        <f>IFERROR(VLOOKUP($D12,'[4]HCRIS CR data'!$B:$K,6,FALSE),0)</f>
        <v>7076691</v>
      </c>
      <c r="K12" s="24">
        <f>IFERROR(VLOOKUP($D12,'[4]HCRIS CR data'!$B:$K,7,FALSE),0)</f>
        <v>274037549</v>
      </c>
      <c r="L12" s="24">
        <f>IFERROR(VLOOKUP($D12,'[4]HCRIS CR data'!$B:$K,8,FALSE),0)</f>
        <v>37755828</v>
      </c>
      <c r="M12" s="24">
        <f>IFERROR(VLOOKUP($D12,'[4]HCRIS CR data'!$B:$K,9,FALSE),0)</f>
        <v>747114380</v>
      </c>
      <c r="N12" s="24">
        <f>IFERROR(VLOOKUP($D12,'[4]HCRIS CR data'!$B:$K,10,FALSE),0)</f>
        <v>237133048</v>
      </c>
      <c r="P12" s="9">
        <f t="shared" si="1"/>
        <v>61525990</v>
      </c>
      <c r="Q12" s="9">
        <f t="shared" si="1"/>
        <v>211421986</v>
      </c>
      <c r="R12" s="9">
        <f t="shared" si="1"/>
        <v>7076691</v>
      </c>
      <c r="S12" s="9">
        <f t="shared" si="1"/>
        <v>274037549</v>
      </c>
      <c r="T12" s="9">
        <f t="shared" si="1"/>
        <v>37755828</v>
      </c>
      <c r="V12" s="9">
        <f t="shared" si="2"/>
        <v>591818044</v>
      </c>
      <c r="W12" s="25"/>
      <c r="X12" s="9">
        <f t="shared" si="3"/>
        <v>747114380</v>
      </c>
      <c r="Y12" s="9">
        <f t="shared" si="3"/>
        <v>237133048</v>
      </c>
      <c r="Z12" s="25"/>
      <c r="AA12" s="9">
        <f t="shared" si="4"/>
        <v>591818044</v>
      </c>
      <c r="AB12" s="9">
        <f t="shared" si="5"/>
        <v>88879433.428781033</v>
      </c>
      <c r="AC12" s="9">
        <f t="shared" si="6"/>
        <v>98962777.070658311</v>
      </c>
      <c r="AD12" s="9">
        <f t="shared" si="7"/>
        <v>280024667</v>
      </c>
      <c r="AE12" s="9">
        <f t="shared" si="8"/>
        <v>311793377</v>
      </c>
      <c r="AF12" s="9">
        <f t="shared" si="9"/>
        <v>0</v>
      </c>
      <c r="AG12" s="9">
        <f t="shared" si="10"/>
        <v>187842210.49943933</v>
      </c>
      <c r="AH12" s="8">
        <f t="shared" si="11"/>
        <v>2488624</v>
      </c>
      <c r="AI12" s="8">
        <f t="shared" si="12"/>
        <v>2770958</v>
      </c>
      <c r="AJ12" s="26">
        <f t="shared" si="13"/>
        <v>5259582</v>
      </c>
      <c r="AK12" s="27">
        <v>1</v>
      </c>
    </row>
    <row r="13" spans="1:40" x14ac:dyDescent="0.2">
      <c r="A13" s="32" t="s">
        <v>61</v>
      </c>
      <c r="B13" s="2" t="s">
        <v>62</v>
      </c>
      <c r="C13" s="3">
        <v>12</v>
      </c>
      <c r="D13" s="4">
        <v>370023</v>
      </c>
      <c r="E13" s="5">
        <f>VLOOKUP($D13,'[4]HCRIS CR data'!$B:$K,2,FALSE)</f>
        <v>42186</v>
      </c>
      <c r="F13" s="5">
        <f>VLOOKUP($D13,'[4]HCRIS CR data'!$B:$K,3,FALSE)</f>
        <v>42551</v>
      </c>
      <c r="G13" s="23">
        <f t="shared" si="0"/>
        <v>1</v>
      </c>
      <c r="H13" s="24">
        <f>IFERROR(VLOOKUP($D13,'[4]HCRIS CR data'!$B:$K,4,FALSE),0)</f>
        <v>26676439</v>
      </c>
      <c r="I13" s="24">
        <f>IFERROR(VLOOKUP($D13,'[4]HCRIS CR data'!$B:$K,5,FALSE),0)</f>
        <v>78392252</v>
      </c>
      <c r="J13" s="24">
        <f>IFERROR(VLOOKUP($D13,'[4]HCRIS CR data'!$B:$K,6,FALSE),0)</f>
        <v>3286719</v>
      </c>
      <c r="K13" s="24">
        <f>IFERROR(VLOOKUP($D13,'[4]HCRIS CR data'!$B:$K,7,FALSE),0)</f>
        <v>168356267</v>
      </c>
      <c r="L13" s="24">
        <f>IFERROR(VLOOKUP($D13,'[4]HCRIS CR data'!$B:$K,8,FALSE),0)</f>
        <v>25262369</v>
      </c>
      <c r="M13" s="24">
        <f>IFERROR(VLOOKUP($D13,'[4]HCRIS CR data'!$B:$K,9,FALSE),0)</f>
        <v>306013080</v>
      </c>
      <c r="N13" s="24">
        <f>IFERROR(VLOOKUP($D13,'[4]HCRIS CR data'!$B:$K,10,FALSE),0)</f>
        <v>86938322</v>
      </c>
      <c r="P13" s="9">
        <f t="shared" si="1"/>
        <v>26676439</v>
      </c>
      <c r="Q13" s="9">
        <f t="shared" si="1"/>
        <v>78392252</v>
      </c>
      <c r="R13" s="9">
        <f t="shared" si="1"/>
        <v>3286719</v>
      </c>
      <c r="S13" s="9">
        <f t="shared" si="1"/>
        <v>168356267</v>
      </c>
      <c r="T13" s="9">
        <f t="shared" si="1"/>
        <v>25262369</v>
      </c>
      <c r="V13" s="9">
        <f t="shared" si="2"/>
        <v>301974046</v>
      </c>
      <c r="W13" s="25"/>
      <c r="X13" s="9">
        <f t="shared" si="3"/>
        <v>306013080</v>
      </c>
      <c r="Y13" s="9">
        <f t="shared" si="3"/>
        <v>86938322</v>
      </c>
      <c r="Z13" s="25"/>
      <c r="AA13" s="9">
        <f t="shared" si="4"/>
        <v>301974046</v>
      </c>
      <c r="AB13" s="9">
        <f t="shared" si="5"/>
        <v>30783774.095610619</v>
      </c>
      <c r="AC13" s="9">
        <f t="shared" si="6"/>
        <v>55007058.266165592</v>
      </c>
      <c r="AD13" s="9">
        <f t="shared" si="7"/>
        <v>108355410</v>
      </c>
      <c r="AE13" s="9">
        <f t="shared" si="8"/>
        <v>193618636</v>
      </c>
      <c r="AF13" s="9">
        <f t="shared" si="9"/>
        <v>0</v>
      </c>
      <c r="AG13" s="9">
        <f t="shared" si="10"/>
        <v>85790832.361776203</v>
      </c>
      <c r="AH13" s="8">
        <f t="shared" si="11"/>
        <v>861946</v>
      </c>
      <c r="AI13" s="8">
        <f t="shared" si="12"/>
        <v>1540198</v>
      </c>
      <c r="AJ13" s="26">
        <f t="shared" si="13"/>
        <v>2402144</v>
      </c>
      <c r="AK13" s="27">
        <v>1</v>
      </c>
    </row>
    <row r="14" spans="1:40" x14ac:dyDescent="0.2">
      <c r="A14" s="32" t="s">
        <v>63</v>
      </c>
      <c r="B14" s="2" t="s">
        <v>64</v>
      </c>
      <c r="C14" s="3">
        <v>12</v>
      </c>
      <c r="D14" s="4">
        <v>370153</v>
      </c>
      <c r="E14" s="5">
        <f>VLOOKUP($D14,'[4]HCRIS CR data'!$B:$K,2,FALSE)</f>
        <v>42186</v>
      </c>
      <c r="F14" s="5">
        <f>VLOOKUP($D14,'[4]HCRIS CR data'!$B:$K,3,FALSE)</f>
        <v>42551</v>
      </c>
      <c r="G14" s="23">
        <f t="shared" si="0"/>
        <v>1</v>
      </c>
      <c r="H14" s="24">
        <f>IFERROR(VLOOKUP($D14,'[4]HCRIS CR data'!$B:$K,4,FALSE),0)</f>
        <v>1749106</v>
      </c>
      <c r="I14" s="24">
        <f>IFERROR(VLOOKUP($D14,'[4]HCRIS CR data'!$B:$K,5,FALSE),0)</f>
        <v>6554166</v>
      </c>
      <c r="J14" s="24">
        <f>IFERROR(VLOOKUP($D14,'[4]HCRIS CR data'!$B:$K,6,FALSE),0)</f>
        <v>477534</v>
      </c>
      <c r="K14" s="24">
        <f>IFERROR(VLOOKUP($D14,'[4]HCRIS CR data'!$B:$K,7,FALSE),0)</f>
        <v>11787258</v>
      </c>
      <c r="L14" s="24">
        <f>IFERROR(VLOOKUP($D14,'[4]HCRIS CR data'!$B:$K,8,FALSE),0)</f>
        <v>2465603</v>
      </c>
      <c r="M14" s="24">
        <f>IFERROR(VLOOKUP($D14,'[4]HCRIS CR data'!$B:$K,9,FALSE),0)</f>
        <v>24623210</v>
      </c>
      <c r="N14" s="24">
        <f>IFERROR(VLOOKUP($D14,'[4]HCRIS CR data'!$B:$K,10,FALSE),0)</f>
        <v>10573621</v>
      </c>
      <c r="P14" s="9">
        <f t="shared" si="1"/>
        <v>1749106</v>
      </c>
      <c r="Q14" s="9">
        <f t="shared" si="1"/>
        <v>6554166</v>
      </c>
      <c r="R14" s="9">
        <f t="shared" si="1"/>
        <v>477534</v>
      </c>
      <c r="S14" s="9">
        <f t="shared" si="1"/>
        <v>11787258</v>
      </c>
      <c r="T14" s="9">
        <f t="shared" si="1"/>
        <v>2465603</v>
      </c>
      <c r="V14" s="9">
        <f t="shared" si="2"/>
        <v>23033667</v>
      </c>
      <c r="W14" s="25"/>
      <c r="X14" s="9">
        <f t="shared" si="3"/>
        <v>24623210</v>
      </c>
      <c r="Y14" s="9">
        <f t="shared" si="3"/>
        <v>10573621</v>
      </c>
      <c r="Z14" s="25"/>
      <c r="AA14" s="9">
        <f t="shared" si="4"/>
        <v>23033667</v>
      </c>
      <c r="AB14" s="9">
        <f t="shared" si="5"/>
        <v>3770625.9548826492</v>
      </c>
      <c r="AC14" s="9">
        <f t="shared" si="6"/>
        <v>6120418.5148760453</v>
      </c>
      <c r="AD14" s="9">
        <f t="shared" si="7"/>
        <v>8780806</v>
      </c>
      <c r="AE14" s="9">
        <f t="shared" si="8"/>
        <v>14252861</v>
      </c>
      <c r="AF14" s="9">
        <f t="shared" si="9"/>
        <v>0</v>
      </c>
      <c r="AG14" s="9">
        <f t="shared" si="10"/>
        <v>9891044.469758695</v>
      </c>
      <c r="AH14" s="8">
        <f t="shared" si="11"/>
        <v>105578</v>
      </c>
      <c r="AI14" s="8">
        <f t="shared" si="12"/>
        <v>171372</v>
      </c>
      <c r="AJ14" s="26">
        <f t="shared" si="13"/>
        <v>276950</v>
      </c>
      <c r="AK14" s="27">
        <v>1</v>
      </c>
    </row>
    <row r="15" spans="1:40" x14ac:dyDescent="0.2">
      <c r="A15" s="32" t="s">
        <v>65</v>
      </c>
      <c r="B15" s="2" t="s">
        <v>66</v>
      </c>
      <c r="C15" s="3">
        <v>12</v>
      </c>
      <c r="D15" s="4">
        <v>370054</v>
      </c>
      <c r="E15" s="5">
        <f>VLOOKUP($D15,'[4]HCRIS CR data'!$B:$K,2,FALSE)</f>
        <v>42370</v>
      </c>
      <c r="F15" s="5">
        <f>VLOOKUP($D15,'[4]HCRIS CR data'!$B:$K,3,FALSE)</f>
        <v>42735</v>
      </c>
      <c r="G15" s="23">
        <f t="shared" si="0"/>
        <v>1</v>
      </c>
      <c r="H15" s="24">
        <f>IFERROR(VLOOKUP($D15,'[4]HCRIS CR data'!$B:$K,4,FALSE),0)</f>
        <v>6136003</v>
      </c>
      <c r="I15" s="24">
        <f>IFERROR(VLOOKUP($D15,'[4]HCRIS CR data'!$B:$K,5,FALSE),0)</f>
        <v>6688942</v>
      </c>
      <c r="J15" s="24">
        <f>IFERROR(VLOOKUP($D15,'[4]HCRIS CR data'!$B:$K,6,FALSE),0)</f>
        <v>1748136</v>
      </c>
      <c r="K15" s="24">
        <f>IFERROR(VLOOKUP($D15,'[4]HCRIS CR data'!$B:$K,7,FALSE),0)</f>
        <v>32299247</v>
      </c>
      <c r="L15" s="24">
        <f>IFERROR(VLOOKUP($D15,'[4]HCRIS CR data'!$B:$K,8,FALSE),0)</f>
        <v>18225933</v>
      </c>
      <c r="M15" s="24">
        <f>IFERROR(VLOOKUP($D15,'[4]HCRIS CR data'!$B:$K,9,FALSE),0)</f>
        <v>79145130</v>
      </c>
      <c r="N15" s="24">
        <f>IFERROR(VLOOKUP($D15,'[4]HCRIS CR data'!$B:$K,10,FALSE),0)</f>
        <v>28758297</v>
      </c>
      <c r="P15" s="9">
        <f t="shared" si="1"/>
        <v>6136003</v>
      </c>
      <c r="Q15" s="9">
        <f t="shared" si="1"/>
        <v>6688942</v>
      </c>
      <c r="R15" s="9">
        <f t="shared" si="1"/>
        <v>1748136</v>
      </c>
      <c r="S15" s="9">
        <f t="shared" si="1"/>
        <v>32299247</v>
      </c>
      <c r="T15" s="9">
        <f t="shared" si="1"/>
        <v>18225933</v>
      </c>
      <c r="V15" s="9">
        <f t="shared" si="2"/>
        <v>65098261</v>
      </c>
      <c r="W15" s="25"/>
      <c r="X15" s="9">
        <f t="shared" si="3"/>
        <v>79145130</v>
      </c>
      <c r="Y15" s="9">
        <f t="shared" si="3"/>
        <v>28758297</v>
      </c>
      <c r="Z15" s="25"/>
      <c r="AA15" s="9">
        <f t="shared" si="4"/>
        <v>65098261</v>
      </c>
      <c r="AB15" s="9">
        <f t="shared" si="5"/>
        <v>5295297.2798586218</v>
      </c>
      <c r="AC15" s="9">
        <f t="shared" si="6"/>
        <v>18358907.647488356</v>
      </c>
      <c r="AD15" s="9">
        <f t="shared" si="7"/>
        <v>14573081</v>
      </c>
      <c r="AE15" s="9">
        <f t="shared" si="8"/>
        <v>50525180</v>
      </c>
      <c r="AF15" s="9">
        <f t="shared" si="9"/>
        <v>0</v>
      </c>
      <c r="AG15" s="9">
        <f t="shared" si="10"/>
        <v>23654204.927346978</v>
      </c>
      <c r="AH15" s="8">
        <f t="shared" si="11"/>
        <v>148268</v>
      </c>
      <c r="AI15" s="8">
        <f t="shared" si="12"/>
        <v>514049</v>
      </c>
      <c r="AJ15" s="26">
        <f t="shared" si="13"/>
        <v>662317</v>
      </c>
      <c r="AK15" s="27">
        <v>1</v>
      </c>
    </row>
    <row r="16" spans="1:40" x14ac:dyDescent="0.2">
      <c r="A16" s="32" t="s">
        <v>67</v>
      </c>
      <c r="B16" s="2" t="s">
        <v>68</v>
      </c>
      <c r="C16" s="3">
        <v>12</v>
      </c>
      <c r="D16" s="4">
        <v>370019</v>
      </c>
      <c r="E16" s="5">
        <f>VLOOKUP($D16,'[4]HCRIS CR data'!$B:$K,2,FALSE)</f>
        <v>42186</v>
      </c>
      <c r="F16" s="5">
        <f>VLOOKUP($D16,'[4]HCRIS CR data'!$B:$K,3,FALSE)</f>
        <v>42551</v>
      </c>
      <c r="G16" s="23">
        <f t="shared" si="0"/>
        <v>1</v>
      </c>
      <c r="H16" s="24">
        <f>IFERROR(VLOOKUP($D16,'[4]HCRIS CR data'!$B:$K,4,FALSE),0)</f>
        <v>7915551</v>
      </c>
      <c r="I16" s="24">
        <f>IFERROR(VLOOKUP($D16,'[4]HCRIS CR data'!$B:$K,5,FALSE),0)</f>
        <v>30554400</v>
      </c>
      <c r="J16" s="24">
        <f>IFERROR(VLOOKUP($D16,'[4]HCRIS CR data'!$B:$K,6,FALSE),0)</f>
        <v>1191600</v>
      </c>
      <c r="K16" s="24">
        <f>IFERROR(VLOOKUP($D16,'[4]HCRIS CR data'!$B:$K,7,FALSE),0)</f>
        <v>65761954</v>
      </c>
      <c r="L16" s="24">
        <f>IFERROR(VLOOKUP($D16,'[4]HCRIS CR data'!$B:$K,8,FALSE),0)</f>
        <v>8457651</v>
      </c>
      <c r="M16" s="24">
        <f>IFERROR(VLOOKUP($D16,'[4]HCRIS CR data'!$B:$K,9,FALSE),0)</f>
        <v>133454765</v>
      </c>
      <c r="N16" s="24">
        <f>IFERROR(VLOOKUP($D16,'[4]HCRIS CR data'!$B:$K,10,FALSE),0)</f>
        <v>40528085</v>
      </c>
      <c r="P16" s="9">
        <f t="shared" si="1"/>
        <v>7915551</v>
      </c>
      <c r="Q16" s="9">
        <f t="shared" si="1"/>
        <v>30554400</v>
      </c>
      <c r="R16" s="9">
        <f t="shared" si="1"/>
        <v>1191600</v>
      </c>
      <c r="S16" s="9">
        <f t="shared" si="1"/>
        <v>65761954</v>
      </c>
      <c r="T16" s="9">
        <f t="shared" si="1"/>
        <v>8457651</v>
      </c>
      <c r="V16" s="9">
        <f t="shared" si="2"/>
        <v>113881156</v>
      </c>
      <c r="W16" s="25"/>
      <c r="X16" s="9">
        <f t="shared" si="3"/>
        <v>133454765</v>
      </c>
      <c r="Y16" s="9">
        <f t="shared" si="3"/>
        <v>40528085</v>
      </c>
      <c r="Z16" s="25"/>
      <c r="AA16" s="9">
        <f t="shared" si="4"/>
        <v>113881156</v>
      </c>
      <c r="AB16" s="9">
        <f t="shared" si="5"/>
        <v>12044580.874724368</v>
      </c>
      <c r="AC16" s="9">
        <f t="shared" si="6"/>
        <v>22539311.054996241</v>
      </c>
      <c r="AD16" s="9">
        <f t="shared" si="7"/>
        <v>39661551</v>
      </c>
      <c r="AE16" s="9">
        <f t="shared" si="8"/>
        <v>74219605</v>
      </c>
      <c r="AF16" s="9">
        <f t="shared" si="9"/>
        <v>0</v>
      </c>
      <c r="AG16" s="9">
        <f t="shared" si="10"/>
        <v>34583891.929720603</v>
      </c>
      <c r="AH16" s="8">
        <f t="shared" si="11"/>
        <v>337248</v>
      </c>
      <c r="AI16" s="8">
        <f t="shared" si="12"/>
        <v>631101</v>
      </c>
      <c r="AJ16" s="26">
        <f t="shared" si="13"/>
        <v>968349</v>
      </c>
      <c r="AK16" s="27">
        <v>1</v>
      </c>
    </row>
    <row r="17" spans="1:40" x14ac:dyDescent="0.2">
      <c r="A17" s="32" t="s">
        <v>69</v>
      </c>
      <c r="B17" s="2" t="s">
        <v>70</v>
      </c>
      <c r="C17" s="3">
        <v>12</v>
      </c>
      <c r="D17" s="4">
        <v>370183</v>
      </c>
      <c r="E17" s="5">
        <f>VLOOKUP($D17,'[4]HCRIS CR data'!$B:$K,2,FALSE)</f>
        <v>42339</v>
      </c>
      <c r="F17" s="5">
        <f>VLOOKUP($D17,'[4]HCRIS CR data'!$B:$K,3,FALSE)</f>
        <v>42704</v>
      </c>
      <c r="G17" s="23">
        <f t="shared" si="0"/>
        <v>1</v>
      </c>
      <c r="H17" s="24">
        <f>IFERROR(VLOOKUP($D17,'[4]HCRIS CR data'!$B:$K,4,FALSE),0)</f>
        <v>4820941</v>
      </c>
      <c r="I17" s="24">
        <f>IFERROR(VLOOKUP($D17,'[4]HCRIS CR data'!$B:$K,5,FALSE),0)</f>
        <v>6607172</v>
      </c>
      <c r="J17" s="24">
        <f>IFERROR(VLOOKUP($D17,'[4]HCRIS CR data'!$B:$K,6,FALSE),0)</f>
        <v>763794</v>
      </c>
      <c r="K17" s="24">
        <f>IFERROR(VLOOKUP($D17,'[4]HCRIS CR data'!$B:$K,7,FALSE),0)</f>
        <v>30384955</v>
      </c>
      <c r="L17" s="24">
        <f>IFERROR(VLOOKUP($D17,'[4]HCRIS CR data'!$B:$K,8,FALSE),0)</f>
        <v>13511553</v>
      </c>
      <c r="M17" s="24">
        <f>IFERROR(VLOOKUP($D17,'[4]HCRIS CR data'!$B:$K,9,FALSE),0)</f>
        <v>56088415</v>
      </c>
      <c r="N17" s="24">
        <f>IFERROR(VLOOKUP($D17,'[4]HCRIS CR data'!$B:$K,10,FALSE),0)</f>
        <v>15369971</v>
      </c>
      <c r="P17" s="9">
        <f t="shared" si="1"/>
        <v>4820941</v>
      </c>
      <c r="Q17" s="9">
        <f t="shared" si="1"/>
        <v>6607172</v>
      </c>
      <c r="R17" s="9">
        <f t="shared" si="1"/>
        <v>763794</v>
      </c>
      <c r="S17" s="9">
        <f t="shared" si="1"/>
        <v>30384955</v>
      </c>
      <c r="T17" s="9">
        <f t="shared" si="1"/>
        <v>13511553</v>
      </c>
      <c r="V17" s="9">
        <f t="shared" si="2"/>
        <v>56088415</v>
      </c>
      <c r="W17" s="25"/>
      <c r="X17" s="9">
        <f t="shared" si="3"/>
        <v>56088415</v>
      </c>
      <c r="Y17" s="9">
        <f t="shared" si="3"/>
        <v>15369971</v>
      </c>
      <c r="Z17" s="25"/>
      <c r="AA17" s="9">
        <f t="shared" si="4"/>
        <v>56088415</v>
      </c>
      <c r="AB17" s="9">
        <f t="shared" si="5"/>
        <v>3340961.8906987654</v>
      </c>
      <c r="AC17" s="9">
        <f t="shared" si="6"/>
        <v>12029009.109301236</v>
      </c>
      <c r="AD17" s="9">
        <f t="shared" si="7"/>
        <v>12191907</v>
      </c>
      <c r="AE17" s="9">
        <f t="shared" si="8"/>
        <v>43896508</v>
      </c>
      <c r="AF17" s="9">
        <f t="shared" si="9"/>
        <v>0</v>
      </c>
      <c r="AG17" s="9">
        <f t="shared" si="10"/>
        <v>15369971</v>
      </c>
      <c r="AH17" s="8">
        <f t="shared" si="11"/>
        <v>93547</v>
      </c>
      <c r="AI17" s="8">
        <f t="shared" si="12"/>
        <v>336812</v>
      </c>
      <c r="AJ17" s="26">
        <f t="shared" si="13"/>
        <v>430359</v>
      </c>
      <c r="AK17" s="27">
        <v>1</v>
      </c>
    </row>
    <row r="18" spans="1:40" x14ac:dyDescent="0.2">
      <c r="A18" s="29" t="s">
        <v>71</v>
      </c>
      <c r="B18" s="2" t="s">
        <v>72</v>
      </c>
      <c r="C18" s="3">
        <v>12</v>
      </c>
      <c r="D18" s="4">
        <v>370039</v>
      </c>
      <c r="E18" s="5">
        <f>VLOOKUP($D18,'[4]HCRIS CR data'!$B:$K,2,FALSE)</f>
        <v>42309</v>
      </c>
      <c r="F18" s="5">
        <f>VLOOKUP($D18,'[4]HCRIS CR data'!$B:$K,3,FALSE)</f>
        <v>42674</v>
      </c>
      <c r="G18" s="23">
        <f t="shared" si="0"/>
        <v>1</v>
      </c>
      <c r="H18" s="24">
        <f>IFERROR(VLOOKUP($D18,'[4]HCRIS CR data'!$B:$K,4,FALSE),0)</f>
        <v>18677197</v>
      </c>
      <c r="I18" s="24">
        <f>IFERROR(VLOOKUP($D18,'[4]HCRIS CR data'!$B:$K,5,FALSE),0)</f>
        <v>57883502</v>
      </c>
      <c r="J18" s="24">
        <f>IFERROR(VLOOKUP($D18,'[4]HCRIS CR data'!$B:$K,6,FALSE),0)</f>
        <v>5333566</v>
      </c>
      <c r="K18" s="24">
        <f>IFERROR(VLOOKUP($D18,'[4]HCRIS CR data'!$B:$K,7,FALSE),0)</f>
        <v>136646992</v>
      </c>
      <c r="L18" s="24">
        <f>IFERROR(VLOOKUP($D18,'[4]HCRIS CR data'!$B:$K,8,FALSE),0)</f>
        <v>33292785</v>
      </c>
      <c r="M18" s="24">
        <f>IFERROR(VLOOKUP($D18,'[4]HCRIS CR data'!$B:$K,9,FALSE),0)</f>
        <v>251834042</v>
      </c>
      <c r="N18" s="24">
        <f>IFERROR(VLOOKUP($D18,'[4]HCRIS CR data'!$B:$K,10,FALSE),0)</f>
        <v>62922633</v>
      </c>
      <c r="P18" s="9">
        <f t="shared" si="1"/>
        <v>18677197</v>
      </c>
      <c r="Q18" s="9">
        <f t="shared" si="1"/>
        <v>57883502</v>
      </c>
      <c r="R18" s="9">
        <f t="shared" si="1"/>
        <v>5333566</v>
      </c>
      <c r="S18" s="9">
        <f t="shared" si="1"/>
        <v>136646992</v>
      </c>
      <c r="T18" s="9">
        <f t="shared" si="1"/>
        <v>33292785</v>
      </c>
      <c r="V18" s="9">
        <f t="shared" si="2"/>
        <v>251834042</v>
      </c>
      <c r="W18" s="25"/>
      <c r="X18" s="9">
        <f t="shared" si="3"/>
        <v>251834042</v>
      </c>
      <c r="Y18" s="9">
        <f t="shared" si="3"/>
        <v>62922633</v>
      </c>
      <c r="Z18" s="25"/>
      <c r="AA18" s="9">
        <f t="shared" si="4"/>
        <v>251834042</v>
      </c>
      <c r="AB18" s="9">
        <f t="shared" si="5"/>
        <v>20461899.195501715</v>
      </c>
      <c r="AC18" s="9">
        <f t="shared" si="6"/>
        <v>42460733.804498285</v>
      </c>
      <c r="AD18" s="9">
        <f t="shared" si="7"/>
        <v>81894265</v>
      </c>
      <c r="AE18" s="9">
        <f t="shared" si="8"/>
        <v>169939777</v>
      </c>
      <c r="AF18" s="9">
        <f t="shared" si="9"/>
        <v>0</v>
      </c>
      <c r="AG18" s="9">
        <f t="shared" si="10"/>
        <v>62922633</v>
      </c>
      <c r="AH18" s="8">
        <f t="shared" si="11"/>
        <v>572933</v>
      </c>
      <c r="AI18" s="8">
        <f t="shared" si="12"/>
        <v>1188901</v>
      </c>
      <c r="AJ18" s="26">
        <f t="shared" si="13"/>
        <v>1761834</v>
      </c>
      <c r="AK18" s="27">
        <v>1</v>
      </c>
    </row>
    <row r="19" spans="1:40" x14ac:dyDescent="0.2">
      <c r="A19" s="32" t="s">
        <v>73</v>
      </c>
      <c r="B19" s="2" t="s">
        <v>74</v>
      </c>
      <c r="C19" s="3">
        <v>12</v>
      </c>
      <c r="D19" s="4">
        <v>370099</v>
      </c>
      <c r="E19" s="5">
        <f>VLOOKUP($D19,'[4]HCRIS CR data'!$B:$K,2,FALSE)</f>
        <v>42339</v>
      </c>
      <c r="F19" s="5">
        <f>VLOOKUP($D19,'[4]HCRIS CR data'!$B:$K,3,FALSE)</f>
        <v>42704</v>
      </c>
      <c r="G19" s="23">
        <f t="shared" si="0"/>
        <v>1</v>
      </c>
      <c r="H19" s="24">
        <f>IFERROR(VLOOKUP($D19,'[4]HCRIS CR data'!$B:$K,4,FALSE),0)</f>
        <v>7487207</v>
      </c>
      <c r="I19" s="24">
        <f>IFERROR(VLOOKUP($D19,'[4]HCRIS CR data'!$B:$K,5,FALSE),0)</f>
        <v>20345381</v>
      </c>
      <c r="J19" s="24">
        <f>IFERROR(VLOOKUP($D19,'[4]HCRIS CR data'!$B:$K,6,FALSE),0)</f>
        <v>3255578</v>
      </c>
      <c r="K19" s="24">
        <f>IFERROR(VLOOKUP($D19,'[4]HCRIS CR data'!$B:$K,7,FALSE),0)</f>
        <v>38112622</v>
      </c>
      <c r="L19" s="24">
        <f>IFERROR(VLOOKUP($D19,'[4]HCRIS CR data'!$B:$K,8,FALSE),0)</f>
        <v>15677700</v>
      </c>
      <c r="M19" s="24">
        <f>IFERROR(VLOOKUP($D19,'[4]HCRIS CR data'!$B:$K,9,FALSE),0)</f>
        <v>84878488</v>
      </c>
      <c r="N19" s="24">
        <f>IFERROR(VLOOKUP($D19,'[4]HCRIS CR data'!$B:$K,10,FALSE),0)</f>
        <v>25153365</v>
      </c>
      <c r="P19" s="9">
        <f t="shared" si="1"/>
        <v>7487207</v>
      </c>
      <c r="Q19" s="9">
        <f t="shared" si="1"/>
        <v>20345381</v>
      </c>
      <c r="R19" s="9">
        <f t="shared" si="1"/>
        <v>3255578</v>
      </c>
      <c r="S19" s="9">
        <f t="shared" si="1"/>
        <v>38112622</v>
      </c>
      <c r="T19" s="9">
        <f t="shared" si="1"/>
        <v>15677700</v>
      </c>
      <c r="V19" s="9">
        <f t="shared" si="2"/>
        <v>84878488</v>
      </c>
      <c r="W19" s="25"/>
      <c r="X19" s="9">
        <f t="shared" si="3"/>
        <v>84878488</v>
      </c>
      <c r="Y19" s="9">
        <f t="shared" si="3"/>
        <v>25153365</v>
      </c>
      <c r="Z19" s="25"/>
      <c r="AA19" s="9">
        <f t="shared" si="4"/>
        <v>84878488</v>
      </c>
      <c r="AB19" s="9">
        <f t="shared" si="5"/>
        <v>9212840.6738182008</v>
      </c>
      <c r="AC19" s="9">
        <f t="shared" si="6"/>
        <v>15940524.326181801</v>
      </c>
      <c r="AD19" s="9">
        <f t="shared" si="7"/>
        <v>31088166</v>
      </c>
      <c r="AE19" s="9">
        <f t="shared" si="8"/>
        <v>53790322</v>
      </c>
      <c r="AF19" s="9">
        <f t="shared" si="9"/>
        <v>0</v>
      </c>
      <c r="AG19" s="9">
        <f t="shared" si="10"/>
        <v>25153365</v>
      </c>
      <c r="AH19" s="8">
        <f t="shared" si="11"/>
        <v>257960</v>
      </c>
      <c r="AI19" s="8">
        <f t="shared" si="12"/>
        <v>446335</v>
      </c>
      <c r="AJ19" s="26">
        <f t="shared" si="13"/>
        <v>704295</v>
      </c>
      <c r="AK19" s="27">
        <v>1</v>
      </c>
    </row>
    <row r="20" spans="1:40" x14ac:dyDescent="0.2">
      <c r="A20" s="32" t="s">
        <v>75</v>
      </c>
      <c r="B20" s="2" t="s">
        <v>76</v>
      </c>
      <c r="C20" s="3">
        <v>12</v>
      </c>
      <c r="D20" s="4">
        <v>370015</v>
      </c>
      <c r="E20" s="5">
        <f>VLOOKUP($D20,'[4]HCRIS CR data'!$B:$K,2,FALSE)</f>
        <v>42095</v>
      </c>
      <c r="F20" s="5">
        <f>VLOOKUP($D20,'[4]HCRIS CR data'!$B:$K,3,FALSE)</f>
        <v>42460</v>
      </c>
      <c r="G20" s="23">
        <f t="shared" si="0"/>
        <v>1</v>
      </c>
      <c r="H20" s="24">
        <f>IFERROR(VLOOKUP($D20,'[4]HCRIS CR data'!$B:$K,4,FALSE),0)</f>
        <v>1458862</v>
      </c>
      <c r="I20" s="24">
        <f>IFERROR(VLOOKUP($D20,'[4]HCRIS CR data'!$B:$K,5,FALSE),0)</f>
        <v>9321680</v>
      </c>
      <c r="J20" s="24">
        <f>IFERROR(VLOOKUP($D20,'[4]HCRIS CR data'!$B:$K,6,FALSE),0)</f>
        <v>995957</v>
      </c>
      <c r="K20" s="24">
        <f>IFERROR(VLOOKUP($D20,'[4]HCRIS CR data'!$B:$K,7,FALSE),0)</f>
        <v>48050664</v>
      </c>
      <c r="L20" s="24">
        <f>IFERROR(VLOOKUP($D20,'[4]HCRIS CR data'!$B:$K,8,FALSE),0)</f>
        <v>18202395</v>
      </c>
      <c r="M20" s="24">
        <f>IFERROR(VLOOKUP($D20,'[4]HCRIS CR data'!$B:$K,9,FALSE),0)</f>
        <v>79473729</v>
      </c>
      <c r="N20" s="24">
        <f>IFERROR(VLOOKUP($D20,'[4]HCRIS CR data'!$B:$K,10,FALSE),0)</f>
        <v>18727236</v>
      </c>
      <c r="O20" s="29"/>
      <c r="P20" s="9">
        <f t="shared" si="1"/>
        <v>1458862</v>
      </c>
      <c r="Q20" s="9">
        <f t="shared" si="1"/>
        <v>9321680</v>
      </c>
      <c r="R20" s="9">
        <f t="shared" si="1"/>
        <v>995957</v>
      </c>
      <c r="S20" s="9">
        <f t="shared" si="1"/>
        <v>48050664</v>
      </c>
      <c r="T20" s="9">
        <f t="shared" si="1"/>
        <v>18202395</v>
      </c>
      <c r="U20" s="8"/>
      <c r="V20" s="9">
        <f t="shared" si="2"/>
        <v>78029558</v>
      </c>
      <c r="W20" s="31"/>
      <c r="X20" s="9">
        <f t="shared" si="3"/>
        <v>79473729</v>
      </c>
      <c r="Y20" s="9">
        <f t="shared" si="3"/>
        <v>18727236</v>
      </c>
      <c r="Z20" s="31"/>
      <c r="AA20" s="9">
        <f t="shared" si="4"/>
        <v>78029558</v>
      </c>
      <c r="AB20" s="9">
        <f t="shared" si="5"/>
        <v>2775021.1145467199</v>
      </c>
      <c r="AC20" s="9">
        <f t="shared" si="6"/>
        <v>15611909.586058609</v>
      </c>
      <c r="AD20" s="9">
        <f t="shared" si="7"/>
        <v>11776499</v>
      </c>
      <c r="AE20" s="9">
        <f t="shared" si="8"/>
        <v>66253059</v>
      </c>
      <c r="AF20" s="9">
        <f t="shared" si="9"/>
        <v>0</v>
      </c>
      <c r="AG20" s="9">
        <f t="shared" si="10"/>
        <v>18386930.700605329</v>
      </c>
      <c r="AH20" s="8">
        <f t="shared" si="11"/>
        <v>77701</v>
      </c>
      <c r="AI20" s="8">
        <f t="shared" si="12"/>
        <v>437133</v>
      </c>
      <c r="AJ20" s="26">
        <f t="shared" si="13"/>
        <v>514834</v>
      </c>
      <c r="AK20" s="27">
        <v>1</v>
      </c>
      <c r="AL20" s="29"/>
      <c r="AN20" s="29"/>
    </row>
    <row r="21" spans="1:40" x14ac:dyDescent="0.2">
      <c r="A21" s="32" t="s">
        <v>77</v>
      </c>
      <c r="B21" s="2" t="s">
        <v>78</v>
      </c>
      <c r="C21" s="3">
        <v>12</v>
      </c>
      <c r="D21" s="4">
        <v>370001</v>
      </c>
      <c r="E21" s="5">
        <f>VLOOKUP($D21,'[4]HCRIS CR data'!$B:$K,2,FALSE)</f>
        <v>42186</v>
      </c>
      <c r="F21" s="5">
        <f>VLOOKUP($D21,'[4]HCRIS CR data'!$B:$K,3,FALSE)</f>
        <v>42551</v>
      </c>
      <c r="G21" s="23">
        <f t="shared" si="0"/>
        <v>1</v>
      </c>
      <c r="H21" s="24">
        <f>IFERROR(VLOOKUP($D21,'[4]HCRIS CR data'!$B:$K,4,FALSE),0)</f>
        <v>177289081</v>
      </c>
      <c r="I21" s="24">
        <f>IFERROR(VLOOKUP($D21,'[4]HCRIS CR data'!$B:$K,5,FALSE),0)</f>
        <v>1015381586</v>
      </c>
      <c r="J21" s="24">
        <f>IFERROR(VLOOKUP($D21,'[4]HCRIS CR data'!$B:$K,6,FALSE),0)</f>
        <v>42556606</v>
      </c>
      <c r="K21" s="24">
        <f>IFERROR(VLOOKUP($D21,'[4]HCRIS CR data'!$B:$K,7,FALSE),0)</f>
        <v>737036076</v>
      </c>
      <c r="L21" s="24">
        <f>IFERROR(VLOOKUP($D21,'[4]HCRIS CR data'!$B:$K,8,FALSE),0)</f>
        <v>81184208</v>
      </c>
      <c r="M21" s="24">
        <f>IFERROR(VLOOKUP($D21,'[4]HCRIS CR data'!$B:$K,9,FALSE),0)</f>
        <v>2054899838</v>
      </c>
      <c r="N21" s="24">
        <f>IFERROR(VLOOKUP($D21,'[4]HCRIS CR data'!$B:$K,10,FALSE),0)</f>
        <v>507987833</v>
      </c>
      <c r="P21" s="9">
        <f t="shared" si="1"/>
        <v>177289081</v>
      </c>
      <c r="Q21" s="9">
        <f t="shared" si="1"/>
        <v>1015381586</v>
      </c>
      <c r="R21" s="9">
        <f t="shared" si="1"/>
        <v>42556606</v>
      </c>
      <c r="S21" s="9">
        <f t="shared" si="1"/>
        <v>737036076</v>
      </c>
      <c r="T21" s="9">
        <f t="shared" si="1"/>
        <v>81184208</v>
      </c>
      <c r="V21" s="9">
        <f t="shared" si="2"/>
        <v>2053447557</v>
      </c>
      <c r="W21" s="25"/>
      <c r="X21" s="9">
        <f t="shared" si="3"/>
        <v>2054899838</v>
      </c>
      <c r="Y21" s="9">
        <f t="shared" si="3"/>
        <v>507987833</v>
      </c>
      <c r="Z21" s="25"/>
      <c r="AA21" s="9">
        <f t="shared" si="4"/>
        <v>2053447557</v>
      </c>
      <c r="AB21" s="9">
        <f t="shared" si="5"/>
        <v>305358156.18365407</v>
      </c>
      <c r="AC21" s="9">
        <f t="shared" si="6"/>
        <v>202270661.22616753</v>
      </c>
      <c r="AD21" s="9">
        <f t="shared" si="7"/>
        <v>1235227273</v>
      </c>
      <c r="AE21" s="9">
        <f t="shared" si="8"/>
        <v>818220284</v>
      </c>
      <c r="AF21" s="9">
        <f t="shared" si="9"/>
        <v>0</v>
      </c>
      <c r="AG21" s="9">
        <f t="shared" si="10"/>
        <v>507628817.40982163</v>
      </c>
      <c r="AH21" s="8">
        <f t="shared" si="11"/>
        <v>8550028</v>
      </c>
      <c r="AI21" s="8">
        <f t="shared" si="12"/>
        <v>5663579</v>
      </c>
      <c r="AJ21" s="26">
        <f t="shared" si="13"/>
        <v>14213607</v>
      </c>
      <c r="AK21" s="27">
        <v>1</v>
      </c>
    </row>
    <row r="22" spans="1:40" x14ac:dyDescent="0.2">
      <c r="A22" s="32" t="s">
        <v>79</v>
      </c>
      <c r="B22" s="2" t="s">
        <v>80</v>
      </c>
      <c r="C22" s="3">
        <v>12</v>
      </c>
      <c r="D22" s="4">
        <v>370028</v>
      </c>
      <c r="E22" s="5">
        <f>VLOOKUP($D22,'[4]HCRIS CR data'!$B:$K,2,FALSE)</f>
        <v>42186</v>
      </c>
      <c r="F22" s="5">
        <f>VLOOKUP($D22,'[4]HCRIS CR data'!$B:$K,3,FALSE)</f>
        <v>42551</v>
      </c>
      <c r="G22" s="23">
        <f t="shared" si="0"/>
        <v>1</v>
      </c>
      <c r="H22" s="24">
        <f>IFERROR(VLOOKUP($D22,'[4]HCRIS CR data'!$B:$K,4,FALSE),0)</f>
        <v>327561300</v>
      </c>
      <c r="I22" s="24">
        <f>IFERROR(VLOOKUP($D22,'[4]HCRIS CR data'!$B:$K,5,FALSE),0)</f>
        <v>1670409588</v>
      </c>
      <c r="J22" s="24">
        <f>IFERROR(VLOOKUP($D22,'[4]HCRIS CR data'!$B:$K,6,FALSE),0)</f>
        <v>0</v>
      </c>
      <c r="K22" s="24">
        <f>IFERROR(VLOOKUP($D22,'[4]HCRIS CR data'!$B:$K,7,FALSE),0)</f>
        <v>1105149578</v>
      </c>
      <c r="L22" s="24">
        <f>IFERROR(VLOOKUP($D22,'[4]HCRIS CR data'!$B:$K,8,FALSE),0)</f>
        <v>429542406</v>
      </c>
      <c r="M22" s="24">
        <f>IFERROR(VLOOKUP($D22,'[4]HCRIS CR data'!$B:$K,9,FALSE),0)</f>
        <v>3619623757</v>
      </c>
      <c r="N22" s="24">
        <f>IFERROR(VLOOKUP($D22,'[4]HCRIS CR data'!$B:$K,10,FALSE),0)</f>
        <v>816901259</v>
      </c>
      <c r="P22" s="9">
        <f t="shared" si="1"/>
        <v>327561300</v>
      </c>
      <c r="Q22" s="9">
        <f t="shared" si="1"/>
        <v>1670409588</v>
      </c>
      <c r="R22" s="9">
        <f t="shared" si="1"/>
        <v>0</v>
      </c>
      <c r="S22" s="9">
        <f t="shared" si="1"/>
        <v>1105149578</v>
      </c>
      <c r="T22" s="9">
        <f t="shared" si="1"/>
        <v>429542406</v>
      </c>
      <c r="V22" s="9">
        <f t="shared" si="2"/>
        <v>3532662872</v>
      </c>
      <c r="W22" s="25"/>
      <c r="X22" s="9">
        <f t="shared" si="3"/>
        <v>3619623757</v>
      </c>
      <c r="Y22" s="9">
        <f t="shared" si="3"/>
        <v>816901259</v>
      </c>
      <c r="Z22" s="25"/>
      <c r="AA22" s="9">
        <f t="shared" si="4"/>
        <v>3532662872</v>
      </c>
      <c r="AB22" s="9">
        <f t="shared" si="5"/>
        <v>450915631.96206194</v>
      </c>
      <c r="AC22" s="9">
        <f t="shared" si="6"/>
        <v>346359704.23232245</v>
      </c>
      <c r="AD22" s="9">
        <f t="shared" si="7"/>
        <v>1997970888</v>
      </c>
      <c r="AE22" s="9">
        <f t="shared" si="8"/>
        <v>1534691984</v>
      </c>
      <c r="AF22" s="9">
        <f t="shared" si="9"/>
        <v>0</v>
      </c>
      <c r="AG22" s="9">
        <f t="shared" si="10"/>
        <v>797275336.19438446</v>
      </c>
      <c r="AH22" s="8">
        <f t="shared" si="11"/>
        <v>12625638</v>
      </c>
      <c r="AI22" s="8">
        <f t="shared" si="12"/>
        <v>9698072</v>
      </c>
      <c r="AJ22" s="26">
        <f t="shared" si="13"/>
        <v>22323710</v>
      </c>
      <c r="AK22" s="27">
        <v>1</v>
      </c>
    </row>
    <row r="23" spans="1:40" x14ac:dyDescent="0.2">
      <c r="A23" s="32" t="s">
        <v>81</v>
      </c>
      <c r="B23" s="2" t="s">
        <v>82</v>
      </c>
      <c r="C23" s="3">
        <v>12</v>
      </c>
      <c r="D23" s="4">
        <v>370016</v>
      </c>
      <c r="E23" s="5">
        <f>VLOOKUP($D23,'[4]HCRIS CR data'!$B:$K,2,FALSE)</f>
        <v>42186</v>
      </c>
      <c r="F23" s="5">
        <f>VLOOKUP($D23,'[4]HCRIS CR data'!$B:$K,3,FALSE)</f>
        <v>42551</v>
      </c>
      <c r="G23" s="23">
        <f t="shared" si="0"/>
        <v>1</v>
      </c>
      <c r="H23" s="24">
        <f>IFERROR(VLOOKUP($D23,'[4]HCRIS CR data'!$B:$K,4,FALSE),0)</f>
        <v>38990767</v>
      </c>
      <c r="I23" s="24">
        <f>IFERROR(VLOOKUP($D23,'[4]HCRIS CR data'!$B:$K,5,FALSE),0)</f>
        <v>147924972</v>
      </c>
      <c r="J23" s="24">
        <f>IFERROR(VLOOKUP($D23,'[4]HCRIS CR data'!$B:$K,6,FALSE),0)</f>
        <v>0</v>
      </c>
      <c r="K23" s="24">
        <f>IFERROR(VLOOKUP($D23,'[4]HCRIS CR data'!$B:$K,7,FALSE),0)</f>
        <v>204720251</v>
      </c>
      <c r="L23" s="24">
        <f>IFERROR(VLOOKUP($D23,'[4]HCRIS CR data'!$B:$K,8,FALSE),0)</f>
        <v>0</v>
      </c>
      <c r="M23" s="24">
        <f>IFERROR(VLOOKUP($D23,'[4]HCRIS CR data'!$B:$K,9,FALSE),0)</f>
        <v>403284002</v>
      </c>
      <c r="N23" s="24">
        <f>IFERROR(VLOOKUP($D23,'[4]HCRIS CR data'!$B:$K,10,FALSE),0)</f>
        <v>101380649</v>
      </c>
      <c r="O23" s="29"/>
      <c r="P23" s="9">
        <f t="shared" si="1"/>
        <v>38990767</v>
      </c>
      <c r="Q23" s="9">
        <f t="shared" si="1"/>
        <v>147924972</v>
      </c>
      <c r="R23" s="9">
        <f t="shared" si="1"/>
        <v>0</v>
      </c>
      <c r="S23" s="9">
        <f t="shared" si="1"/>
        <v>204720251</v>
      </c>
      <c r="T23" s="9">
        <f t="shared" si="1"/>
        <v>0</v>
      </c>
      <c r="U23" s="8"/>
      <c r="V23" s="9">
        <f t="shared" si="2"/>
        <v>391635990</v>
      </c>
      <c r="W23" s="31"/>
      <c r="X23" s="9">
        <f t="shared" si="3"/>
        <v>403284002</v>
      </c>
      <c r="Y23" s="9">
        <f t="shared" si="3"/>
        <v>101380649</v>
      </c>
      <c r="Z23" s="31"/>
      <c r="AA23" s="9">
        <f t="shared" si="4"/>
        <v>391635990</v>
      </c>
      <c r="AB23" s="9">
        <f t="shared" si="5"/>
        <v>46988322.953943044</v>
      </c>
      <c r="AC23" s="9">
        <f t="shared" si="6"/>
        <v>51464158.773704335</v>
      </c>
      <c r="AD23" s="9">
        <f t="shared" si="7"/>
        <v>186915739</v>
      </c>
      <c r="AE23" s="9">
        <f t="shared" si="8"/>
        <v>204720251</v>
      </c>
      <c r="AF23" s="9">
        <f t="shared" si="9"/>
        <v>0</v>
      </c>
      <c r="AG23" s="9">
        <f t="shared" si="10"/>
        <v>98452481.727647379</v>
      </c>
      <c r="AH23" s="8">
        <f t="shared" si="11"/>
        <v>1315673</v>
      </c>
      <c r="AI23" s="8">
        <f t="shared" si="12"/>
        <v>1440996</v>
      </c>
      <c r="AJ23" s="26">
        <f t="shared" si="13"/>
        <v>2756669</v>
      </c>
      <c r="AK23" s="27">
        <v>1</v>
      </c>
      <c r="AL23" s="29"/>
      <c r="AN23" s="29"/>
    </row>
    <row r="24" spans="1:40" x14ac:dyDescent="0.2">
      <c r="A24" s="32" t="s">
        <v>83</v>
      </c>
      <c r="B24" s="2" t="s">
        <v>84</v>
      </c>
      <c r="C24" s="3">
        <v>12</v>
      </c>
      <c r="D24" s="4">
        <v>370211</v>
      </c>
      <c r="E24" s="5">
        <f>VLOOKUP($D24,'[4]HCRIS CR data'!$B:$K,2,FALSE)</f>
        <v>42186</v>
      </c>
      <c r="F24" s="5">
        <f>VLOOKUP($D24,'[4]HCRIS CR data'!$B:$K,3,FALSE)</f>
        <v>42551</v>
      </c>
      <c r="G24" s="23">
        <f t="shared" si="0"/>
        <v>1</v>
      </c>
      <c r="H24" s="24">
        <f>IFERROR(VLOOKUP($D24,'[4]HCRIS CR data'!$B:$K,4,FALSE),0)</f>
        <v>11905210</v>
      </c>
      <c r="I24" s="24">
        <f>IFERROR(VLOOKUP($D24,'[4]HCRIS CR data'!$B:$K,5,FALSE),0)</f>
        <v>69810253</v>
      </c>
      <c r="J24" s="24">
        <f>IFERROR(VLOOKUP($D24,'[4]HCRIS CR data'!$B:$K,6,FALSE),0)</f>
        <v>5129242</v>
      </c>
      <c r="K24" s="24">
        <f>IFERROR(VLOOKUP($D24,'[4]HCRIS CR data'!$B:$K,7,FALSE),0)</f>
        <v>126565183</v>
      </c>
      <c r="L24" s="24">
        <f>IFERROR(VLOOKUP($D24,'[4]HCRIS CR data'!$B:$K,8,FALSE),0)</f>
        <v>39106743</v>
      </c>
      <c r="M24" s="24">
        <f>IFERROR(VLOOKUP($D24,'[4]HCRIS CR data'!$B:$K,9,FALSE),0)</f>
        <v>252520199</v>
      </c>
      <c r="N24" s="24">
        <f>IFERROR(VLOOKUP($D24,'[4]HCRIS CR data'!$B:$K,10,FALSE),0)</f>
        <v>59980133</v>
      </c>
      <c r="P24" s="9">
        <f t="shared" si="1"/>
        <v>11905210</v>
      </c>
      <c r="Q24" s="9">
        <f t="shared" si="1"/>
        <v>69810253</v>
      </c>
      <c r="R24" s="9">
        <f t="shared" si="1"/>
        <v>5129242</v>
      </c>
      <c r="S24" s="9">
        <f t="shared" si="1"/>
        <v>126565183</v>
      </c>
      <c r="T24" s="9">
        <f t="shared" si="1"/>
        <v>39106743</v>
      </c>
      <c r="V24" s="9">
        <f t="shared" si="2"/>
        <v>252516631</v>
      </c>
      <c r="W24" s="25"/>
      <c r="X24" s="9">
        <f t="shared" si="3"/>
        <v>252520199</v>
      </c>
      <c r="Y24" s="9">
        <f t="shared" si="3"/>
        <v>59980133</v>
      </c>
      <c r="Z24" s="25"/>
      <c r="AA24" s="9">
        <f t="shared" si="4"/>
        <v>252516631</v>
      </c>
      <c r="AB24" s="9">
        <f t="shared" si="5"/>
        <v>20627882.351089727</v>
      </c>
      <c r="AC24" s="9">
        <f t="shared" si="6"/>
        <v>39351403.155856684</v>
      </c>
      <c r="AD24" s="9">
        <f t="shared" si="7"/>
        <v>86844705</v>
      </c>
      <c r="AE24" s="9">
        <f t="shared" si="8"/>
        <v>165671926</v>
      </c>
      <c r="AF24" s="9">
        <f t="shared" si="9"/>
        <v>0</v>
      </c>
      <c r="AG24" s="9">
        <f t="shared" si="10"/>
        <v>59979285.506946407</v>
      </c>
      <c r="AH24" s="8">
        <f t="shared" si="11"/>
        <v>577581</v>
      </c>
      <c r="AI24" s="8">
        <f t="shared" si="12"/>
        <v>1101839</v>
      </c>
      <c r="AJ24" s="26">
        <f t="shared" si="13"/>
        <v>1679420</v>
      </c>
      <c r="AK24" s="27">
        <v>1</v>
      </c>
    </row>
    <row r="25" spans="1:40" x14ac:dyDescent="0.2">
      <c r="A25" s="32" t="s">
        <v>85</v>
      </c>
      <c r="B25" s="2" t="s">
        <v>86</v>
      </c>
      <c r="C25" s="3">
        <v>12</v>
      </c>
      <c r="D25" s="4">
        <v>370113</v>
      </c>
      <c r="E25" s="5">
        <f>VLOOKUP($D25,'[4]HCRIS CR data'!$B:$K,2,FALSE)</f>
        <v>42186</v>
      </c>
      <c r="F25" s="5">
        <f>VLOOKUP($D25,'[4]HCRIS CR data'!$B:$K,3,FALSE)</f>
        <v>42551</v>
      </c>
      <c r="G25" s="23">
        <f t="shared" si="0"/>
        <v>1</v>
      </c>
      <c r="H25" s="24">
        <f>IFERROR(VLOOKUP($D25,'[4]HCRIS CR data'!$B:$K,4,FALSE),0)</f>
        <v>11230931</v>
      </c>
      <c r="I25" s="24">
        <f>IFERROR(VLOOKUP($D25,'[4]HCRIS CR data'!$B:$K,5,FALSE),0)</f>
        <v>37560156</v>
      </c>
      <c r="J25" s="24">
        <f>IFERROR(VLOOKUP($D25,'[4]HCRIS CR data'!$B:$K,6,FALSE),0)</f>
        <v>0</v>
      </c>
      <c r="K25" s="24">
        <f>IFERROR(VLOOKUP($D25,'[4]HCRIS CR data'!$B:$K,7,FALSE),0)</f>
        <v>99606585</v>
      </c>
      <c r="L25" s="24">
        <f>IFERROR(VLOOKUP($D25,'[4]HCRIS CR data'!$B:$K,8,FALSE),0)</f>
        <v>-49990</v>
      </c>
      <c r="M25" s="24">
        <f>IFERROR(VLOOKUP($D25,'[4]HCRIS CR data'!$B:$K,9,FALSE),0)</f>
        <v>151406152</v>
      </c>
      <c r="N25" s="24">
        <f>IFERROR(VLOOKUP($D25,'[4]HCRIS CR data'!$B:$K,10,FALSE),0)</f>
        <v>39618268</v>
      </c>
      <c r="P25" s="9">
        <f t="shared" si="1"/>
        <v>11230931</v>
      </c>
      <c r="Q25" s="9">
        <f t="shared" si="1"/>
        <v>37560156</v>
      </c>
      <c r="R25" s="9">
        <f t="shared" si="1"/>
        <v>0</v>
      </c>
      <c r="S25" s="9">
        <f t="shared" si="1"/>
        <v>99606585</v>
      </c>
      <c r="T25" s="9">
        <f t="shared" si="1"/>
        <v>-49990</v>
      </c>
      <c r="V25" s="9">
        <f t="shared" si="2"/>
        <v>148347682</v>
      </c>
      <c r="W25" s="25"/>
      <c r="X25" s="9">
        <f t="shared" si="3"/>
        <v>151406152</v>
      </c>
      <c r="Y25" s="9">
        <f t="shared" si="3"/>
        <v>39618268</v>
      </c>
      <c r="Z25" s="25"/>
      <c r="AA25" s="9">
        <f t="shared" si="4"/>
        <v>148347682</v>
      </c>
      <c r="AB25" s="9">
        <f t="shared" si="5"/>
        <v>12767105.796185322</v>
      </c>
      <c r="AC25" s="9">
        <f t="shared" si="6"/>
        <v>26050855.990828298</v>
      </c>
      <c r="AD25" s="9">
        <f t="shared" si="7"/>
        <v>48791087</v>
      </c>
      <c r="AE25" s="9">
        <f t="shared" si="8"/>
        <v>99556595</v>
      </c>
      <c r="AF25" s="9">
        <f t="shared" si="9"/>
        <v>0</v>
      </c>
      <c r="AG25" s="9">
        <f t="shared" si="10"/>
        <v>38817961.78701362</v>
      </c>
      <c r="AH25" s="8">
        <f t="shared" si="11"/>
        <v>357479</v>
      </c>
      <c r="AI25" s="8">
        <f t="shared" si="12"/>
        <v>729424</v>
      </c>
      <c r="AJ25" s="26">
        <f t="shared" si="13"/>
        <v>1086903</v>
      </c>
      <c r="AK25" s="27">
        <v>1</v>
      </c>
    </row>
    <row r="26" spans="1:40" x14ac:dyDescent="0.2">
      <c r="A26" s="32" t="s">
        <v>87</v>
      </c>
      <c r="B26" s="2" t="s">
        <v>88</v>
      </c>
      <c r="C26" s="3">
        <v>12</v>
      </c>
      <c r="D26" s="33">
        <v>370236</v>
      </c>
      <c r="E26" s="5">
        <f>VLOOKUP($D26,'[4]HCRIS CR data'!$B:$K,2,FALSE)</f>
        <v>42186</v>
      </c>
      <c r="F26" s="5">
        <f>VLOOKUP($D26,'[4]HCRIS CR data'!$B:$K,3,FALSE)</f>
        <v>42551</v>
      </c>
      <c r="G26" s="23">
        <f t="shared" si="0"/>
        <v>1</v>
      </c>
      <c r="H26" s="24">
        <f>IFERROR(VLOOKUP($D26,'[4]HCRIS CR data'!$B:$K,4,FALSE),0)</f>
        <v>11956234</v>
      </c>
      <c r="I26" s="24">
        <f>IFERROR(VLOOKUP($D26,'[4]HCRIS CR data'!$B:$K,5,FALSE),0)</f>
        <v>87467380</v>
      </c>
      <c r="J26" s="24">
        <f>IFERROR(VLOOKUP($D26,'[4]HCRIS CR data'!$B:$K,6,FALSE),0)</f>
        <v>5499799</v>
      </c>
      <c r="K26" s="24">
        <f>IFERROR(VLOOKUP($D26,'[4]HCRIS CR data'!$B:$K,7,FALSE),0)</f>
        <v>98421132</v>
      </c>
      <c r="L26" s="24">
        <f>IFERROR(VLOOKUP($D26,'[4]HCRIS CR data'!$B:$K,8,FALSE),0)</f>
        <v>30377703</v>
      </c>
      <c r="M26" s="24">
        <f>IFERROR(VLOOKUP($D26,'[4]HCRIS CR data'!$B:$K,9,FALSE),0)</f>
        <v>238715415</v>
      </c>
      <c r="N26" s="24">
        <f>IFERROR(VLOOKUP($D26,'[4]HCRIS CR data'!$B:$K,10,FALSE),0)</f>
        <v>54743889</v>
      </c>
      <c r="P26" s="9">
        <f t="shared" si="1"/>
        <v>11956234</v>
      </c>
      <c r="Q26" s="9">
        <f t="shared" si="1"/>
        <v>87467380</v>
      </c>
      <c r="R26" s="9">
        <f t="shared" si="1"/>
        <v>5499799</v>
      </c>
      <c r="S26" s="9">
        <f t="shared" si="1"/>
        <v>98421132</v>
      </c>
      <c r="T26" s="9">
        <f t="shared" si="1"/>
        <v>30377703</v>
      </c>
      <c r="V26" s="9">
        <f t="shared" si="2"/>
        <v>233722248</v>
      </c>
      <c r="W26" s="25"/>
      <c r="X26" s="9">
        <f t="shared" si="3"/>
        <v>238715415</v>
      </c>
      <c r="Y26" s="9">
        <f t="shared" si="3"/>
        <v>54743889</v>
      </c>
      <c r="Z26" s="25"/>
      <c r="AA26" s="9">
        <f t="shared" si="4"/>
        <v>233722248</v>
      </c>
      <c r="AB26" s="9">
        <f t="shared" si="5"/>
        <v>24061771.104196005</v>
      </c>
      <c r="AC26" s="9">
        <f t="shared" si="6"/>
        <v>29537049.90760364</v>
      </c>
      <c r="AD26" s="9">
        <f t="shared" si="7"/>
        <v>104923413</v>
      </c>
      <c r="AE26" s="9">
        <f t="shared" si="8"/>
        <v>128798835</v>
      </c>
      <c r="AF26" s="9">
        <f t="shared" si="9"/>
        <v>0</v>
      </c>
      <c r="AG26" s="9">
        <f t="shared" si="10"/>
        <v>53598821.011799641</v>
      </c>
      <c r="AH26" s="8">
        <f t="shared" si="11"/>
        <v>673730</v>
      </c>
      <c r="AI26" s="8">
        <f t="shared" si="12"/>
        <v>827037</v>
      </c>
      <c r="AJ26" s="26">
        <f t="shared" si="13"/>
        <v>1500767</v>
      </c>
      <c r="AK26" s="27">
        <v>1</v>
      </c>
    </row>
    <row r="27" spans="1:40" s="29" customFormat="1" x14ac:dyDescent="0.2">
      <c r="A27" s="32" t="s">
        <v>89</v>
      </c>
      <c r="B27" s="2" t="s">
        <v>90</v>
      </c>
      <c r="C27" s="3">
        <v>12</v>
      </c>
      <c r="D27" s="4">
        <v>370004</v>
      </c>
      <c r="E27" s="5">
        <f>VLOOKUP($D27,'[4]HCRIS CR data'!$B:$K,2,FALSE)</f>
        <v>42186</v>
      </c>
      <c r="F27" s="5">
        <f>VLOOKUP($D27,'[4]HCRIS CR data'!$B:$K,3,FALSE)</f>
        <v>42551</v>
      </c>
      <c r="G27" s="23">
        <f t="shared" si="0"/>
        <v>1</v>
      </c>
      <c r="H27" s="24">
        <f>IFERROR(VLOOKUP($D27,'[4]HCRIS CR data'!$B:$K,4,FALSE),0)</f>
        <v>12288566</v>
      </c>
      <c r="I27" s="24">
        <f>IFERROR(VLOOKUP($D27,'[4]HCRIS CR data'!$B:$K,5,FALSE),0)</f>
        <v>35770726</v>
      </c>
      <c r="J27" s="24">
        <f>IFERROR(VLOOKUP($D27,'[4]HCRIS CR data'!$B:$K,6,FALSE),0)</f>
        <v>0</v>
      </c>
      <c r="K27" s="24">
        <f>IFERROR(VLOOKUP($D27,'[4]HCRIS CR data'!$B:$K,7,FALSE),0)</f>
        <v>83791987</v>
      </c>
      <c r="L27" s="24">
        <f>IFERROR(VLOOKUP($D27,'[4]HCRIS CR data'!$B:$K,8,FALSE),0)</f>
        <v>0</v>
      </c>
      <c r="M27" s="24">
        <f>IFERROR(VLOOKUP($D27,'[4]HCRIS CR data'!$B:$K,9,FALSE),0)</f>
        <v>139511440</v>
      </c>
      <c r="N27" s="24">
        <f>IFERROR(VLOOKUP($D27,'[4]HCRIS CR data'!$B:$K,10,FALSE),0)</f>
        <v>40613995</v>
      </c>
      <c r="O27" s="1"/>
      <c r="P27" s="9">
        <f t="shared" si="1"/>
        <v>12288566</v>
      </c>
      <c r="Q27" s="9">
        <f t="shared" si="1"/>
        <v>35770726</v>
      </c>
      <c r="R27" s="9">
        <f t="shared" si="1"/>
        <v>0</v>
      </c>
      <c r="S27" s="9">
        <f t="shared" si="1"/>
        <v>83791987</v>
      </c>
      <c r="T27" s="9">
        <f t="shared" si="1"/>
        <v>0</v>
      </c>
      <c r="U27" s="9"/>
      <c r="V27" s="9">
        <f t="shared" si="2"/>
        <v>131851279</v>
      </c>
      <c r="W27" s="25"/>
      <c r="X27" s="9">
        <f t="shared" si="3"/>
        <v>139511440</v>
      </c>
      <c r="Y27" s="9">
        <f t="shared" si="3"/>
        <v>40613995</v>
      </c>
      <c r="Z27" s="25"/>
      <c r="AA27" s="9">
        <f t="shared" si="4"/>
        <v>131851279</v>
      </c>
      <c r="AB27" s="9">
        <f t="shared" si="5"/>
        <v>13990822.867225368</v>
      </c>
      <c r="AC27" s="9">
        <f t="shared" si="6"/>
        <v>24393177.656671487</v>
      </c>
      <c r="AD27" s="9">
        <f t="shared" si="7"/>
        <v>48059292</v>
      </c>
      <c r="AE27" s="9">
        <f t="shared" si="8"/>
        <v>83791987</v>
      </c>
      <c r="AF27" s="9">
        <f t="shared" si="9"/>
        <v>0</v>
      </c>
      <c r="AG27" s="9">
        <f t="shared" si="10"/>
        <v>38384000.523896858</v>
      </c>
      <c r="AH27" s="8">
        <f t="shared" si="11"/>
        <v>391743</v>
      </c>
      <c r="AI27" s="8">
        <f t="shared" si="12"/>
        <v>683009</v>
      </c>
      <c r="AJ27" s="26">
        <f t="shared" si="13"/>
        <v>1074752</v>
      </c>
      <c r="AK27" s="27">
        <v>1</v>
      </c>
      <c r="AL27" s="1"/>
      <c r="AM27" s="1"/>
      <c r="AN27" s="1"/>
    </row>
    <row r="28" spans="1:40" x14ac:dyDescent="0.2">
      <c r="A28" s="32" t="s">
        <v>91</v>
      </c>
      <c r="B28" s="2" t="s">
        <v>92</v>
      </c>
      <c r="C28" s="3">
        <v>12</v>
      </c>
      <c r="D28" s="4">
        <v>370106</v>
      </c>
      <c r="E28" s="5">
        <f>VLOOKUP($D28,'[4]HCRIS CR data'!$B:$K,2,FALSE)</f>
        <v>42186</v>
      </c>
      <c r="F28" s="5">
        <f>VLOOKUP($D28,'[4]HCRIS CR data'!$B:$K,3,FALSE)</f>
        <v>42551</v>
      </c>
      <c r="G28" s="23">
        <f t="shared" si="0"/>
        <v>1</v>
      </c>
      <c r="H28" s="24">
        <f>IFERROR(VLOOKUP($D28,'[4]HCRIS CR data'!$B:$K,4,FALSE),0)</f>
        <v>111489201</v>
      </c>
      <c r="I28" s="24">
        <f>IFERROR(VLOOKUP($D28,'[4]HCRIS CR data'!$B:$K,5,FALSE),0)</f>
        <v>500209702</v>
      </c>
      <c r="J28" s="24">
        <f>IFERROR(VLOOKUP($D28,'[4]HCRIS CR data'!$B:$K,6,FALSE),0)</f>
        <v>27819493</v>
      </c>
      <c r="K28" s="24">
        <f>IFERROR(VLOOKUP($D28,'[4]HCRIS CR data'!$B:$K,7,FALSE),0)</f>
        <v>330496938</v>
      </c>
      <c r="L28" s="24">
        <f>IFERROR(VLOOKUP($D28,'[4]HCRIS CR data'!$B:$K,8,FALSE),0)</f>
        <v>111885349</v>
      </c>
      <c r="M28" s="24">
        <f>IFERROR(VLOOKUP($D28,'[4]HCRIS CR data'!$B:$K,9,FALSE),0)</f>
        <v>1085653627</v>
      </c>
      <c r="N28" s="24">
        <f>IFERROR(VLOOKUP($D28,'[4]HCRIS CR data'!$B:$K,10,FALSE),0)</f>
        <v>223945463</v>
      </c>
      <c r="P28" s="9">
        <f t="shared" si="1"/>
        <v>111489201</v>
      </c>
      <c r="Q28" s="9">
        <f t="shared" si="1"/>
        <v>500209702</v>
      </c>
      <c r="R28" s="9">
        <f t="shared" si="1"/>
        <v>27819493</v>
      </c>
      <c r="S28" s="9">
        <f t="shared" si="1"/>
        <v>330496938</v>
      </c>
      <c r="T28" s="9">
        <f t="shared" si="1"/>
        <v>111885349</v>
      </c>
      <c r="V28" s="9">
        <f t="shared" si="2"/>
        <v>1081900683</v>
      </c>
      <c r="W28" s="25"/>
      <c r="X28" s="9">
        <f t="shared" si="3"/>
        <v>1085653627</v>
      </c>
      <c r="Y28" s="9">
        <f t="shared" si="3"/>
        <v>223945463</v>
      </c>
      <c r="Z28" s="25"/>
      <c r="AA28" s="9">
        <f t="shared" si="4"/>
        <v>1081900683</v>
      </c>
      <c r="AB28" s="9">
        <f t="shared" si="5"/>
        <v>131917989.05972555</v>
      </c>
      <c r="AC28" s="9">
        <f t="shared" si="6"/>
        <v>91253327.600418806</v>
      </c>
      <c r="AD28" s="9">
        <f t="shared" si="7"/>
        <v>639518396</v>
      </c>
      <c r="AE28" s="9">
        <f t="shared" si="8"/>
        <v>442382287</v>
      </c>
      <c r="AF28" s="9">
        <f t="shared" si="9"/>
        <v>0</v>
      </c>
      <c r="AG28" s="9">
        <f t="shared" si="10"/>
        <v>223171316.66014433</v>
      </c>
      <c r="AH28" s="8">
        <f t="shared" si="11"/>
        <v>3693704</v>
      </c>
      <c r="AI28" s="8">
        <f t="shared" si="12"/>
        <v>2555093</v>
      </c>
      <c r="AJ28" s="26">
        <f t="shared" si="13"/>
        <v>6248797</v>
      </c>
      <c r="AK28" s="27">
        <v>1</v>
      </c>
    </row>
    <row r="29" spans="1:40" x14ac:dyDescent="0.2">
      <c r="A29" s="32" t="s">
        <v>93</v>
      </c>
      <c r="B29" s="2" t="s">
        <v>94</v>
      </c>
      <c r="C29" s="3">
        <v>12</v>
      </c>
      <c r="D29" s="4">
        <v>370022</v>
      </c>
      <c r="E29" s="5">
        <f>VLOOKUP($D29,'[4]HCRIS CR data'!$B:$K,2,FALSE)</f>
        <v>42186</v>
      </c>
      <c r="F29" s="5">
        <f>VLOOKUP($D29,'[4]HCRIS CR data'!$B:$K,3,FALSE)</f>
        <v>42551</v>
      </c>
      <c r="G29" s="23">
        <f t="shared" si="0"/>
        <v>1</v>
      </c>
      <c r="H29" s="24">
        <f>IFERROR(VLOOKUP($D29,'[4]HCRIS CR data'!$B:$K,4,FALSE),0)</f>
        <v>13753956</v>
      </c>
      <c r="I29" s="24">
        <f>IFERROR(VLOOKUP($D29,'[4]HCRIS CR data'!$B:$K,5,FALSE),0)</f>
        <v>40862245</v>
      </c>
      <c r="J29" s="24">
        <f>IFERROR(VLOOKUP($D29,'[4]HCRIS CR data'!$B:$K,6,FALSE),0)</f>
        <v>2000801</v>
      </c>
      <c r="K29" s="24">
        <f>IFERROR(VLOOKUP($D29,'[4]HCRIS CR data'!$B:$K,7,FALSE),0)</f>
        <v>74868073</v>
      </c>
      <c r="L29" s="24">
        <f>IFERROR(VLOOKUP($D29,'[4]HCRIS CR data'!$B:$K,8,FALSE),0)</f>
        <v>17803749</v>
      </c>
      <c r="M29" s="24">
        <f>IFERROR(VLOOKUP($D29,'[4]HCRIS CR data'!$B:$K,9,FALSE),0)</f>
        <v>169775002</v>
      </c>
      <c r="N29" s="24">
        <f>IFERROR(VLOOKUP($D29,'[4]HCRIS CR data'!$B:$K,10,FALSE),0)</f>
        <v>62378503</v>
      </c>
      <c r="P29" s="9">
        <f t="shared" si="1"/>
        <v>13753956</v>
      </c>
      <c r="Q29" s="9">
        <f t="shared" si="1"/>
        <v>40862245</v>
      </c>
      <c r="R29" s="9">
        <f t="shared" si="1"/>
        <v>2000801</v>
      </c>
      <c r="S29" s="9">
        <f t="shared" si="1"/>
        <v>74868073</v>
      </c>
      <c r="T29" s="9">
        <f t="shared" si="1"/>
        <v>17803749</v>
      </c>
      <c r="V29" s="9">
        <f t="shared" si="2"/>
        <v>149288824</v>
      </c>
      <c r="W29" s="25"/>
      <c r="X29" s="9">
        <f t="shared" si="3"/>
        <v>169775002</v>
      </c>
      <c r="Y29" s="9">
        <f t="shared" si="3"/>
        <v>62378503</v>
      </c>
      <c r="Z29" s="25"/>
      <c r="AA29" s="9">
        <f t="shared" si="4"/>
        <v>149288824</v>
      </c>
      <c r="AB29" s="9">
        <f t="shared" si="5"/>
        <v>20802142.762501664</v>
      </c>
      <c r="AC29" s="9">
        <f t="shared" si="6"/>
        <v>34049356.257068202</v>
      </c>
      <c r="AD29" s="9">
        <f t="shared" si="7"/>
        <v>56617002</v>
      </c>
      <c r="AE29" s="9">
        <f t="shared" si="8"/>
        <v>92671822</v>
      </c>
      <c r="AF29" s="9">
        <f t="shared" si="9"/>
        <v>0</v>
      </c>
      <c r="AG29" s="9">
        <f t="shared" si="10"/>
        <v>54851499.019569866</v>
      </c>
      <c r="AH29" s="8">
        <f t="shared" si="11"/>
        <v>582460</v>
      </c>
      <c r="AI29" s="8">
        <f t="shared" si="12"/>
        <v>953382</v>
      </c>
      <c r="AJ29" s="26">
        <f t="shared" si="13"/>
        <v>1535842</v>
      </c>
      <c r="AK29" s="27">
        <v>1</v>
      </c>
    </row>
    <row r="30" spans="1:40" x14ac:dyDescent="0.2">
      <c r="A30" s="32" t="s">
        <v>95</v>
      </c>
      <c r="B30" s="2" t="s">
        <v>96</v>
      </c>
      <c r="C30" s="3">
        <v>12</v>
      </c>
      <c r="D30" s="4">
        <v>370018</v>
      </c>
      <c r="E30" s="5">
        <f>VLOOKUP($D30,'[4]HCRIS CR data'!$B:$K,2,FALSE)</f>
        <v>42278</v>
      </c>
      <c r="F30" s="5">
        <f>VLOOKUP($D30,'[4]HCRIS CR data'!$B:$K,3,FALSE)</f>
        <v>42643</v>
      </c>
      <c r="G30" s="23">
        <f t="shared" si="0"/>
        <v>1</v>
      </c>
      <c r="H30" s="24">
        <f>IFERROR(VLOOKUP($D30,'[4]HCRIS CR data'!$B:$K,4,FALSE),0)</f>
        <v>19498872</v>
      </c>
      <c r="I30" s="24">
        <f>IFERROR(VLOOKUP($D30,'[4]HCRIS CR data'!$B:$K,5,FALSE),0)</f>
        <v>83362687</v>
      </c>
      <c r="J30" s="24">
        <f>IFERROR(VLOOKUP($D30,'[4]HCRIS CR data'!$B:$K,6,FALSE),0)</f>
        <v>7631044</v>
      </c>
      <c r="K30" s="24">
        <f>IFERROR(VLOOKUP($D30,'[4]HCRIS CR data'!$B:$K,7,FALSE),0)</f>
        <v>213134903</v>
      </c>
      <c r="L30" s="24">
        <f>IFERROR(VLOOKUP($D30,'[4]HCRIS CR data'!$B:$K,8,FALSE),0)</f>
        <v>45002448</v>
      </c>
      <c r="M30" s="24">
        <f>IFERROR(VLOOKUP($D30,'[4]HCRIS CR data'!$B:$K,9,FALSE),0)</f>
        <v>369047121</v>
      </c>
      <c r="N30" s="24">
        <f>IFERROR(VLOOKUP($D30,'[4]HCRIS CR data'!$B:$K,10,FALSE),0)</f>
        <v>113501901</v>
      </c>
      <c r="P30" s="9">
        <f t="shared" si="1"/>
        <v>19498872</v>
      </c>
      <c r="Q30" s="9">
        <f t="shared" si="1"/>
        <v>83362687</v>
      </c>
      <c r="R30" s="9">
        <f t="shared" si="1"/>
        <v>7631044</v>
      </c>
      <c r="S30" s="9">
        <f t="shared" si="1"/>
        <v>213134903</v>
      </c>
      <c r="T30" s="9">
        <f t="shared" si="1"/>
        <v>45002448</v>
      </c>
      <c r="V30" s="9">
        <f t="shared" si="2"/>
        <v>368629954</v>
      </c>
      <c r="W30" s="25"/>
      <c r="X30" s="9">
        <f t="shared" si="3"/>
        <v>369047121</v>
      </c>
      <c r="Y30" s="9">
        <f t="shared" si="3"/>
        <v>113501901</v>
      </c>
      <c r="Z30" s="25"/>
      <c r="AA30" s="9">
        <f t="shared" si="4"/>
        <v>368629954</v>
      </c>
      <c r="AB30" s="9">
        <f t="shared" si="5"/>
        <v>33982436.857807934</v>
      </c>
      <c r="AC30" s="9">
        <f t="shared" si="6"/>
        <v>79391162.782175586</v>
      </c>
      <c r="AD30" s="9">
        <f t="shared" si="7"/>
        <v>110492603</v>
      </c>
      <c r="AE30" s="9">
        <f t="shared" si="8"/>
        <v>258137351</v>
      </c>
      <c r="AF30" s="9">
        <f t="shared" si="9"/>
        <v>0</v>
      </c>
      <c r="AG30" s="9">
        <f t="shared" si="10"/>
        <v>113373599.63998352</v>
      </c>
      <c r="AH30" s="8">
        <f t="shared" si="11"/>
        <v>951508</v>
      </c>
      <c r="AI30" s="8">
        <f t="shared" si="12"/>
        <v>2222953</v>
      </c>
      <c r="AJ30" s="26">
        <f t="shared" si="13"/>
        <v>3174461</v>
      </c>
      <c r="AK30" s="27">
        <v>1</v>
      </c>
    </row>
    <row r="31" spans="1:40" s="29" customFormat="1" x14ac:dyDescent="0.2">
      <c r="A31" s="32" t="s">
        <v>97</v>
      </c>
      <c r="B31" s="2" t="s">
        <v>98</v>
      </c>
      <c r="C31" s="3">
        <v>12</v>
      </c>
      <c r="D31" s="4">
        <v>370006</v>
      </c>
      <c r="E31" s="5">
        <f>VLOOKUP($D31,'[4]HCRIS CR data'!$B:$K,2,FALSE)</f>
        <v>42156</v>
      </c>
      <c r="F31" s="5">
        <f>VLOOKUP($D31,'[4]HCRIS CR data'!$B:$K,3,FALSE)</f>
        <v>42521</v>
      </c>
      <c r="G31" s="23">
        <f t="shared" si="0"/>
        <v>1</v>
      </c>
      <c r="H31" s="24">
        <f>IFERROR(VLOOKUP($D31,'[4]HCRIS CR data'!$B:$K,4,FALSE),0)</f>
        <v>16334584</v>
      </c>
      <c r="I31" s="24">
        <f>IFERROR(VLOOKUP($D31,'[4]HCRIS CR data'!$B:$K,5,FALSE),0)</f>
        <v>69411413</v>
      </c>
      <c r="J31" s="24">
        <f>IFERROR(VLOOKUP($D31,'[4]HCRIS CR data'!$B:$K,6,FALSE),0)</f>
        <v>0</v>
      </c>
      <c r="K31" s="24">
        <f>IFERROR(VLOOKUP($D31,'[4]HCRIS CR data'!$B:$K,7,FALSE),0)</f>
        <v>0</v>
      </c>
      <c r="L31" s="24">
        <f>IFERROR(VLOOKUP($D31,'[4]HCRIS CR data'!$B:$K,8,FALSE),0)</f>
        <v>165387894</v>
      </c>
      <c r="M31" s="24">
        <f>IFERROR(VLOOKUP($D31,'[4]HCRIS CR data'!$B:$K,9,FALSE),0)</f>
        <v>251133891</v>
      </c>
      <c r="N31" s="24">
        <f>IFERROR(VLOOKUP($D31,'[4]HCRIS CR data'!$B:$K,10,FALSE),0)</f>
        <v>63468290</v>
      </c>
      <c r="O31" s="1"/>
      <c r="P31" s="9">
        <f t="shared" si="1"/>
        <v>16334584</v>
      </c>
      <c r="Q31" s="9">
        <f t="shared" si="1"/>
        <v>69411413</v>
      </c>
      <c r="R31" s="9">
        <f t="shared" si="1"/>
        <v>0</v>
      </c>
      <c r="S31" s="9">
        <f t="shared" si="1"/>
        <v>0</v>
      </c>
      <c r="T31" s="9">
        <f t="shared" si="1"/>
        <v>165387894</v>
      </c>
      <c r="U31" s="9"/>
      <c r="V31" s="9">
        <f t="shared" si="2"/>
        <v>251133891</v>
      </c>
      <c r="W31" s="25"/>
      <c r="X31" s="9">
        <f t="shared" si="3"/>
        <v>251133891</v>
      </c>
      <c r="Y31" s="9">
        <f t="shared" si="3"/>
        <v>63468290</v>
      </c>
      <c r="Z31" s="25"/>
      <c r="AA31" s="9">
        <f t="shared" si="4"/>
        <v>251133891</v>
      </c>
      <c r="AB31" s="9">
        <f t="shared" si="5"/>
        <v>21670320.092062484</v>
      </c>
      <c r="AC31" s="9">
        <f t="shared" si="6"/>
        <v>41797969.907937512</v>
      </c>
      <c r="AD31" s="9">
        <f t="shared" si="7"/>
        <v>85745997</v>
      </c>
      <c r="AE31" s="9">
        <f t="shared" si="8"/>
        <v>165387894</v>
      </c>
      <c r="AF31" s="9">
        <f t="shared" si="9"/>
        <v>0</v>
      </c>
      <c r="AG31" s="9">
        <f t="shared" si="10"/>
        <v>63468290</v>
      </c>
      <c r="AH31" s="8">
        <f t="shared" si="11"/>
        <v>606769</v>
      </c>
      <c r="AI31" s="8">
        <f t="shared" si="12"/>
        <v>1170343</v>
      </c>
      <c r="AJ31" s="26">
        <f t="shared" si="13"/>
        <v>1777112</v>
      </c>
      <c r="AK31" s="27">
        <v>1</v>
      </c>
      <c r="AL31" s="1"/>
      <c r="AM31" s="1"/>
      <c r="AN31" s="1"/>
    </row>
    <row r="32" spans="1:40" x14ac:dyDescent="0.2">
      <c r="A32" s="32" t="s">
        <v>99</v>
      </c>
      <c r="B32" s="2" t="s">
        <v>100</v>
      </c>
      <c r="C32" s="3">
        <v>12</v>
      </c>
      <c r="D32" s="4">
        <v>374020</v>
      </c>
      <c r="E32" s="5">
        <f>VLOOKUP($D32,'[4]HCRIS CR data'!$B:$K,2,FALSE)</f>
        <v>42186</v>
      </c>
      <c r="F32" s="5">
        <f>VLOOKUP($D32,'[4]HCRIS CR data'!$B:$K,3,FALSE)</f>
        <v>42551</v>
      </c>
      <c r="G32" s="23">
        <f t="shared" si="0"/>
        <v>1</v>
      </c>
      <c r="H32" s="24">
        <f>IFERROR(VLOOKUP($D32,'[4]HCRIS CR data'!$B:$K,4,FALSE),0)</f>
        <v>34660550</v>
      </c>
      <c r="I32" s="24">
        <f>IFERROR(VLOOKUP($D32,'[4]HCRIS CR data'!$B:$K,5,FALSE),0)</f>
        <v>7422850</v>
      </c>
      <c r="J32" s="24">
        <f>IFERROR(VLOOKUP($D32,'[4]HCRIS CR data'!$B:$K,6,FALSE),0)</f>
        <v>0</v>
      </c>
      <c r="K32" s="24">
        <f>IFERROR(VLOOKUP($D32,'[4]HCRIS CR data'!$B:$K,7,FALSE),0)</f>
        <v>464907</v>
      </c>
      <c r="L32" s="24">
        <f>IFERROR(VLOOKUP($D32,'[4]HCRIS CR data'!$B:$K,8,FALSE),0)</f>
        <v>9528925</v>
      </c>
      <c r="M32" s="24">
        <f>IFERROR(VLOOKUP($D32,'[4]HCRIS CR data'!$B:$K,9,FALSE),0)</f>
        <v>64790461</v>
      </c>
      <c r="N32" s="24">
        <f>IFERROR(VLOOKUP($D32,'[4]HCRIS CR data'!$B:$K,10,FALSE),0)</f>
        <v>34296037</v>
      </c>
      <c r="O32" s="29"/>
      <c r="P32" s="9">
        <f t="shared" si="1"/>
        <v>34660550</v>
      </c>
      <c r="Q32" s="9">
        <f t="shared" si="1"/>
        <v>7422850</v>
      </c>
      <c r="R32" s="9">
        <f t="shared" si="1"/>
        <v>0</v>
      </c>
      <c r="S32" s="9">
        <f t="shared" si="1"/>
        <v>464907</v>
      </c>
      <c r="T32" s="9">
        <f t="shared" si="1"/>
        <v>9528925</v>
      </c>
      <c r="U32" s="8"/>
      <c r="V32" s="9">
        <f t="shared" si="2"/>
        <v>52077232</v>
      </c>
      <c r="W32" s="31"/>
      <c r="X32" s="9">
        <f t="shared" si="3"/>
        <v>64790461</v>
      </c>
      <c r="Y32" s="9">
        <f t="shared" si="3"/>
        <v>34296037</v>
      </c>
      <c r="Z32" s="31"/>
      <c r="AA32" s="9">
        <f t="shared" si="4"/>
        <v>52077232</v>
      </c>
      <c r="AB32" s="9">
        <f t="shared" si="5"/>
        <v>22276332.367596522</v>
      </c>
      <c r="AC32" s="9">
        <f t="shared" si="6"/>
        <v>5290112.568326748</v>
      </c>
      <c r="AD32" s="9">
        <f t="shared" si="7"/>
        <v>42083400</v>
      </c>
      <c r="AE32" s="9">
        <f t="shared" si="8"/>
        <v>9993832</v>
      </c>
      <c r="AF32" s="9">
        <f t="shared" si="9"/>
        <v>0</v>
      </c>
      <c r="AG32" s="9">
        <f t="shared" si="10"/>
        <v>27566444.935923267</v>
      </c>
      <c r="AH32" s="8">
        <f t="shared" si="11"/>
        <v>623737</v>
      </c>
      <c r="AI32" s="8">
        <f t="shared" si="12"/>
        <v>148123</v>
      </c>
      <c r="AJ32" s="26">
        <f t="shared" si="13"/>
        <v>771860</v>
      </c>
      <c r="AK32" s="27">
        <v>1</v>
      </c>
      <c r="AL32" s="29"/>
      <c r="AN32" s="29"/>
    </row>
    <row r="33" spans="1:40" x14ac:dyDescent="0.2">
      <c r="A33" s="32" t="s">
        <v>101</v>
      </c>
      <c r="B33" s="2" t="s">
        <v>102</v>
      </c>
      <c r="C33" s="3">
        <v>12</v>
      </c>
      <c r="D33" s="4">
        <v>370034</v>
      </c>
      <c r="E33" s="5">
        <f>VLOOKUP($D33,'[4]HCRIS CR data'!$B:$K,2,FALSE)</f>
        <v>42186</v>
      </c>
      <c r="F33" s="5">
        <f>VLOOKUP($D33,'[4]HCRIS CR data'!$B:$K,3,FALSE)</f>
        <v>42551</v>
      </c>
      <c r="G33" s="23">
        <f t="shared" si="0"/>
        <v>1</v>
      </c>
      <c r="H33" s="24">
        <f>IFERROR(VLOOKUP($D33,'[4]HCRIS CR data'!$B:$K,4,FALSE),0)</f>
        <v>24250160</v>
      </c>
      <c r="I33" s="24">
        <f>IFERROR(VLOOKUP($D33,'[4]HCRIS CR data'!$B:$K,5,FALSE),0)</f>
        <v>86344398</v>
      </c>
      <c r="J33" s="24">
        <f>IFERROR(VLOOKUP($D33,'[4]HCRIS CR data'!$B:$K,6,FALSE),0)</f>
        <v>1769446</v>
      </c>
      <c r="K33" s="24">
        <f>IFERROR(VLOOKUP($D33,'[4]HCRIS CR data'!$B:$K,7,FALSE),0)</f>
        <v>114479745</v>
      </c>
      <c r="L33" s="24">
        <f>IFERROR(VLOOKUP($D33,'[4]HCRIS CR data'!$B:$K,8,FALSE),0)</f>
        <v>9950308</v>
      </c>
      <c r="M33" s="24">
        <f>IFERROR(VLOOKUP($D33,'[4]HCRIS CR data'!$B:$K,9,FALSE),0)</f>
        <v>238392121</v>
      </c>
      <c r="N33" s="24">
        <f>IFERROR(VLOOKUP($D33,'[4]HCRIS CR data'!$B:$K,10,FALSE),0)</f>
        <v>57727640</v>
      </c>
      <c r="P33" s="9">
        <f t="shared" si="1"/>
        <v>24250160</v>
      </c>
      <c r="Q33" s="9">
        <f t="shared" si="1"/>
        <v>86344398</v>
      </c>
      <c r="R33" s="9">
        <f t="shared" si="1"/>
        <v>1769446</v>
      </c>
      <c r="S33" s="9">
        <f t="shared" si="1"/>
        <v>114479745</v>
      </c>
      <c r="T33" s="9">
        <f t="shared" si="1"/>
        <v>9950308</v>
      </c>
      <c r="V33" s="9">
        <f t="shared" si="2"/>
        <v>236794057</v>
      </c>
      <c r="W33" s="25"/>
      <c r="X33" s="9">
        <f t="shared" si="3"/>
        <v>238392121</v>
      </c>
      <c r="Y33" s="9">
        <f t="shared" si="3"/>
        <v>57727640</v>
      </c>
      <c r="Z33" s="25"/>
      <c r="AA33" s="9">
        <f t="shared" si="4"/>
        <v>236794057</v>
      </c>
      <c r="AB33" s="9">
        <f t="shared" si="5"/>
        <v>27209409.206399739</v>
      </c>
      <c r="AC33" s="9">
        <f t="shared" si="6"/>
        <v>30131252.973603602</v>
      </c>
      <c r="AD33" s="9">
        <f t="shared" si="7"/>
        <v>112364004</v>
      </c>
      <c r="AE33" s="9">
        <f t="shared" si="8"/>
        <v>124430053</v>
      </c>
      <c r="AF33" s="9">
        <f t="shared" si="9"/>
        <v>0</v>
      </c>
      <c r="AG33" s="9">
        <f t="shared" si="10"/>
        <v>57340662.180003338</v>
      </c>
      <c r="AH33" s="8">
        <f t="shared" si="11"/>
        <v>761863</v>
      </c>
      <c r="AI33" s="8">
        <f t="shared" si="12"/>
        <v>843675</v>
      </c>
      <c r="AJ33" s="26">
        <f t="shared" si="13"/>
        <v>1605538</v>
      </c>
      <c r="AK33" s="27">
        <v>1</v>
      </c>
    </row>
    <row r="34" spans="1:40" x14ac:dyDescent="0.2">
      <c r="A34" s="32" t="s">
        <v>103</v>
      </c>
      <c r="B34" s="2" t="s">
        <v>104</v>
      </c>
      <c r="C34" s="3">
        <v>12</v>
      </c>
      <c r="D34" s="4">
        <v>370178</v>
      </c>
      <c r="E34" s="5">
        <f>VLOOKUP($D34,'[4]HCRIS CR data'!$B:$K,2,FALSE)</f>
        <v>42186</v>
      </c>
      <c r="F34" s="5">
        <f>VLOOKUP($D34,'[4]HCRIS CR data'!$B:$K,3,FALSE)</f>
        <v>42551</v>
      </c>
      <c r="G34" s="23">
        <f t="shared" si="0"/>
        <v>1</v>
      </c>
      <c r="H34" s="24">
        <f>IFERROR(VLOOKUP($D34,'[4]HCRIS CR data'!$B:$K,4,FALSE),0)</f>
        <v>3822475</v>
      </c>
      <c r="I34" s="24">
        <f>IFERROR(VLOOKUP($D34,'[4]HCRIS CR data'!$B:$K,5,FALSE),0)</f>
        <v>9391484</v>
      </c>
      <c r="J34" s="24">
        <f>IFERROR(VLOOKUP($D34,'[4]HCRIS CR data'!$B:$K,6,FALSE),0)</f>
        <v>2094481</v>
      </c>
      <c r="K34" s="24">
        <f>IFERROR(VLOOKUP($D34,'[4]HCRIS CR data'!$B:$K,7,FALSE),0)</f>
        <v>9908852</v>
      </c>
      <c r="L34" s="24">
        <f>IFERROR(VLOOKUP($D34,'[4]HCRIS CR data'!$B:$K,8,FALSE),0)</f>
        <v>1317283</v>
      </c>
      <c r="M34" s="24">
        <f>IFERROR(VLOOKUP($D34,'[4]HCRIS CR data'!$B:$K,9,FALSE),0)</f>
        <v>33467014</v>
      </c>
      <c r="N34" s="24">
        <f>IFERROR(VLOOKUP($D34,'[4]HCRIS CR data'!$B:$K,10,FALSE),0)</f>
        <v>21467014</v>
      </c>
      <c r="P34" s="9">
        <f t="shared" si="1"/>
        <v>3822475</v>
      </c>
      <c r="Q34" s="9">
        <f t="shared" si="1"/>
        <v>9391484</v>
      </c>
      <c r="R34" s="9">
        <f t="shared" si="1"/>
        <v>2094481</v>
      </c>
      <c r="S34" s="9">
        <f t="shared" si="1"/>
        <v>9908852</v>
      </c>
      <c r="T34" s="9">
        <f t="shared" si="1"/>
        <v>1317283</v>
      </c>
      <c r="V34" s="9">
        <f t="shared" si="2"/>
        <v>26534575</v>
      </c>
      <c r="W34" s="25"/>
      <c r="X34" s="9">
        <f t="shared" si="3"/>
        <v>33467014</v>
      </c>
      <c r="Y34" s="9">
        <f t="shared" si="3"/>
        <v>21467014</v>
      </c>
      <c r="Z34" s="25"/>
      <c r="AA34" s="9">
        <f t="shared" si="4"/>
        <v>26534575</v>
      </c>
      <c r="AB34" s="9">
        <f t="shared" si="5"/>
        <v>9819414.8960573543</v>
      </c>
      <c r="AC34" s="9">
        <f t="shared" si="6"/>
        <v>7200869.4056449141</v>
      </c>
      <c r="AD34" s="9">
        <f t="shared" si="7"/>
        <v>15308440</v>
      </c>
      <c r="AE34" s="9">
        <f t="shared" si="8"/>
        <v>11226135</v>
      </c>
      <c r="AF34" s="9">
        <f t="shared" si="9"/>
        <v>0</v>
      </c>
      <c r="AG34" s="9">
        <f t="shared" si="10"/>
        <v>17020284.301702268</v>
      </c>
      <c r="AH34" s="8">
        <f t="shared" si="11"/>
        <v>274944</v>
      </c>
      <c r="AI34" s="8">
        <f t="shared" si="12"/>
        <v>201624</v>
      </c>
      <c r="AJ34" s="26">
        <f t="shared" si="13"/>
        <v>476568</v>
      </c>
      <c r="AK34" s="27">
        <v>1</v>
      </c>
    </row>
    <row r="35" spans="1:40" x14ac:dyDescent="0.2">
      <c r="A35" s="32" t="s">
        <v>105</v>
      </c>
      <c r="B35" s="2" t="s">
        <v>106</v>
      </c>
      <c r="C35" s="3">
        <v>12</v>
      </c>
      <c r="D35" s="4">
        <v>370013</v>
      </c>
      <c r="E35" s="5">
        <f>VLOOKUP($D35,'[4]HCRIS CR data'!$B:$K,2,FALSE)</f>
        <v>42186</v>
      </c>
      <c r="F35" s="5">
        <f>VLOOKUP($D35,'[4]HCRIS CR data'!$B:$K,3,FALSE)</f>
        <v>42551</v>
      </c>
      <c r="G35" s="23">
        <f t="shared" si="0"/>
        <v>1</v>
      </c>
      <c r="H35" s="24">
        <f>IFERROR(VLOOKUP($D35,'[4]HCRIS CR data'!$B:$K,4,FALSE),0)</f>
        <v>233454162</v>
      </c>
      <c r="I35" s="24">
        <f>IFERROR(VLOOKUP($D35,'[4]HCRIS CR data'!$B:$K,5,FALSE),0)</f>
        <v>392749099</v>
      </c>
      <c r="J35" s="24">
        <f>IFERROR(VLOOKUP($D35,'[4]HCRIS CR data'!$B:$K,6,FALSE),0)</f>
        <v>16327554</v>
      </c>
      <c r="K35" s="24">
        <f>IFERROR(VLOOKUP($D35,'[4]HCRIS CR data'!$B:$K,7,FALSE),0)</f>
        <v>810135303</v>
      </c>
      <c r="L35" s="24">
        <f>IFERROR(VLOOKUP($D35,'[4]HCRIS CR data'!$B:$K,8,FALSE),0)</f>
        <v>85249633</v>
      </c>
      <c r="M35" s="24">
        <f>IFERROR(VLOOKUP($D35,'[4]HCRIS CR data'!$B:$K,9,FALSE),0)</f>
        <v>1557206802</v>
      </c>
      <c r="N35" s="24">
        <f>IFERROR(VLOOKUP($D35,'[4]HCRIS CR data'!$B:$K,10,FALSE),0)</f>
        <v>433182653</v>
      </c>
      <c r="P35" s="9">
        <f t="shared" ref="P35:T66" si="14">H35*$G35</f>
        <v>233454162</v>
      </c>
      <c r="Q35" s="9">
        <f t="shared" si="14"/>
        <v>392749099</v>
      </c>
      <c r="R35" s="9">
        <f t="shared" si="14"/>
        <v>16327554</v>
      </c>
      <c r="S35" s="9">
        <f t="shared" si="14"/>
        <v>810135303</v>
      </c>
      <c r="T35" s="9">
        <f t="shared" si="14"/>
        <v>85249633</v>
      </c>
      <c r="V35" s="9">
        <f t="shared" si="2"/>
        <v>1537915751</v>
      </c>
      <c r="W35" s="25"/>
      <c r="X35" s="9">
        <f t="shared" ref="X35:Y66" si="15">M35*$G35</f>
        <v>1557206802</v>
      </c>
      <c r="Y35" s="9">
        <f t="shared" si="15"/>
        <v>433182653</v>
      </c>
      <c r="Z35" s="25"/>
      <c r="AA35" s="9">
        <f t="shared" si="4"/>
        <v>1537915751</v>
      </c>
      <c r="AB35" s="9">
        <f t="shared" si="5"/>
        <v>178738753.72139058</v>
      </c>
      <c r="AC35" s="9">
        <f t="shared" si="6"/>
        <v>249077528.77431574</v>
      </c>
      <c r="AD35" s="9">
        <f t="shared" si="7"/>
        <v>642530815</v>
      </c>
      <c r="AE35" s="9">
        <f t="shared" si="8"/>
        <v>895384936</v>
      </c>
      <c r="AF35" s="9">
        <f t="shared" si="9"/>
        <v>0</v>
      </c>
      <c r="AG35" s="9">
        <f t="shared" si="10"/>
        <v>427816282.49570632</v>
      </c>
      <c r="AH35" s="8">
        <f t="shared" si="11"/>
        <v>5004685</v>
      </c>
      <c r="AI35" s="8">
        <f t="shared" si="12"/>
        <v>6974171</v>
      </c>
      <c r="AJ35" s="26">
        <f t="shared" si="13"/>
        <v>11978856</v>
      </c>
      <c r="AK35" s="27">
        <v>1</v>
      </c>
    </row>
    <row r="36" spans="1:40" x14ac:dyDescent="0.2">
      <c r="A36" s="32" t="s">
        <v>107</v>
      </c>
      <c r="B36" s="2" t="s">
        <v>108</v>
      </c>
      <c r="C36" s="3">
        <v>12</v>
      </c>
      <c r="D36" s="4">
        <v>370020</v>
      </c>
      <c r="E36" s="5">
        <f>VLOOKUP($D36,'[4]HCRIS CR data'!$B:$K,2,FALSE)</f>
        <v>42186</v>
      </c>
      <c r="F36" s="5">
        <f>VLOOKUP($D36,'[4]HCRIS CR data'!$B:$K,3,FALSE)</f>
        <v>42551</v>
      </c>
      <c r="G36" s="23">
        <f t="shared" si="0"/>
        <v>1</v>
      </c>
      <c r="H36" s="24">
        <f>IFERROR(VLOOKUP($D36,'[4]HCRIS CR data'!$B:$K,4,FALSE),0)</f>
        <v>24579686</v>
      </c>
      <c r="I36" s="24">
        <f>IFERROR(VLOOKUP($D36,'[4]HCRIS CR data'!$B:$K,5,FALSE),0)</f>
        <v>62332559</v>
      </c>
      <c r="J36" s="24">
        <f>IFERROR(VLOOKUP($D36,'[4]HCRIS CR data'!$B:$K,6,FALSE),0)</f>
        <v>0</v>
      </c>
      <c r="K36" s="24">
        <f>IFERROR(VLOOKUP($D36,'[4]HCRIS CR data'!$B:$K,7,FALSE),0)</f>
        <v>165238913</v>
      </c>
      <c r="L36" s="24">
        <f>IFERROR(VLOOKUP($D36,'[4]HCRIS CR data'!$B:$K,8,FALSE),0)</f>
        <v>0</v>
      </c>
      <c r="M36" s="24">
        <f>IFERROR(VLOOKUP($D36,'[4]HCRIS CR data'!$B:$K,9,FALSE),0)</f>
        <v>269962882</v>
      </c>
      <c r="N36" s="24">
        <f>IFERROR(VLOOKUP($D36,'[4]HCRIS CR data'!$B:$K,10,FALSE),0)</f>
        <v>81468816</v>
      </c>
      <c r="P36" s="9">
        <f t="shared" si="14"/>
        <v>24579686</v>
      </c>
      <c r="Q36" s="9">
        <f t="shared" si="14"/>
        <v>62332559</v>
      </c>
      <c r="R36" s="9">
        <f t="shared" si="14"/>
        <v>0</v>
      </c>
      <c r="S36" s="9">
        <f t="shared" si="14"/>
        <v>165238913</v>
      </c>
      <c r="T36" s="9">
        <f t="shared" si="14"/>
        <v>0</v>
      </c>
      <c r="V36" s="9">
        <f t="shared" si="2"/>
        <v>252151158</v>
      </c>
      <c r="W36" s="25"/>
      <c r="X36" s="9">
        <f t="shared" si="15"/>
        <v>269962882</v>
      </c>
      <c r="Y36" s="9">
        <f t="shared" si="15"/>
        <v>81468816</v>
      </c>
      <c r="Z36" s="25"/>
      <c r="AA36" s="9">
        <f t="shared" si="4"/>
        <v>252151158</v>
      </c>
      <c r="AB36" s="9">
        <f t="shared" si="5"/>
        <v>26228189.755552839</v>
      </c>
      <c r="AC36" s="9">
        <f t="shared" si="6"/>
        <v>49865442.610132635</v>
      </c>
      <c r="AD36" s="9">
        <f t="shared" si="7"/>
        <v>86912245</v>
      </c>
      <c r="AE36" s="9">
        <f t="shared" si="8"/>
        <v>165238913</v>
      </c>
      <c r="AF36" s="9">
        <f t="shared" si="9"/>
        <v>0</v>
      </c>
      <c r="AG36" s="9">
        <f t="shared" si="10"/>
        <v>76093632.365685478</v>
      </c>
      <c r="AH36" s="8">
        <f t="shared" si="11"/>
        <v>734389</v>
      </c>
      <c r="AI36" s="8">
        <f t="shared" si="12"/>
        <v>1396232</v>
      </c>
      <c r="AJ36" s="26">
        <f t="shared" si="13"/>
        <v>2130621</v>
      </c>
      <c r="AK36" s="27">
        <v>1</v>
      </c>
    </row>
    <row r="37" spans="1:40" x14ac:dyDescent="0.2">
      <c r="A37" s="32" t="s">
        <v>109</v>
      </c>
      <c r="B37" s="2" t="s">
        <v>110</v>
      </c>
      <c r="C37" s="3">
        <v>12</v>
      </c>
      <c r="D37" s="4">
        <v>370047</v>
      </c>
      <c r="E37" s="5">
        <f>VLOOKUP($D37,'[4]HCRIS CR data'!$B:$K,2,FALSE)</f>
        <v>42186</v>
      </c>
      <c r="F37" s="5">
        <f>VLOOKUP($D37,'[4]HCRIS CR data'!$B:$K,3,FALSE)</f>
        <v>42551</v>
      </c>
      <c r="G37" s="23">
        <f t="shared" si="0"/>
        <v>1</v>
      </c>
      <c r="H37" s="24">
        <f>IFERROR(VLOOKUP($D37,'[4]HCRIS CR data'!$B:$K,4,FALSE),0)</f>
        <v>42942733</v>
      </c>
      <c r="I37" s="24">
        <f>IFERROR(VLOOKUP($D37,'[4]HCRIS CR data'!$B:$K,5,FALSE),0)</f>
        <v>150850471</v>
      </c>
      <c r="J37" s="24">
        <f>IFERROR(VLOOKUP($D37,'[4]HCRIS CR data'!$B:$K,6,FALSE),0)</f>
        <v>0</v>
      </c>
      <c r="K37" s="24">
        <f>IFERROR(VLOOKUP($D37,'[4]HCRIS CR data'!$B:$K,7,FALSE),0)</f>
        <v>0</v>
      </c>
      <c r="L37" s="24">
        <f>IFERROR(VLOOKUP($D37,'[4]HCRIS CR data'!$B:$K,8,FALSE),0)</f>
        <v>286994088</v>
      </c>
      <c r="M37" s="24">
        <f>IFERROR(VLOOKUP($D37,'[4]HCRIS CR data'!$B:$K,9,FALSE),0)</f>
        <v>498697915</v>
      </c>
      <c r="N37" s="24">
        <f>IFERROR(VLOOKUP($D37,'[4]HCRIS CR data'!$B:$K,10,FALSE),0)</f>
        <v>137475439</v>
      </c>
      <c r="P37" s="9">
        <f t="shared" si="14"/>
        <v>42942733</v>
      </c>
      <c r="Q37" s="9">
        <f t="shared" si="14"/>
        <v>150850471</v>
      </c>
      <c r="R37" s="9">
        <f t="shared" si="14"/>
        <v>0</v>
      </c>
      <c r="S37" s="9">
        <f t="shared" si="14"/>
        <v>0</v>
      </c>
      <c r="T37" s="9">
        <f t="shared" si="14"/>
        <v>286994088</v>
      </c>
      <c r="V37" s="9">
        <f t="shared" si="2"/>
        <v>480787292</v>
      </c>
      <c r="W37" s="25"/>
      <c r="X37" s="9">
        <f t="shared" si="15"/>
        <v>498697915</v>
      </c>
      <c r="Y37" s="9">
        <f t="shared" si="15"/>
        <v>137475439</v>
      </c>
      <c r="Z37" s="25"/>
      <c r="AA37" s="9">
        <f t="shared" si="4"/>
        <v>480787292</v>
      </c>
      <c r="AB37" s="9">
        <f t="shared" si="5"/>
        <v>53422733.470053822</v>
      </c>
      <c r="AC37" s="9">
        <f t="shared" si="6"/>
        <v>79115306.183312669</v>
      </c>
      <c r="AD37" s="9">
        <f t="shared" si="7"/>
        <v>193793204</v>
      </c>
      <c r="AE37" s="9">
        <f t="shared" si="8"/>
        <v>286994088</v>
      </c>
      <c r="AF37" s="9">
        <f t="shared" si="9"/>
        <v>0</v>
      </c>
      <c r="AG37" s="9">
        <f t="shared" si="10"/>
        <v>132538039.65336649</v>
      </c>
      <c r="AH37" s="8">
        <f t="shared" si="11"/>
        <v>1495837</v>
      </c>
      <c r="AI37" s="8">
        <f t="shared" si="12"/>
        <v>2215229</v>
      </c>
      <c r="AJ37" s="26">
        <f t="shared" si="13"/>
        <v>3711066</v>
      </c>
      <c r="AK37" s="27">
        <v>1</v>
      </c>
    </row>
    <row r="38" spans="1:40" x14ac:dyDescent="0.2">
      <c r="A38" s="32" t="s">
        <v>111</v>
      </c>
      <c r="B38" s="2" t="s">
        <v>112</v>
      </c>
      <c r="C38" s="3">
        <v>13</v>
      </c>
      <c r="D38" s="4">
        <v>373033</v>
      </c>
      <c r="E38" s="5">
        <f>VLOOKUP($D38,'[4]HCRIS CR data'!$B:$K,2,FALSE)</f>
        <v>42370</v>
      </c>
      <c r="F38" s="5">
        <f>VLOOKUP($D38,'[4]HCRIS CR data'!$B:$K,3,FALSE)</f>
        <v>42735</v>
      </c>
      <c r="G38" s="23">
        <f t="shared" si="0"/>
        <v>1</v>
      </c>
      <c r="H38" s="24">
        <f>IFERROR(VLOOKUP($D38,'[4]HCRIS CR data'!$B:$K,4,FALSE),0)</f>
        <v>12507600</v>
      </c>
      <c r="I38" s="24">
        <f>IFERROR(VLOOKUP($D38,'[4]HCRIS CR data'!$B:$K,5,FALSE),0)</f>
        <v>20937446</v>
      </c>
      <c r="J38" s="24">
        <f>IFERROR(VLOOKUP($D38,'[4]HCRIS CR data'!$B:$K,6,FALSE),0)</f>
        <v>0</v>
      </c>
      <c r="K38" s="24">
        <f>IFERROR(VLOOKUP($D38,'[4]HCRIS CR data'!$B:$K,7,FALSE),0)</f>
        <v>0</v>
      </c>
      <c r="L38" s="24">
        <f>IFERROR(VLOOKUP($D38,'[4]HCRIS CR data'!$B:$K,8,FALSE),0)</f>
        <v>0</v>
      </c>
      <c r="M38" s="24">
        <f>IFERROR(VLOOKUP($D38,'[4]HCRIS CR data'!$B:$K,9,FALSE),0)</f>
        <v>33445046</v>
      </c>
      <c r="N38" s="24">
        <f>IFERROR(VLOOKUP($D38,'[4]HCRIS CR data'!$B:$K,10,FALSE),0)</f>
        <v>20796081</v>
      </c>
      <c r="P38" s="9">
        <f t="shared" si="14"/>
        <v>12507600</v>
      </c>
      <c r="Q38" s="9">
        <f t="shared" si="14"/>
        <v>20937446</v>
      </c>
      <c r="R38" s="9">
        <f t="shared" si="14"/>
        <v>0</v>
      </c>
      <c r="S38" s="9">
        <f t="shared" si="14"/>
        <v>0</v>
      </c>
      <c r="T38" s="9">
        <f t="shared" si="14"/>
        <v>0</v>
      </c>
      <c r="V38" s="9">
        <f t="shared" si="2"/>
        <v>33445046</v>
      </c>
      <c r="W38" s="25"/>
      <c r="X38" s="9">
        <f t="shared" si="15"/>
        <v>33445046</v>
      </c>
      <c r="Y38" s="9">
        <f t="shared" si="15"/>
        <v>20796081</v>
      </c>
      <c r="Z38" s="25"/>
      <c r="AA38" s="9">
        <f t="shared" si="4"/>
        <v>33445046</v>
      </c>
      <c r="AB38" s="9">
        <f t="shared" si="5"/>
        <v>20796081</v>
      </c>
      <c r="AC38" s="9">
        <f t="shared" si="6"/>
        <v>0</v>
      </c>
      <c r="AD38" s="9">
        <f t="shared" si="7"/>
        <v>33445046</v>
      </c>
      <c r="AE38" s="9">
        <f t="shared" si="8"/>
        <v>0</v>
      </c>
      <c r="AF38" s="9">
        <f t="shared" si="9"/>
        <v>0</v>
      </c>
      <c r="AG38" s="9">
        <f t="shared" si="10"/>
        <v>20796081</v>
      </c>
      <c r="AH38" s="8">
        <f t="shared" si="11"/>
        <v>582290</v>
      </c>
      <c r="AI38" s="8">
        <f t="shared" si="12"/>
        <v>0</v>
      </c>
      <c r="AJ38" s="26">
        <f t="shared" si="13"/>
        <v>582290</v>
      </c>
      <c r="AK38" s="27">
        <v>1</v>
      </c>
    </row>
    <row r="39" spans="1:40" x14ac:dyDescent="0.2">
      <c r="A39" s="32" t="s">
        <v>113</v>
      </c>
      <c r="B39" s="2" t="s">
        <v>114</v>
      </c>
      <c r="C39" s="3">
        <v>12</v>
      </c>
      <c r="D39" s="4">
        <v>370094</v>
      </c>
      <c r="E39" s="5">
        <f>VLOOKUP($D39,'[4]HCRIS CR data'!$B:$K,2,FALSE)</f>
        <v>42186</v>
      </c>
      <c r="F39" s="5">
        <f>VLOOKUP($D39,'[4]HCRIS CR data'!$B:$K,3,FALSE)</f>
        <v>42551</v>
      </c>
      <c r="G39" s="23">
        <f t="shared" si="0"/>
        <v>1</v>
      </c>
      <c r="H39" s="24">
        <f>IFERROR(VLOOKUP($D39,'[4]HCRIS CR data'!$B:$K,4,FALSE),0)</f>
        <v>65763527</v>
      </c>
      <c r="I39" s="24">
        <f>IFERROR(VLOOKUP($D39,'[4]HCRIS CR data'!$B:$K,5,FALSE),0)</f>
        <v>535594136</v>
      </c>
      <c r="J39" s="24">
        <f>IFERROR(VLOOKUP($D39,'[4]HCRIS CR data'!$B:$K,6,FALSE),0)</f>
        <v>28442036</v>
      </c>
      <c r="K39" s="24">
        <f>IFERROR(VLOOKUP($D39,'[4]HCRIS CR data'!$B:$K,7,FALSE),0)</f>
        <v>434360547</v>
      </c>
      <c r="L39" s="24">
        <f>IFERROR(VLOOKUP($D39,'[4]HCRIS CR data'!$B:$K,8,FALSE),0)</f>
        <v>103713862</v>
      </c>
      <c r="M39" s="24">
        <f>IFERROR(VLOOKUP($D39,'[4]HCRIS CR data'!$B:$K,9,FALSE),0)</f>
        <v>1198404379</v>
      </c>
      <c r="N39" s="24">
        <f>IFERROR(VLOOKUP($D39,'[4]HCRIS CR data'!$B:$K,10,FALSE),0)</f>
        <v>127463003</v>
      </c>
      <c r="P39" s="9">
        <f t="shared" si="14"/>
        <v>65763527</v>
      </c>
      <c r="Q39" s="9">
        <f t="shared" si="14"/>
        <v>535594136</v>
      </c>
      <c r="R39" s="9">
        <f t="shared" si="14"/>
        <v>28442036</v>
      </c>
      <c r="S39" s="9">
        <f t="shared" si="14"/>
        <v>434360547</v>
      </c>
      <c r="T39" s="9">
        <f t="shared" si="14"/>
        <v>103713862</v>
      </c>
      <c r="V39" s="9">
        <f t="shared" si="2"/>
        <v>1167874108</v>
      </c>
      <c r="W39" s="25"/>
      <c r="X39" s="9">
        <f t="shared" si="15"/>
        <v>1198404379</v>
      </c>
      <c r="Y39" s="9">
        <f t="shared" si="15"/>
        <v>127463003</v>
      </c>
      <c r="Z39" s="25"/>
      <c r="AA39" s="9">
        <f t="shared" si="4"/>
        <v>1167874108</v>
      </c>
      <c r="AB39" s="9">
        <f t="shared" si="5"/>
        <v>66985870.821017832</v>
      </c>
      <c r="AC39" s="9">
        <f t="shared" si="6"/>
        <v>57229914.384842403</v>
      </c>
      <c r="AD39" s="9">
        <f t="shared" si="7"/>
        <v>629799699</v>
      </c>
      <c r="AE39" s="9">
        <f t="shared" si="8"/>
        <v>538074409</v>
      </c>
      <c r="AF39" s="9">
        <f t="shared" si="9"/>
        <v>0</v>
      </c>
      <c r="AG39" s="9">
        <f t="shared" si="10"/>
        <v>124215785.20586023</v>
      </c>
      <c r="AH39" s="8">
        <f t="shared" si="11"/>
        <v>1875604</v>
      </c>
      <c r="AI39" s="8">
        <f t="shared" si="12"/>
        <v>1602438</v>
      </c>
      <c r="AJ39" s="26">
        <f t="shared" si="13"/>
        <v>3478042</v>
      </c>
      <c r="AK39" s="27">
        <v>1</v>
      </c>
    </row>
    <row r="40" spans="1:40" x14ac:dyDescent="0.2">
      <c r="A40" s="32" t="s">
        <v>115</v>
      </c>
      <c r="B40" s="2" t="s">
        <v>116</v>
      </c>
      <c r="C40" s="3">
        <v>12</v>
      </c>
      <c r="D40" s="4">
        <v>370008</v>
      </c>
      <c r="E40" s="5">
        <f>VLOOKUP($D40,'[4]HCRIS CR data'!$B:$K,2,FALSE)</f>
        <v>42186</v>
      </c>
      <c r="F40" s="5">
        <f>VLOOKUP($D40,'[4]HCRIS CR data'!$B:$K,3,FALSE)</f>
        <v>42551</v>
      </c>
      <c r="G40" s="23">
        <f t="shared" si="0"/>
        <v>1</v>
      </c>
      <c r="H40" s="24">
        <f>IFERROR(VLOOKUP($D40,'[4]HCRIS CR data'!$B:$K,4,FALSE),0)</f>
        <v>121304646</v>
      </c>
      <c r="I40" s="24">
        <f>IFERROR(VLOOKUP($D40,'[4]HCRIS CR data'!$B:$K,5,FALSE),0)</f>
        <v>585195101</v>
      </c>
      <c r="J40" s="24">
        <f>IFERROR(VLOOKUP($D40,'[4]HCRIS CR data'!$B:$K,6,FALSE),0)</f>
        <v>0</v>
      </c>
      <c r="K40" s="24">
        <f>IFERROR(VLOOKUP($D40,'[4]HCRIS CR data'!$B:$K,7,FALSE),0)</f>
        <v>653298943</v>
      </c>
      <c r="L40" s="24">
        <f>IFERROR(VLOOKUP($D40,'[4]HCRIS CR data'!$B:$K,8,FALSE),0)</f>
        <v>237573430</v>
      </c>
      <c r="M40" s="24">
        <f>IFERROR(VLOOKUP($D40,'[4]HCRIS CR data'!$B:$K,9,FALSE),0)</f>
        <v>1597372120</v>
      </c>
      <c r="N40" s="24">
        <f>IFERROR(VLOOKUP($D40,'[4]HCRIS CR data'!$B:$K,10,FALSE),0)</f>
        <v>368693259</v>
      </c>
      <c r="P40" s="9">
        <f t="shared" si="14"/>
        <v>121304646</v>
      </c>
      <c r="Q40" s="9">
        <f t="shared" si="14"/>
        <v>585195101</v>
      </c>
      <c r="R40" s="9">
        <f t="shared" si="14"/>
        <v>0</v>
      </c>
      <c r="S40" s="9">
        <f t="shared" si="14"/>
        <v>653298943</v>
      </c>
      <c r="T40" s="9">
        <f t="shared" si="14"/>
        <v>237573430</v>
      </c>
      <c r="V40" s="9">
        <f t="shared" si="2"/>
        <v>1597372120</v>
      </c>
      <c r="W40" s="25"/>
      <c r="X40" s="9">
        <f t="shared" si="15"/>
        <v>1597372120</v>
      </c>
      <c r="Y40" s="9">
        <f t="shared" si="15"/>
        <v>368693259</v>
      </c>
      <c r="Z40" s="25"/>
      <c r="AA40" s="9">
        <f t="shared" si="4"/>
        <v>1597372120</v>
      </c>
      <c r="AB40" s="9">
        <f t="shared" si="5"/>
        <v>163068887.29478106</v>
      </c>
      <c r="AC40" s="9">
        <f t="shared" si="6"/>
        <v>205624371.70521897</v>
      </c>
      <c r="AD40" s="9">
        <f t="shared" si="7"/>
        <v>706499747</v>
      </c>
      <c r="AE40" s="9">
        <f t="shared" si="8"/>
        <v>890872373</v>
      </c>
      <c r="AF40" s="9">
        <f t="shared" si="9"/>
        <v>0</v>
      </c>
      <c r="AG40" s="9">
        <f t="shared" si="10"/>
        <v>368693259</v>
      </c>
      <c r="AH40" s="8">
        <f t="shared" si="11"/>
        <v>4565929</v>
      </c>
      <c r="AI40" s="8">
        <f t="shared" si="12"/>
        <v>5757482</v>
      </c>
      <c r="AJ40" s="26">
        <f t="shared" si="13"/>
        <v>10323411</v>
      </c>
      <c r="AK40" s="27">
        <v>1</v>
      </c>
    </row>
    <row r="41" spans="1:40" s="29" customFormat="1" x14ac:dyDescent="0.2">
      <c r="A41" s="32" t="s">
        <v>117</v>
      </c>
      <c r="B41" s="2" t="s">
        <v>118</v>
      </c>
      <c r="C41" s="3">
        <v>12</v>
      </c>
      <c r="D41" s="4">
        <v>370089</v>
      </c>
      <c r="E41" s="5">
        <f>VLOOKUP($D41,'[4]HCRIS CR data'!$B:$K,2,FALSE)</f>
        <v>42186</v>
      </c>
      <c r="F41" s="5">
        <f>VLOOKUP($D41,'[4]HCRIS CR data'!$B:$K,3,FALSE)</f>
        <v>42551</v>
      </c>
      <c r="G41" s="23">
        <f t="shared" si="0"/>
        <v>1</v>
      </c>
      <c r="H41" s="24">
        <f>IFERROR(VLOOKUP($D41,'[4]HCRIS CR data'!$B:$K,4,FALSE),0)</f>
        <v>23115794</v>
      </c>
      <c r="I41" s="24">
        <f>IFERROR(VLOOKUP($D41,'[4]HCRIS CR data'!$B:$K,5,FALSE),0)</f>
        <v>47206565</v>
      </c>
      <c r="J41" s="24">
        <f>IFERROR(VLOOKUP($D41,'[4]HCRIS CR data'!$B:$K,6,FALSE),0)</f>
        <v>4026754</v>
      </c>
      <c r="K41" s="24">
        <f>IFERROR(VLOOKUP($D41,'[4]HCRIS CR data'!$B:$K,7,FALSE),0)</f>
        <v>109731453</v>
      </c>
      <c r="L41" s="24">
        <f>IFERROR(VLOOKUP($D41,'[4]HCRIS CR data'!$B:$K,8,FALSE),0)</f>
        <v>47446894</v>
      </c>
      <c r="M41" s="24">
        <f>IFERROR(VLOOKUP($D41,'[4]HCRIS CR data'!$B:$K,9,FALSE),0)</f>
        <v>234956647</v>
      </c>
      <c r="N41" s="24">
        <f>IFERROR(VLOOKUP($D41,'[4]HCRIS CR data'!$B:$K,10,FALSE),0)</f>
        <v>86943805</v>
      </c>
      <c r="O41" s="1"/>
      <c r="P41" s="9">
        <f t="shared" si="14"/>
        <v>23115794</v>
      </c>
      <c r="Q41" s="9">
        <f t="shared" si="14"/>
        <v>47206565</v>
      </c>
      <c r="R41" s="9">
        <f t="shared" si="14"/>
        <v>4026754</v>
      </c>
      <c r="S41" s="9">
        <f t="shared" si="14"/>
        <v>109731453</v>
      </c>
      <c r="T41" s="9">
        <f t="shared" si="14"/>
        <v>47446894</v>
      </c>
      <c r="U41" s="9"/>
      <c r="V41" s="9">
        <f t="shared" si="2"/>
        <v>231527460</v>
      </c>
      <c r="W41" s="25"/>
      <c r="X41" s="9">
        <f t="shared" si="15"/>
        <v>234956647</v>
      </c>
      <c r="Y41" s="9">
        <f t="shared" si="15"/>
        <v>86943805</v>
      </c>
      <c r="Z41" s="25"/>
      <c r="AA41" s="9">
        <f t="shared" si="4"/>
        <v>231527460</v>
      </c>
      <c r="AB41" s="9">
        <f t="shared" si="5"/>
        <v>27512287.331011172</v>
      </c>
      <c r="AC41" s="9">
        <f t="shared" si="6"/>
        <v>58162574.78253141</v>
      </c>
      <c r="AD41" s="9">
        <f t="shared" si="7"/>
        <v>74349113</v>
      </c>
      <c r="AE41" s="9">
        <f t="shared" si="8"/>
        <v>157178347</v>
      </c>
      <c r="AF41" s="9">
        <f t="shared" si="9"/>
        <v>0</v>
      </c>
      <c r="AG41" s="9">
        <f t="shared" si="10"/>
        <v>85674862.113542587</v>
      </c>
      <c r="AH41" s="8">
        <f t="shared" si="11"/>
        <v>770344</v>
      </c>
      <c r="AI41" s="8">
        <f t="shared" si="12"/>
        <v>1628552</v>
      </c>
      <c r="AJ41" s="26">
        <f t="shared" si="13"/>
        <v>2398896</v>
      </c>
      <c r="AK41" s="27">
        <v>1</v>
      </c>
      <c r="AL41" s="1"/>
      <c r="AM41" s="1"/>
      <c r="AN41" s="1"/>
    </row>
    <row r="42" spans="1:40" s="29" customFormat="1" x14ac:dyDescent="0.2">
      <c r="A42" s="32" t="s">
        <v>119</v>
      </c>
      <c r="B42" s="2" t="s">
        <v>120</v>
      </c>
      <c r="C42" s="3">
        <v>12</v>
      </c>
      <c r="D42" s="4">
        <v>370078</v>
      </c>
      <c r="E42" s="5">
        <f>VLOOKUP($D42,'[4]HCRIS CR data'!$B:$K,2,FALSE)</f>
        <v>42186</v>
      </c>
      <c r="F42" s="5">
        <f>VLOOKUP($D42,'[4]HCRIS CR data'!$B:$K,3,FALSE)</f>
        <v>42551</v>
      </c>
      <c r="G42" s="23">
        <f t="shared" si="0"/>
        <v>1</v>
      </c>
      <c r="H42" s="24">
        <f>IFERROR(VLOOKUP($D42,'[4]HCRIS CR data'!$B:$K,4,FALSE),0)</f>
        <v>64010662</v>
      </c>
      <c r="I42" s="24">
        <f>IFERROR(VLOOKUP($D42,'[4]HCRIS CR data'!$B:$K,5,FALSE),0)</f>
        <v>227328152</v>
      </c>
      <c r="J42" s="24">
        <f>IFERROR(VLOOKUP($D42,'[4]HCRIS CR data'!$B:$K,6,FALSE),0)</f>
        <v>9719090</v>
      </c>
      <c r="K42" s="24">
        <f>IFERROR(VLOOKUP($D42,'[4]HCRIS CR data'!$B:$K,7,FALSE),0)</f>
        <v>111002694</v>
      </c>
      <c r="L42" s="24">
        <f>IFERROR(VLOOKUP($D42,'[4]HCRIS CR data'!$B:$K,8,FALSE),0)</f>
        <v>52661613</v>
      </c>
      <c r="M42" s="24">
        <f>IFERROR(VLOOKUP($D42,'[4]HCRIS CR data'!$B:$K,9,FALSE),0)</f>
        <v>468811090</v>
      </c>
      <c r="N42" s="24">
        <f>IFERROR(VLOOKUP($D42,'[4]HCRIS CR data'!$B:$K,10,FALSE),0)</f>
        <v>114159407</v>
      </c>
      <c r="O42" s="1"/>
      <c r="P42" s="9">
        <f t="shared" si="14"/>
        <v>64010662</v>
      </c>
      <c r="Q42" s="9">
        <f t="shared" si="14"/>
        <v>227328152</v>
      </c>
      <c r="R42" s="9">
        <f t="shared" si="14"/>
        <v>9719090</v>
      </c>
      <c r="S42" s="9">
        <f t="shared" si="14"/>
        <v>111002694</v>
      </c>
      <c r="T42" s="9">
        <f t="shared" si="14"/>
        <v>52661613</v>
      </c>
      <c r="U42" s="9"/>
      <c r="V42" s="9">
        <f t="shared" si="2"/>
        <v>464722211</v>
      </c>
      <c r="W42" s="25"/>
      <c r="X42" s="9">
        <f t="shared" si="15"/>
        <v>468811090</v>
      </c>
      <c r="Y42" s="9">
        <f t="shared" si="15"/>
        <v>114159407</v>
      </c>
      <c r="Z42" s="25"/>
      <c r="AA42" s="9">
        <f t="shared" si="4"/>
        <v>464722211</v>
      </c>
      <c r="AB42" s="9">
        <f t="shared" si="5"/>
        <v>73310108.328075022</v>
      </c>
      <c r="AC42" s="9">
        <f t="shared" si="6"/>
        <v>39853622.562951632</v>
      </c>
      <c r="AD42" s="9">
        <f t="shared" si="7"/>
        <v>301057904</v>
      </c>
      <c r="AE42" s="9">
        <f t="shared" si="8"/>
        <v>163664307</v>
      </c>
      <c r="AF42" s="9">
        <f t="shared" si="9"/>
        <v>0</v>
      </c>
      <c r="AG42" s="9">
        <f t="shared" si="10"/>
        <v>113163730.89102666</v>
      </c>
      <c r="AH42" s="8">
        <f t="shared" si="11"/>
        <v>2052683</v>
      </c>
      <c r="AI42" s="8">
        <f t="shared" si="12"/>
        <v>1115901</v>
      </c>
      <c r="AJ42" s="26">
        <f t="shared" si="13"/>
        <v>3168584</v>
      </c>
      <c r="AK42" s="27">
        <v>1</v>
      </c>
      <c r="AL42" s="1"/>
      <c r="AM42" s="1"/>
      <c r="AN42" s="1"/>
    </row>
    <row r="43" spans="1:40" x14ac:dyDescent="0.2">
      <c r="A43" s="32" t="s">
        <v>121</v>
      </c>
      <c r="B43" s="2" t="s">
        <v>122</v>
      </c>
      <c r="C43" s="3">
        <v>12</v>
      </c>
      <c r="D43" s="4">
        <v>374021</v>
      </c>
      <c r="E43" s="5">
        <f>VLOOKUP($D43,'[4]HCRIS CR data'!$B:$K,2,FALSE)</f>
        <v>42370</v>
      </c>
      <c r="F43" s="5">
        <f>VLOOKUP($D43,'[4]HCRIS CR data'!$B:$K,3,FALSE)</f>
        <v>42735</v>
      </c>
      <c r="G43" s="23">
        <f t="shared" si="0"/>
        <v>1</v>
      </c>
      <c r="H43" s="24">
        <f>IFERROR(VLOOKUP($D43,'[4]HCRIS CR data'!$B:$K,4,FALSE),0)</f>
        <v>23113587</v>
      </c>
      <c r="I43" s="24">
        <f>IFERROR(VLOOKUP($D43,'[4]HCRIS CR data'!$B:$K,5,FALSE),0)</f>
        <v>0</v>
      </c>
      <c r="J43" s="24">
        <f>IFERROR(VLOOKUP($D43,'[4]HCRIS CR data'!$B:$K,6,FALSE),0)</f>
        <v>0</v>
      </c>
      <c r="K43" s="24">
        <f>IFERROR(VLOOKUP($D43,'[4]HCRIS CR data'!$B:$K,7,FALSE),0)</f>
        <v>1424555</v>
      </c>
      <c r="L43" s="24">
        <f>IFERROR(VLOOKUP($D43,'[4]HCRIS CR data'!$B:$K,8,FALSE),0)</f>
        <v>148586</v>
      </c>
      <c r="M43" s="24">
        <f>IFERROR(VLOOKUP($D43,'[4]HCRIS CR data'!$B:$K,9,FALSE),0)</f>
        <v>24686728</v>
      </c>
      <c r="N43" s="24">
        <f>IFERROR(VLOOKUP($D43,'[4]HCRIS CR data'!$B:$K,10,FALSE),0)</f>
        <v>10417319</v>
      </c>
      <c r="O43" s="29"/>
      <c r="P43" s="9">
        <f t="shared" si="14"/>
        <v>23113587</v>
      </c>
      <c r="Q43" s="9">
        <f t="shared" si="14"/>
        <v>0</v>
      </c>
      <c r="R43" s="9">
        <f t="shared" si="14"/>
        <v>0</v>
      </c>
      <c r="S43" s="9">
        <f t="shared" si="14"/>
        <v>1424555</v>
      </c>
      <c r="T43" s="9">
        <f t="shared" si="14"/>
        <v>148586</v>
      </c>
      <c r="U43" s="8"/>
      <c r="V43" s="9">
        <f t="shared" si="2"/>
        <v>24686728</v>
      </c>
      <c r="W43" s="31"/>
      <c r="X43" s="9">
        <f t="shared" si="15"/>
        <v>24686728</v>
      </c>
      <c r="Y43" s="9">
        <f t="shared" si="15"/>
        <v>10417319</v>
      </c>
      <c r="Z43" s="31"/>
      <c r="AA43" s="9">
        <f t="shared" si="4"/>
        <v>24686728</v>
      </c>
      <c r="AB43" s="9">
        <f t="shared" si="5"/>
        <v>9753484.0993611235</v>
      </c>
      <c r="AC43" s="9">
        <f t="shared" si="6"/>
        <v>663834.90063887765</v>
      </c>
      <c r="AD43" s="9">
        <f t="shared" si="7"/>
        <v>23113587</v>
      </c>
      <c r="AE43" s="9">
        <f t="shared" si="8"/>
        <v>1573141</v>
      </c>
      <c r="AF43" s="9">
        <f t="shared" si="9"/>
        <v>0</v>
      </c>
      <c r="AG43" s="9">
        <f t="shared" si="10"/>
        <v>10417319</v>
      </c>
      <c r="AH43" s="8">
        <f t="shared" si="11"/>
        <v>273098</v>
      </c>
      <c r="AI43" s="8">
        <f t="shared" si="12"/>
        <v>18587</v>
      </c>
      <c r="AJ43" s="26">
        <f t="shared" si="13"/>
        <v>291685</v>
      </c>
      <c r="AK43" s="27">
        <v>1</v>
      </c>
      <c r="AL43" s="29"/>
      <c r="AN43" s="29"/>
    </row>
    <row r="44" spans="1:40" x14ac:dyDescent="0.2">
      <c r="A44" s="32" t="s">
        <v>123</v>
      </c>
      <c r="B44" s="2" t="s">
        <v>124</v>
      </c>
      <c r="C44" s="3">
        <v>12</v>
      </c>
      <c r="D44" s="4">
        <v>370139</v>
      </c>
      <c r="E44" s="5">
        <f>VLOOKUP($D44,'[4]HCRIS CR data'!$B:$K,2,FALSE)</f>
        <v>42186</v>
      </c>
      <c r="F44" s="5">
        <f>VLOOKUP($D44,'[4]HCRIS CR data'!$B:$K,3,FALSE)</f>
        <v>42551</v>
      </c>
      <c r="G44" s="23">
        <f t="shared" si="0"/>
        <v>1</v>
      </c>
      <c r="H44" s="24">
        <f>IFERROR(VLOOKUP($D44,'[4]HCRIS CR data'!$B:$K,4,FALSE),0)</f>
        <v>1164480</v>
      </c>
      <c r="I44" s="24">
        <f>IFERROR(VLOOKUP($D44,'[4]HCRIS CR data'!$B:$K,5,FALSE),0)</f>
        <v>2121383</v>
      </c>
      <c r="J44" s="24">
        <f>IFERROR(VLOOKUP($D44,'[4]HCRIS CR data'!$B:$K,6,FALSE),0)</f>
        <v>228979</v>
      </c>
      <c r="K44" s="24">
        <f>IFERROR(VLOOKUP($D44,'[4]HCRIS CR data'!$B:$K,7,FALSE),0)</f>
        <v>10105143</v>
      </c>
      <c r="L44" s="24">
        <f>IFERROR(VLOOKUP($D44,'[4]HCRIS CR data'!$B:$K,8,FALSE),0)</f>
        <v>2305599</v>
      </c>
      <c r="M44" s="24">
        <f>IFERROR(VLOOKUP($D44,'[4]HCRIS CR data'!$B:$K,9,FALSE),0)</f>
        <v>18007096</v>
      </c>
      <c r="N44" s="24">
        <f>IFERROR(VLOOKUP($D44,'[4]HCRIS CR data'!$B:$K,10,FALSE),0)</f>
        <v>6884043</v>
      </c>
      <c r="P44" s="9">
        <f t="shared" si="14"/>
        <v>1164480</v>
      </c>
      <c r="Q44" s="9">
        <f t="shared" si="14"/>
        <v>2121383</v>
      </c>
      <c r="R44" s="9">
        <f t="shared" si="14"/>
        <v>228979</v>
      </c>
      <c r="S44" s="9">
        <f t="shared" si="14"/>
        <v>10105143</v>
      </c>
      <c r="T44" s="9">
        <f t="shared" si="14"/>
        <v>2305599</v>
      </c>
      <c r="V44" s="9">
        <f t="shared" si="2"/>
        <v>15925584</v>
      </c>
      <c r="W44" s="25"/>
      <c r="X44" s="9">
        <f t="shared" si="15"/>
        <v>18007096</v>
      </c>
      <c r="Y44" s="9">
        <f t="shared" si="15"/>
        <v>6884043</v>
      </c>
      <c r="Z44" s="25"/>
      <c r="AA44" s="9">
        <f t="shared" si="4"/>
        <v>15925584</v>
      </c>
      <c r="AB44" s="9">
        <f t="shared" si="5"/>
        <v>1343710.4720386898</v>
      </c>
      <c r="AC44" s="9">
        <f t="shared" si="6"/>
        <v>4744578.5589139974</v>
      </c>
      <c r="AD44" s="9">
        <f t="shared" si="7"/>
        <v>3514842</v>
      </c>
      <c r="AE44" s="9">
        <f t="shared" si="8"/>
        <v>12410742</v>
      </c>
      <c r="AF44" s="9">
        <f t="shared" si="9"/>
        <v>0</v>
      </c>
      <c r="AG44" s="9">
        <f t="shared" si="10"/>
        <v>6088289.0309526864</v>
      </c>
      <c r="AH44" s="8">
        <f t="shared" si="11"/>
        <v>37624</v>
      </c>
      <c r="AI44" s="8">
        <f t="shared" si="12"/>
        <v>132848</v>
      </c>
      <c r="AJ44" s="26">
        <f t="shared" si="13"/>
        <v>170472</v>
      </c>
      <c r="AK44" s="27">
        <v>1</v>
      </c>
    </row>
    <row r="45" spans="1:40" x14ac:dyDescent="0.2">
      <c r="A45" s="32" t="s">
        <v>125</v>
      </c>
      <c r="B45" s="2" t="s">
        <v>126</v>
      </c>
      <c r="C45" s="3">
        <v>12</v>
      </c>
      <c r="D45" s="4">
        <v>370158</v>
      </c>
      <c r="E45" s="5">
        <f>VLOOKUP($D45,'[4]HCRIS CR data'!$B:$K,2,FALSE)</f>
        <v>42186</v>
      </c>
      <c r="F45" s="5">
        <f>VLOOKUP($D45,'[4]HCRIS CR data'!$B:$K,3,FALSE)</f>
        <v>42551</v>
      </c>
      <c r="G45" s="23">
        <f t="shared" si="0"/>
        <v>1</v>
      </c>
      <c r="H45" s="24">
        <f>IFERROR(VLOOKUP($D45,'[4]HCRIS CR data'!$B:$K,4,FALSE),0)</f>
        <v>1444359</v>
      </c>
      <c r="I45" s="24">
        <f>IFERROR(VLOOKUP($D45,'[4]HCRIS CR data'!$B:$K,5,FALSE),0)</f>
        <v>3001717</v>
      </c>
      <c r="J45" s="24">
        <f>IFERROR(VLOOKUP($D45,'[4]HCRIS CR data'!$B:$K,6,FALSE),0)</f>
        <v>0</v>
      </c>
      <c r="K45" s="24">
        <f>IFERROR(VLOOKUP($D45,'[4]HCRIS CR data'!$B:$K,7,FALSE),0)</f>
        <v>21029330</v>
      </c>
      <c r="L45" s="24">
        <f>IFERROR(VLOOKUP($D45,'[4]HCRIS CR data'!$B:$K,8,FALSE),0)</f>
        <v>0</v>
      </c>
      <c r="M45" s="24">
        <f>IFERROR(VLOOKUP($D45,'[4]HCRIS CR data'!$B:$K,9,FALSE),0)</f>
        <v>25475406</v>
      </c>
      <c r="N45" s="24">
        <f>IFERROR(VLOOKUP($D45,'[4]HCRIS CR data'!$B:$K,10,FALSE),0)</f>
        <v>10058469</v>
      </c>
      <c r="P45" s="9">
        <f t="shared" si="14"/>
        <v>1444359</v>
      </c>
      <c r="Q45" s="9">
        <f t="shared" si="14"/>
        <v>3001717</v>
      </c>
      <c r="R45" s="9">
        <f t="shared" si="14"/>
        <v>0</v>
      </c>
      <c r="S45" s="9">
        <f t="shared" si="14"/>
        <v>21029330</v>
      </c>
      <c r="T45" s="9">
        <f t="shared" si="14"/>
        <v>0</v>
      </c>
      <c r="V45" s="9">
        <f t="shared" si="2"/>
        <v>25475406</v>
      </c>
      <c r="W45" s="25"/>
      <c r="X45" s="9">
        <f t="shared" si="15"/>
        <v>25475406</v>
      </c>
      <c r="Y45" s="9">
        <f t="shared" si="15"/>
        <v>10058469</v>
      </c>
      <c r="Z45" s="25"/>
      <c r="AA45" s="9">
        <f t="shared" si="4"/>
        <v>25475406</v>
      </c>
      <c r="AB45" s="9">
        <f t="shared" si="5"/>
        <v>1755446.7087843074</v>
      </c>
      <c r="AC45" s="9">
        <f t="shared" si="6"/>
        <v>8303022.2912156926</v>
      </c>
      <c r="AD45" s="9">
        <f t="shared" si="7"/>
        <v>4446076</v>
      </c>
      <c r="AE45" s="9">
        <f t="shared" si="8"/>
        <v>21029330</v>
      </c>
      <c r="AF45" s="9">
        <f t="shared" si="9"/>
        <v>0</v>
      </c>
      <c r="AG45" s="9">
        <f t="shared" si="10"/>
        <v>10058469</v>
      </c>
      <c r="AH45" s="8">
        <f t="shared" si="11"/>
        <v>49153</v>
      </c>
      <c r="AI45" s="8">
        <f t="shared" si="12"/>
        <v>232485</v>
      </c>
      <c r="AJ45" s="26">
        <f t="shared" si="13"/>
        <v>281638</v>
      </c>
      <c r="AK45" s="27">
        <v>1</v>
      </c>
    </row>
    <row r="46" spans="1:40" x14ac:dyDescent="0.2">
      <c r="A46" s="32" t="s">
        <v>127</v>
      </c>
      <c r="B46" s="2" t="s">
        <v>128</v>
      </c>
      <c r="C46" s="3">
        <v>12</v>
      </c>
      <c r="D46" s="4">
        <v>370083</v>
      </c>
      <c r="E46" s="5">
        <f>VLOOKUP($D46,'[4]HCRIS CR data'!$B:$K,2,FALSE)</f>
        <v>42095</v>
      </c>
      <c r="F46" s="5">
        <f>VLOOKUP($D46,'[4]HCRIS CR data'!$B:$K,3,FALSE)</f>
        <v>42460</v>
      </c>
      <c r="G46" s="23">
        <f t="shared" si="0"/>
        <v>1</v>
      </c>
      <c r="H46" s="24">
        <f>IFERROR(VLOOKUP($D46,'[4]HCRIS CR data'!$B:$K,4,FALSE),0)</f>
        <v>1995225</v>
      </c>
      <c r="I46" s="24">
        <f>IFERROR(VLOOKUP($D46,'[4]HCRIS CR data'!$B:$K,5,FALSE),0)</f>
        <v>2326484</v>
      </c>
      <c r="J46" s="24">
        <f>IFERROR(VLOOKUP($D46,'[4]HCRIS CR data'!$B:$K,6,FALSE),0)</f>
        <v>827009</v>
      </c>
      <c r="K46" s="24">
        <f>IFERROR(VLOOKUP($D46,'[4]HCRIS CR data'!$B:$K,7,FALSE),0)</f>
        <v>6049816</v>
      </c>
      <c r="L46" s="24">
        <f>IFERROR(VLOOKUP($D46,'[4]HCRIS CR data'!$B:$K,8,FALSE),0)</f>
        <v>3391623</v>
      </c>
      <c r="M46" s="24">
        <f>IFERROR(VLOOKUP($D46,'[4]HCRIS CR data'!$B:$K,9,FALSE),0)</f>
        <v>14541220</v>
      </c>
      <c r="N46" s="24">
        <f>IFERROR(VLOOKUP($D46,'[4]HCRIS CR data'!$B:$K,10,FALSE),0)</f>
        <v>2534592</v>
      </c>
      <c r="P46" s="9">
        <f t="shared" si="14"/>
        <v>1995225</v>
      </c>
      <c r="Q46" s="9">
        <f t="shared" si="14"/>
        <v>2326484</v>
      </c>
      <c r="R46" s="9">
        <f t="shared" si="14"/>
        <v>827009</v>
      </c>
      <c r="S46" s="9">
        <f t="shared" si="14"/>
        <v>6049816</v>
      </c>
      <c r="T46" s="9">
        <f t="shared" si="14"/>
        <v>3391623</v>
      </c>
      <c r="V46" s="9">
        <f t="shared" si="2"/>
        <v>14590157</v>
      </c>
      <c r="W46" s="25"/>
      <c r="X46" s="9">
        <f t="shared" si="15"/>
        <v>14541220</v>
      </c>
      <c r="Y46" s="9">
        <f t="shared" si="15"/>
        <v>2534592</v>
      </c>
      <c r="Z46" s="25"/>
      <c r="AA46" s="9">
        <f t="shared" si="4"/>
        <v>14590157</v>
      </c>
      <c r="AB46" s="9">
        <f t="shared" si="5"/>
        <v>897441.85515768279</v>
      </c>
      <c r="AC46" s="9">
        <f t="shared" si="6"/>
        <v>1645680.056961383</v>
      </c>
      <c r="AD46" s="9">
        <f t="shared" si="7"/>
        <v>5148718</v>
      </c>
      <c r="AE46" s="9">
        <f t="shared" si="8"/>
        <v>9441439</v>
      </c>
      <c r="AF46" s="9">
        <f t="shared" si="9"/>
        <v>0</v>
      </c>
      <c r="AG46" s="9">
        <f t="shared" si="10"/>
        <v>2543121.9121190659</v>
      </c>
      <c r="AH46" s="8">
        <f t="shared" si="11"/>
        <v>25128</v>
      </c>
      <c r="AI46" s="8">
        <f t="shared" si="12"/>
        <v>46079</v>
      </c>
      <c r="AJ46" s="26">
        <f t="shared" si="13"/>
        <v>71207</v>
      </c>
      <c r="AK46" s="27">
        <v>1</v>
      </c>
    </row>
    <row r="47" spans="1:40" s="29" customFormat="1" x14ac:dyDescent="0.2">
      <c r="A47" s="41" t="s">
        <v>129</v>
      </c>
      <c r="B47" s="2" t="s">
        <v>130</v>
      </c>
      <c r="C47" s="3">
        <v>12</v>
      </c>
      <c r="D47" s="4">
        <v>374016</v>
      </c>
      <c r="E47" s="5">
        <f>VLOOKUP($D47,'[4]HCRIS CR data'!$B:$K,2,FALSE)</f>
        <v>42370</v>
      </c>
      <c r="F47" s="5">
        <f>VLOOKUP($D47,'[4]HCRIS CR data'!$B:$K,3,FALSE)</f>
        <v>42735</v>
      </c>
      <c r="G47" s="23">
        <f t="shared" si="0"/>
        <v>1</v>
      </c>
      <c r="H47" s="24">
        <f>IFERROR(VLOOKUP($D47,'[4]HCRIS CR data'!$B:$K,4,FALSE),0)</f>
        <v>26500900</v>
      </c>
      <c r="I47" s="24">
        <f>IFERROR(VLOOKUP($D47,'[4]HCRIS CR data'!$B:$K,5,FALSE),0)</f>
        <v>0</v>
      </c>
      <c r="J47" s="24">
        <f>IFERROR(VLOOKUP($D47,'[4]HCRIS CR data'!$B:$K,6,FALSE),0)</f>
        <v>0</v>
      </c>
      <c r="K47" s="24">
        <f>IFERROR(VLOOKUP($D47,'[4]HCRIS CR data'!$B:$K,7,FALSE),0)</f>
        <v>0</v>
      </c>
      <c r="L47" s="24">
        <f>IFERROR(VLOOKUP($D47,'[4]HCRIS CR data'!$B:$K,8,FALSE),0)</f>
        <v>0</v>
      </c>
      <c r="M47" s="24">
        <f>IFERROR(VLOOKUP($D47,'[4]HCRIS CR data'!$B:$K,9,FALSE),0)</f>
        <v>26694382</v>
      </c>
      <c r="N47" s="24">
        <f>IFERROR(VLOOKUP($D47,'[4]HCRIS CR data'!$B:$K,10,FALSE),0)</f>
        <v>16691103</v>
      </c>
      <c r="P47" s="9">
        <f t="shared" si="14"/>
        <v>26500900</v>
      </c>
      <c r="Q47" s="9">
        <f t="shared" si="14"/>
        <v>0</v>
      </c>
      <c r="R47" s="9">
        <f t="shared" si="14"/>
        <v>0</v>
      </c>
      <c r="S47" s="9">
        <f t="shared" si="14"/>
        <v>0</v>
      </c>
      <c r="T47" s="9">
        <f t="shared" si="14"/>
        <v>0</v>
      </c>
      <c r="U47" s="8"/>
      <c r="V47" s="9">
        <f t="shared" si="2"/>
        <v>26500900</v>
      </c>
      <c r="W47" s="31"/>
      <c r="X47" s="9">
        <f t="shared" si="15"/>
        <v>26694382</v>
      </c>
      <c r="Y47" s="9">
        <f t="shared" si="15"/>
        <v>16691103</v>
      </c>
      <c r="Z47" s="31"/>
      <c r="AA47" s="9">
        <f t="shared" si="4"/>
        <v>26500900</v>
      </c>
      <c r="AB47" s="9">
        <f t="shared" si="5"/>
        <v>16570125.185617708</v>
      </c>
      <c r="AC47" s="9">
        <f t="shared" si="6"/>
        <v>0</v>
      </c>
      <c r="AD47" s="9">
        <f t="shared" si="7"/>
        <v>26500900</v>
      </c>
      <c r="AE47" s="9">
        <f t="shared" si="8"/>
        <v>0</v>
      </c>
      <c r="AF47" s="9">
        <f t="shared" si="9"/>
        <v>0</v>
      </c>
      <c r="AG47" s="9">
        <f t="shared" si="10"/>
        <v>16570125.185617708</v>
      </c>
      <c r="AH47" s="8">
        <f t="shared" si="11"/>
        <v>463964</v>
      </c>
      <c r="AI47" s="8">
        <f t="shared" si="12"/>
        <v>0</v>
      </c>
      <c r="AJ47" s="26">
        <f t="shared" si="13"/>
        <v>463964</v>
      </c>
      <c r="AK47" s="27">
        <v>1</v>
      </c>
      <c r="AM47" s="1"/>
    </row>
    <row r="48" spans="1:40" x14ac:dyDescent="0.2">
      <c r="A48" s="32" t="s">
        <v>131</v>
      </c>
      <c r="B48" s="2" t="s">
        <v>132</v>
      </c>
      <c r="C48" s="3">
        <v>12</v>
      </c>
      <c r="D48" s="4">
        <v>370091</v>
      </c>
      <c r="E48" s="5">
        <f>VLOOKUP($D48,'[4]HCRIS CR data'!$B:$K,2,FALSE)</f>
        <v>42186</v>
      </c>
      <c r="F48" s="5">
        <f>VLOOKUP($D48,'[4]HCRIS CR data'!$B:$K,3,FALSE)</f>
        <v>42551</v>
      </c>
      <c r="G48" s="23">
        <f t="shared" si="0"/>
        <v>1</v>
      </c>
      <c r="H48" s="24">
        <f>IFERROR(VLOOKUP($D48,'[4]HCRIS CR data'!$B:$K,4,FALSE),0)</f>
        <v>347508971</v>
      </c>
      <c r="I48" s="24">
        <f>IFERROR(VLOOKUP($D48,'[4]HCRIS CR data'!$B:$K,5,FALSE),0)</f>
        <v>1230762178</v>
      </c>
      <c r="J48" s="24">
        <f>IFERROR(VLOOKUP($D48,'[4]HCRIS CR data'!$B:$K,6,FALSE),0)</f>
        <v>92667878</v>
      </c>
      <c r="K48" s="24">
        <f>IFERROR(VLOOKUP($D48,'[4]HCRIS CR data'!$B:$K,7,FALSE),0)</f>
        <v>957639050</v>
      </c>
      <c r="L48" s="24">
        <f>IFERROR(VLOOKUP($D48,'[4]HCRIS CR data'!$B:$K,8,FALSE),0)</f>
        <v>143160203</v>
      </c>
      <c r="M48" s="24">
        <f>IFERROR(VLOOKUP($D48,'[4]HCRIS CR data'!$B:$K,9,FALSE),0)</f>
        <v>2934949701</v>
      </c>
      <c r="N48" s="24">
        <f>IFERROR(VLOOKUP($D48,'[4]HCRIS CR data'!$B:$K,10,FALSE),0)</f>
        <v>913360823</v>
      </c>
      <c r="P48" s="9">
        <f t="shared" si="14"/>
        <v>347508971</v>
      </c>
      <c r="Q48" s="9">
        <f t="shared" si="14"/>
        <v>1230762178</v>
      </c>
      <c r="R48" s="9">
        <f t="shared" si="14"/>
        <v>92667878</v>
      </c>
      <c r="S48" s="9">
        <f t="shared" si="14"/>
        <v>957639050</v>
      </c>
      <c r="T48" s="9">
        <f t="shared" si="14"/>
        <v>143160203</v>
      </c>
      <c r="V48" s="9">
        <f t="shared" si="2"/>
        <v>2771738280</v>
      </c>
      <c r="W48" s="25"/>
      <c r="X48" s="9">
        <f t="shared" si="15"/>
        <v>2934949701</v>
      </c>
      <c r="Y48" s="9">
        <f t="shared" si="15"/>
        <v>913360823</v>
      </c>
      <c r="Z48" s="25"/>
      <c r="AA48" s="9">
        <f t="shared" si="4"/>
        <v>2771738280</v>
      </c>
      <c r="AB48" s="9">
        <f t="shared" si="5"/>
        <v>519998773.52703542</v>
      </c>
      <c r="AC48" s="9">
        <f t="shared" si="6"/>
        <v>342570406.34641701</v>
      </c>
      <c r="AD48" s="9">
        <f t="shared" si="7"/>
        <v>1670939027</v>
      </c>
      <c r="AE48" s="9">
        <f t="shared" si="8"/>
        <v>1100799253</v>
      </c>
      <c r="AF48" s="9">
        <f t="shared" si="9"/>
        <v>0</v>
      </c>
      <c r="AG48" s="9">
        <f t="shared" si="10"/>
        <v>862569179.87345243</v>
      </c>
      <c r="AH48" s="8">
        <f t="shared" si="11"/>
        <v>14559966</v>
      </c>
      <c r="AI48" s="8">
        <f t="shared" si="12"/>
        <v>9591971</v>
      </c>
      <c r="AJ48" s="26">
        <f t="shared" si="13"/>
        <v>24151937</v>
      </c>
      <c r="AK48" s="27">
        <v>1</v>
      </c>
    </row>
    <row r="49" spans="1:40" x14ac:dyDescent="0.2">
      <c r="A49" s="32" t="s">
        <v>133</v>
      </c>
      <c r="B49" s="2" t="s">
        <v>134</v>
      </c>
      <c r="C49" s="3">
        <v>12</v>
      </c>
      <c r="D49" s="4">
        <v>370025</v>
      </c>
      <c r="E49" s="5">
        <f>VLOOKUP($D49,'[4]HCRIS CR data'!$B:$K,2,FALSE)</f>
        <v>42278</v>
      </c>
      <c r="F49" s="5">
        <f>VLOOKUP($D49,'[4]HCRIS CR data'!$B:$K,3,FALSE)</f>
        <v>42643</v>
      </c>
      <c r="G49" s="23">
        <f t="shared" si="0"/>
        <v>1</v>
      </c>
      <c r="H49" s="24">
        <f>IFERROR(VLOOKUP($D49,'[4]HCRIS CR data'!$B:$K,4,FALSE),0)</f>
        <v>63134044</v>
      </c>
      <c r="I49" s="24">
        <f>IFERROR(VLOOKUP($D49,'[4]HCRIS CR data'!$B:$K,5,FALSE),0)</f>
        <v>11692155</v>
      </c>
      <c r="J49" s="24">
        <f>IFERROR(VLOOKUP($D49,'[4]HCRIS CR data'!$B:$K,6,FALSE),0)</f>
        <v>183888978</v>
      </c>
      <c r="K49" s="24">
        <f>IFERROR(VLOOKUP($D49,'[4]HCRIS CR data'!$B:$K,7,FALSE),0)</f>
        <v>31940559</v>
      </c>
      <c r="L49" s="24">
        <f>IFERROR(VLOOKUP($D49,'[4]HCRIS CR data'!$B:$K,8,FALSE),0)</f>
        <v>177011758</v>
      </c>
      <c r="M49" s="24">
        <f>IFERROR(VLOOKUP($D49,'[4]HCRIS CR data'!$B:$K,9,FALSE),0)</f>
        <v>484319165</v>
      </c>
      <c r="N49" s="24">
        <f>IFERROR(VLOOKUP($D49,'[4]HCRIS CR data'!$B:$K,10,FALSE),0)</f>
        <v>127474353</v>
      </c>
      <c r="P49" s="9">
        <f t="shared" si="14"/>
        <v>63134044</v>
      </c>
      <c r="Q49" s="9">
        <f t="shared" si="14"/>
        <v>11692155</v>
      </c>
      <c r="R49" s="9">
        <f t="shared" si="14"/>
        <v>183888978</v>
      </c>
      <c r="S49" s="9">
        <f t="shared" si="14"/>
        <v>31940559</v>
      </c>
      <c r="T49" s="9">
        <f t="shared" si="14"/>
        <v>177011758</v>
      </c>
      <c r="V49" s="9">
        <f t="shared" si="2"/>
        <v>467667494</v>
      </c>
      <c r="W49" s="25"/>
      <c r="X49" s="9">
        <f t="shared" si="15"/>
        <v>484319165</v>
      </c>
      <c r="Y49" s="9">
        <f t="shared" si="15"/>
        <v>127474353</v>
      </c>
      <c r="Z49" s="25"/>
      <c r="AA49" s="9">
        <f t="shared" si="4"/>
        <v>467667494</v>
      </c>
      <c r="AB49" s="9">
        <f t="shared" si="5"/>
        <v>68094661.914432973</v>
      </c>
      <c r="AC49" s="9">
        <f t="shared" si="6"/>
        <v>54996918.029097408</v>
      </c>
      <c r="AD49" s="9">
        <f t="shared" si="7"/>
        <v>258715177</v>
      </c>
      <c r="AE49" s="9">
        <f t="shared" si="8"/>
        <v>208952317</v>
      </c>
      <c r="AF49" s="9">
        <f t="shared" si="9"/>
        <v>0</v>
      </c>
      <c r="AG49" s="9">
        <f t="shared" si="10"/>
        <v>123091579.94353038</v>
      </c>
      <c r="AH49" s="8">
        <f t="shared" si="11"/>
        <v>1906651</v>
      </c>
      <c r="AI49" s="8">
        <f t="shared" si="12"/>
        <v>1539914</v>
      </c>
      <c r="AJ49" s="26">
        <f t="shared" si="13"/>
        <v>3446565</v>
      </c>
      <c r="AK49" s="27">
        <v>1</v>
      </c>
      <c r="AN49" s="1" t="s">
        <v>135</v>
      </c>
    </row>
    <row r="50" spans="1:40" x14ac:dyDescent="0.2">
      <c r="A50" s="32" t="s">
        <v>136</v>
      </c>
      <c r="B50" s="2" t="s">
        <v>137</v>
      </c>
      <c r="C50" s="3">
        <v>12</v>
      </c>
      <c r="D50" s="4">
        <v>370218</v>
      </c>
      <c r="E50" s="5">
        <f>VLOOKUP($D50,'[4]HCRIS CR data'!$B:$K,2,FALSE)</f>
        <v>42186</v>
      </c>
      <c r="F50" s="5">
        <f>VLOOKUP($D50,'[4]HCRIS CR data'!$B:$K,3,FALSE)</f>
        <v>42551</v>
      </c>
      <c r="G50" s="23">
        <f t="shared" si="0"/>
        <v>1</v>
      </c>
      <c r="H50" s="24">
        <f>IFERROR(VLOOKUP($D50,'[4]HCRIS CR data'!$B:$K,4,FALSE),0)</f>
        <v>19894920</v>
      </c>
      <c r="I50" s="24">
        <f>IFERROR(VLOOKUP($D50,'[4]HCRIS CR data'!$B:$K,5,FALSE),0)</f>
        <v>72521675</v>
      </c>
      <c r="J50" s="24">
        <f>IFERROR(VLOOKUP($D50,'[4]HCRIS CR data'!$B:$K,6,FALSE),0)</f>
        <v>8668776</v>
      </c>
      <c r="K50" s="24">
        <f>IFERROR(VLOOKUP($D50,'[4]HCRIS CR data'!$B:$K,7,FALSE),0)</f>
        <v>144620963</v>
      </c>
      <c r="L50" s="24">
        <f>IFERROR(VLOOKUP($D50,'[4]HCRIS CR data'!$B:$K,8,FALSE),0)</f>
        <v>38675664</v>
      </c>
      <c r="M50" s="24">
        <f>IFERROR(VLOOKUP($D50,'[4]HCRIS CR data'!$B:$K,9,FALSE),0)</f>
        <v>288216095</v>
      </c>
      <c r="N50" s="24">
        <f>IFERROR(VLOOKUP($D50,'[4]HCRIS CR data'!$B:$K,10,FALSE),0)</f>
        <v>101302959</v>
      </c>
      <c r="P50" s="9">
        <f t="shared" si="14"/>
        <v>19894920</v>
      </c>
      <c r="Q50" s="9">
        <f t="shared" si="14"/>
        <v>72521675</v>
      </c>
      <c r="R50" s="9">
        <f t="shared" si="14"/>
        <v>8668776</v>
      </c>
      <c r="S50" s="9">
        <f t="shared" si="14"/>
        <v>144620963</v>
      </c>
      <c r="T50" s="9">
        <f t="shared" si="14"/>
        <v>38675664</v>
      </c>
      <c r="V50" s="9">
        <f t="shared" si="2"/>
        <v>284381998</v>
      </c>
      <c r="W50" s="25"/>
      <c r="X50" s="9">
        <f t="shared" si="15"/>
        <v>288216095</v>
      </c>
      <c r="Y50" s="9">
        <f t="shared" si="15"/>
        <v>101302959</v>
      </c>
      <c r="Z50" s="25"/>
      <c r="AA50" s="9">
        <f t="shared" si="4"/>
        <v>284381998</v>
      </c>
      <c r="AB50" s="9">
        <f t="shared" si="5"/>
        <v>35529754.831744522</v>
      </c>
      <c r="AC50" s="9">
        <f t="shared" si="6"/>
        <v>64425585.565647513</v>
      </c>
      <c r="AD50" s="9">
        <f t="shared" si="7"/>
        <v>101085371</v>
      </c>
      <c r="AE50" s="9">
        <f t="shared" si="8"/>
        <v>183296627</v>
      </c>
      <c r="AF50" s="9">
        <f t="shared" si="9"/>
        <v>0</v>
      </c>
      <c r="AG50" s="9">
        <f t="shared" si="10"/>
        <v>99955340.397392035</v>
      </c>
      <c r="AH50" s="8">
        <f t="shared" si="11"/>
        <v>994833</v>
      </c>
      <c r="AI50" s="8">
        <f t="shared" si="12"/>
        <v>1803916</v>
      </c>
      <c r="AJ50" s="26">
        <f t="shared" si="13"/>
        <v>2798749</v>
      </c>
      <c r="AK50" s="27">
        <v>1</v>
      </c>
    </row>
    <row r="51" spans="1:40" x14ac:dyDescent="0.2">
      <c r="A51" s="32" t="s">
        <v>138</v>
      </c>
      <c r="B51" s="2" t="s">
        <v>139</v>
      </c>
      <c r="C51" s="3">
        <v>12</v>
      </c>
      <c r="D51" s="4">
        <v>370065</v>
      </c>
      <c r="E51" s="5">
        <f>VLOOKUP($D51,'[4]HCRIS CR data'!$B:$K,2,FALSE)</f>
        <v>42370</v>
      </c>
      <c r="F51" s="5">
        <f>VLOOKUP($D51,'[4]HCRIS CR data'!$B:$K,3,FALSE)</f>
        <v>42708</v>
      </c>
      <c r="G51" s="23">
        <f t="shared" si="0"/>
        <v>1.0796460176991149</v>
      </c>
      <c r="H51" s="24">
        <f>IFERROR(VLOOKUP($D51,'[4]HCRIS CR data'!$B:$K,4,FALSE),0)</f>
        <v>2843160</v>
      </c>
      <c r="I51" s="24">
        <f>IFERROR(VLOOKUP($D51,'[4]HCRIS CR data'!$B:$K,5,FALSE),0)</f>
        <v>8667684</v>
      </c>
      <c r="J51" s="24">
        <f>IFERROR(VLOOKUP($D51,'[4]HCRIS CR data'!$B:$K,6,FALSE),0)</f>
        <v>571300</v>
      </c>
      <c r="K51" s="24">
        <f>IFERROR(VLOOKUP($D51,'[4]HCRIS CR data'!$B:$K,7,FALSE),0)</f>
        <v>26699237</v>
      </c>
      <c r="L51" s="24">
        <f>IFERROR(VLOOKUP($D51,'[4]HCRIS CR data'!$B:$K,8,FALSE),0)</f>
        <v>4144672</v>
      </c>
      <c r="M51" s="24">
        <f>IFERROR(VLOOKUP($D51,'[4]HCRIS CR data'!$B:$K,9,FALSE),0)</f>
        <v>47058157</v>
      </c>
      <c r="N51" s="24">
        <f>IFERROR(VLOOKUP($D51,'[4]HCRIS CR data'!$B:$K,10,FALSE),0)</f>
        <v>20014688</v>
      </c>
      <c r="P51" s="9">
        <f t="shared" si="14"/>
        <v>3069606.3716814155</v>
      </c>
      <c r="Q51" s="9">
        <f t="shared" si="14"/>
        <v>9358030.5132743362</v>
      </c>
      <c r="R51" s="9">
        <f t="shared" si="14"/>
        <v>616801.76991150435</v>
      </c>
      <c r="S51" s="9">
        <f t="shared" si="14"/>
        <v>28825724.902654864</v>
      </c>
      <c r="T51" s="9">
        <f t="shared" si="14"/>
        <v>4474778.6194690261</v>
      </c>
      <c r="V51" s="9">
        <f t="shared" si="2"/>
        <v>46344942.176991142</v>
      </c>
      <c r="W51" s="25"/>
      <c r="X51" s="9">
        <f t="shared" si="15"/>
        <v>50806151.805309728</v>
      </c>
      <c r="Y51" s="9">
        <f t="shared" si="15"/>
        <v>21608778.194690265</v>
      </c>
      <c r="Z51" s="25"/>
      <c r="AA51" s="9">
        <f t="shared" si="4"/>
        <v>46344942.176991142</v>
      </c>
      <c r="AB51" s="9">
        <f t="shared" si="5"/>
        <v>5548036.4395126617</v>
      </c>
      <c r="AC51" s="9">
        <f t="shared" si="6"/>
        <v>14163308.355620701</v>
      </c>
      <c r="AD51" s="9">
        <f t="shared" si="7"/>
        <v>13044438.654867258</v>
      </c>
      <c r="AE51" s="9">
        <f t="shared" si="8"/>
        <v>33300503.522123888</v>
      </c>
      <c r="AF51" s="9">
        <f t="shared" si="9"/>
        <v>0</v>
      </c>
      <c r="AG51" s="9">
        <f t="shared" si="10"/>
        <v>19711344.795133363</v>
      </c>
      <c r="AH51" s="8">
        <f t="shared" si="11"/>
        <v>155345</v>
      </c>
      <c r="AI51" s="8">
        <f t="shared" si="12"/>
        <v>396573</v>
      </c>
      <c r="AJ51" s="26">
        <f t="shared" si="13"/>
        <v>551918</v>
      </c>
      <c r="AK51" s="27">
        <v>1</v>
      </c>
    </row>
    <row r="52" spans="1:40" x14ac:dyDescent="0.2">
      <c r="A52" s="29" t="s">
        <v>140</v>
      </c>
      <c r="B52" s="2" t="s">
        <v>141</v>
      </c>
      <c r="C52" s="3">
        <v>12</v>
      </c>
      <c r="D52" s="4">
        <v>370229</v>
      </c>
      <c r="E52" s="5">
        <f>VLOOKUP($D52,'[4]HCRIS CR data'!$B:$K,2,FALSE)</f>
        <v>42095</v>
      </c>
      <c r="F52" s="5">
        <f>VLOOKUP($D52,'[4]HCRIS CR data'!$B:$K,3,FALSE)</f>
        <v>42460</v>
      </c>
      <c r="G52" s="23">
        <f t="shared" si="0"/>
        <v>1</v>
      </c>
      <c r="H52" s="24">
        <f>IFERROR(VLOOKUP($D52,'[4]HCRIS CR data'!$B:$K,4,FALSE),0)</f>
        <v>1694765</v>
      </c>
      <c r="I52" s="24">
        <f>IFERROR(VLOOKUP($D52,'[4]HCRIS CR data'!$B:$K,5,FALSE),0)</f>
        <v>8357876</v>
      </c>
      <c r="J52" s="24">
        <f>IFERROR(VLOOKUP($D52,'[4]HCRIS CR data'!$B:$K,6,FALSE),0)</f>
        <v>1334814</v>
      </c>
      <c r="K52" s="24">
        <f>IFERROR(VLOOKUP($D52,'[4]HCRIS CR data'!$B:$K,7,FALSE),0)</f>
        <v>28886005</v>
      </c>
      <c r="L52" s="24">
        <f>IFERROR(VLOOKUP($D52,'[4]HCRIS CR data'!$B:$K,8,FALSE),0)</f>
        <v>12934757</v>
      </c>
      <c r="M52" s="24">
        <f>IFERROR(VLOOKUP($D52,'[4]HCRIS CR data'!$B:$K,9,FALSE),0)</f>
        <v>53208217</v>
      </c>
      <c r="N52" s="24">
        <f>IFERROR(VLOOKUP($D52,'[4]HCRIS CR data'!$B:$K,10,FALSE),0)</f>
        <v>12847116</v>
      </c>
      <c r="P52" s="9">
        <f t="shared" si="14"/>
        <v>1694765</v>
      </c>
      <c r="Q52" s="9">
        <f t="shared" si="14"/>
        <v>8357876</v>
      </c>
      <c r="R52" s="9">
        <f t="shared" si="14"/>
        <v>1334814</v>
      </c>
      <c r="S52" s="9">
        <f t="shared" si="14"/>
        <v>28886005</v>
      </c>
      <c r="T52" s="9">
        <f t="shared" si="14"/>
        <v>12934757</v>
      </c>
      <c r="V52" s="9">
        <f t="shared" si="2"/>
        <v>53208217</v>
      </c>
      <c r="W52" s="25"/>
      <c r="X52" s="9">
        <f t="shared" si="15"/>
        <v>53208217</v>
      </c>
      <c r="Y52" s="9">
        <f t="shared" si="15"/>
        <v>12847116</v>
      </c>
      <c r="Z52" s="25"/>
      <c r="AA52" s="9">
        <f t="shared" si="4"/>
        <v>53208217</v>
      </c>
      <c r="AB52" s="9">
        <f t="shared" si="5"/>
        <v>2749499.2987601897</v>
      </c>
      <c r="AC52" s="9">
        <f t="shared" si="6"/>
        <v>10097616.701239811</v>
      </c>
      <c r="AD52" s="9">
        <f t="shared" si="7"/>
        <v>11387455</v>
      </c>
      <c r="AE52" s="9">
        <f t="shared" si="8"/>
        <v>41820762</v>
      </c>
      <c r="AF52" s="9">
        <f t="shared" si="9"/>
        <v>0</v>
      </c>
      <c r="AG52" s="9">
        <f t="shared" si="10"/>
        <v>12847116</v>
      </c>
      <c r="AH52" s="8">
        <f t="shared" si="11"/>
        <v>76986</v>
      </c>
      <c r="AI52" s="8">
        <f t="shared" si="12"/>
        <v>282733</v>
      </c>
      <c r="AJ52" s="26">
        <f t="shared" si="13"/>
        <v>359719</v>
      </c>
      <c r="AK52" s="27">
        <v>1</v>
      </c>
    </row>
    <row r="53" spans="1:40" x14ac:dyDescent="0.2">
      <c r="A53" s="32" t="s">
        <v>142</v>
      </c>
      <c r="B53" s="2" t="s">
        <v>143</v>
      </c>
      <c r="C53" s="3">
        <v>12</v>
      </c>
      <c r="D53" s="4">
        <v>370112</v>
      </c>
      <c r="E53" s="5">
        <f>VLOOKUP($D53,'[4]HCRIS CR data'!$B:$K,2,FALSE)</f>
        <v>42095</v>
      </c>
      <c r="F53" s="5">
        <f>VLOOKUP($D53,'[4]HCRIS CR data'!$B:$K,3,FALSE)</f>
        <v>42460</v>
      </c>
      <c r="G53" s="23">
        <f t="shared" si="0"/>
        <v>1</v>
      </c>
      <c r="H53" s="24">
        <f>IFERROR(VLOOKUP($D53,'[4]HCRIS CR data'!$B:$K,4,FALSE),0)</f>
        <v>1597463</v>
      </c>
      <c r="I53" s="24">
        <f>IFERROR(VLOOKUP($D53,'[4]HCRIS CR data'!$B:$K,5,FALSE),0)</f>
        <v>4182179</v>
      </c>
      <c r="J53" s="24">
        <f>IFERROR(VLOOKUP($D53,'[4]HCRIS CR data'!$B:$K,6,FALSE),0)</f>
        <v>940298</v>
      </c>
      <c r="K53" s="24">
        <f>IFERROR(VLOOKUP($D53,'[4]HCRIS CR data'!$B:$K,7,FALSE),0)</f>
        <v>13934901</v>
      </c>
      <c r="L53" s="24">
        <f>IFERROR(VLOOKUP($D53,'[4]HCRIS CR data'!$B:$K,8,FALSE),0)</f>
        <v>13019610</v>
      </c>
      <c r="M53" s="24">
        <f>IFERROR(VLOOKUP($D53,'[4]HCRIS CR data'!$B:$K,9,FALSE),0)</f>
        <v>37937689</v>
      </c>
      <c r="N53" s="24">
        <f>IFERROR(VLOOKUP($D53,'[4]HCRIS CR data'!$B:$K,10,FALSE),0)</f>
        <v>13356123</v>
      </c>
      <c r="P53" s="9">
        <f t="shared" si="14"/>
        <v>1597463</v>
      </c>
      <c r="Q53" s="9">
        <f t="shared" si="14"/>
        <v>4182179</v>
      </c>
      <c r="R53" s="9">
        <f t="shared" si="14"/>
        <v>940298</v>
      </c>
      <c r="S53" s="9">
        <f t="shared" si="14"/>
        <v>13934901</v>
      </c>
      <c r="T53" s="9">
        <f t="shared" si="14"/>
        <v>13019610</v>
      </c>
      <c r="V53" s="9">
        <f t="shared" si="2"/>
        <v>33674451</v>
      </c>
      <c r="W53" s="25"/>
      <c r="X53" s="9">
        <f t="shared" si="15"/>
        <v>37937689</v>
      </c>
      <c r="Y53" s="9">
        <f t="shared" si="15"/>
        <v>13356123</v>
      </c>
      <c r="Z53" s="25"/>
      <c r="AA53" s="9">
        <f t="shared" si="4"/>
        <v>33674451</v>
      </c>
      <c r="AB53" s="9">
        <f t="shared" si="5"/>
        <v>2365783.1448989948</v>
      </c>
      <c r="AC53" s="9">
        <f t="shared" si="6"/>
        <v>9489448.9835913051</v>
      </c>
      <c r="AD53" s="9">
        <f t="shared" si="7"/>
        <v>6719940</v>
      </c>
      <c r="AE53" s="9">
        <f t="shared" si="8"/>
        <v>26954511</v>
      </c>
      <c r="AF53" s="9">
        <f t="shared" si="9"/>
        <v>0</v>
      </c>
      <c r="AG53" s="9">
        <f t="shared" si="10"/>
        <v>11855232.128490299</v>
      </c>
      <c r="AH53" s="8">
        <f t="shared" si="11"/>
        <v>66242</v>
      </c>
      <c r="AI53" s="8">
        <f t="shared" si="12"/>
        <v>265705</v>
      </c>
      <c r="AJ53" s="26">
        <f t="shared" si="13"/>
        <v>331947</v>
      </c>
      <c r="AK53" s="27">
        <v>1</v>
      </c>
    </row>
    <row r="54" spans="1:40" s="29" customFormat="1" x14ac:dyDescent="0.2">
      <c r="A54" s="32" t="s">
        <v>144</v>
      </c>
      <c r="B54" s="2" t="s">
        <v>145</v>
      </c>
      <c r="C54" s="3">
        <v>12</v>
      </c>
      <c r="D54" s="4">
        <v>370097</v>
      </c>
      <c r="E54" s="5">
        <f>VLOOKUP($D54,'[4]HCRIS CR data'!$B:$K,2,FALSE)</f>
        <v>42309</v>
      </c>
      <c r="F54" s="5">
        <f>VLOOKUP($D54,'[4]HCRIS CR data'!$B:$K,3,FALSE)</f>
        <v>42674</v>
      </c>
      <c r="G54" s="23">
        <f t="shared" si="0"/>
        <v>1</v>
      </c>
      <c r="H54" s="24">
        <f>IFERROR(VLOOKUP($D54,'[4]HCRIS CR data'!$B:$K,4,FALSE),0)</f>
        <v>44651079</v>
      </c>
      <c r="I54" s="24">
        <f>IFERROR(VLOOKUP($D54,'[4]HCRIS CR data'!$B:$K,5,FALSE),0)</f>
        <v>123269192</v>
      </c>
      <c r="J54" s="24">
        <f>IFERROR(VLOOKUP($D54,'[4]HCRIS CR data'!$B:$K,6,FALSE),0)</f>
        <v>2762561</v>
      </c>
      <c r="K54" s="24">
        <f>IFERROR(VLOOKUP($D54,'[4]HCRIS CR data'!$B:$K,7,FALSE),0)</f>
        <v>18304804</v>
      </c>
      <c r="L54" s="24">
        <f>IFERROR(VLOOKUP($D54,'[4]HCRIS CR data'!$B:$K,8,FALSE),0)</f>
        <v>170285110</v>
      </c>
      <c r="M54" s="24">
        <f>IFERROR(VLOOKUP($D54,'[4]HCRIS CR data'!$B:$K,9,FALSE),0)</f>
        <v>359272746</v>
      </c>
      <c r="N54" s="24">
        <f>IFERROR(VLOOKUP($D54,'[4]HCRIS CR data'!$B:$K,10,FALSE),0)</f>
        <v>83191889</v>
      </c>
      <c r="O54" s="1"/>
      <c r="P54" s="9">
        <f t="shared" si="14"/>
        <v>44651079</v>
      </c>
      <c r="Q54" s="9">
        <f t="shared" si="14"/>
        <v>123269192</v>
      </c>
      <c r="R54" s="9">
        <f t="shared" si="14"/>
        <v>2762561</v>
      </c>
      <c r="S54" s="9">
        <f t="shared" si="14"/>
        <v>18304804</v>
      </c>
      <c r="T54" s="9">
        <f t="shared" si="14"/>
        <v>170285110</v>
      </c>
      <c r="U54" s="9"/>
      <c r="V54" s="9">
        <f t="shared" si="2"/>
        <v>359272746</v>
      </c>
      <c r="W54" s="25"/>
      <c r="X54" s="9">
        <f t="shared" si="15"/>
        <v>359272746</v>
      </c>
      <c r="Y54" s="9">
        <f t="shared" si="15"/>
        <v>83191889</v>
      </c>
      <c r="Z54" s="25"/>
      <c r="AA54" s="9">
        <f t="shared" si="4"/>
        <v>359272746</v>
      </c>
      <c r="AB54" s="9">
        <f t="shared" si="5"/>
        <v>39522695.144678876</v>
      </c>
      <c r="AC54" s="9">
        <f t="shared" si="6"/>
        <v>43669193.855321117</v>
      </c>
      <c r="AD54" s="9">
        <f t="shared" si="7"/>
        <v>170682832</v>
      </c>
      <c r="AE54" s="9">
        <f t="shared" si="8"/>
        <v>188589914</v>
      </c>
      <c r="AF54" s="9">
        <f t="shared" si="9"/>
        <v>0</v>
      </c>
      <c r="AG54" s="9">
        <f t="shared" si="10"/>
        <v>83191889</v>
      </c>
      <c r="AH54" s="8">
        <f t="shared" si="11"/>
        <v>1106635</v>
      </c>
      <c r="AI54" s="8">
        <f t="shared" si="12"/>
        <v>1222737</v>
      </c>
      <c r="AJ54" s="26">
        <f t="shared" si="13"/>
        <v>2329372</v>
      </c>
      <c r="AK54" s="27">
        <v>1</v>
      </c>
      <c r="AL54" s="1"/>
      <c r="AM54" s="1"/>
      <c r="AN54" s="1"/>
    </row>
    <row r="55" spans="1:40" s="29" customFormat="1" x14ac:dyDescent="0.2">
      <c r="A55" s="32" t="s">
        <v>146</v>
      </c>
      <c r="B55" s="2" t="s">
        <v>147</v>
      </c>
      <c r="C55" s="3">
        <v>12</v>
      </c>
      <c r="D55" s="4">
        <v>370037</v>
      </c>
      <c r="E55" s="5">
        <f>VLOOKUP($D55,'[4]HCRIS CR data'!$B:$K,2,FALSE)</f>
        <v>42370</v>
      </c>
      <c r="F55" s="5">
        <f>VLOOKUP($D55,'[4]HCRIS CR data'!$B:$K,3,FALSE)</f>
        <v>42735</v>
      </c>
      <c r="G55" s="23">
        <f t="shared" si="0"/>
        <v>1</v>
      </c>
      <c r="H55" s="24">
        <f>IFERROR(VLOOKUP($D55,'[4]HCRIS CR data'!$B:$K,4,FALSE),0)</f>
        <v>221014454</v>
      </c>
      <c r="I55" s="24">
        <f>IFERROR(VLOOKUP($D55,'[4]HCRIS CR data'!$B:$K,5,FALSE),0)</f>
        <v>739250550</v>
      </c>
      <c r="J55" s="24">
        <f>IFERROR(VLOOKUP($D55,'[4]HCRIS CR data'!$B:$K,6,FALSE),0)</f>
        <v>35928902</v>
      </c>
      <c r="K55" s="24">
        <f>IFERROR(VLOOKUP($D55,'[4]HCRIS CR data'!$B:$K,7,FALSE),0)</f>
        <v>759601615</v>
      </c>
      <c r="L55" s="24">
        <f>IFERROR(VLOOKUP($D55,'[4]HCRIS CR data'!$B:$K,8,FALSE),0)</f>
        <v>399442009</v>
      </c>
      <c r="M55" s="24">
        <f>IFERROR(VLOOKUP($D55,'[4]HCRIS CR data'!$B:$K,9,FALSE),0)</f>
        <v>2155237530</v>
      </c>
      <c r="N55" s="24">
        <f>IFERROR(VLOOKUP($D55,'[4]HCRIS CR data'!$B:$K,10,FALSE),0)</f>
        <v>454480464</v>
      </c>
      <c r="P55" s="9">
        <f t="shared" si="14"/>
        <v>221014454</v>
      </c>
      <c r="Q55" s="9">
        <f t="shared" si="14"/>
        <v>739250550</v>
      </c>
      <c r="R55" s="9">
        <f t="shared" si="14"/>
        <v>35928902</v>
      </c>
      <c r="S55" s="9">
        <f t="shared" si="14"/>
        <v>759601615</v>
      </c>
      <c r="T55" s="9">
        <f t="shared" si="14"/>
        <v>399442009</v>
      </c>
      <c r="U55" s="8"/>
      <c r="V55" s="9">
        <f t="shared" si="2"/>
        <v>2155237530</v>
      </c>
      <c r="W55" s="31"/>
      <c r="X55" s="9">
        <f t="shared" si="15"/>
        <v>2155237530</v>
      </c>
      <c r="Y55" s="9">
        <f t="shared" si="15"/>
        <v>454480464</v>
      </c>
      <c r="Z55" s="31"/>
      <c r="AA55" s="9">
        <f t="shared" si="4"/>
        <v>2155237530</v>
      </c>
      <c r="AB55" s="9">
        <f t="shared" si="5"/>
        <v>210069963.2085807</v>
      </c>
      <c r="AC55" s="9">
        <f t="shared" si="6"/>
        <v>244410500.79141927</v>
      </c>
      <c r="AD55" s="9">
        <f t="shared" si="7"/>
        <v>996193906</v>
      </c>
      <c r="AE55" s="9">
        <f t="shared" si="8"/>
        <v>1159043624</v>
      </c>
      <c r="AF55" s="9">
        <f t="shared" si="9"/>
        <v>0</v>
      </c>
      <c r="AG55" s="9">
        <f t="shared" si="10"/>
        <v>454480464</v>
      </c>
      <c r="AH55" s="8">
        <f t="shared" si="11"/>
        <v>5881959</v>
      </c>
      <c r="AI55" s="8">
        <f t="shared" si="12"/>
        <v>6843494</v>
      </c>
      <c r="AJ55" s="26">
        <f t="shared" si="13"/>
        <v>12725453</v>
      </c>
      <c r="AK55" s="27">
        <v>1</v>
      </c>
      <c r="AM55" s="1"/>
    </row>
    <row r="56" spans="1:40" x14ac:dyDescent="0.2">
      <c r="A56" s="32" t="s">
        <v>148</v>
      </c>
      <c r="B56" s="2" t="s">
        <v>149</v>
      </c>
      <c r="C56" s="3">
        <v>12</v>
      </c>
      <c r="D56" s="4">
        <v>370149</v>
      </c>
      <c r="E56" s="5">
        <f>VLOOKUP($D56,'[4]HCRIS CR data'!$B:$K,2,FALSE)</f>
        <v>42370</v>
      </c>
      <c r="F56" s="5">
        <f>VLOOKUP($D56,'[4]HCRIS CR data'!$B:$K,3,FALSE)</f>
        <v>42735</v>
      </c>
      <c r="G56" s="23">
        <f t="shared" si="0"/>
        <v>1</v>
      </c>
      <c r="H56" s="24">
        <f>IFERROR(VLOOKUP($D56,'[4]HCRIS CR data'!$B:$K,4,FALSE),0)</f>
        <v>20429215</v>
      </c>
      <c r="I56" s="24">
        <f>IFERROR(VLOOKUP($D56,'[4]HCRIS CR data'!$B:$K,5,FALSE),0)</f>
        <v>49599084</v>
      </c>
      <c r="J56" s="24">
        <f>IFERROR(VLOOKUP($D56,'[4]HCRIS CR data'!$B:$K,6,FALSE),0)</f>
        <v>2940574</v>
      </c>
      <c r="K56" s="24">
        <f>IFERROR(VLOOKUP($D56,'[4]HCRIS CR data'!$B:$K,7,FALSE),0)</f>
        <v>162547892</v>
      </c>
      <c r="L56" s="24">
        <f>IFERROR(VLOOKUP($D56,'[4]HCRIS CR data'!$B:$K,8,FALSE),0)</f>
        <v>106573005</v>
      </c>
      <c r="M56" s="24">
        <f>IFERROR(VLOOKUP($D56,'[4]HCRIS CR data'!$B:$K,9,FALSE),0)</f>
        <v>342089770</v>
      </c>
      <c r="N56" s="24">
        <f>IFERROR(VLOOKUP($D56,'[4]HCRIS CR data'!$B:$K,10,FALSE),0)</f>
        <v>93493907</v>
      </c>
      <c r="P56" s="9">
        <f t="shared" si="14"/>
        <v>20429215</v>
      </c>
      <c r="Q56" s="9">
        <f t="shared" si="14"/>
        <v>49599084</v>
      </c>
      <c r="R56" s="9">
        <f t="shared" si="14"/>
        <v>2940574</v>
      </c>
      <c r="S56" s="9">
        <f t="shared" si="14"/>
        <v>162547892</v>
      </c>
      <c r="T56" s="9">
        <f t="shared" si="14"/>
        <v>106573005</v>
      </c>
      <c r="V56" s="9">
        <f t="shared" si="2"/>
        <v>342089770</v>
      </c>
      <c r="W56" s="25"/>
      <c r="X56" s="9">
        <f t="shared" si="15"/>
        <v>342089770</v>
      </c>
      <c r="Y56" s="9">
        <f t="shared" si="15"/>
        <v>93493907</v>
      </c>
      <c r="Z56" s="25"/>
      <c r="AA56" s="9">
        <f t="shared" si="4"/>
        <v>342089770</v>
      </c>
      <c r="AB56" s="9">
        <f t="shared" si="5"/>
        <v>19942557.844266467</v>
      </c>
      <c r="AC56" s="9">
        <f t="shared" si="6"/>
        <v>73551349.155733541</v>
      </c>
      <c r="AD56" s="9">
        <f t="shared" si="7"/>
        <v>72968873</v>
      </c>
      <c r="AE56" s="9">
        <f t="shared" si="8"/>
        <v>269120897</v>
      </c>
      <c r="AF56" s="9">
        <f t="shared" si="9"/>
        <v>0</v>
      </c>
      <c r="AG56" s="9">
        <f t="shared" si="10"/>
        <v>93493907</v>
      </c>
      <c r="AH56" s="8">
        <f t="shared" si="11"/>
        <v>558392</v>
      </c>
      <c r="AI56" s="8">
        <f t="shared" si="12"/>
        <v>2059438</v>
      </c>
      <c r="AJ56" s="26">
        <f t="shared" si="13"/>
        <v>2617830</v>
      </c>
      <c r="AK56" s="27">
        <v>1</v>
      </c>
    </row>
    <row r="57" spans="1:40" x14ac:dyDescent="0.2">
      <c r="A57" s="32" t="s">
        <v>150</v>
      </c>
      <c r="B57" s="2" t="s">
        <v>151</v>
      </c>
      <c r="C57" s="3">
        <v>12</v>
      </c>
      <c r="D57" s="4">
        <v>370235</v>
      </c>
      <c r="E57" s="5">
        <f>VLOOKUP($D57,'[4]HCRIS CR data'!$B:$K,2,FALSE)</f>
        <v>42370</v>
      </c>
      <c r="F57" s="5">
        <f>VLOOKUP($D57,'[4]HCRIS CR data'!$B:$K,3,FALSE)</f>
        <v>42735</v>
      </c>
      <c r="G57" s="23">
        <f t="shared" si="0"/>
        <v>1</v>
      </c>
      <c r="H57" s="24">
        <f>IFERROR(VLOOKUP($D57,'[4]HCRIS CR data'!$B:$K,4,FALSE),0)</f>
        <v>6897323</v>
      </c>
      <c r="I57" s="24">
        <f>IFERROR(VLOOKUP($D57,'[4]HCRIS CR data'!$B:$K,5,FALSE),0)</f>
        <v>86788425</v>
      </c>
      <c r="J57" s="24">
        <f>IFERROR(VLOOKUP($D57,'[4]HCRIS CR data'!$B:$K,6,FALSE),0)</f>
        <v>2745604</v>
      </c>
      <c r="K57" s="24">
        <f>IFERROR(VLOOKUP($D57,'[4]HCRIS CR data'!$B:$K,7,FALSE),0)</f>
        <v>90179937</v>
      </c>
      <c r="L57" s="24">
        <f>IFERROR(VLOOKUP($D57,'[4]HCRIS CR data'!$B:$K,8,FALSE),0)</f>
        <v>39588616</v>
      </c>
      <c r="M57" s="24">
        <f>IFERROR(VLOOKUP($D57,'[4]HCRIS CR data'!$B:$K,9,FALSE),0)</f>
        <v>226199905</v>
      </c>
      <c r="N57" s="24">
        <f>IFERROR(VLOOKUP($D57,'[4]HCRIS CR data'!$B:$K,10,FALSE),0)</f>
        <v>64005390</v>
      </c>
      <c r="P57" s="9">
        <f t="shared" si="14"/>
        <v>6897323</v>
      </c>
      <c r="Q57" s="9">
        <f t="shared" si="14"/>
        <v>86788425</v>
      </c>
      <c r="R57" s="9">
        <f t="shared" si="14"/>
        <v>2745604</v>
      </c>
      <c r="S57" s="9">
        <f t="shared" si="14"/>
        <v>90179937</v>
      </c>
      <c r="T57" s="9">
        <f t="shared" si="14"/>
        <v>39588616</v>
      </c>
      <c r="V57" s="9">
        <f t="shared" si="2"/>
        <v>226199905</v>
      </c>
      <c r="W57" s="25"/>
      <c r="X57" s="9">
        <f t="shared" si="15"/>
        <v>226199905</v>
      </c>
      <c r="Y57" s="9">
        <f t="shared" si="15"/>
        <v>64005390</v>
      </c>
      <c r="Z57" s="25"/>
      <c r="AA57" s="9">
        <f t="shared" si="4"/>
        <v>226199905</v>
      </c>
      <c r="AB57" s="9">
        <f t="shared" si="5"/>
        <v>27286157.759382259</v>
      </c>
      <c r="AC57" s="9">
        <f t="shared" si="6"/>
        <v>36719232.240617737</v>
      </c>
      <c r="AD57" s="9">
        <f t="shared" si="7"/>
        <v>96431352</v>
      </c>
      <c r="AE57" s="9">
        <f t="shared" si="8"/>
        <v>129768553</v>
      </c>
      <c r="AF57" s="9">
        <f t="shared" si="9"/>
        <v>0</v>
      </c>
      <c r="AG57" s="9">
        <f t="shared" si="10"/>
        <v>64005390</v>
      </c>
      <c r="AH57" s="8">
        <f t="shared" si="11"/>
        <v>764012</v>
      </c>
      <c r="AI57" s="8">
        <f t="shared" si="12"/>
        <v>1028139</v>
      </c>
      <c r="AJ57" s="26">
        <f t="shared" si="13"/>
        <v>1792151</v>
      </c>
      <c r="AK57" s="27">
        <v>1</v>
      </c>
    </row>
    <row r="58" spans="1:40" x14ac:dyDescent="0.2">
      <c r="A58" s="32" t="s">
        <v>152</v>
      </c>
      <c r="B58" s="2" t="s">
        <v>153</v>
      </c>
      <c r="C58" s="3">
        <v>12</v>
      </c>
      <c r="D58" s="4">
        <v>370114</v>
      </c>
      <c r="E58" s="5">
        <f>VLOOKUP($D58,'[4]HCRIS CR data'!$B:$K,2,FALSE)</f>
        <v>42278</v>
      </c>
      <c r="F58" s="5">
        <f>VLOOKUP($D58,'[4]HCRIS CR data'!$B:$K,3,FALSE)</f>
        <v>42643</v>
      </c>
      <c r="G58" s="23">
        <f t="shared" si="0"/>
        <v>1</v>
      </c>
      <c r="H58" s="24">
        <f>IFERROR(VLOOKUP($D58,'[4]HCRIS CR data'!$B:$K,4,FALSE),0)</f>
        <v>210510246</v>
      </c>
      <c r="I58" s="24">
        <f>IFERROR(VLOOKUP($D58,'[4]HCRIS CR data'!$B:$K,5,FALSE),0)</f>
        <v>814705729</v>
      </c>
      <c r="J58" s="24">
        <f>IFERROR(VLOOKUP($D58,'[4]HCRIS CR data'!$B:$K,6,FALSE),0)</f>
        <v>51080664</v>
      </c>
      <c r="K58" s="24">
        <f>IFERROR(VLOOKUP($D58,'[4]HCRIS CR data'!$B:$K,7,FALSE),0)</f>
        <v>647192846</v>
      </c>
      <c r="L58" s="24">
        <f>IFERROR(VLOOKUP($D58,'[4]HCRIS CR data'!$B:$K,8,FALSE),0)</f>
        <v>77899536</v>
      </c>
      <c r="M58" s="24">
        <f>IFERROR(VLOOKUP($D58,'[4]HCRIS CR data'!$B:$K,9,FALSE),0)</f>
        <v>1802443619</v>
      </c>
      <c r="N58" s="24">
        <f>IFERROR(VLOOKUP($D58,'[4]HCRIS CR data'!$B:$K,10,FALSE),0)</f>
        <v>549217867</v>
      </c>
      <c r="P58" s="9">
        <f t="shared" si="14"/>
        <v>210510246</v>
      </c>
      <c r="Q58" s="9">
        <f t="shared" si="14"/>
        <v>814705729</v>
      </c>
      <c r="R58" s="9">
        <f t="shared" si="14"/>
        <v>51080664</v>
      </c>
      <c r="S58" s="9">
        <f t="shared" si="14"/>
        <v>647192846</v>
      </c>
      <c r="T58" s="9">
        <f t="shared" si="14"/>
        <v>77899536</v>
      </c>
      <c r="V58" s="9">
        <f t="shared" si="2"/>
        <v>1801389021</v>
      </c>
      <c r="W58" s="25"/>
      <c r="X58" s="9">
        <f t="shared" si="15"/>
        <v>1802443619</v>
      </c>
      <c r="Y58" s="9">
        <f t="shared" si="15"/>
        <v>549217867</v>
      </c>
      <c r="Z58" s="25"/>
      <c r="AA58" s="9">
        <f t="shared" si="4"/>
        <v>1801389021</v>
      </c>
      <c r="AB58" s="9">
        <f t="shared" si="5"/>
        <v>327955525.54304278</v>
      </c>
      <c r="AC58" s="9">
        <f t="shared" si="6"/>
        <v>220940997.66678426</v>
      </c>
      <c r="AD58" s="9">
        <f t="shared" si="7"/>
        <v>1076296639</v>
      </c>
      <c r="AE58" s="9">
        <f t="shared" si="8"/>
        <v>725092382</v>
      </c>
      <c r="AF58" s="9">
        <f t="shared" si="9"/>
        <v>0</v>
      </c>
      <c r="AG58" s="9">
        <f t="shared" si="10"/>
        <v>548896523.20982707</v>
      </c>
      <c r="AH58" s="8">
        <f t="shared" si="11"/>
        <v>9182755</v>
      </c>
      <c r="AI58" s="8">
        <f t="shared" si="12"/>
        <v>6186348</v>
      </c>
      <c r="AJ58" s="26">
        <f t="shared" si="13"/>
        <v>15369103</v>
      </c>
      <c r="AK58" s="27">
        <v>1</v>
      </c>
    </row>
    <row r="59" spans="1:40" x14ac:dyDescent="0.2">
      <c r="A59" s="32" t="s">
        <v>154</v>
      </c>
      <c r="B59" s="2" t="s">
        <v>155</v>
      </c>
      <c r="C59" s="3">
        <v>12</v>
      </c>
      <c r="D59" s="4">
        <v>370227</v>
      </c>
      <c r="E59" s="5">
        <f>VLOOKUP($D59,'[4]HCRIS CR data'!$B:$K,2,FALSE)</f>
        <v>42370</v>
      </c>
      <c r="F59" s="5">
        <f>VLOOKUP($D59,'[4]HCRIS CR data'!$B:$K,3,FALSE)</f>
        <v>42735</v>
      </c>
      <c r="G59" s="23">
        <f t="shared" si="0"/>
        <v>1</v>
      </c>
      <c r="H59" s="24">
        <f>IFERROR(VLOOKUP($D59,'[4]HCRIS CR data'!$B:$K,4,FALSE),0)</f>
        <v>4022538</v>
      </c>
      <c r="I59" s="24">
        <f>IFERROR(VLOOKUP($D59,'[4]HCRIS CR data'!$B:$K,5,FALSE),0)</f>
        <v>18097026</v>
      </c>
      <c r="J59" s="24">
        <f>IFERROR(VLOOKUP($D59,'[4]HCRIS CR data'!$B:$K,6,FALSE),0)</f>
        <v>2721722</v>
      </c>
      <c r="K59" s="24">
        <f>IFERROR(VLOOKUP($D59,'[4]HCRIS CR data'!$B:$K,7,FALSE),0)</f>
        <v>58743828</v>
      </c>
      <c r="L59" s="24">
        <f>IFERROR(VLOOKUP($D59,'[4]HCRIS CR data'!$B:$K,8,FALSE),0)</f>
        <v>33733643</v>
      </c>
      <c r="M59" s="24">
        <f>IFERROR(VLOOKUP($D59,'[4]HCRIS CR data'!$B:$K,9,FALSE),0)</f>
        <v>117318757</v>
      </c>
      <c r="N59" s="24">
        <f>IFERROR(VLOOKUP($D59,'[4]HCRIS CR data'!$B:$K,10,FALSE),0)</f>
        <v>37861159</v>
      </c>
      <c r="P59" s="9">
        <f t="shared" si="14"/>
        <v>4022538</v>
      </c>
      <c r="Q59" s="9">
        <f t="shared" si="14"/>
        <v>18097026</v>
      </c>
      <c r="R59" s="9">
        <f t="shared" si="14"/>
        <v>2721722</v>
      </c>
      <c r="S59" s="9">
        <f t="shared" si="14"/>
        <v>58743828</v>
      </c>
      <c r="T59" s="9">
        <f t="shared" si="14"/>
        <v>33733643</v>
      </c>
      <c r="V59" s="9">
        <f t="shared" si="2"/>
        <v>117318757</v>
      </c>
      <c r="W59" s="25"/>
      <c r="X59" s="9">
        <f t="shared" si="15"/>
        <v>117318757</v>
      </c>
      <c r="Y59" s="9">
        <f t="shared" si="15"/>
        <v>37861159</v>
      </c>
      <c r="Z59" s="25"/>
      <c r="AA59" s="9">
        <f t="shared" si="4"/>
        <v>117318757</v>
      </c>
      <c r="AB59" s="9">
        <f t="shared" si="5"/>
        <v>8016790.3501609219</v>
      </c>
      <c r="AC59" s="9">
        <f t="shared" si="6"/>
        <v>29844368.649839081</v>
      </c>
      <c r="AD59" s="9">
        <f t="shared" si="7"/>
        <v>24841286</v>
      </c>
      <c r="AE59" s="9">
        <f t="shared" si="8"/>
        <v>92477471</v>
      </c>
      <c r="AF59" s="9">
        <f t="shared" si="9"/>
        <v>0</v>
      </c>
      <c r="AG59" s="9">
        <f t="shared" si="10"/>
        <v>37861159</v>
      </c>
      <c r="AH59" s="8">
        <f t="shared" si="11"/>
        <v>224470</v>
      </c>
      <c r="AI59" s="8">
        <f t="shared" si="12"/>
        <v>835642</v>
      </c>
      <c r="AJ59" s="26">
        <f t="shared" si="13"/>
        <v>1060112</v>
      </c>
      <c r="AK59" s="27">
        <v>1</v>
      </c>
    </row>
    <row r="60" spans="1:40" x14ac:dyDescent="0.2">
      <c r="A60" s="32" t="s">
        <v>156</v>
      </c>
      <c r="B60" s="2" t="s">
        <v>157</v>
      </c>
      <c r="C60" s="3">
        <v>12</v>
      </c>
      <c r="D60" s="4">
        <v>370026</v>
      </c>
      <c r="E60" s="5">
        <f>VLOOKUP($D60,'[4]HCRIS CR data'!$B:$K,2,FALSE)</f>
        <v>42370</v>
      </c>
      <c r="F60" s="5">
        <f>VLOOKUP($D60,'[4]HCRIS CR data'!$B:$K,3,FALSE)</f>
        <v>42735</v>
      </c>
      <c r="G60" s="23">
        <f t="shared" si="0"/>
        <v>1</v>
      </c>
      <c r="H60" s="24">
        <f>IFERROR(VLOOKUP($D60,'[4]HCRIS CR data'!$B:$K,4,FALSE),0)</f>
        <v>60040662</v>
      </c>
      <c r="I60" s="24">
        <f>IFERROR(VLOOKUP($D60,'[4]HCRIS CR data'!$B:$K,5,FALSE),0)</f>
        <v>165460881</v>
      </c>
      <c r="J60" s="24">
        <f>IFERROR(VLOOKUP($D60,'[4]HCRIS CR data'!$B:$K,6,FALSE),0)</f>
        <v>9311906</v>
      </c>
      <c r="K60" s="24">
        <f>IFERROR(VLOOKUP($D60,'[4]HCRIS CR data'!$B:$K,7,FALSE),0)</f>
        <v>208801400</v>
      </c>
      <c r="L60" s="24">
        <f>IFERROR(VLOOKUP($D60,'[4]HCRIS CR data'!$B:$K,8,FALSE),0)</f>
        <v>22309672</v>
      </c>
      <c r="M60" s="24">
        <f>IFERROR(VLOOKUP($D60,'[4]HCRIS CR data'!$B:$K,9,FALSE),0)</f>
        <v>465924521</v>
      </c>
      <c r="N60" s="24">
        <f>IFERROR(VLOOKUP($D60,'[4]HCRIS CR data'!$B:$K,10,FALSE),0)</f>
        <v>100422955</v>
      </c>
      <c r="O60" s="29"/>
      <c r="P60" s="9">
        <f t="shared" si="14"/>
        <v>60040662</v>
      </c>
      <c r="Q60" s="9">
        <f t="shared" si="14"/>
        <v>165460881</v>
      </c>
      <c r="R60" s="9">
        <f t="shared" si="14"/>
        <v>9311906</v>
      </c>
      <c r="S60" s="9">
        <f t="shared" si="14"/>
        <v>208801400</v>
      </c>
      <c r="T60" s="9">
        <f t="shared" si="14"/>
        <v>22309672</v>
      </c>
      <c r="U60" s="8"/>
      <c r="V60" s="9">
        <f t="shared" si="2"/>
        <v>465924521</v>
      </c>
      <c r="W60" s="31"/>
      <c r="X60" s="9">
        <f t="shared" si="15"/>
        <v>465924521</v>
      </c>
      <c r="Y60" s="9">
        <f t="shared" si="15"/>
        <v>100422955</v>
      </c>
      <c r="Z60" s="31"/>
      <c r="AA60" s="9">
        <f t="shared" si="4"/>
        <v>465924521</v>
      </c>
      <c r="AB60" s="9">
        <f t="shared" si="5"/>
        <v>50610473.069138587</v>
      </c>
      <c r="AC60" s="9">
        <f t="shared" si="6"/>
        <v>49812481.930861413</v>
      </c>
      <c r="AD60" s="9">
        <f t="shared" si="7"/>
        <v>234813449</v>
      </c>
      <c r="AE60" s="9">
        <f t="shared" si="8"/>
        <v>231111072</v>
      </c>
      <c r="AF60" s="9">
        <f t="shared" si="9"/>
        <v>0</v>
      </c>
      <c r="AG60" s="9">
        <f t="shared" si="10"/>
        <v>100422955</v>
      </c>
      <c r="AH60" s="8">
        <f t="shared" si="11"/>
        <v>1417093</v>
      </c>
      <c r="AI60" s="8">
        <f t="shared" si="12"/>
        <v>1394749</v>
      </c>
      <c r="AJ60" s="26">
        <f t="shared" si="13"/>
        <v>2811842</v>
      </c>
      <c r="AK60" s="27">
        <v>1</v>
      </c>
      <c r="AL60" s="29"/>
      <c r="AN60" s="29" t="s">
        <v>135</v>
      </c>
    </row>
    <row r="61" spans="1:40" x14ac:dyDescent="0.2">
      <c r="A61" s="32" t="s">
        <v>158</v>
      </c>
      <c r="B61" s="2" t="s">
        <v>159</v>
      </c>
      <c r="C61" s="3">
        <v>12</v>
      </c>
      <c r="D61" s="4">
        <v>370049</v>
      </c>
      <c r="E61" s="5">
        <f>VLOOKUP($D61,'[4]HCRIS CR data'!$B:$K,2,FALSE)</f>
        <v>42370</v>
      </c>
      <c r="F61" s="5">
        <f>VLOOKUP($D61,'[4]HCRIS CR data'!$B:$K,3,FALSE)</f>
        <v>42735</v>
      </c>
      <c r="G61" s="23">
        <f t="shared" si="0"/>
        <v>1</v>
      </c>
      <c r="H61" s="24">
        <f>IFERROR(VLOOKUP($D61,'[4]HCRIS CR data'!$B:$K,4,FALSE),0)</f>
        <v>31063683</v>
      </c>
      <c r="I61" s="24">
        <f>IFERROR(VLOOKUP($D61,'[4]HCRIS CR data'!$B:$K,5,FALSE),0)</f>
        <v>59916813</v>
      </c>
      <c r="J61" s="24">
        <f>IFERROR(VLOOKUP($D61,'[4]HCRIS CR data'!$B:$K,6,FALSE),0)</f>
        <v>27361713</v>
      </c>
      <c r="K61" s="24">
        <f>IFERROR(VLOOKUP($D61,'[4]HCRIS CR data'!$B:$K,7,FALSE),0)</f>
        <v>199122430</v>
      </c>
      <c r="L61" s="24">
        <f>IFERROR(VLOOKUP($D61,'[4]HCRIS CR data'!$B:$K,8,FALSE),0)</f>
        <v>80942872</v>
      </c>
      <c r="M61" s="24">
        <f>IFERROR(VLOOKUP($D61,'[4]HCRIS CR data'!$B:$K,9,FALSE),0)</f>
        <v>430999232</v>
      </c>
      <c r="N61" s="24">
        <f>IFERROR(VLOOKUP($D61,'[4]HCRIS CR data'!$B:$K,10,FALSE),0)</f>
        <v>160477479</v>
      </c>
      <c r="P61" s="9">
        <f t="shared" si="14"/>
        <v>31063683</v>
      </c>
      <c r="Q61" s="9">
        <f t="shared" si="14"/>
        <v>59916813</v>
      </c>
      <c r="R61" s="9">
        <f t="shared" si="14"/>
        <v>27361713</v>
      </c>
      <c r="S61" s="9">
        <f t="shared" si="14"/>
        <v>199122430</v>
      </c>
      <c r="T61" s="9">
        <f t="shared" si="14"/>
        <v>80942872</v>
      </c>
      <c r="V61" s="9">
        <f t="shared" si="2"/>
        <v>398407511</v>
      </c>
      <c r="W61" s="25"/>
      <c r="X61" s="9">
        <f t="shared" si="15"/>
        <v>430999232</v>
      </c>
      <c r="Y61" s="9">
        <f t="shared" si="15"/>
        <v>160477479</v>
      </c>
      <c r="Z61" s="25"/>
      <c r="AA61" s="9">
        <f t="shared" si="4"/>
        <v>398407511</v>
      </c>
      <c r="AB61" s="9">
        <f t="shared" si="5"/>
        <v>44063325.290591493</v>
      </c>
      <c r="AC61" s="9">
        <f t="shared" si="6"/>
        <v>104279010.9202182</v>
      </c>
      <c r="AD61" s="9">
        <f t="shared" si="7"/>
        <v>118342209</v>
      </c>
      <c r="AE61" s="9">
        <f t="shared" si="8"/>
        <v>280065302</v>
      </c>
      <c r="AF61" s="9">
        <f t="shared" si="9"/>
        <v>0</v>
      </c>
      <c r="AG61" s="9">
        <f t="shared" si="10"/>
        <v>148342336.21080971</v>
      </c>
      <c r="AH61" s="8">
        <f t="shared" si="11"/>
        <v>1233773</v>
      </c>
      <c r="AI61" s="8">
        <f t="shared" si="12"/>
        <v>2919812</v>
      </c>
      <c r="AJ61" s="26">
        <f t="shared" si="13"/>
        <v>4153585</v>
      </c>
      <c r="AK61" s="27">
        <v>1</v>
      </c>
    </row>
    <row r="62" spans="1:40" s="29" customFormat="1" x14ac:dyDescent="0.2">
      <c r="A62" s="32" t="s">
        <v>160</v>
      </c>
      <c r="B62" s="2" t="s">
        <v>161</v>
      </c>
      <c r="C62" s="3">
        <v>12</v>
      </c>
      <c r="D62" s="4">
        <v>370216</v>
      </c>
      <c r="E62" s="5">
        <f>VLOOKUP($D62,'[4]HCRIS CR data'!$B:$K,2,FALSE)</f>
        <v>42370</v>
      </c>
      <c r="F62" s="5">
        <f>VLOOKUP($D62,'[4]HCRIS CR data'!$B:$K,3,FALSE)</f>
        <v>42735</v>
      </c>
      <c r="G62" s="23">
        <f t="shared" si="0"/>
        <v>1</v>
      </c>
      <c r="H62" s="24">
        <f>IFERROR(VLOOKUP($D62,'[4]HCRIS CR data'!$B:$K,4,FALSE),0)</f>
        <v>2693700</v>
      </c>
      <c r="I62" s="24">
        <f>IFERROR(VLOOKUP($D62,'[4]HCRIS CR data'!$B:$K,5,FALSE),0)</f>
        <v>76126880</v>
      </c>
      <c r="J62" s="24">
        <f>IFERROR(VLOOKUP($D62,'[4]HCRIS CR data'!$B:$K,6,FALSE),0)</f>
        <v>18460</v>
      </c>
      <c r="K62" s="24">
        <f>IFERROR(VLOOKUP($D62,'[4]HCRIS CR data'!$B:$K,7,FALSE),0)</f>
        <v>158132374</v>
      </c>
      <c r="L62" s="24">
        <f>IFERROR(VLOOKUP($D62,'[4]HCRIS CR data'!$B:$K,8,FALSE),0)</f>
        <v>15972893</v>
      </c>
      <c r="M62" s="24">
        <f>IFERROR(VLOOKUP($D62,'[4]HCRIS CR data'!$B:$K,9,FALSE),0)</f>
        <v>252944307</v>
      </c>
      <c r="N62" s="24">
        <f>IFERROR(VLOOKUP($D62,'[4]HCRIS CR data'!$B:$K,10,FALSE),0)</f>
        <v>59471556</v>
      </c>
      <c r="P62" s="9">
        <f t="shared" si="14"/>
        <v>2693700</v>
      </c>
      <c r="Q62" s="9">
        <f t="shared" si="14"/>
        <v>76126880</v>
      </c>
      <c r="R62" s="9">
        <f t="shared" si="14"/>
        <v>18460</v>
      </c>
      <c r="S62" s="9">
        <f t="shared" si="14"/>
        <v>158132374</v>
      </c>
      <c r="T62" s="9">
        <f t="shared" si="14"/>
        <v>15972893</v>
      </c>
      <c r="U62" s="8"/>
      <c r="V62" s="9">
        <f t="shared" si="2"/>
        <v>252944307</v>
      </c>
      <c r="W62" s="31"/>
      <c r="X62" s="9">
        <f t="shared" si="15"/>
        <v>252944307</v>
      </c>
      <c r="Y62" s="9">
        <f t="shared" si="15"/>
        <v>59471556</v>
      </c>
      <c r="Z62" s="31"/>
      <c r="AA62" s="9">
        <f t="shared" si="4"/>
        <v>252944307</v>
      </c>
      <c r="AB62" s="9">
        <f t="shared" si="5"/>
        <v>18536413.955923665</v>
      </c>
      <c r="AC62" s="9">
        <f t="shared" si="6"/>
        <v>40935142.044076338</v>
      </c>
      <c r="AD62" s="9">
        <f t="shared" si="7"/>
        <v>78839040</v>
      </c>
      <c r="AE62" s="9">
        <f t="shared" si="8"/>
        <v>174105267</v>
      </c>
      <c r="AF62" s="9">
        <f t="shared" si="9"/>
        <v>0</v>
      </c>
      <c r="AG62" s="9">
        <f t="shared" si="10"/>
        <v>59471556</v>
      </c>
      <c r="AH62" s="8">
        <f t="shared" si="11"/>
        <v>519020</v>
      </c>
      <c r="AI62" s="8">
        <f t="shared" si="12"/>
        <v>1146184</v>
      </c>
      <c r="AJ62" s="26">
        <f t="shared" si="13"/>
        <v>1665204</v>
      </c>
      <c r="AK62" s="27">
        <v>1</v>
      </c>
      <c r="AM62" s="1"/>
    </row>
    <row r="63" spans="1:40" s="29" customFormat="1" x14ac:dyDescent="0.2">
      <c r="A63" s="32" t="s">
        <v>162</v>
      </c>
      <c r="B63" s="2" t="s">
        <v>163</v>
      </c>
      <c r="C63" s="3">
        <v>12</v>
      </c>
      <c r="D63" s="4">
        <v>373025</v>
      </c>
      <c r="E63" s="5">
        <f>VLOOKUP($D63,'[4]HCRIS CR data'!$B:$K,2,FALSE)</f>
        <v>42370</v>
      </c>
      <c r="F63" s="5">
        <f>VLOOKUP($D63,'[4]HCRIS CR data'!$B:$K,3,FALSE)</f>
        <v>42735</v>
      </c>
      <c r="G63" s="23">
        <f t="shared" si="0"/>
        <v>1</v>
      </c>
      <c r="H63" s="24">
        <f>IFERROR(VLOOKUP($D63,'[4]HCRIS CR data'!$B:$K,4,FALSE),0)</f>
        <v>14396699</v>
      </c>
      <c r="I63" s="24">
        <f>IFERROR(VLOOKUP($D63,'[4]HCRIS CR data'!$B:$K,5,FALSE),0)</f>
        <v>10753764</v>
      </c>
      <c r="J63" s="24">
        <f>IFERROR(VLOOKUP($D63,'[4]HCRIS CR data'!$B:$K,6,FALSE),0)</f>
        <v>0</v>
      </c>
      <c r="K63" s="24">
        <f>IFERROR(VLOOKUP($D63,'[4]HCRIS CR data'!$B:$K,7,FALSE),0)</f>
        <v>0</v>
      </c>
      <c r="L63" s="24">
        <f>IFERROR(VLOOKUP($D63,'[4]HCRIS CR data'!$B:$K,8,FALSE),0)</f>
        <v>1100015</v>
      </c>
      <c r="M63" s="24">
        <f>IFERROR(VLOOKUP($D63,'[4]HCRIS CR data'!$B:$K,9,FALSE),0)</f>
        <v>26250478</v>
      </c>
      <c r="N63" s="24">
        <f>IFERROR(VLOOKUP($D63,'[4]HCRIS CR data'!$B:$K,10,FALSE),0)</f>
        <v>14841226</v>
      </c>
      <c r="P63" s="9">
        <f t="shared" si="14"/>
        <v>14396699</v>
      </c>
      <c r="Q63" s="9">
        <f t="shared" si="14"/>
        <v>10753764</v>
      </c>
      <c r="R63" s="9">
        <f t="shared" si="14"/>
        <v>0</v>
      </c>
      <c r="S63" s="9">
        <f t="shared" si="14"/>
        <v>0</v>
      </c>
      <c r="T63" s="9">
        <f t="shared" si="14"/>
        <v>1100015</v>
      </c>
      <c r="U63" s="8"/>
      <c r="V63" s="9">
        <f t="shared" si="2"/>
        <v>26250478</v>
      </c>
      <c r="W63" s="31"/>
      <c r="X63" s="9">
        <f t="shared" si="15"/>
        <v>26250478</v>
      </c>
      <c r="Y63" s="9">
        <f t="shared" si="15"/>
        <v>14841226</v>
      </c>
      <c r="Z63" s="31"/>
      <c r="AA63" s="9">
        <f t="shared" si="4"/>
        <v>26250478</v>
      </c>
      <c r="AB63" s="9">
        <f t="shared" si="5"/>
        <v>14219310.80217427</v>
      </c>
      <c r="AC63" s="9">
        <f t="shared" si="6"/>
        <v>621915.19782573101</v>
      </c>
      <c r="AD63" s="9">
        <f t="shared" si="7"/>
        <v>25150463</v>
      </c>
      <c r="AE63" s="9">
        <f t="shared" si="8"/>
        <v>1100015</v>
      </c>
      <c r="AF63" s="9">
        <f t="shared" si="9"/>
        <v>0</v>
      </c>
      <c r="AG63" s="9">
        <f t="shared" si="10"/>
        <v>14841226</v>
      </c>
      <c r="AH63" s="8">
        <f t="shared" si="11"/>
        <v>398141</v>
      </c>
      <c r="AI63" s="8">
        <f t="shared" si="12"/>
        <v>17414</v>
      </c>
      <c r="AJ63" s="26">
        <f t="shared" si="13"/>
        <v>415555</v>
      </c>
      <c r="AK63" s="27">
        <v>1</v>
      </c>
      <c r="AM63" s="1"/>
    </row>
    <row r="64" spans="1:40" x14ac:dyDescent="0.2">
      <c r="A64" s="32" t="s">
        <v>164</v>
      </c>
      <c r="B64" s="2" t="s">
        <v>165</v>
      </c>
      <c r="C64" s="3">
        <v>12</v>
      </c>
      <c r="D64" s="4">
        <v>370166</v>
      </c>
      <c r="E64" s="5">
        <f>VLOOKUP($D64,'[4]HCRIS CR data'!$B:$K,2,FALSE)</f>
        <v>42278</v>
      </c>
      <c r="F64" s="5">
        <f>VLOOKUP($D64,'[4]HCRIS CR data'!$B:$K,3,FALSE)</f>
        <v>42643</v>
      </c>
      <c r="G64" s="23">
        <f t="shared" si="0"/>
        <v>1</v>
      </c>
      <c r="H64" s="24">
        <f>IFERROR(VLOOKUP($D64,'[4]HCRIS CR data'!$B:$K,4,FALSE),0)</f>
        <v>13132647</v>
      </c>
      <c r="I64" s="24">
        <f>IFERROR(VLOOKUP($D64,'[4]HCRIS CR data'!$B:$K,5,FALSE),0)</f>
        <v>7656172</v>
      </c>
      <c r="J64" s="24">
        <f>IFERROR(VLOOKUP($D64,'[4]HCRIS CR data'!$B:$K,6,FALSE),0)</f>
        <v>685090</v>
      </c>
      <c r="K64" s="24">
        <f>IFERROR(VLOOKUP($D64,'[4]HCRIS CR data'!$B:$K,7,FALSE),0)</f>
        <v>16932635</v>
      </c>
      <c r="L64" s="24">
        <f>IFERROR(VLOOKUP($D64,'[4]HCRIS CR data'!$B:$K,8,FALSE),0)</f>
        <v>3722623</v>
      </c>
      <c r="M64" s="24">
        <f>IFERROR(VLOOKUP($D64,'[4]HCRIS CR data'!$B:$K,9,FALSE),0)</f>
        <v>46027813</v>
      </c>
      <c r="N64" s="24">
        <f>IFERROR(VLOOKUP($D64,'[4]HCRIS CR data'!$B:$K,10,FALSE),0)</f>
        <v>17600447</v>
      </c>
      <c r="P64" s="9">
        <f t="shared" si="14"/>
        <v>13132647</v>
      </c>
      <c r="Q64" s="9">
        <f t="shared" si="14"/>
        <v>7656172</v>
      </c>
      <c r="R64" s="9">
        <f t="shared" si="14"/>
        <v>685090</v>
      </c>
      <c r="S64" s="9">
        <f t="shared" si="14"/>
        <v>16932635</v>
      </c>
      <c r="T64" s="9">
        <f t="shared" si="14"/>
        <v>3722623</v>
      </c>
      <c r="V64" s="9">
        <f t="shared" si="2"/>
        <v>42129167</v>
      </c>
      <c r="W64" s="25"/>
      <c r="X64" s="9">
        <f t="shared" si="15"/>
        <v>46027813</v>
      </c>
      <c r="Y64" s="9">
        <f t="shared" si="15"/>
        <v>17600447</v>
      </c>
      <c r="Z64" s="25"/>
      <c r="AA64" s="9">
        <f t="shared" si="4"/>
        <v>42129167</v>
      </c>
      <c r="AB64" s="9">
        <f t="shared" si="5"/>
        <v>8211348.152416518</v>
      </c>
      <c r="AC64" s="9">
        <f t="shared" si="6"/>
        <v>7898306.4804822691</v>
      </c>
      <c r="AD64" s="9">
        <f t="shared" si="7"/>
        <v>21473909</v>
      </c>
      <c r="AE64" s="9">
        <f t="shared" si="8"/>
        <v>20655258</v>
      </c>
      <c r="AF64" s="9">
        <f t="shared" si="9"/>
        <v>0</v>
      </c>
      <c r="AG64" s="9">
        <f t="shared" si="10"/>
        <v>16109654.632898787</v>
      </c>
      <c r="AH64" s="8">
        <f t="shared" si="11"/>
        <v>229918</v>
      </c>
      <c r="AI64" s="8">
        <f t="shared" si="12"/>
        <v>221153</v>
      </c>
      <c r="AJ64" s="26">
        <f t="shared" si="13"/>
        <v>451071</v>
      </c>
      <c r="AK64" s="27">
        <v>1</v>
      </c>
    </row>
    <row r="65" spans="1:39" s="29" customFormat="1" x14ac:dyDescent="0.2">
      <c r="A65" s="32" t="s">
        <v>166</v>
      </c>
      <c r="B65" s="2" t="s">
        <v>167</v>
      </c>
      <c r="C65" s="3">
        <v>12</v>
      </c>
      <c r="D65" s="4">
        <v>374017</v>
      </c>
      <c r="E65" s="5">
        <f>VLOOKUP($D65,'[4]HCRIS CR data'!$B:$K,2,FALSE)</f>
        <v>42370</v>
      </c>
      <c r="F65" s="5">
        <f>VLOOKUP($D65,'[4]HCRIS CR data'!$B:$K,3,FALSE)</f>
        <v>42735</v>
      </c>
      <c r="G65" s="23">
        <f t="shared" si="0"/>
        <v>1</v>
      </c>
      <c r="H65" s="24">
        <f>IFERROR(VLOOKUP($D65,'[4]HCRIS CR data'!$B:$K,4,FALSE),0)</f>
        <v>8552175</v>
      </c>
      <c r="I65" s="24">
        <f>IFERROR(VLOOKUP($D65,'[4]HCRIS CR data'!$B:$K,5,FALSE),0)</f>
        <v>4265350</v>
      </c>
      <c r="J65" s="24">
        <f>IFERROR(VLOOKUP($D65,'[4]HCRIS CR data'!$B:$K,6,FALSE),0)</f>
        <v>0</v>
      </c>
      <c r="K65" s="24">
        <f>IFERROR(VLOOKUP($D65,'[4]HCRIS CR data'!$B:$K,7,FALSE),0)</f>
        <v>0</v>
      </c>
      <c r="L65" s="24">
        <f>IFERROR(VLOOKUP($D65,'[4]HCRIS CR data'!$B:$K,8,FALSE),0)</f>
        <v>0</v>
      </c>
      <c r="M65" s="24">
        <f>IFERROR(VLOOKUP($D65,'[4]HCRIS CR data'!$B:$K,9,FALSE),0)</f>
        <v>12817525</v>
      </c>
      <c r="N65" s="24">
        <f>IFERROR(VLOOKUP($D65,'[4]HCRIS CR data'!$B:$K,10,FALSE),0)</f>
        <v>9999572</v>
      </c>
      <c r="P65" s="9">
        <f t="shared" si="14"/>
        <v>8552175</v>
      </c>
      <c r="Q65" s="9">
        <f t="shared" si="14"/>
        <v>4265350</v>
      </c>
      <c r="R65" s="9">
        <f t="shared" si="14"/>
        <v>0</v>
      </c>
      <c r="S65" s="9">
        <f t="shared" si="14"/>
        <v>0</v>
      </c>
      <c r="T65" s="9">
        <f t="shared" si="14"/>
        <v>0</v>
      </c>
      <c r="U65" s="8"/>
      <c r="V65" s="9">
        <f t="shared" si="2"/>
        <v>12817525</v>
      </c>
      <c r="W65" s="31"/>
      <c r="X65" s="9">
        <f t="shared" si="15"/>
        <v>12817525</v>
      </c>
      <c r="Y65" s="9">
        <f t="shared" si="15"/>
        <v>9999572</v>
      </c>
      <c r="Z65" s="31"/>
      <c r="AA65" s="9">
        <f t="shared" si="4"/>
        <v>12817525</v>
      </c>
      <c r="AB65" s="9">
        <f t="shared" si="5"/>
        <v>9999572</v>
      </c>
      <c r="AC65" s="9">
        <f t="shared" si="6"/>
        <v>0</v>
      </c>
      <c r="AD65" s="9">
        <f t="shared" si="7"/>
        <v>12817525</v>
      </c>
      <c r="AE65" s="9">
        <f t="shared" si="8"/>
        <v>0</v>
      </c>
      <c r="AF65" s="9">
        <f t="shared" si="9"/>
        <v>0</v>
      </c>
      <c r="AG65" s="9">
        <f t="shared" si="10"/>
        <v>9999572</v>
      </c>
      <c r="AH65" s="8">
        <f t="shared" si="11"/>
        <v>279988</v>
      </c>
      <c r="AI65" s="8">
        <f t="shared" si="12"/>
        <v>0</v>
      </c>
      <c r="AJ65" s="26">
        <f t="shared" si="13"/>
        <v>279988</v>
      </c>
      <c r="AK65" s="27">
        <v>1</v>
      </c>
      <c r="AM65" s="1"/>
    </row>
    <row r="66" spans="1:39" x14ac:dyDescent="0.2">
      <c r="A66" s="32" t="s">
        <v>168</v>
      </c>
      <c r="B66" s="2" t="s">
        <v>169</v>
      </c>
      <c r="C66" s="3">
        <v>12</v>
      </c>
      <c r="D66" s="4">
        <v>370002</v>
      </c>
      <c r="E66" s="5">
        <f>VLOOKUP($D66,'[4]HCRIS CR data'!$B:$K,2,FALSE)</f>
        <v>42156</v>
      </c>
      <c r="F66" s="5">
        <f>VLOOKUP($D66,'[4]HCRIS CR data'!$B:$K,3,FALSE)</f>
        <v>42521</v>
      </c>
      <c r="G66" s="23">
        <f t="shared" si="0"/>
        <v>1</v>
      </c>
      <c r="H66" s="24">
        <f>IFERROR(VLOOKUP($D66,'[4]HCRIS CR data'!$B:$K,4,FALSE),0)</f>
        <v>5914461</v>
      </c>
      <c r="I66" s="24">
        <f>IFERROR(VLOOKUP($D66,'[4]HCRIS CR data'!$B:$K,5,FALSE),0)</f>
        <v>34349121</v>
      </c>
      <c r="J66" s="24">
        <f>IFERROR(VLOOKUP($D66,'[4]HCRIS CR data'!$B:$K,6,FALSE),0)</f>
        <v>2948248</v>
      </c>
      <c r="K66" s="24">
        <f>IFERROR(VLOOKUP($D66,'[4]HCRIS CR data'!$B:$K,7,FALSE),0)</f>
        <v>103835244</v>
      </c>
      <c r="L66" s="24">
        <f>IFERROR(VLOOKUP($D66,'[4]HCRIS CR data'!$B:$K,8,FALSE),0)</f>
        <v>21752683</v>
      </c>
      <c r="M66" s="24">
        <f>IFERROR(VLOOKUP($D66,'[4]HCRIS CR data'!$B:$K,9,FALSE),0)</f>
        <v>173176253</v>
      </c>
      <c r="N66" s="24">
        <f>IFERROR(VLOOKUP($D66,'[4]HCRIS CR data'!$B:$K,10,FALSE),0)</f>
        <v>48396857</v>
      </c>
      <c r="P66" s="9">
        <f t="shared" si="14"/>
        <v>5914461</v>
      </c>
      <c r="Q66" s="9">
        <f t="shared" si="14"/>
        <v>34349121</v>
      </c>
      <c r="R66" s="9">
        <f t="shared" si="14"/>
        <v>2948248</v>
      </c>
      <c r="S66" s="9">
        <f t="shared" si="14"/>
        <v>103835244</v>
      </c>
      <c r="T66" s="9">
        <f t="shared" si="14"/>
        <v>21752683</v>
      </c>
      <c r="V66" s="9">
        <f t="shared" si="2"/>
        <v>168799757</v>
      </c>
      <c r="W66" s="25"/>
      <c r="X66" s="9">
        <f t="shared" si="15"/>
        <v>173176253</v>
      </c>
      <c r="Y66" s="9">
        <f t="shared" si="15"/>
        <v>48396857</v>
      </c>
      <c r="Z66" s="25"/>
      <c r="AA66" s="9">
        <f t="shared" si="4"/>
        <v>168799757</v>
      </c>
      <c r="AB66" s="9">
        <f t="shared" si="5"/>
        <v>12076232.86097032</v>
      </c>
      <c r="AC66" s="9">
        <f t="shared" si="6"/>
        <v>35097542.755734757</v>
      </c>
      <c r="AD66" s="9">
        <f t="shared" si="7"/>
        <v>43211830</v>
      </c>
      <c r="AE66" s="9">
        <f t="shared" si="8"/>
        <v>125587927</v>
      </c>
      <c r="AF66" s="9">
        <f t="shared" si="9"/>
        <v>0</v>
      </c>
      <c r="AG66" s="9">
        <f t="shared" si="10"/>
        <v>47173775.616705075</v>
      </c>
      <c r="AH66" s="8">
        <f t="shared" si="11"/>
        <v>338135</v>
      </c>
      <c r="AI66" s="8">
        <f t="shared" si="12"/>
        <v>982731</v>
      </c>
      <c r="AJ66" s="26">
        <f t="shared" si="13"/>
        <v>1320866</v>
      </c>
      <c r="AK66" s="27">
        <v>1</v>
      </c>
    </row>
    <row r="67" spans="1:39" ht="13.5" thickBot="1" x14ac:dyDescent="0.25">
      <c r="A67" s="28"/>
      <c r="E67" s="5"/>
      <c r="H67" s="34"/>
      <c r="I67" s="34"/>
      <c r="J67" s="34"/>
      <c r="K67" s="34"/>
      <c r="L67" s="34"/>
      <c r="M67" s="34"/>
      <c r="N67" s="34"/>
      <c r="P67" s="9"/>
      <c r="W67" s="25"/>
      <c r="Z67" s="25"/>
      <c r="AH67" s="35">
        <f>SUM(AH3:AH66)</f>
        <v>101149070</v>
      </c>
      <c r="AI67" s="35">
        <f>SUM(AI3:AI66)</f>
        <v>101712047</v>
      </c>
      <c r="AJ67" s="36">
        <f>SUM(AJ3:AJ66)</f>
        <v>202861117</v>
      </c>
      <c r="AK67" s="27"/>
    </row>
    <row r="68" spans="1:39" ht="13.5" thickTop="1" x14ac:dyDescent="0.2">
      <c r="A68" s="28"/>
      <c r="E68" s="5"/>
      <c r="H68" s="34"/>
      <c r="I68" s="34"/>
      <c r="J68" s="34"/>
      <c r="K68" s="34"/>
      <c r="L68" s="34"/>
      <c r="M68" s="34"/>
      <c r="N68" s="34"/>
      <c r="P68" s="9"/>
      <c r="W68" s="25"/>
      <c r="Z68" s="25"/>
      <c r="AH68" s="37"/>
      <c r="AI68" s="37"/>
      <c r="AJ68" s="37"/>
      <c r="AK68" s="27"/>
    </row>
    <row r="69" spans="1:39" x14ac:dyDescent="0.2">
      <c r="A69" s="28"/>
      <c r="E69" s="5"/>
      <c r="H69" s="34"/>
      <c r="I69" s="34"/>
      <c r="J69" s="34"/>
      <c r="K69" s="34"/>
      <c r="L69" s="34"/>
      <c r="M69" s="34"/>
      <c r="N69" s="34"/>
      <c r="P69" s="9"/>
      <c r="W69" s="25"/>
      <c r="Z69" s="25"/>
      <c r="AH69" s="37"/>
      <c r="AI69" s="37"/>
      <c r="AJ69" s="37"/>
      <c r="AK69" s="27"/>
    </row>
    <row r="70" spans="1:39" x14ac:dyDescent="0.2">
      <c r="A70" s="28"/>
      <c r="E70" s="5"/>
      <c r="H70" s="34"/>
      <c r="I70" s="34"/>
      <c r="J70" s="34"/>
      <c r="K70" s="34"/>
      <c r="L70" s="34"/>
      <c r="M70" s="34"/>
      <c r="N70" s="34"/>
      <c r="P70" s="9"/>
      <c r="W70" s="25"/>
      <c r="Z70" s="25"/>
      <c r="AH70" s="8"/>
      <c r="AI70" s="8"/>
      <c r="AJ70" s="8"/>
      <c r="AK70" s="27"/>
    </row>
    <row r="71" spans="1:39" s="29" customFormat="1" x14ac:dyDescent="0.2">
      <c r="B71" s="2"/>
      <c r="C71" s="3"/>
      <c r="D71" s="4"/>
      <c r="E71" s="2"/>
      <c r="F71" s="5"/>
      <c r="G71" s="6"/>
      <c r="H71" s="42"/>
      <c r="I71" s="42"/>
      <c r="J71" s="42"/>
      <c r="K71" s="42"/>
      <c r="L71" s="42"/>
      <c r="M71" s="42"/>
      <c r="N71" s="42"/>
      <c r="P71" s="42"/>
      <c r="Q71" s="8"/>
      <c r="R71" s="8"/>
      <c r="S71" s="8"/>
      <c r="T71" s="8"/>
      <c r="U71" s="8"/>
      <c r="V71" s="8"/>
      <c r="X71" s="8"/>
      <c r="Y71" s="8"/>
      <c r="AA71" s="8"/>
      <c r="AB71" s="8"/>
      <c r="AC71" s="8"/>
      <c r="AD71" s="8"/>
      <c r="AE71" s="8"/>
      <c r="AF71" s="8"/>
      <c r="AG71" s="8"/>
      <c r="AH71" s="38"/>
      <c r="AI71" s="38"/>
      <c r="AJ71" s="38"/>
      <c r="AK71" s="39"/>
    </row>
    <row r="72" spans="1:39" s="29" customFormat="1" x14ac:dyDescent="0.2">
      <c r="B72" s="2"/>
      <c r="C72" s="3"/>
      <c r="D72" s="4"/>
      <c r="E72" s="2"/>
      <c r="F72" s="5"/>
      <c r="G72" s="6"/>
      <c r="H72" s="42"/>
      <c r="I72" s="42"/>
      <c r="J72" s="42"/>
      <c r="K72" s="42"/>
      <c r="L72" s="42"/>
      <c r="M72" s="42"/>
      <c r="N72" s="42"/>
      <c r="P72" s="42"/>
      <c r="Q72" s="8"/>
      <c r="R72" s="8"/>
      <c r="S72" s="8"/>
      <c r="T72" s="8"/>
      <c r="U72" s="8"/>
      <c r="V72" s="8"/>
      <c r="X72" s="8"/>
      <c r="Y72" s="8"/>
      <c r="AA72" s="8"/>
      <c r="AB72" s="8"/>
      <c r="AC72" s="8"/>
      <c r="AD72" s="8"/>
      <c r="AE72" s="8"/>
      <c r="AF72" s="8"/>
      <c r="AG72" s="8"/>
      <c r="AH72" s="38"/>
      <c r="AI72" s="38"/>
      <c r="AJ72" s="38"/>
      <c r="AK72" s="39"/>
    </row>
    <row r="73" spans="1:39" s="29" customFormat="1" x14ac:dyDescent="0.2">
      <c r="B73" s="2"/>
      <c r="C73" s="3"/>
      <c r="D73" s="4"/>
      <c r="E73" s="2"/>
      <c r="F73" s="5"/>
      <c r="G73" s="6"/>
      <c r="H73" s="42"/>
      <c r="I73" s="42"/>
      <c r="J73" s="42"/>
      <c r="K73" s="42"/>
      <c r="L73" s="42"/>
      <c r="M73" s="42"/>
      <c r="N73" s="42"/>
      <c r="P73" s="42"/>
      <c r="Q73" s="8"/>
      <c r="R73" s="8"/>
      <c r="S73" s="8"/>
      <c r="T73" s="8"/>
      <c r="U73" s="8"/>
      <c r="V73" s="8"/>
      <c r="X73" s="8"/>
      <c r="Y73" s="8"/>
      <c r="AA73" s="8"/>
      <c r="AB73" s="8"/>
      <c r="AC73" s="8"/>
      <c r="AD73" s="8"/>
      <c r="AE73" s="8"/>
      <c r="AF73" s="8"/>
      <c r="AG73" s="8"/>
      <c r="AH73" s="38"/>
      <c r="AI73" s="38"/>
      <c r="AJ73" s="38"/>
      <c r="AK73" s="39"/>
    </row>
    <row r="74" spans="1:39" s="29" customFormat="1" x14ac:dyDescent="0.2">
      <c r="B74" s="2"/>
      <c r="C74" s="3"/>
      <c r="D74" s="4"/>
      <c r="E74" s="2"/>
      <c r="F74" s="5"/>
      <c r="G74" s="6"/>
      <c r="H74" s="42"/>
      <c r="I74" s="42"/>
      <c r="J74" s="42"/>
      <c r="K74" s="42"/>
      <c r="L74" s="42"/>
      <c r="M74" s="42"/>
      <c r="N74" s="42"/>
      <c r="P74" s="42"/>
      <c r="Q74" s="8"/>
      <c r="R74" s="8"/>
      <c r="S74" s="8"/>
      <c r="T74" s="8"/>
      <c r="U74" s="8"/>
      <c r="V74" s="8"/>
      <c r="X74" s="8"/>
      <c r="Y74" s="8"/>
      <c r="AA74" s="8"/>
      <c r="AB74" s="8"/>
      <c r="AC74" s="8"/>
      <c r="AD74" s="8"/>
      <c r="AE74" s="8"/>
      <c r="AF74" s="8"/>
      <c r="AG74" s="8"/>
      <c r="AH74" s="38"/>
      <c r="AI74" s="38"/>
      <c r="AJ74" s="38"/>
      <c r="AK74" s="39"/>
    </row>
    <row r="75" spans="1:39" s="29" customFormat="1" x14ac:dyDescent="0.2">
      <c r="B75" s="2"/>
      <c r="C75" s="3"/>
      <c r="D75" s="4"/>
      <c r="E75" s="2"/>
      <c r="F75" s="5"/>
      <c r="G75" s="6"/>
      <c r="H75" s="42"/>
      <c r="I75" s="42"/>
      <c r="J75" s="42"/>
      <c r="K75" s="42"/>
      <c r="L75" s="42"/>
      <c r="M75" s="42"/>
      <c r="N75" s="42"/>
      <c r="P75" s="42"/>
      <c r="Q75" s="8"/>
      <c r="R75" s="8"/>
      <c r="S75" s="8"/>
      <c r="T75" s="8"/>
      <c r="U75" s="8"/>
      <c r="V75" s="8"/>
      <c r="X75" s="8"/>
      <c r="Y75" s="8"/>
      <c r="AA75" s="8"/>
      <c r="AB75" s="8"/>
      <c r="AC75" s="8"/>
      <c r="AD75" s="8"/>
      <c r="AE75" s="8"/>
      <c r="AF75" s="8"/>
      <c r="AG75" s="8"/>
      <c r="AH75" s="38"/>
      <c r="AI75" s="38"/>
      <c r="AJ75" s="38"/>
      <c r="AK75" s="39"/>
    </row>
    <row r="76" spans="1:39" s="29" customFormat="1" x14ac:dyDescent="0.2">
      <c r="B76" s="2"/>
      <c r="C76" s="3"/>
      <c r="D76" s="4"/>
      <c r="E76" s="2"/>
      <c r="F76" s="5"/>
      <c r="G76" s="6"/>
      <c r="H76" s="42"/>
      <c r="I76" s="42"/>
      <c r="J76" s="42"/>
      <c r="K76" s="42"/>
      <c r="L76" s="42"/>
      <c r="M76" s="42"/>
      <c r="N76" s="42"/>
      <c r="P76" s="42"/>
      <c r="Q76" s="8"/>
      <c r="R76" s="8"/>
      <c r="S76" s="8"/>
      <c r="T76" s="8"/>
      <c r="U76" s="8"/>
      <c r="V76" s="8"/>
      <c r="X76" s="8"/>
      <c r="Y76" s="8"/>
      <c r="AA76" s="8"/>
      <c r="AB76" s="8"/>
      <c r="AC76" s="8"/>
      <c r="AD76" s="8"/>
      <c r="AE76" s="8"/>
      <c r="AF76" s="8"/>
      <c r="AG76" s="8"/>
      <c r="AH76" s="38"/>
      <c r="AI76" s="38"/>
      <c r="AJ76" s="38"/>
      <c r="AK76" s="39"/>
    </row>
    <row r="77" spans="1:39" s="29" customFormat="1" x14ac:dyDescent="0.2">
      <c r="B77" s="2"/>
      <c r="C77" s="3"/>
      <c r="D77" s="4"/>
      <c r="E77" s="2"/>
      <c r="F77" s="5"/>
      <c r="G77" s="6"/>
      <c r="H77" s="42"/>
      <c r="I77" s="42"/>
      <c r="J77" s="42"/>
      <c r="K77" s="42"/>
      <c r="L77" s="42"/>
      <c r="M77" s="42"/>
      <c r="N77" s="42"/>
      <c r="P77" s="42"/>
      <c r="Q77" s="8"/>
      <c r="R77" s="8"/>
      <c r="S77" s="8"/>
      <c r="T77" s="8"/>
      <c r="U77" s="8"/>
      <c r="V77" s="8"/>
      <c r="X77" s="8"/>
      <c r="Y77" s="8"/>
      <c r="AA77" s="8"/>
      <c r="AB77" s="8"/>
      <c r="AC77" s="8"/>
      <c r="AD77" s="8"/>
      <c r="AE77" s="8"/>
      <c r="AF77" s="8"/>
      <c r="AG77" s="8"/>
      <c r="AH77" s="38"/>
      <c r="AI77" s="38"/>
      <c r="AJ77" s="38"/>
      <c r="AK77" s="39"/>
    </row>
    <row r="78" spans="1:39" s="29" customFormat="1" x14ac:dyDescent="0.2">
      <c r="B78" s="2"/>
      <c r="C78" s="3"/>
      <c r="D78" s="4"/>
      <c r="E78" s="2"/>
      <c r="F78" s="5"/>
      <c r="G78" s="6"/>
      <c r="H78" s="8"/>
      <c r="I78" s="8"/>
      <c r="J78" s="8"/>
      <c r="K78" s="8"/>
      <c r="L78" s="8"/>
      <c r="M78" s="8"/>
      <c r="N78" s="8"/>
      <c r="P78" s="8"/>
      <c r="Q78" s="8"/>
      <c r="R78" s="8"/>
      <c r="S78" s="8"/>
      <c r="T78" s="8"/>
      <c r="U78" s="8"/>
      <c r="V78" s="8"/>
      <c r="X78" s="8"/>
      <c r="Y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9" s="29" customFormat="1" x14ac:dyDescent="0.2">
      <c r="B79" s="2"/>
      <c r="C79" s="3"/>
      <c r="D79" s="4"/>
      <c r="E79" s="2"/>
      <c r="F79" s="5"/>
      <c r="G79" s="6"/>
      <c r="H79" s="8"/>
      <c r="I79" s="8"/>
      <c r="J79" s="8"/>
      <c r="K79" s="8"/>
      <c r="L79" s="8"/>
      <c r="M79" s="8"/>
      <c r="N79" s="8"/>
      <c r="P79" s="8"/>
      <c r="Q79" s="8"/>
      <c r="R79" s="8"/>
      <c r="S79" s="8"/>
      <c r="T79" s="8"/>
      <c r="U79" s="8"/>
      <c r="V79" s="8"/>
      <c r="X79" s="8"/>
      <c r="Y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9" s="29" customFormat="1" x14ac:dyDescent="0.2">
      <c r="B80" s="2"/>
      <c r="C80" s="3"/>
      <c r="D80" s="4"/>
      <c r="E80" s="2"/>
      <c r="F80" s="5"/>
      <c r="G80" s="6"/>
      <c r="H80" s="8"/>
      <c r="I80" s="8"/>
      <c r="J80" s="8"/>
      <c r="K80" s="8"/>
      <c r="L80" s="8"/>
      <c r="M80" s="8"/>
      <c r="N80" s="8"/>
      <c r="P80" s="8"/>
      <c r="Q80" s="8"/>
      <c r="R80" s="8"/>
      <c r="S80" s="8"/>
      <c r="T80" s="8"/>
      <c r="U80" s="8"/>
      <c r="V80" s="8"/>
      <c r="X80" s="8"/>
      <c r="Y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40" s="29" customFormat="1" x14ac:dyDescent="0.2">
      <c r="B81" s="2"/>
      <c r="C81" s="3"/>
      <c r="D81" s="4"/>
      <c r="E81" s="2"/>
      <c r="F81" s="5"/>
      <c r="G81" s="6"/>
      <c r="H81" s="8"/>
      <c r="I81" s="8"/>
      <c r="J81" s="8"/>
      <c r="K81" s="8"/>
      <c r="L81" s="8"/>
      <c r="M81" s="8"/>
      <c r="N81" s="8"/>
      <c r="P81" s="8"/>
      <c r="Q81" s="8"/>
      <c r="R81" s="8"/>
      <c r="S81" s="8"/>
      <c r="T81" s="8"/>
      <c r="U81" s="8"/>
      <c r="V81" s="8"/>
      <c r="X81" s="8"/>
      <c r="Y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40" s="29" customFormat="1" x14ac:dyDescent="0.2">
      <c r="B82" s="2"/>
      <c r="C82" s="3"/>
      <c r="D82" s="4"/>
      <c r="E82" s="2"/>
      <c r="F82" s="5"/>
      <c r="G82" s="6"/>
      <c r="H82" s="8"/>
      <c r="I82" s="8"/>
      <c r="J82" s="8"/>
      <c r="K82" s="8"/>
      <c r="L82" s="8"/>
      <c r="M82" s="8"/>
      <c r="N82" s="8"/>
      <c r="P82" s="8"/>
      <c r="Q82" s="8"/>
      <c r="R82" s="8"/>
      <c r="S82" s="8"/>
      <c r="T82" s="8"/>
      <c r="U82" s="8"/>
      <c r="V82" s="8"/>
      <c r="X82" s="8"/>
      <c r="Y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40" s="29" customFormat="1" x14ac:dyDescent="0.2">
      <c r="B83" s="2"/>
      <c r="C83" s="3"/>
      <c r="D83" s="4"/>
      <c r="E83" s="2"/>
      <c r="F83" s="5"/>
      <c r="G83" s="6"/>
      <c r="H83" s="8"/>
      <c r="I83" s="8"/>
      <c r="J83" s="8"/>
      <c r="K83" s="8"/>
      <c r="L83" s="8"/>
      <c r="M83" s="8"/>
      <c r="N83" s="8"/>
      <c r="P83" s="8"/>
      <c r="Q83" s="8"/>
      <c r="R83" s="8"/>
      <c r="S83" s="8"/>
      <c r="T83" s="8"/>
      <c r="U83" s="8"/>
      <c r="V83" s="8"/>
      <c r="X83" s="8"/>
      <c r="Y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40" s="29" customFormat="1" x14ac:dyDescent="0.2">
      <c r="B84" s="2"/>
      <c r="C84" s="3"/>
      <c r="D84" s="4"/>
      <c r="E84" s="2"/>
      <c r="F84" s="5"/>
      <c r="G84" s="6"/>
      <c r="H84" s="8"/>
      <c r="I84" s="8"/>
      <c r="J84" s="8"/>
      <c r="K84" s="8"/>
      <c r="L84" s="8"/>
      <c r="M84" s="8"/>
      <c r="N84" s="8"/>
      <c r="P84" s="8"/>
      <c r="Q84" s="8"/>
      <c r="R84" s="8"/>
      <c r="S84" s="8"/>
      <c r="T84" s="8"/>
      <c r="U84" s="8"/>
      <c r="V84" s="8"/>
      <c r="X84" s="8"/>
      <c r="Y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40" s="29" customFormat="1" x14ac:dyDescent="0.2">
      <c r="B85" s="2"/>
      <c r="C85" s="3"/>
      <c r="D85" s="4"/>
      <c r="E85" s="2"/>
      <c r="F85" s="5"/>
      <c r="G85" s="6"/>
      <c r="H85" s="8"/>
      <c r="I85" s="8"/>
      <c r="J85" s="8"/>
      <c r="K85" s="8"/>
      <c r="L85" s="8"/>
      <c r="M85" s="8"/>
      <c r="N85" s="8"/>
      <c r="P85" s="8"/>
      <c r="Q85" s="8"/>
      <c r="R85" s="8"/>
      <c r="S85" s="8"/>
      <c r="T85" s="8"/>
      <c r="U85" s="8"/>
      <c r="V85" s="8"/>
      <c r="X85" s="8"/>
      <c r="Y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40" s="29" customFormat="1" x14ac:dyDescent="0.2">
      <c r="B86" s="2"/>
      <c r="C86" s="3"/>
      <c r="D86" s="4"/>
      <c r="E86" s="2"/>
      <c r="F86" s="5"/>
      <c r="G86" s="6"/>
      <c r="H86" s="8"/>
      <c r="I86" s="8"/>
      <c r="J86" s="8"/>
      <c r="K86" s="8"/>
      <c r="L86" s="8"/>
      <c r="M86" s="8"/>
      <c r="N86" s="8"/>
      <c r="P86" s="8"/>
      <c r="Q86" s="8"/>
      <c r="R86" s="8"/>
      <c r="S86" s="8"/>
      <c r="T86" s="8"/>
      <c r="U86" s="8"/>
      <c r="V86" s="8"/>
      <c r="X86" s="8"/>
      <c r="Y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40" s="8" customFormat="1" x14ac:dyDescent="0.2">
      <c r="A87" s="29"/>
      <c r="B87" s="2"/>
      <c r="C87" s="3"/>
      <c r="D87" s="4"/>
      <c r="E87" s="2"/>
      <c r="F87" s="5"/>
      <c r="G87" s="6"/>
      <c r="O87" s="29"/>
      <c r="W87" s="29"/>
      <c r="Z87" s="29"/>
      <c r="AL87" s="29"/>
      <c r="AM87" s="29"/>
      <c r="AN87" s="29"/>
    </row>
    <row r="88" spans="1:40" s="8" customFormat="1" x14ac:dyDescent="0.2">
      <c r="A88" s="29"/>
      <c r="B88" s="2"/>
      <c r="C88" s="3"/>
      <c r="D88" s="4"/>
      <c r="E88" s="2"/>
      <c r="F88" s="5"/>
      <c r="G88" s="6"/>
      <c r="O88" s="29"/>
      <c r="W88" s="29"/>
      <c r="Z88" s="29"/>
      <c r="AL88" s="29"/>
      <c r="AM88" s="29"/>
      <c r="AN88" s="29"/>
    </row>
    <row r="89" spans="1:40" s="8" customFormat="1" x14ac:dyDescent="0.2">
      <c r="A89" s="29"/>
      <c r="B89" s="2"/>
      <c r="C89" s="3"/>
      <c r="D89" s="4"/>
      <c r="E89" s="2"/>
      <c r="F89" s="5"/>
      <c r="G89" s="6"/>
      <c r="O89" s="29"/>
      <c r="W89" s="29"/>
      <c r="Z89" s="29"/>
      <c r="AL89" s="29"/>
      <c r="AM89" s="29"/>
      <c r="AN89" s="29"/>
    </row>
    <row r="90" spans="1:40" s="8" customFormat="1" x14ac:dyDescent="0.2">
      <c r="A90" s="29"/>
      <c r="B90" s="2"/>
      <c r="C90" s="3"/>
      <c r="D90" s="4"/>
      <c r="E90" s="2"/>
      <c r="F90" s="5"/>
      <c r="G90" s="6"/>
      <c r="O90" s="29"/>
      <c r="W90" s="29"/>
      <c r="Z90" s="29"/>
      <c r="AL90" s="29"/>
      <c r="AM90" s="29"/>
      <c r="AN90" s="29"/>
    </row>
    <row r="91" spans="1:40" s="8" customFormat="1" x14ac:dyDescent="0.2">
      <c r="A91" s="29"/>
      <c r="B91" s="2"/>
      <c r="C91" s="3"/>
      <c r="D91" s="4"/>
      <c r="E91" s="2"/>
      <c r="F91" s="5"/>
      <c r="G91" s="6"/>
      <c r="O91" s="29"/>
      <c r="W91" s="29"/>
      <c r="Z91" s="29"/>
      <c r="AL91" s="29"/>
      <c r="AM91" s="29"/>
      <c r="AN91" s="29"/>
    </row>
    <row r="92" spans="1:40" s="8" customFormat="1" x14ac:dyDescent="0.2">
      <c r="A92" s="29"/>
      <c r="B92" s="2"/>
      <c r="C92" s="3"/>
      <c r="D92" s="4"/>
      <c r="E92" s="2"/>
      <c r="F92" s="5"/>
      <c r="G92" s="6"/>
      <c r="O92" s="29"/>
      <c r="W92" s="29"/>
      <c r="Z92" s="29"/>
      <c r="AL92" s="29"/>
      <c r="AM92" s="29"/>
      <c r="AN92" s="29"/>
    </row>
    <row r="93" spans="1:40" s="8" customFormat="1" x14ac:dyDescent="0.2">
      <c r="A93" s="29"/>
      <c r="B93" s="2"/>
      <c r="C93" s="3"/>
      <c r="D93" s="4"/>
      <c r="E93" s="2"/>
      <c r="F93" s="5"/>
      <c r="G93" s="6"/>
      <c r="O93" s="29"/>
      <c r="W93" s="29"/>
      <c r="Z93" s="29"/>
      <c r="AL93" s="29"/>
      <c r="AM93" s="29"/>
      <c r="AN93" s="29"/>
    </row>
    <row r="94" spans="1:40" s="8" customFormat="1" x14ac:dyDescent="0.2">
      <c r="A94" s="29"/>
      <c r="B94" s="2"/>
      <c r="C94" s="3"/>
      <c r="D94" s="4"/>
      <c r="E94" s="2"/>
      <c r="F94" s="5"/>
      <c r="G94" s="6"/>
      <c r="O94" s="29"/>
      <c r="W94" s="29"/>
      <c r="Z94" s="29"/>
      <c r="AL94" s="29"/>
      <c r="AM94" s="29"/>
      <c r="AN94" s="29"/>
    </row>
    <row r="95" spans="1:40" s="8" customFormat="1" x14ac:dyDescent="0.2">
      <c r="A95" s="29"/>
      <c r="B95" s="2"/>
      <c r="C95" s="3"/>
      <c r="D95" s="4"/>
      <c r="E95" s="2"/>
      <c r="F95" s="5"/>
      <c r="G95" s="6"/>
      <c r="O95" s="29"/>
      <c r="W95" s="29"/>
      <c r="Z95" s="29"/>
      <c r="AL95" s="29"/>
      <c r="AM95" s="29"/>
      <c r="AN95" s="29"/>
    </row>
    <row r="96" spans="1:40" s="8" customFormat="1" x14ac:dyDescent="0.2">
      <c r="A96" s="29"/>
      <c r="B96" s="2"/>
      <c r="C96" s="3"/>
      <c r="D96" s="4"/>
      <c r="E96" s="2"/>
      <c r="F96" s="5"/>
      <c r="G96" s="6"/>
      <c r="O96" s="29"/>
      <c r="W96" s="29"/>
      <c r="Z96" s="29"/>
      <c r="AL96" s="29"/>
      <c r="AM96" s="29"/>
      <c r="AN96" s="29"/>
    </row>
    <row r="97" spans="1:40" s="9" customFormat="1" x14ac:dyDescent="0.2">
      <c r="A97" s="1"/>
      <c r="B97" s="2"/>
      <c r="C97" s="3"/>
      <c r="D97" s="4"/>
      <c r="E97" s="2"/>
      <c r="F97" s="5"/>
      <c r="G97" s="6"/>
      <c r="K97" s="8"/>
      <c r="L97" s="8"/>
      <c r="M97" s="8"/>
      <c r="N97" s="8"/>
      <c r="O97" s="1"/>
      <c r="W97" s="1"/>
      <c r="Z97" s="1"/>
      <c r="AL97" s="1"/>
      <c r="AM97" s="1"/>
      <c r="AN97" s="1"/>
    </row>
    <row r="98" spans="1:40" s="9" customFormat="1" x14ac:dyDescent="0.2">
      <c r="A98" s="1"/>
      <c r="B98" s="2"/>
      <c r="C98" s="3"/>
      <c r="D98" s="4"/>
      <c r="E98" s="2"/>
      <c r="F98" s="5"/>
      <c r="G98" s="6"/>
      <c r="K98" s="8"/>
      <c r="L98" s="8"/>
      <c r="M98" s="8"/>
      <c r="N98" s="8"/>
      <c r="O98" s="1"/>
      <c r="W98" s="1"/>
      <c r="Z98" s="1"/>
      <c r="AL98" s="1"/>
      <c r="AM98" s="1"/>
      <c r="AN98" s="1"/>
    </row>
    <row r="99" spans="1:40" s="9" customFormat="1" x14ac:dyDescent="0.2">
      <c r="A99" s="1"/>
      <c r="B99" s="2"/>
      <c r="C99" s="3"/>
      <c r="D99" s="4"/>
      <c r="E99" s="2"/>
      <c r="F99" s="5"/>
      <c r="G99" s="6"/>
      <c r="K99" s="8"/>
      <c r="L99" s="8"/>
      <c r="M99" s="8"/>
      <c r="N99" s="8"/>
      <c r="O99" s="1"/>
      <c r="W99" s="1"/>
      <c r="Z99" s="1"/>
      <c r="AL99" s="1"/>
      <c r="AM99" s="1"/>
      <c r="AN99" s="1"/>
    </row>
    <row r="100" spans="1:40" s="9" customFormat="1" x14ac:dyDescent="0.2">
      <c r="A100" s="1"/>
      <c r="B100" s="2"/>
      <c r="C100" s="3"/>
      <c r="D100" s="4"/>
      <c r="E100" s="2"/>
      <c r="F100" s="5"/>
      <c r="G100" s="6"/>
      <c r="K100" s="8"/>
      <c r="L100" s="8"/>
      <c r="M100" s="8"/>
      <c r="N100" s="8"/>
      <c r="O100" s="1"/>
      <c r="W100" s="1"/>
      <c r="Z100" s="1"/>
      <c r="AL100" s="1"/>
      <c r="AM100" s="1"/>
      <c r="AN100" s="1"/>
    </row>
    <row r="101" spans="1:40" s="9" customFormat="1" x14ac:dyDescent="0.2">
      <c r="A101" s="1"/>
      <c r="B101" s="2"/>
      <c r="C101" s="3"/>
      <c r="D101" s="4"/>
      <c r="E101" s="2"/>
      <c r="F101" s="5"/>
      <c r="G101" s="6"/>
      <c r="K101" s="8"/>
      <c r="L101" s="8"/>
      <c r="M101" s="8"/>
      <c r="N101" s="8"/>
      <c r="O101" s="1"/>
      <c r="W101" s="1"/>
      <c r="Z101" s="1"/>
      <c r="AL101" s="1"/>
      <c r="AM101" s="1"/>
      <c r="AN101" s="1"/>
    </row>
    <row r="102" spans="1:40" s="9" customFormat="1" x14ac:dyDescent="0.2">
      <c r="A102" s="1"/>
      <c r="B102" s="2"/>
      <c r="C102" s="3"/>
      <c r="D102" s="4"/>
      <c r="E102" s="2"/>
      <c r="F102" s="5"/>
      <c r="G102" s="6"/>
      <c r="K102" s="8"/>
      <c r="L102" s="8"/>
      <c r="M102" s="8"/>
      <c r="N102" s="8"/>
      <c r="O102" s="1"/>
      <c r="W102" s="1"/>
      <c r="Z102" s="1"/>
      <c r="AL102" s="1"/>
      <c r="AM102" s="1"/>
      <c r="AN102" s="1"/>
    </row>
    <row r="103" spans="1:40" s="9" customFormat="1" x14ac:dyDescent="0.2">
      <c r="A103" s="1"/>
      <c r="B103" s="2"/>
      <c r="C103" s="3"/>
      <c r="D103" s="4"/>
      <c r="E103" s="2"/>
      <c r="F103" s="5"/>
      <c r="G103" s="6"/>
      <c r="K103" s="8"/>
      <c r="L103" s="8"/>
      <c r="M103" s="8"/>
      <c r="N103" s="8"/>
      <c r="O103" s="1"/>
      <c r="W103" s="1"/>
      <c r="Z103" s="1"/>
      <c r="AL103" s="1"/>
      <c r="AM103" s="1"/>
      <c r="AN103" s="1"/>
    </row>
    <row r="104" spans="1:40" s="9" customFormat="1" x14ac:dyDescent="0.2">
      <c r="A104" s="1"/>
      <c r="B104" s="2"/>
      <c r="C104" s="3"/>
      <c r="D104" s="4"/>
      <c r="E104" s="2"/>
      <c r="F104" s="5"/>
      <c r="G104" s="6"/>
      <c r="K104" s="8"/>
      <c r="L104" s="8"/>
      <c r="M104" s="8"/>
      <c r="N104" s="8"/>
      <c r="O104" s="1"/>
      <c r="W104" s="1"/>
      <c r="Z104" s="1"/>
      <c r="AL104" s="1"/>
      <c r="AM104" s="1"/>
      <c r="AN104" s="1"/>
    </row>
    <row r="105" spans="1:40" s="9" customFormat="1" x14ac:dyDescent="0.2">
      <c r="A105" s="1"/>
      <c r="B105" s="2"/>
      <c r="C105" s="3"/>
      <c r="D105" s="4"/>
      <c r="E105" s="2"/>
      <c r="F105" s="5"/>
      <c r="G105" s="6"/>
      <c r="K105" s="8"/>
      <c r="L105" s="8"/>
      <c r="M105" s="8"/>
      <c r="N105" s="8"/>
      <c r="O105" s="1"/>
      <c r="W105" s="1"/>
      <c r="Z105" s="1"/>
      <c r="AL105" s="1"/>
      <c r="AM105" s="1"/>
      <c r="AN105" s="1"/>
    </row>
    <row r="106" spans="1:40" s="9" customFormat="1" x14ac:dyDescent="0.2">
      <c r="A106" s="1"/>
      <c r="B106" s="2"/>
      <c r="C106" s="3"/>
      <c r="D106" s="4"/>
      <c r="E106" s="2"/>
      <c r="F106" s="5"/>
      <c r="G106" s="6"/>
      <c r="K106" s="8"/>
      <c r="L106" s="8"/>
      <c r="M106" s="8"/>
      <c r="N106" s="8"/>
      <c r="O106" s="1"/>
      <c r="W106" s="1"/>
      <c r="Z106" s="1"/>
      <c r="AL106" s="1"/>
      <c r="AM106" s="1"/>
      <c r="AN106" s="1"/>
    </row>
    <row r="107" spans="1:40" s="9" customFormat="1" x14ac:dyDescent="0.2">
      <c r="A107" s="1"/>
      <c r="B107" s="2"/>
      <c r="C107" s="3"/>
      <c r="D107" s="4"/>
      <c r="E107" s="2"/>
      <c r="F107" s="5"/>
      <c r="G107" s="6"/>
      <c r="K107" s="8"/>
      <c r="L107" s="8"/>
      <c r="M107" s="8"/>
      <c r="N107" s="8"/>
      <c r="O107" s="1"/>
      <c r="W107" s="1"/>
      <c r="Z107" s="1"/>
      <c r="AL107" s="1"/>
      <c r="AM107" s="1"/>
      <c r="AN107" s="1"/>
    </row>
    <row r="108" spans="1:40" s="9" customFormat="1" x14ac:dyDescent="0.2">
      <c r="A108" s="1"/>
      <c r="B108" s="2"/>
      <c r="C108" s="3"/>
      <c r="D108" s="4"/>
      <c r="E108" s="2"/>
      <c r="F108" s="5"/>
      <c r="G108" s="6"/>
      <c r="K108" s="8"/>
      <c r="L108" s="8"/>
      <c r="M108" s="8"/>
      <c r="N108" s="8"/>
      <c r="O108" s="1"/>
      <c r="W108" s="1"/>
      <c r="Z108" s="1"/>
      <c r="AL108" s="1"/>
      <c r="AM108" s="1"/>
      <c r="AN108" s="1"/>
    </row>
    <row r="109" spans="1:40" s="9" customFormat="1" x14ac:dyDescent="0.2">
      <c r="A109" s="1"/>
      <c r="B109" s="2"/>
      <c r="C109" s="3"/>
      <c r="D109" s="4"/>
      <c r="E109" s="2"/>
      <c r="F109" s="5"/>
      <c r="G109" s="6"/>
      <c r="K109" s="8"/>
      <c r="L109" s="8"/>
      <c r="M109" s="8"/>
      <c r="N109" s="8"/>
      <c r="O109" s="1"/>
      <c r="W109" s="1"/>
      <c r="Z109" s="1"/>
      <c r="AL109" s="1"/>
      <c r="AM109" s="1"/>
      <c r="AN109" s="1"/>
    </row>
    <row r="110" spans="1:40" s="9" customFormat="1" x14ac:dyDescent="0.2">
      <c r="A110" s="1"/>
      <c r="B110" s="2"/>
      <c r="C110" s="3"/>
      <c r="D110" s="4"/>
      <c r="E110" s="2"/>
      <c r="F110" s="5"/>
      <c r="G110" s="6"/>
      <c r="K110" s="8"/>
      <c r="L110" s="8"/>
      <c r="M110" s="8"/>
      <c r="N110" s="8"/>
      <c r="O110" s="1"/>
      <c r="W110" s="1"/>
      <c r="Z110" s="1"/>
      <c r="AL110" s="1"/>
      <c r="AM110" s="1"/>
      <c r="AN110" s="1"/>
    </row>
    <row r="111" spans="1:40" s="9" customFormat="1" x14ac:dyDescent="0.2">
      <c r="A111" s="1"/>
      <c r="B111" s="2"/>
      <c r="C111" s="3"/>
      <c r="D111" s="4"/>
      <c r="E111" s="2"/>
      <c r="F111" s="5"/>
      <c r="G111" s="6"/>
      <c r="K111" s="8"/>
      <c r="L111" s="8"/>
      <c r="M111" s="8"/>
      <c r="N111" s="8"/>
      <c r="O111" s="1"/>
      <c r="W111" s="1"/>
      <c r="Z111" s="1"/>
      <c r="AL111" s="1"/>
      <c r="AM111" s="1"/>
      <c r="AN111" s="1"/>
    </row>
    <row r="112" spans="1:40" s="9" customFormat="1" x14ac:dyDescent="0.2">
      <c r="A112" s="1"/>
      <c r="B112" s="2"/>
      <c r="C112" s="3"/>
      <c r="D112" s="4"/>
      <c r="E112" s="2"/>
      <c r="F112" s="5"/>
      <c r="G112" s="6"/>
      <c r="K112" s="8"/>
      <c r="L112" s="8"/>
      <c r="M112" s="8"/>
      <c r="N112" s="8"/>
      <c r="O112" s="1"/>
      <c r="W112" s="1"/>
      <c r="Z112" s="1"/>
      <c r="AL112" s="1"/>
      <c r="AM112" s="1"/>
      <c r="AN112" s="1"/>
    </row>
    <row r="113" spans="1:40" s="9" customFormat="1" x14ac:dyDescent="0.2">
      <c r="A113" s="1"/>
      <c r="B113" s="2"/>
      <c r="C113" s="3"/>
      <c r="D113" s="4"/>
      <c r="E113" s="2"/>
      <c r="F113" s="5"/>
      <c r="G113" s="6"/>
      <c r="K113" s="8"/>
      <c r="L113" s="8"/>
      <c r="M113" s="8"/>
      <c r="N113" s="8"/>
      <c r="O113" s="1"/>
      <c r="W113" s="1"/>
      <c r="Z113" s="1"/>
      <c r="AL113" s="1"/>
      <c r="AM113" s="1"/>
      <c r="AN113" s="1"/>
    </row>
    <row r="114" spans="1:40" s="9" customFormat="1" x14ac:dyDescent="0.2">
      <c r="A114" s="1"/>
      <c r="B114" s="2"/>
      <c r="C114" s="3"/>
      <c r="D114" s="4"/>
      <c r="E114" s="2"/>
      <c r="F114" s="5"/>
      <c r="G114" s="6"/>
      <c r="K114" s="8"/>
      <c r="L114" s="8"/>
      <c r="M114" s="8"/>
      <c r="N114" s="8"/>
      <c r="O114" s="1"/>
      <c r="W114" s="1"/>
      <c r="Z114" s="1"/>
      <c r="AL114" s="1"/>
      <c r="AM114" s="1"/>
      <c r="AN114" s="1"/>
    </row>
    <row r="115" spans="1:40" s="9" customFormat="1" x14ac:dyDescent="0.2">
      <c r="A115" s="1"/>
      <c r="B115" s="2"/>
      <c r="C115" s="3"/>
      <c r="D115" s="4"/>
      <c r="E115" s="2"/>
      <c r="F115" s="5"/>
      <c r="G115" s="6"/>
      <c r="K115" s="8"/>
      <c r="L115" s="8"/>
      <c r="M115" s="8"/>
      <c r="N115" s="8"/>
      <c r="O115" s="1"/>
      <c r="W115" s="1"/>
      <c r="Z115" s="1"/>
      <c r="AL115" s="1"/>
      <c r="AM115" s="1"/>
      <c r="AN115" s="1"/>
    </row>
    <row r="116" spans="1:40" s="9" customFormat="1" x14ac:dyDescent="0.2">
      <c r="A116" s="1"/>
      <c r="B116" s="2"/>
      <c r="C116" s="3"/>
      <c r="D116" s="4"/>
      <c r="E116" s="2"/>
      <c r="F116" s="5"/>
      <c r="G116" s="6"/>
      <c r="K116" s="8"/>
      <c r="L116" s="8"/>
      <c r="M116" s="8"/>
      <c r="N116" s="8"/>
      <c r="O116" s="1"/>
      <c r="W116" s="1"/>
      <c r="Z116" s="1"/>
      <c r="AL116" s="1"/>
      <c r="AM116" s="1"/>
      <c r="AN116" s="1"/>
    </row>
    <row r="117" spans="1:40" s="9" customFormat="1" x14ac:dyDescent="0.2">
      <c r="A117" s="1"/>
      <c r="B117" s="2"/>
      <c r="C117" s="3"/>
      <c r="D117" s="4"/>
      <c r="E117" s="2"/>
      <c r="F117" s="5"/>
      <c r="G117" s="6"/>
      <c r="K117" s="8"/>
      <c r="L117" s="8"/>
      <c r="M117" s="8"/>
      <c r="N117" s="8"/>
      <c r="O117" s="1"/>
      <c r="W117" s="1"/>
      <c r="Z117" s="1"/>
      <c r="AL117" s="1"/>
      <c r="AM117" s="1"/>
      <c r="AN117" s="1"/>
    </row>
    <row r="118" spans="1:40" s="9" customFormat="1" x14ac:dyDescent="0.2">
      <c r="A118" s="1"/>
      <c r="B118" s="2"/>
      <c r="C118" s="3"/>
      <c r="D118" s="4"/>
      <c r="E118" s="2"/>
      <c r="F118" s="5"/>
      <c r="G118" s="6"/>
      <c r="K118" s="8"/>
      <c r="L118" s="8"/>
      <c r="M118" s="8"/>
      <c r="N118" s="8"/>
      <c r="O118" s="1"/>
      <c r="W118" s="1"/>
      <c r="Z118" s="1"/>
      <c r="AL118" s="1"/>
      <c r="AM118" s="1"/>
      <c r="AN118" s="1"/>
    </row>
    <row r="119" spans="1:40" s="9" customFormat="1" x14ac:dyDescent="0.2">
      <c r="A119" s="1"/>
      <c r="B119" s="2"/>
      <c r="C119" s="3"/>
      <c r="D119" s="4"/>
      <c r="E119" s="2"/>
      <c r="F119" s="5"/>
      <c r="G119" s="6"/>
      <c r="K119" s="8"/>
      <c r="L119" s="8"/>
      <c r="M119" s="8"/>
      <c r="N119" s="8"/>
      <c r="O119" s="1"/>
      <c r="W119" s="1"/>
      <c r="Z119" s="1"/>
      <c r="AL119" s="1"/>
      <c r="AM119" s="1"/>
      <c r="AN119" s="1"/>
    </row>
    <row r="120" spans="1:40" s="9" customFormat="1" x14ac:dyDescent="0.2">
      <c r="A120" s="1"/>
      <c r="B120" s="2"/>
      <c r="C120" s="3"/>
      <c r="D120" s="4"/>
      <c r="E120" s="2"/>
      <c r="F120" s="5"/>
      <c r="G120" s="6"/>
      <c r="K120" s="8"/>
      <c r="L120" s="8"/>
      <c r="M120" s="8"/>
      <c r="N120" s="8"/>
      <c r="O120" s="1"/>
      <c r="W120" s="1"/>
      <c r="Z120" s="1"/>
      <c r="AL120" s="1"/>
      <c r="AM120" s="1"/>
      <c r="AN120" s="1"/>
    </row>
    <row r="121" spans="1:40" s="9" customFormat="1" x14ac:dyDescent="0.2">
      <c r="A121" s="1"/>
      <c r="B121" s="2"/>
      <c r="C121" s="3"/>
      <c r="D121" s="4"/>
      <c r="E121" s="2"/>
      <c r="F121" s="5"/>
      <c r="G121" s="6"/>
      <c r="K121" s="8"/>
      <c r="L121" s="8"/>
      <c r="M121" s="8"/>
      <c r="N121" s="8"/>
      <c r="O121" s="1"/>
      <c r="W121" s="1"/>
      <c r="Z121" s="1"/>
      <c r="AL121" s="1"/>
      <c r="AM121" s="1"/>
      <c r="AN121" s="1"/>
    </row>
    <row r="122" spans="1:40" s="9" customFormat="1" x14ac:dyDescent="0.2">
      <c r="A122" s="1"/>
      <c r="B122" s="2"/>
      <c r="C122" s="3"/>
      <c r="D122" s="4"/>
      <c r="E122" s="2"/>
      <c r="F122" s="5"/>
      <c r="G122" s="6"/>
      <c r="K122" s="8"/>
      <c r="L122" s="8"/>
      <c r="M122" s="8"/>
      <c r="N122" s="8"/>
      <c r="O122" s="1"/>
      <c r="W122" s="1"/>
      <c r="Z122" s="1"/>
      <c r="AL122" s="1"/>
      <c r="AM122" s="1"/>
      <c r="AN122" s="1"/>
    </row>
    <row r="123" spans="1:40" s="9" customFormat="1" x14ac:dyDescent="0.2">
      <c r="A123" s="1"/>
      <c r="B123" s="2"/>
      <c r="C123" s="3"/>
      <c r="D123" s="4"/>
      <c r="E123" s="2"/>
      <c r="F123" s="5"/>
      <c r="G123" s="6"/>
      <c r="K123" s="8"/>
      <c r="L123" s="8"/>
      <c r="M123" s="8"/>
      <c r="N123" s="8"/>
      <c r="O123" s="1"/>
      <c r="W123" s="1"/>
      <c r="Z123" s="1"/>
      <c r="AL123" s="1"/>
      <c r="AM123" s="1"/>
      <c r="AN123" s="1"/>
    </row>
    <row r="124" spans="1:40" s="9" customFormat="1" x14ac:dyDescent="0.2">
      <c r="A124" s="1"/>
      <c r="B124" s="2"/>
      <c r="C124" s="3"/>
      <c r="D124" s="4"/>
      <c r="E124" s="2"/>
      <c r="F124" s="5"/>
      <c r="G124" s="6"/>
      <c r="K124" s="8"/>
      <c r="L124" s="8"/>
      <c r="M124" s="8"/>
      <c r="N124" s="8"/>
      <c r="O124" s="1"/>
      <c r="W124" s="1"/>
      <c r="Z124" s="1"/>
      <c r="AL124" s="1"/>
      <c r="AM124" s="1"/>
      <c r="AN124" s="1"/>
    </row>
    <row r="125" spans="1:40" s="9" customFormat="1" x14ac:dyDescent="0.2">
      <c r="A125" s="1"/>
      <c r="B125" s="2"/>
      <c r="C125" s="3"/>
      <c r="D125" s="4"/>
      <c r="E125" s="2"/>
      <c r="F125" s="5"/>
      <c r="G125" s="6"/>
      <c r="K125" s="8"/>
      <c r="L125" s="8"/>
      <c r="M125" s="8"/>
      <c r="N125" s="8"/>
      <c r="O125" s="1"/>
      <c r="W125" s="1"/>
      <c r="Z125" s="1"/>
      <c r="AL125" s="1"/>
      <c r="AM125" s="1"/>
      <c r="AN125" s="1"/>
    </row>
    <row r="126" spans="1:40" s="9" customFormat="1" x14ac:dyDescent="0.2">
      <c r="A126" s="1"/>
      <c r="B126" s="2"/>
      <c r="C126" s="3"/>
      <c r="D126" s="4"/>
      <c r="E126" s="2"/>
      <c r="F126" s="5"/>
      <c r="G126" s="6"/>
      <c r="K126" s="8"/>
      <c r="L126" s="8"/>
      <c r="M126" s="8"/>
      <c r="N126" s="8"/>
      <c r="O126" s="1"/>
      <c r="W126" s="1"/>
      <c r="Z126" s="1"/>
      <c r="AL126" s="1"/>
      <c r="AM126" s="1"/>
      <c r="AN126" s="1"/>
    </row>
    <row r="127" spans="1:40" s="9" customFormat="1" x14ac:dyDescent="0.2">
      <c r="A127" s="1"/>
      <c r="B127" s="2"/>
      <c r="C127" s="3"/>
      <c r="D127" s="4"/>
      <c r="E127" s="2"/>
      <c r="F127" s="5"/>
      <c r="G127" s="6"/>
      <c r="K127" s="8"/>
      <c r="L127" s="8"/>
      <c r="M127" s="8"/>
      <c r="N127" s="8"/>
      <c r="O127" s="1"/>
      <c r="W127" s="1"/>
      <c r="Z127" s="1"/>
      <c r="AL127" s="1"/>
      <c r="AM127" s="1"/>
      <c r="AN127" s="1"/>
    </row>
    <row r="128" spans="1:40" s="9" customFormat="1" x14ac:dyDescent="0.2">
      <c r="A128" s="1"/>
      <c r="B128" s="2"/>
      <c r="C128" s="3"/>
      <c r="D128" s="4"/>
      <c r="E128" s="2"/>
      <c r="F128" s="5"/>
      <c r="G128" s="6"/>
      <c r="K128" s="8"/>
      <c r="L128" s="8"/>
      <c r="M128" s="8"/>
      <c r="N128" s="8"/>
      <c r="O128" s="1"/>
      <c r="W128" s="1"/>
      <c r="Z128" s="1"/>
      <c r="AL128" s="1"/>
      <c r="AM128" s="1"/>
      <c r="AN128" s="1"/>
    </row>
    <row r="129" spans="1:40" s="9" customFormat="1" x14ac:dyDescent="0.2">
      <c r="A129" s="1"/>
      <c r="B129" s="2"/>
      <c r="C129" s="3"/>
      <c r="D129" s="4"/>
      <c r="E129" s="2"/>
      <c r="F129" s="5"/>
      <c r="G129" s="6"/>
      <c r="K129" s="8"/>
      <c r="L129" s="8"/>
      <c r="M129" s="8"/>
      <c r="N129" s="8"/>
      <c r="O129" s="1"/>
      <c r="W129" s="1"/>
      <c r="Z129" s="1"/>
      <c r="AL129" s="1"/>
      <c r="AM129" s="1"/>
      <c r="AN129" s="1"/>
    </row>
    <row r="130" spans="1:40" s="9" customFormat="1" x14ac:dyDescent="0.2">
      <c r="A130" s="1"/>
      <c r="B130" s="2"/>
      <c r="C130" s="3"/>
      <c r="D130" s="4"/>
      <c r="E130" s="2"/>
      <c r="F130" s="5"/>
      <c r="G130" s="6"/>
      <c r="K130" s="8"/>
      <c r="L130" s="8"/>
      <c r="M130" s="8"/>
      <c r="N130" s="8"/>
      <c r="O130" s="1"/>
      <c r="W130" s="1"/>
      <c r="Z130" s="1"/>
      <c r="AL130" s="1"/>
      <c r="AM130" s="1"/>
      <c r="AN130" s="1"/>
    </row>
    <row r="131" spans="1:40" s="9" customFormat="1" x14ac:dyDescent="0.2">
      <c r="A131" s="1"/>
      <c r="B131" s="2"/>
      <c r="C131" s="3"/>
      <c r="D131" s="4"/>
      <c r="E131" s="2"/>
      <c r="F131" s="5"/>
      <c r="G131" s="6"/>
      <c r="K131" s="8"/>
      <c r="L131" s="8"/>
      <c r="M131" s="8"/>
      <c r="N131" s="8"/>
      <c r="O131" s="1"/>
      <c r="W131" s="1"/>
      <c r="Z131" s="1"/>
      <c r="AL131" s="1"/>
      <c r="AM131" s="1"/>
      <c r="AN131" s="1"/>
    </row>
    <row r="132" spans="1:40" s="9" customFormat="1" x14ac:dyDescent="0.2">
      <c r="A132" s="1"/>
      <c r="B132" s="2"/>
      <c r="C132" s="3"/>
      <c r="D132" s="4"/>
      <c r="E132" s="2"/>
      <c r="F132" s="5"/>
      <c r="G132" s="6"/>
      <c r="K132" s="8"/>
      <c r="L132" s="8"/>
      <c r="M132" s="8"/>
      <c r="N132" s="8"/>
      <c r="O132" s="1"/>
      <c r="W132" s="1"/>
      <c r="Z132" s="1"/>
      <c r="AL132" s="1"/>
      <c r="AM132" s="1"/>
      <c r="AN132" s="1"/>
    </row>
    <row r="133" spans="1:40" s="9" customFormat="1" x14ac:dyDescent="0.2">
      <c r="A133" s="1"/>
      <c r="B133" s="2"/>
      <c r="C133" s="3"/>
      <c r="D133" s="4"/>
      <c r="E133" s="2"/>
      <c r="F133" s="5"/>
      <c r="G133" s="6"/>
      <c r="K133" s="8"/>
      <c r="L133" s="8"/>
      <c r="M133" s="8"/>
      <c r="N133" s="8"/>
      <c r="O133" s="1"/>
      <c r="W133" s="1"/>
      <c r="Z133" s="1"/>
      <c r="AL133" s="1"/>
      <c r="AM133" s="1"/>
      <c r="AN133" s="1"/>
    </row>
    <row r="134" spans="1:40" s="9" customFormat="1" x14ac:dyDescent="0.2">
      <c r="A134" s="1"/>
      <c r="B134" s="2"/>
      <c r="C134" s="3"/>
      <c r="D134" s="4"/>
      <c r="E134" s="2"/>
      <c r="F134" s="5"/>
      <c r="G134" s="6"/>
      <c r="K134" s="8"/>
      <c r="L134" s="8"/>
      <c r="M134" s="8"/>
      <c r="N134" s="8"/>
      <c r="O134" s="1"/>
      <c r="W134" s="1"/>
      <c r="Z134" s="1"/>
      <c r="AL134" s="1"/>
      <c r="AM134" s="1"/>
      <c r="AN134" s="1"/>
    </row>
    <row r="135" spans="1:40" s="9" customFormat="1" x14ac:dyDescent="0.2">
      <c r="A135" s="1"/>
      <c r="B135" s="2"/>
      <c r="C135" s="3"/>
      <c r="D135" s="4"/>
      <c r="E135" s="2"/>
      <c r="F135" s="5"/>
      <c r="G135" s="6"/>
      <c r="K135" s="8"/>
      <c r="L135" s="8"/>
      <c r="M135" s="8"/>
      <c r="N135" s="8"/>
      <c r="O135" s="1"/>
      <c r="W135" s="1"/>
      <c r="Z135" s="1"/>
      <c r="AL135" s="1"/>
      <c r="AM135" s="1"/>
      <c r="AN135" s="1"/>
    </row>
    <row r="136" spans="1:40" s="9" customFormat="1" x14ac:dyDescent="0.2">
      <c r="A136" s="1"/>
      <c r="B136" s="2"/>
      <c r="C136" s="3"/>
      <c r="D136" s="4"/>
      <c r="E136" s="2"/>
      <c r="F136" s="5"/>
      <c r="G136" s="6"/>
      <c r="K136" s="8"/>
      <c r="L136" s="8"/>
      <c r="M136" s="8"/>
      <c r="N136" s="8"/>
      <c r="O136" s="1"/>
      <c r="W136" s="1"/>
      <c r="Z136" s="1"/>
      <c r="AL136" s="1"/>
      <c r="AM136" s="1"/>
      <c r="AN136" s="1"/>
    </row>
    <row r="137" spans="1:40" s="9" customFormat="1" x14ac:dyDescent="0.2">
      <c r="A137" s="1"/>
      <c r="B137" s="2"/>
      <c r="C137" s="3"/>
      <c r="D137" s="4"/>
      <c r="E137" s="2"/>
      <c r="F137" s="5"/>
      <c r="G137" s="6"/>
      <c r="K137" s="8"/>
      <c r="L137" s="8"/>
      <c r="M137" s="8"/>
      <c r="N137" s="8"/>
      <c r="O137" s="1"/>
      <c r="W137" s="1"/>
      <c r="Z137" s="1"/>
      <c r="AL137" s="1"/>
      <c r="AM137" s="1"/>
      <c r="AN137" s="1"/>
    </row>
    <row r="138" spans="1:40" s="9" customFormat="1" x14ac:dyDescent="0.2">
      <c r="A138" s="1"/>
      <c r="B138" s="2"/>
      <c r="C138" s="3"/>
      <c r="D138" s="4"/>
      <c r="E138" s="2"/>
      <c r="F138" s="5"/>
      <c r="G138" s="6"/>
      <c r="K138" s="8"/>
      <c r="L138" s="8"/>
      <c r="M138" s="8"/>
      <c r="N138" s="8"/>
      <c r="O138" s="1"/>
      <c r="W138" s="1"/>
      <c r="Z138" s="1"/>
      <c r="AL138" s="1"/>
      <c r="AM138" s="1"/>
      <c r="AN138" s="1"/>
    </row>
    <row r="139" spans="1:40" s="9" customFormat="1" x14ac:dyDescent="0.2">
      <c r="A139" s="1"/>
      <c r="B139" s="2"/>
      <c r="C139" s="3"/>
      <c r="D139" s="4"/>
      <c r="E139" s="2"/>
      <c r="F139" s="5"/>
      <c r="G139" s="6"/>
      <c r="K139" s="8"/>
      <c r="L139" s="8"/>
      <c r="M139" s="8"/>
      <c r="N139" s="8"/>
      <c r="O139" s="1"/>
      <c r="W139" s="1"/>
      <c r="Z139" s="1"/>
      <c r="AL139" s="1"/>
      <c r="AM139" s="1"/>
      <c r="AN139" s="1"/>
    </row>
    <row r="140" spans="1:40" s="9" customFormat="1" x14ac:dyDescent="0.2">
      <c r="A140" s="1"/>
      <c r="B140" s="2"/>
      <c r="C140" s="3"/>
      <c r="D140" s="4"/>
      <c r="E140" s="2"/>
      <c r="F140" s="5"/>
      <c r="G140" s="6"/>
      <c r="K140" s="8"/>
      <c r="L140" s="8"/>
      <c r="M140" s="8"/>
      <c r="N140" s="8"/>
      <c r="O140" s="1"/>
      <c r="W140" s="1"/>
      <c r="Z140" s="1"/>
      <c r="AL140" s="1"/>
      <c r="AM140" s="1"/>
      <c r="AN140" s="1"/>
    </row>
    <row r="141" spans="1:40" s="9" customFormat="1" x14ac:dyDescent="0.2">
      <c r="A141" s="1"/>
      <c r="B141" s="2"/>
      <c r="C141" s="3"/>
      <c r="D141" s="4"/>
      <c r="E141" s="2"/>
      <c r="F141" s="5"/>
      <c r="G141" s="6"/>
      <c r="K141" s="8"/>
      <c r="L141" s="8"/>
      <c r="M141" s="8"/>
      <c r="N141" s="8"/>
      <c r="O141" s="1"/>
      <c r="W141" s="1"/>
      <c r="Z141" s="1"/>
      <c r="AL141" s="1"/>
      <c r="AM141" s="1"/>
      <c r="AN141" s="1"/>
    </row>
    <row r="142" spans="1:40" s="9" customFormat="1" x14ac:dyDescent="0.2">
      <c r="A142" s="1"/>
      <c r="B142" s="2"/>
      <c r="C142" s="3"/>
      <c r="D142" s="4"/>
      <c r="E142" s="2"/>
      <c r="F142" s="5"/>
      <c r="G142" s="6"/>
      <c r="K142" s="8"/>
      <c r="L142" s="8"/>
      <c r="M142" s="8"/>
      <c r="N142" s="8"/>
      <c r="O142" s="1"/>
      <c r="W142" s="1"/>
      <c r="Z142" s="1"/>
      <c r="AL142" s="1"/>
      <c r="AM142" s="1"/>
      <c r="AN142" s="1"/>
    </row>
    <row r="143" spans="1:40" s="9" customFormat="1" x14ac:dyDescent="0.2">
      <c r="A143" s="1"/>
      <c r="B143" s="2"/>
      <c r="C143" s="3"/>
      <c r="D143" s="4"/>
      <c r="E143" s="2"/>
      <c r="F143" s="5"/>
      <c r="G143" s="6"/>
      <c r="K143" s="8"/>
      <c r="L143" s="8"/>
      <c r="M143" s="8"/>
      <c r="N143" s="8"/>
      <c r="O143" s="1"/>
      <c r="W143" s="1"/>
      <c r="Z143" s="1"/>
      <c r="AL143" s="1"/>
      <c r="AM143" s="1"/>
      <c r="AN143" s="1"/>
    </row>
    <row r="144" spans="1:40" s="9" customFormat="1" x14ac:dyDescent="0.2">
      <c r="A144" s="1"/>
      <c r="B144" s="2"/>
      <c r="C144" s="3"/>
      <c r="D144" s="4"/>
      <c r="E144" s="2"/>
      <c r="F144" s="5"/>
      <c r="G144" s="6"/>
      <c r="K144" s="8"/>
      <c r="L144" s="8"/>
      <c r="M144" s="8"/>
      <c r="N144" s="8"/>
      <c r="O144" s="1"/>
      <c r="W144" s="1"/>
      <c r="Z144" s="1"/>
      <c r="AL144" s="1"/>
      <c r="AM144" s="1"/>
      <c r="AN144" s="1"/>
    </row>
    <row r="145" spans="1:40" s="9" customFormat="1" x14ac:dyDescent="0.2">
      <c r="A145" s="1"/>
      <c r="B145" s="2"/>
      <c r="C145" s="3"/>
      <c r="D145" s="4"/>
      <c r="E145" s="2"/>
      <c r="F145" s="5"/>
      <c r="G145" s="6"/>
      <c r="K145" s="8"/>
      <c r="L145" s="8"/>
      <c r="M145" s="8"/>
      <c r="N145" s="8"/>
      <c r="O145" s="1"/>
      <c r="W145" s="1"/>
      <c r="Z145" s="1"/>
      <c r="AL145" s="1"/>
      <c r="AM145" s="1"/>
      <c r="AN145" s="1"/>
    </row>
    <row r="146" spans="1:40" s="9" customFormat="1" x14ac:dyDescent="0.2">
      <c r="A146" s="1"/>
      <c r="B146" s="2"/>
      <c r="C146" s="3"/>
      <c r="D146" s="4"/>
      <c r="E146" s="2"/>
      <c r="F146" s="5"/>
      <c r="G146" s="6"/>
      <c r="K146" s="8"/>
      <c r="L146" s="8"/>
      <c r="M146" s="8"/>
      <c r="N146" s="8"/>
      <c r="O146" s="1"/>
      <c r="W146" s="1"/>
      <c r="Z146" s="1"/>
      <c r="AL146" s="1"/>
      <c r="AM146" s="1"/>
      <c r="AN146" s="1"/>
    </row>
    <row r="147" spans="1:40" s="9" customFormat="1" x14ac:dyDescent="0.2">
      <c r="A147" s="1"/>
      <c r="B147" s="2"/>
      <c r="C147" s="3"/>
      <c r="D147" s="4"/>
      <c r="E147" s="2"/>
      <c r="F147" s="5"/>
      <c r="G147" s="6"/>
      <c r="K147" s="8"/>
      <c r="L147" s="8"/>
      <c r="M147" s="8"/>
      <c r="N147" s="8"/>
      <c r="O147" s="1"/>
      <c r="W147" s="1"/>
      <c r="Z147" s="1"/>
      <c r="AL147" s="1"/>
      <c r="AM147" s="1"/>
      <c r="AN147" s="1"/>
    </row>
    <row r="148" spans="1:40" s="9" customFormat="1" x14ac:dyDescent="0.2">
      <c r="A148" s="1"/>
      <c r="B148" s="2"/>
      <c r="C148" s="3"/>
      <c r="D148" s="4"/>
      <c r="E148" s="2"/>
      <c r="F148" s="5"/>
      <c r="G148" s="6"/>
      <c r="K148" s="8"/>
      <c r="L148" s="8"/>
      <c r="M148" s="8"/>
      <c r="N148" s="8"/>
      <c r="O148" s="1"/>
      <c r="W148" s="1"/>
      <c r="Z148" s="1"/>
      <c r="AL148" s="1"/>
      <c r="AM148" s="1"/>
      <c r="AN148" s="1"/>
    </row>
    <row r="149" spans="1:40" s="9" customFormat="1" x14ac:dyDescent="0.2">
      <c r="A149" s="1"/>
      <c r="B149" s="2"/>
      <c r="C149" s="3"/>
      <c r="D149" s="4"/>
      <c r="E149" s="2"/>
      <c r="F149" s="5"/>
      <c r="G149" s="6"/>
      <c r="K149" s="8"/>
      <c r="L149" s="8"/>
      <c r="M149" s="8"/>
      <c r="N149" s="8"/>
      <c r="O149" s="1"/>
      <c r="W149" s="1"/>
      <c r="Z149" s="1"/>
      <c r="AL149" s="1"/>
      <c r="AM149" s="1"/>
      <c r="AN149" s="1"/>
    </row>
    <row r="150" spans="1:40" s="9" customFormat="1" x14ac:dyDescent="0.2">
      <c r="A150" s="1"/>
      <c r="B150" s="2"/>
      <c r="C150" s="3"/>
      <c r="D150" s="4"/>
      <c r="E150" s="2"/>
      <c r="F150" s="5"/>
      <c r="G150" s="6"/>
      <c r="K150" s="8"/>
      <c r="L150" s="8"/>
      <c r="M150" s="8"/>
      <c r="N150" s="8"/>
      <c r="O150" s="1"/>
      <c r="W150" s="1"/>
      <c r="Z150" s="1"/>
      <c r="AL150" s="1"/>
      <c r="AM150" s="1"/>
      <c r="AN150" s="1"/>
    </row>
    <row r="151" spans="1:40" s="9" customFormat="1" x14ac:dyDescent="0.2">
      <c r="A151" s="1"/>
      <c r="B151" s="2"/>
      <c r="C151" s="3"/>
      <c r="D151" s="4"/>
      <c r="E151" s="2"/>
      <c r="F151" s="5"/>
      <c r="G151" s="6"/>
      <c r="K151" s="8"/>
      <c r="L151" s="8"/>
      <c r="M151" s="8"/>
      <c r="N151" s="8"/>
      <c r="O151" s="1"/>
      <c r="W151" s="1"/>
      <c r="Z151" s="1"/>
      <c r="AL151" s="1"/>
      <c r="AM151" s="1"/>
      <c r="AN151" s="1"/>
    </row>
    <row r="152" spans="1:40" s="9" customFormat="1" x14ac:dyDescent="0.2">
      <c r="A152" s="1"/>
      <c r="B152" s="2"/>
      <c r="C152" s="3"/>
      <c r="D152" s="4"/>
      <c r="E152" s="2"/>
      <c r="F152" s="5"/>
      <c r="G152" s="6"/>
      <c r="K152" s="8"/>
      <c r="L152" s="8"/>
      <c r="M152" s="8"/>
      <c r="N152" s="8"/>
      <c r="O152" s="1"/>
      <c r="W152" s="1"/>
      <c r="Z152" s="1"/>
      <c r="AL152" s="1"/>
      <c r="AM152" s="1"/>
      <c r="AN152" s="1"/>
    </row>
    <row r="153" spans="1:40" s="9" customFormat="1" x14ac:dyDescent="0.2">
      <c r="A153" s="1"/>
      <c r="B153" s="2"/>
      <c r="C153" s="3"/>
      <c r="D153" s="4"/>
      <c r="E153" s="2"/>
      <c r="F153" s="5"/>
      <c r="G153" s="6"/>
      <c r="K153" s="8"/>
      <c r="L153" s="8"/>
      <c r="M153" s="8"/>
      <c r="N153" s="8"/>
      <c r="O153" s="1"/>
      <c r="W153" s="1"/>
      <c r="Z153" s="1"/>
      <c r="AL153" s="1"/>
      <c r="AM153" s="1"/>
      <c r="AN153" s="1"/>
    </row>
    <row r="154" spans="1:40" s="9" customFormat="1" x14ac:dyDescent="0.2">
      <c r="A154" s="1"/>
      <c r="B154" s="2"/>
      <c r="C154" s="3"/>
      <c r="D154" s="4"/>
      <c r="E154" s="2"/>
      <c r="F154" s="5"/>
      <c r="G154" s="6"/>
      <c r="K154" s="8"/>
      <c r="L154" s="8"/>
      <c r="M154" s="8"/>
      <c r="N154" s="8"/>
      <c r="O154" s="1"/>
      <c r="W154" s="1"/>
      <c r="Z154" s="1"/>
      <c r="AL154" s="1"/>
      <c r="AM154" s="1"/>
      <c r="AN154" s="1"/>
    </row>
    <row r="155" spans="1:40" s="9" customFormat="1" x14ac:dyDescent="0.2">
      <c r="A155" s="1"/>
      <c r="B155" s="2"/>
      <c r="C155" s="3"/>
      <c r="D155" s="4"/>
      <c r="E155" s="2"/>
      <c r="F155" s="5"/>
      <c r="G155" s="6"/>
      <c r="K155" s="8"/>
      <c r="L155" s="8"/>
      <c r="M155" s="8"/>
      <c r="N155" s="8"/>
      <c r="O155" s="1"/>
      <c r="W155" s="1"/>
      <c r="Z155" s="1"/>
      <c r="AL155" s="1"/>
      <c r="AM155" s="1"/>
      <c r="AN155" s="1"/>
    </row>
    <row r="156" spans="1:40" s="9" customFormat="1" x14ac:dyDescent="0.2">
      <c r="A156" s="1"/>
      <c r="B156" s="2"/>
      <c r="C156" s="3"/>
      <c r="D156" s="4"/>
      <c r="E156" s="2"/>
      <c r="F156" s="5"/>
      <c r="G156" s="6"/>
      <c r="K156" s="8"/>
      <c r="L156" s="8"/>
      <c r="M156" s="8"/>
      <c r="N156" s="8"/>
      <c r="O156" s="1"/>
      <c r="W156" s="1"/>
      <c r="Z156" s="1"/>
      <c r="AL156" s="1"/>
      <c r="AM156" s="1"/>
      <c r="AN156" s="1"/>
    </row>
    <row r="157" spans="1:40" s="9" customFormat="1" x14ac:dyDescent="0.2">
      <c r="A157" s="1"/>
      <c r="B157" s="2"/>
      <c r="C157" s="3"/>
      <c r="D157" s="4"/>
      <c r="E157" s="2"/>
      <c r="F157" s="5"/>
      <c r="G157" s="6"/>
      <c r="K157" s="8"/>
      <c r="L157" s="8"/>
      <c r="M157" s="8"/>
      <c r="N157" s="8"/>
      <c r="O157" s="1"/>
      <c r="W157" s="1"/>
      <c r="Z157" s="1"/>
      <c r="AL157" s="1"/>
      <c r="AM157" s="1"/>
      <c r="AN157" s="1"/>
    </row>
    <row r="158" spans="1:40" s="9" customFormat="1" x14ac:dyDescent="0.2">
      <c r="A158" s="1"/>
      <c r="B158" s="2"/>
      <c r="C158" s="3"/>
      <c r="D158" s="4"/>
      <c r="E158" s="2"/>
      <c r="F158" s="5"/>
      <c r="G158" s="6"/>
      <c r="K158" s="8"/>
      <c r="L158" s="8"/>
      <c r="M158" s="8"/>
      <c r="N158" s="8"/>
      <c r="O158" s="1"/>
      <c r="W158" s="1"/>
      <c r="Z158" s="1"/>
      <c r="AL158" s="1"/>
      <c r="AM158" s="1"/>
      <c r="AN158" s="1"/>
    </row>
    <row r="159" spans="1:40" s="9" customFormat="1" x14ac:dyDescent="0.2">
      <c r="A159" s="1"/>
      <c r="B159" s="2"/>
      <c r="C159" s="3"/>
      <c r="D159" s="4"/>
      <c r="E159" s="2"/>
      <c r="F159" s="5"/>
      <c r="G159" s="6"/>
      <c r="K159" s="8"/>
      <c r="L159" s="8"/>
      <c r="M159" s="8"/>
      <c r="N159" s="8"/>
      <c r="O159" s="1"/>
      <c r="W159" s="1"/>
      <c r="Z159" s="1"/>
      <c r="AL159" s="1"/>
      <c r="AM159" s="1"/>
      <c r="AN159" s="1"/>
    </row>
    <row r="160" spans="1:40" s="9" customFormat="1" x14ac:dyDescent="0.2">
      <c r="A160" s="1"/>
      <c r="B160" s="2"/>
      <c r="C160" s="3"/>
      <c r="D160" s="4"/>
      <c r="E160" s="2"/>
      <c r="F160" s="5"/>
      <c r="G160" s="6"/>
      <c r="K160" s="8"/>
      <c r="L160" s="8"/>
      <c r="M160" s="8"/>
      <c r="N160" s="8"/>
      <c r="O160" s="1"/>
      <c r="W160" s="1"/>
      <c r="Z160" s="1"/>
      <c r="AL160" s="1"/>
      <c r="AM160" s="1"/>
      <c r="AN160" s="1"/>
    </row>
    <row r="161" spans="1:40" s="9" customFormat="1" x14ac:dyDescent="0.2">
      <c r="A161" s="1"/>
      <c r="B161" s="2"/>
      <c r="C161" s="3"/>
      <c r="D161" s="4"/>
      <c r="E161" s="2"/>
      <c r="F161" s="5"/>
      <c r="G161" s="6"/>
      <c r="K161" s="8"/>
      <c r="L161" s="8"/>
      <c r="M161" s="8"/>
      <c r="N161" s="8"/>
      <c r="O161" s="1"/>
      <c r="W161" s="1"/>
      <c r="Z161" s="1"/>
      <c r="AL161" s="1"/>
      <c r="AM161" s="1"/>
      <c r="AN161" s="1"/>
    </row>
    <row r="162" spans="1:40" s="9" customFormat="1" x14ac:dyDescent="0.2">
      <c r="A162" s="1"/>
      <c r="B162" s="2"/>
      <c r="C162" s="3"/>
      <c r="D162" s="4"/>
      <c r="E162" s="2"/>
      <c r="F162" s="5"/>
      <c r="G162" s="6"/>
      <c r="K162" s="8"/>
      <c r="L162" s="8"/>
      <c r="M162" s="8"/>
      <c r="N162" s="8"/>
      <c r="O162" s="1"/>
      <c r="W162" s="1"/>
      <c r="Z162" s="1"/>
      <c r="AL162" s="1"/>
      <c r="AM162" s="1"/>
      <c r="AN162" s="1"/>
    </row>
    <row r="163" spans="1:40" s="9" customFormat="1" x14ac:dyDescent="0.2">
      <c r="A163" s="1"/>
      <c r="B163" s="2"/>
      <c r="C163" s="3"/>
      <c r="D163" s="4"/>
      <c r="E163" s="2"/>
      <c r="F163" s="5"/>
      <c r="G163" s="6"/>
      <c r="K163" s="8"/>
      <c r="L163" s="8"/>
      <c r="M163" s="8"/>
      <c r="N163" s="8"/>
      <c r="O163" s="1"/>
      <c r="W163" s="1"/>
      <c r="Z163" s="1"/>
      <c r="AL163" s="1"/>
      <c r="AM163" s="1"/>
      <c r="AN163" s="1"/>
    </row>
    <row r="164" spans="1:40" s="9" customFormat="1" x14ac:dyDescent="0.2">
      <c r="A164" s="1"/>
      <c r="B164" s="2"/>
      <c r="C164" s="3"/>
      <c r="D164" s="4"/>
      <c r="E164" s="2"/>
      <c r="F164" s="5"/>
      <c r="G164" s="6"/>
      <c r="K164" s="8"/>
      <c r="L164" s="8"/>
      <c r="M164" s="8"/>
      <c r="N164" s="8"/>
      <c r="O164" s="1"/>
      <c r="W164" s="1"/>
      <c r="Z164" s="1"/>
      <c r="AL164" s="1"/>
      <c r="AM164" s="1"/>
      <c r="AN164" s="1"/>
    </row>
    <row r="165" spans="1:40" s="9" customFormat="1" x14ac:dyDescent="0.2">
      <c r="A165" s="1"/>
      <c r="B165" s="2"/>
      <c r="C165" s="3"/>
      <c r="D165" s="4"/>
      <c r="E165" s="2"/>
      <c r="F165" s="5"/>
      <c r="G165" s="6"/>
      <c r="K165" s="8"/>
      <c r="L165" s="8"/>
      <c r="M165" s="8"/>
      <c r="N165" s="8"/>
      <c r="O165" s="1"/>
      <c r="W165" s="1"/>
      <c r="Z165" s="1"/>
      <c r="AL165" s="1"/>
      <c r="AM165" s="1"/>
      <c r="AN165" s="1"/>
    </row>
    <row r="166" spans="1:40" s="9" customFormat="1" x14ac:dyDescent="0.2">
      <c r="A166" s="1"/>
      <c r="B166" s="2"/>
      <c r="C166" s="3"/>
      <c r="D166" s="4"/>
      <c r="E166" s="2"/>
      <c r="F166" s="5"/>
      <c r="G166" s="6"/>
      <c r="K166" s="8"/>
      <c r="L166" s="8"/>
      <c r="M166" s="8"/>
      <c r="N166" s="8"/>
      <c r="O166" s="1"/>
      <c r="W166" s="1"/>
      <c r="Z166" s="1"/>
      <c r="AL166" s="1"/>
      <c r="AM166" s="1"/>
      <c r="AN166" s="1"/>
    </row>
    <row r="167" spans="1:40" s="9" customFormat="1" x14ac:dyDescent="0.2">
      <c r="A167" s="1"/>
      <c r="B167" s="2"/>
      <c r="C167" s="3"/>
      <c r="D167" s="4"/>
      <c r="E167" s="2"/>
      <c r="F167" s="5"/>
      <c r="G167" s="6"/>
      <c r="K167" s="8"/>
      <c r="L167" s="8"/>
      <c r="M167" s="8"/>
      <c r="N167" s="8"/>
      <c r="O167" s="1"/>
      <c r="W167" s="1"/>
      <c r="Z167" s="1"/>
      <c r="AL167" s="1"/>
      <c r="AM167" s="1"/>
      <c r="AN167" s="1"/>
    </row>
    <row r="168" spans="1:40" s="9" customFormat="1" x14ac:dyDescent="0.2">
      <c r="A168" s="1"/>
      <c r="B168" s="2"/>
      <c r="C168" s="3"/>
      <c r="D168" s="4"/>
      <c r="E168" s="2"/>
      <c r="F168" s="5"/>
      <c r="G168" s="6"/>
      <c r="K168" s="8"/>
      <c r="L168" s="8"/>
      <c r="M168" s="8"/>
      <c r="N168" s="8"/>
      <c r="O168" s="1"/>
      <c r="W168" s="1"/>
      <c r="Z168" s="1"/>
      <c r="AL168" s="1"/>
      <c r="AM168" s="1"/>
      <c r="AN168" s="1"/>
    </row>
    <row r="169" spans="1:40" s="9" customFormat="1" x14ac:dyDescent="0.2">
      <c r="A169" s="1"/>
      <c r="B169" s="2"/>
      <c r="C169" s="3"/>
      <c r="D169" s="4"/>
      <c r="E169" s="2"/>
      <c r="F169" s="5"/>
      <c r="G169" s="6"/>
      <c r="K169" s="8"/>
      <c r="L169" s="8"/>
      <c r="M169" s="8"/>
      <c r="N169" s="8"/>
      <c r="O169" s="1"/>
      <c r="W169" s="1"/>
      <c r="Z169" s="1"/>
      <c r="AL169" s="1"/>
      <c r="AM169" s="1"/>
      <c r="AN169" s="1"/>
    </row>
    <row r="170" spans="1:40" s="9" customFormat="1" x14ac:dyDescent="0.2">
      <c r="A170" s="1"/>
      <c r="B170" s="2"/>
      <c r="C170" s="3"/>
      <c r="D170" s="4"/>
      <c r="E170" s="2"/>
      <c r="F170" s="5"/>
      <c r="G170" s="6"/>
      <c r="K170" s="8"/>
      <c r="L170" s="8"/>
      <c r="M170" s="8"/>
      <c r="N170" s="8"/>
      <c r="O170" s="1"/>
      <c r="W170" s="1"/>
      <c r="Z170" s="1"/>
      <c r="AL170" s="1"/>
      <c r="AM170" s="1"/>
      <c r="AN170" s="1"/>
    </row>
    <row r="171" spans="1:40" s="9" customFormat="1" x14ac:dyDescent="0.2">
      <c r="A171" s="1"/>
      <c r="B171" s="2"/>
      <c r="C171" s="3"/>
      <c r="D171" s="4"/>
      <c r="E171" s="2"/>
      <c r="F171" s="5"/>
      <c r="G171" s="6"/>
      <c r="K171" s="8"/>
      <c r="L171" s="8"/>
      <c r="M171" s="8"/>
      <c r="N171" s="8"/>
      <c r="O171" s="1"/>
      <c r="W171" s="1"/>
      <c r="Z171" s="1"/>
      <c r="AL171" s="1"/>
      <c r="AM171" s="1"/>
      <c r="AN171" s="1"/>
    </row>
    <row r="172" spans="1:40" s="9" customFormat="1" x14ac:dyDescent="0.2">
      <c r="A172" s="1"/>
      <c r="B172" s="2"/>
      <c r="C172" s="3"/>
      <c r="D172" s="4"/>
      <c r="E172" s="2"/>
      <c r="F172" s="5"/>
      <c r="G172" s="6"/>
      <c r="K172" s="8"/>
      <c r="L172" s="8"/>
      <c r="M172" s="8"/>
      <c r="N172" s="8"/>
      <c r="O172" s="1"/>
      <c r="W172" s="1"/>
      <c r="Z172" s="1"/>
      <c r="AL172" s="1"/>
      <c r="AM172" s="1"/>
      <c r="AN172" s="1"/>
    </row>
    <row r="173" spans="1:40" s="9" customFormat="1" x14ac:dyDescent="0.2">
      <c r="A173" s="1"/>
      <c r="B173" s="2"/>
      <c r="C173" s="3"/>
      <c r="D173" s="4"/>
      <c r="E173" s="2"/>
      <c r="F173" s="5"/>
      <c r="G173" s="6"/>
      <c r="K173" s="8"/>
      <c r="L173" s="8"/>
      <c r="M173" s="8"/>
      <c r="N173" s="8"/>
      <c r="O173" s="1"/>
      <c r="W173" s="1"/>
      <c r="Z173" s="1"/>
      <c r="AL173" s="1"/>
      <c r="AM173" s="1"/>
      <c r="AN173" s="1"/>
    </row>
    <row r="174" spans="1:40" s="9" customFormat="1" x14ac:dyDescent="0.2">
      <c r="A174" s="1"/>
      <c r="B174" s="2"/>
      <c r="C174" s="3"/>
      <c r="D174" s="4"/>
      <c r="E174" s="2"/>
      <c r="F174" s="5"/>
      <c r="G174" s="6"/>
      <c r="K174" s="8"/>
      <c r="L174" s="8"/>
      <c r="M174" s="8"/>
      <c r="N174" s="8"/>
      <c r="O174" s="1"/>
      <c r="W174" s="1"/>
      <c r="Z174" s="1"/>
      <c r="AL174" s="1"/>
      <c r="AM174" s="1"/>
      <c r="AN174" s="1"/>
    </row>
    <row r="175" spans="1:40" s="9" customFormat="1" x14ac:dyDescent="0.2">
      <c r="A175" s="1"/>
      <c r="B175" s="2"/>
      <c r="C175" s="3"/>
      <c r="D175" s="4"/>
      <c r="E175" s="2"/>
      <c r="F175" s="5"/>
      <c r="G175" s="6"/>
      <c r="K175" s="8"/>
      <c r="L175" s="8"/>
      <c r="M175" s="8"/>
      <c r="N175" s="8"/>
      <c r="O175" s="1"/>
      <c r="W175" s="1"/>
      <c r="Z175" s="1"/>
      <c r="AL175" s="1"/>
      <c r="AM175" s="1"/>
      <c r="AN175" s="1"/>
    </row>
    <row r="176" spans="1:40" s="9" customFormat="1" x14ac:dyDescent="0.2">
      <c r="A176" s="1"/>
      <c r="B176" s="2"/>
      <c r="C176" s="3"/>
      <c r="D176" s="4"/>
      <c r="E176" s="2"/>
      <c r="F176" s="5"/>
      <c r="G176" s="6"/>
      <c r="K176" s="8"/>
      <c r="L176" s="8"/>
      <c r="M176" s="8"/>
      <c r="N176" s="8"/>
      <c r="O176" s="1"/>
      <c r="W176" s="1"/>
      <c r="Z176" s="1"/>
      <c r="AL176" s="1"/>
      <c r="AM176" s="1"/>
      <c r="AN176" s="1"/>
    </row>
    <row r="177" spans="1:40" s="9" customFormat="1" x14ac:dyDescent="0.2">
      <c r="A177" s="1"/>
      <c r="B177" s="2"/>
      <c r="C177" s="3"/>
      <c r="D177" s="4"/>
      <c r="E177" s="2"/>
      <c r="F177" s="5"/>
      <c r="G177" s="6"/>
      <c r="K177" s="8"/>
      <c r="L177" s="8"/>
      <c r="M177" s="8"/>
      <c r="N177" s="8"/>
      <c r="O177" s="1"/>
      <c r="W177" s="1"/>
      <c r="Z177" s="1"/>
      <c r="AL177" s="1"/>
      <c r="AM177" s="1"/>
      <c r="AN177" s="1"/>
    </row>
    <row r="178" spans="1:40" s="9" customFormat="1" x14ac:dyDescent="0.2">
      <c r="A178" s="1"/>
      <c r="B178" s="2"/>
      <c r="C178" s="3"/>
      <c r="D178" s="4"/>
      <c r="E178" s="2"/>
      <c r="F178" s="5"/>
      <c r="G178" s="6"/>
      <c r="K178" s="8"/>
      <c r="L178" s="8"/>
      <c r="M178" s="8"/>
      <c r="N178" s="8"/>
      <c r="O178" s="1"/>
      <c r="W178" s="1"/>
      <c r="Z178" s="1"/>
      <c r="AL178" s="1"/>
      <c r="AM178" s="1"/>
      <c r="AN178" s="1"/>
    </row>
    <row r="179" spans="1:40" s="9" customFormat="1" x14ac:dyDescent="0.2">
      <c r="A179" s="1"/>
      <c r="B179" s="2"/>
      <c r="C179" s="3"/>
      <c r="D179" s="4"/>
      <c r="E179" s="2"/>
      <c r="F179" s="5"/>
      <c r="G179" s="6"/>
      <c r="K179" s="8"/>
      <c r="L179" s="8"/>
      <c r="M179" s="8"/>
      <c r="N179" s="8"/>
      <c r="O179" s="1"/>
      <c r="W179" s="1"/>
      <c r="Z179" s="1"/>
      <c r="AL179" s="1"/>
      <c r="AM179" s="1"/>
      <c r="AN179" s="1"/>
    </row>
    <row r="180" spans="1:40" s="9" customFormat="1" x14ac:dyDescent="0.2">
      <c r="A180" s="1"/>
      <c r="B180" s="2"/>
      <c r="C180" s="3"/>
      <c r="D180" s="4"/>
      <c r="E180" s="2"/>
      <c r="F180" s="5"/>
      <c r="G180" s="6"/>
      <c r="K180" s="8"/>
      <c r="L180" s="8"/>
      <c r="M180" s="8"/>
      <c r="N180" s="8"/>
      <c r="O180" s="1"/>
      <c r="W180" s="1"/>
      <c r="Z180" s="1"/>
      <c r="AL180" s="1"/>
      <c r="AM180" s="1"/>
      <c r="AN180" s="1"/>
    </row>
    <row r="181" spans="1:40" s="9" customFormat="1" x14ac:dyDescent="0.2">
      <c r="A181" s="1"/>
      <c r="B181" s="2"/>
      <c r="C181" s="3"/>
      <c r="D181" s="4"/>
      <c r="E181" s="2"/>
      <c r="F181" s="5"/>
      <c r="G181" s="6"/>
      <c r="K181" s="8"/>
      <c r="L181" s="8"/>
      <c r="M181" s="8"/>
      <c r="N181" s="8"/>
      <c r="O181" s="1"/>
      <c r="W181" s="1"/>
      <c r="Z181" s="1"/>
      <c r="AL181" s="1"/>
      <c r="AM181" s="1"/>
      <c r="AN181" s="1"/>
    </row>
    <row r="182" spans="1:40" s="9" customFormat="1" x14ac:dyDescent="0.2">
      <c r="A182" s="1"/>
      <c r="B182" s="2"/>
      <c r="C182" s="3"/>
      <c r="D182" s="4"/>
      <c r="E182" s="2"/>
      <c r="F182" s="5"/>
      <c r="G182" s="6"/>
      <c r="K182" s="8"/>
      <c r="L182" s="8"/>
      <c r="M182" s="8"/>
      <c r="N182" s="8"/>
      <c r="O182" s="1"/>
      <c r="W182" s="1"/>
      <c r="Z182" s="1"/>
      <c r="AL182" s="1"/>
      <c r="AM182" s="1"/>
      <c r="AN182" s="1"/>
    </row>
    <row r="183" spans="1:40" s="9" customFormat="1" x14ac:dyDescent="0.2">
      <c r="A183" s="1"/>
      <c r="B183" s="2"/>
      <c r="C183" s="3"/>
      <c r="D183" s="4"/>
      <c r="E183" s="2"/>
      <c r="F183" s="5"/>
      <c r="G183" s="6"/>
      <c r="K183" s="8"/>
      <c r="L183" s="8"/>
      <c r="M183" s="8"/>
      <c r="N183" s="8"/>
      <c r="O183" s="1"/>
      <c r="W183" s="1"/>
      <c r="Z183" s="1"/>
      <c r="AL183" s="1"/>
      <c r="AM183" s="1"/>
      <c r="AN183" s="1"/>
    </row>
    <row r="184" spans="1:40" s="9" customFormat="1" x14ac:dyDescent="0.2">
      <c r="A184" s="1"/>
      <c r="B184" s="2"/>
      <c r="C184" s="3"/>
      <c r="D184" s="4"/>
      <c r="E184" s="2"/>
      <c r="F184" s="5"/>
      <c r="G184" s="6"/>
      <c r="K184" s="8"/>
      <c r="L184" s="8"/>
      <c r="M184" s="8"/>
      <c r="N184" s="8"/>
      <c r="O184" s="1"/>
      <c r="W184" s="1"/>
      <c r="Z184" s="1"/>
      <c r="AL184" s="1"/>
      <c r="AM184" s="1"/>
      <c r="AN184" s="1"/>
    </row>
    <row r="185" spans="1:40" s="9" customFormat="1" x14ac:dyDescent="0.2">
      <c r="A185" s="1"/>
      <c r="B185" s="2"/>
      <c r="C185" s="3"/>
      <c r="D185" s="4"/>
      <c r="E185" s="2"/>
      <c r="F185" s="5"/>
      <c r="G185" s="6"/>
      <c r="K185" s="8"/>
      <c r="L185" s="8"/>
      <c r="M185" s="8"/>
      <c r="N185" s="8"/>
      <c r="O185" s="1"/>
      <c r="W185" s="1"/>
      <c r="Z185" s="1"/>
      <c r="AL185" s="1"/>
      <c r="AM185" s="1"/>
      <c r="AN185" s="1"/>
    </row>
    <row r="186" spans="1:40" s="9" customFormat="1" x14ac:dyDescent="0.2">
      <c r="A186" s="1"/>
      <c r="B186" s="2"/>
      <c r="C186" s="3"/>
      <c r="D186" s="4"/>
      <c r="E186" s="2"/>
      <c r="F186" s="5"/>
      <c r="G186" s="6"/>
      <c r="K186" s="8"/>
      <c r="L186" s="8"/>
      <c r="M186" s="8"/>
      <c r="N186" s="8"/>
      <c r="O186" s="1"/>
      <c r="W186" s="1"/>
      <c r="Z186" s="1"/>
      <c r="AL186" s="1"/>
      <c r="AM186" s="1"/>
      <c r="AN186" s="1"/>
    </row>
    <row r="187" spans="1:40" s="9" customFormat="1" x14ac:dyDescent="0.2">
      <c r="A187" s="1"/>
      <c r="B187" s="2"/>
      <c r="C187" s="3"/>
      <c r="D187" s="4"/>
      <c r="E187" s="2"/>
      <c r="F187" s="5"/>
      <c r="G187" s="6"/>
      <c r="K187" s="8"/>
      <c r="L187" s="8"/>
      <c r="M187" s="8"/>
      <c r="N187" s="8"/>
      <c r="O187" s="1"/>
      <c r="W187" s="1"/>
      <c r="Z187" s="1"/>
      <c r="AL187" s="1"/>
      <c r="AM187" s="1"/>
      <c r="AN187" s="1"/>
    </row>
    <row r="188" spans="1:40" s="9" customFormat="1" x14ac:dyDescent="0.2">
      <c r="A188" s="1"/>
      <c r="B188" s="2"/>
      <c r="C188" s="3"/>
      <c r="D188" s="4"/>
      <c r="E188" s="2"/>
      <c r="F188" s="5"/>
      <c r="G188" s="6"/>
      <c r="K188" s="8"/>
      <c r="L188" s="8"/>
      <c r="M188" s="8"/>
      <c r="N188" s="8"/>
      <c r="O188" s="1"/>
      <c r="W188" s="1"/>
      <c r="Z188" s="1"/>
      <c r="AL188" s="1"/>
      <c r="AM188" s="1"/>
      <c r="AN188" s="1"/>
    </row>
    <row r="189" spans="1:40" s="9" customFormat="1" x14ac:dyDescent="0.2">
      <c r="A189" s="1"/>
      <c r="B189" s="2"/>
      <c r="C189" s="3"/>
      <c r="D189" s="4"/>
      <c r="E189" s="2"/>
      <c r="F189" s="5"/>
      <c r="G189" s="6"/>
      <c r="K189" s="8"/>
      <c r="L189" s="8"/>
      <c r="M189" s="8"/>
      <c r="N189" s="8"/>
      <c r="O189" s="1"/>
      <c r="W189" s="1"/>
      <c r="Z189" s="1"/>
      <c r="AL189" s="1"/>
      <c r="AM189" s="1"/>
      <c r="AN189" s="1"/>
    </row>
    <row r="190" spans="1:40" s="9" customFormat="1" x14ac:dyDescent="0.2">
      <c r="A190" s="1"/>
      <c r="B190" s="2"/>
      <c r="C190" s="3"/>
      <c r="D190" s="4"/>
      <c r="E190" s="2"/>
      <c r="F190" s="5"/>
      <c r="G190" s="6"/>
      <c r="K190" s="8"/>
      <c r="L190" s="8"/>
      <c r="M190" s="8"/>
      <c r="N190" s="8"/>
      <c r="O190" s="1"/>
      <c r="W190" s="1"/>
      <c r="Z190" s="1"/>
      <c r="AL190" s="1"/>
      <c r="AM190" s="1"/>
      <c r="AN190" s="1"/>
    </row>
    <row r="191" spans="1:40" s="9" customFormat="1" x14ac:dyDescent="0.2">
      <c r="A191" s="1"/>
      <c r="B191" s="2"/>
      <c r="C191" s="3"/>
      <c r="D191" s="4"/>
      <c r="E191" s="2"/>
      <c r="F191" s="5"/>
      <c r="G191" s="6"/>
      <c r="K191" s="8"/>
      <c r="L191" s="8"/>
      <c r="M191" s="8"/>
      <c r="N191" s="8"/>
      <c r="O191" s="1"/>
      <c r="W191" s="1"/>
      <c r="Z191" s="1"/>
      <c r="AL191" s="1"/>
      <c r="AM191" s="1"/>
      <c r="AN191" s="1"/>
    </row>
    <row r="192" spans="1:40" s="9" customFormat="1" x14ac:dyDescent="0.2">
      <c r="A192" s="1"/>
      <c r="B192" s="2"/>
      <c r="C192" s="3"/>
      <c r="D192" s="4"/>
      <c r="E192" s="2"/>
      <c r="F192" s="5"/>
      <c r="G192" s="6"/>
      <c r="K192" s="8"/>
      <c r="L192" s="8"/>
      <c r="M192" s="8"/>
      <c r="N192" s="8"/>
      <c r="O192" s="1"/>
      <c r="W192" s="1"/>
      <c r="Z192" s="1"/>
      <c r="AL192" s="1"/>
      <c r="AM192" s="1"/>
      <c r="AN192" s="1"/>
    </row>
    <row r="193" spans="1:40" s="9" customFormat="1" x14ac:dyDescent="0.2">
      <c r="A193" s="1"/>
      <c r="B193" s="2"/>
      <c r="C193" s="3"/>
      <c r="D193" s="4"/>
      <c r="E193" s="2"/>
      <c r="F193" s="5"/>
      <c r="G193" s="6"/>
      <c r="K193" s="8"/>
      <c r="L193" s="8"/>
      <c r="M193" s="8"/>
      <c r="N193" s="8"/>
      <c r="O193" s="1"/>
      <c r="W193" s="1"/>
      <c r="Z193" s="1"/>
      <c r="AL193" s="1"/>
      <c r="AM193" s="1"/>
      <c r="AN193" s="1"/>
    </row>
    <row r="194" spans="1:40" s="9" customFormat="1" x14ac:dyDescent="0.2">
      <c r="A194" s="1"/>
      <c r="B194" s="2"/>
      <c r="C194" s="3"/>
      <c r="D194" s="4"/>
      <c r="E194" s="2"/>
      <c r="F194" s="5"/>
      <c r="G194" s="6"/>
      <c r="K194" s="8"/>
      <c r="L194" s="8"/>
      <c r="M194" s="8"/>
      <c r="N194" s="8"/>
      <c r="O194" s="1"/>
      <c r="W194" s="1"/>
      <c r="Z194" s="1"/>
      <c r="AL194" s="1"/>
      <c r="AM194" s="1"/>
      <c r="AN194" s="1"/>
    </row>
    <row r="195" spans="1:40" s="9" customFormat="1" x14ac:dyDescent="0.2">
      <c r="A195" s="1"/>
      <c r="B195" s="2"/>
      <c r="C195" s="3"/>
      <c r="D195" s="4"/>
      <c r="E195" s="2"/>
      <c r="F195" s="5"/>
      <c r="G195" s="6"/>
      <c r="K195" s="8"/>
      <c r="L195" s="8"/>
      <c r="M195" s="8"/>
      <c r="N195" s="8"/>
      <c r="O195" s="1"/>
      <c r="W195" s="1"/>
      <c r="Z195" s="1"/>
      <c r="AL195" s="1"/>
      <c r="AM195" s="1"/>
      <c r="AN195" s="1"/>
    </row>
    <row r="196" spans="1:40" s="9" customFormat="1" x14ac:dyDescent="0.2">
      <c r="A196" s="1"/>
      <c r="B196" s="2"/>
      <c r="C196" s="3"/>
      <c r="D196" s="4"/>
      <c r="E196" s="2"/>
      <c r="F196" s="5"/>
      <c r="G196" s="6"/>
      <c r="K196" s="8"/>
      <c r="L196" s="8"/>
      <c r="M196" s="8"/>
      <c r="N196" s="8"/>
      <c r="O196" s="1"/>
      <c r="W196" s="1"/>
      <c r="Z196" s="1"/>
      <c r="AL196" s="1"/>
      <c r="AM196" s="1"/>
      <c r="AN196" s="1"/>
    </row>
    <row r="197" spans="1:40" s="9" customFormat="1" x14ac:dyDescent="0.2">
      <c r="A197" s="1"/>
      <c r="B197" s="2"/>
      <c r="C197" s="3"/>
      <c r="D197" s="4"/>
      <c r="E197" s="2"/>
      <c r="F197" s="5"/>
      <c r="G197" s="6"/>
      <c r="K197" s="8"/>
      <c r="L197" s="8"/>
      <c r="M197" s="8"/>
      <c r="N197" s="8"/>
      <c r="O197" s="1"/>
      <c r="W197" s="1"/>
      <c r="Z197" s="1"/>
      <c r="AL197" s="1"/>
      <c r="AM197" s="1"/>
      <c r="AN197" s="1"/>
    </row>
    <row r="198" spans="1:40" s="9" customFormat="1" x14ac:dyDescent="0.2">
      <c r="A198" s="1"/>
      <c r="B198" s="2"/>
      <c r="C198" s="3"/>
      <c r="D198" s="4"/>
      <c r="E198" s="2"/>
      <c r="F198" s="5"/>
      <c r="G198" s="6"/>
      <c r="K198" s="8"/>
      <c r="L198" s="8"/>
      <c r="M198" s="8"/>
      <c r="N198" s="8"/>
      <c r="O198" s="1"/>
      <c r="W198" s="1"/>
      <c r="Z198" s="1"/>
      <c r="AL198" s="1"/>
      <c r="AM198" s="1"/>
      <c r="AN198" s="1"/>
    </row>
    <row r="199" spans="1:40" s="9" customFormat="1" x14ac:dyDescent="0.2">
      <c r="A199" s="1"/>
      <c r="B199" s="2"/>
      <c r="C199" s="3"/>
      <c r="D199" s="4"/>
      <c r="E199" s="2"/>
      <c r="F199" s="5"/>
      <c r="G199" s="6"/>
      <c r="K199" s="8"/>
      <c r="L199" s="8"/>
      <c r="M199" s="8"/>
      <c r="N199" s="8"/>
      <c r="O199" s="1"/>
      <c r="W199" s="1"/>
      <c r="Z199" s="1"/>
      <c r="AL199" s="1"/>
      <c r="AM199" s="1"/>
      <c r="AN199" s="1"/>
    </row>
    <row r="200" spans="1:40" s="9" customFormat="1" x14ac:dyDescent="0.2">
      <c r="A200" s="1"/>
      <c r="B200" s="2"/>
      <c r="C200" s="3"/>
      <c r="D200" s="4"/>
      <c r="E200" s="2"/>
      <c r="F200" s="5"/>
      <c r="G200" s="6"/>
      <c r="K200" s="8"/>
      <c r="L200" s="8"/>
      <c r="M200" s="8"/>
      <c r="N200" s="8"/>
      <c r="O200" s="1"/>
      <c r="W200" s="1"/>
      <c r="Z200" s="1"/>
      <c r="AL200" s="1"/>
      <c r="AM200" s="1"/>
      <c r="AN200" s="1"/>
    </row>
    <row r="201" spans="1:40" s="9" customFormat="1" x14ac:dyDescent="0.2">
      <c r="A201" s="1"/>
      <c r="B201" s="2"/>
      <c r="C201" s="3"/>
      <c r="D201" s="4"/>
      <c r="E201" s="2"/>
      <c r="F201" s="5"/>
      <c r="G201" s="6"/>
      <c r="K201" s="8"/>
      <c r="L201" s="8"/>
      <c r="M201" s="8"/>
      <c r="N201" s="8"/>
      <c r="O201" s="1"/>
      <c r="W201" s="1"/>
      <c r="Z201" s="1"/>
      <c r="AL201" s="1"/>
      <c r="AM201" s="1"/>
      <c r="AN201" s="1"/>
    </row>
    <row r="202" spans="1:40" s="9" customFormat="1" x14ac:dyDescent="0.2">
      <c r="A202" s="1"/>
      <c r="B202" s="2"/>
      <c r="C202" s="3"/>
      <c r="D202" s="4"/>
      <c r="E202" s="2"/>
      <c r="F202" s="5"/>
      <c r="G202" s="6"/>
      <c r="K202" s="8"/>
      <c r="L202" s="8"/>
      <c r="M202" s="8"/>
      <c r="N202" s="8"/>
      <c r="O202" s="1"/>
      <c r="W202" s="1"/>
      <c r="Z202" s="1"/>
      <c r="AL202" s="1"/>
      <c r="AM202" s="1"/>
      <c r="AN202" s="1"/>
    </row>
    <row r="203" spans="1:40" s="9" customFormat="1" x14ac:dyDescent="0.2">
      <c r="A203" s="1"/>
      <c r="B203" s="2"/>
      <c r="C203" s="3"/>
      <c r="D203" s="4"/>
      <c r="E203" s="2"/>
      <c r="F203" s="5"/>
      <c r="G203" s="6"/>
      <c r="K203" s="8"/>
      <c r="L203" s="8"/>
      <c r="M203" s="8"/>
      <c r="N203" s="8"/>
      <c r="O203" s="1"/>
      <c r="W203" s="1"/>
      <c r="Z203" s="1"/>
      <c r="AL203" s="1"/>
      <c r="AM203" s="1"/>
      <c r="AN203" s="1"/>
    </row>
    <row r="204" spans="1:40" s="9" customFormat="1" x14ac:dyDescent="0.2">
      <c r="A204" s="1"/>
      <c r="B204" s="2"/>
      <c r="C204" s="3"/>
      <c r="D204" s="4"/>
      <c r="E204" s="2"/>
      <c r="F204" s="5"/>
      <c r="G204" s="6"/>
      <c r="K204" s="8"/>
      <c r="L204" s="8"/>
      <c r="M204" s="8"/>
      <c r="N204" s="8"/>
      <c r="O204" s="1"/>
      <c r="W204" s="1"/>
      <c r="Z204" s="1"/>
      <c r="AL204" s="1"/>
      <c r="AM204" s="1"/>
      <c r="AN204" s="1"/>
    </row>
    <row r="205" spans="1:40" s="9" customFormat="1" x14ac:dyDescent="0.2">
      <c r="A205" s="1"/>
      <c r="B205" s="2"/>
      <c r="C205" s="3"/>
      <c r="D205" s="4"/>
      <c r="E205" s="2"/>
      <c r="F205" s="5"/>
      <c r="G205" s="6"/>
      <c r="K205" s="8"/>
      <c r="L205" s="8"/>
      <c r="M205" s="8"/>
      <c r="N205" s="8"/>
      <c r="O205" s="1"/>
      <c r="W205" s="1"/>
      <c r="Z205" s="1"/>
      <c r="AL205" s="1"/>
      <c r="AM205" s="1"/>
      <c r="AN205" s="1"/>
    </row>
    <row r="206" spans="1:40" s="9" customFormat="1" x14ac:dyDescent="0.2">
      <c r="A206" s="1"/>
      <c r="B206" s="2"/>
      <c r="C206" s="3"/>
      <c r="D206" s="4"/>
      <c r="E206" s="2"/>
      <c r="F206" s="5"/>
      <c r="G206" s="6"/>
      <c r="K206" s="8"/>
      <c r="L206" s="8"/>
      <c r="M206" s="8"/>
      <c r="N206" s="8"/>
      <c r="O206" s="1"/>
      <c r="W206" s="1"/>
      <c r="Z206" s="1"/>
      <c r="AL206" s="1"/>
      <c r="AM206" s="1"/>
      <c r="AN206" s="1"/>
    </row>
    <row r="207" spans="1:40" s="9" customFormat="1" x14ac:dyDescent="0.2">
      <c r="A207" s="1"/>
      <c r="B207" s="2"/>
      <c r="C207" s="3"/>
      <c r="D207" s="4"/>
      <c r="E207" s="2"/>
      <c r="F207" s="5"/>
      <c r="G207" s="6"/>
      <c r="K207" s="8"/>
      <c r="L207" s="8"/>
      <c r="M207" s="8"/>
      <c r="N207" s="8"/>
      <c r="O207" s="1"/>
      <c r="W207" s="1"/>
      <c r="Z207" s="1"/>
      <c r="AL207" s="1"/>
      <c r="AM207" s="1"/>
      <c r="AN207" s="1"/>
    </row>
    <row r="208" spans="1:40" s="9" customFormat="1" x14ac:dyDescent="0.2">
      <c r="A208" s="1"/>
      <c r="B208" s="2"/>
      <c r="C208" s="3"/>
      <c r="D208" s="4"/>
      <c r="E208" s="2"/>
      <c r="F208" s="5"/>
      <c r="G208" s="6"/>
      <c r="K208" s="8"/>
      <c r="L208" s="8"/>
      <c r="M208" s="8"/>
      <c r="N208" s="8"/>
      <c r="O208" s="1"/>
      <c r="W208" s="1"/>
      <c r="Z208" s="1"/>
      <c r="AL208" s="1"/>
      <c r="AM208" s="1"/>
      <c r="AN208" s="1"/>
    </row>
    <row r="209" spans="1:40" s="9" customFormat="1" x14ac:dyDescent="0.2">
      <c r="A209" s="1"/>
      <c r="B209" s="2"/>
      <c r="C209" s="3"/>
      <c r="D209" s="4"/>
      <c r="E209" s="2"/>
      <c r="F209" s="5"/>
      <c r="G209" s="6"/>
      <c r="K209" s="8"/>
      <c r="L209" s="8"/>
      <c r="M209" s="8"/>
      <c r="N209" s="8"/>
      <c r="O209" s="1"/>
      <c r="W209" s="1"/>
      <c r="Z209" s="1"/>
      <c r="AL209" s="1"/>
      <c r="AM209" s="1"/>
      <c r="AN209" s="1"/>
    </row>
    <row r="210" spans="1:40" s="9" customFormat="1" x14ac:dyDescent="0.2">
      <c r="A210" s="1"/>
      <c r="B210" s="2"/>
      <c r="C210" s="3"/>
      <c r="D210" s="4"/>
      <c r="E210" s="2"/>
      <c r="F210" s="5"/>
      <c r="G210" s="6"/>
      <c r="K210" s="8"/>
      <c r="L210" s="8"/>
      <c r="M210" s="8"/>
      <c r="N210" s="8"/>
      <c r="O210" s="1"/>
      <c r="W210" s="1"/>
      <c r="Z210" s="1"/>
      <c r="AL210" s="1"/>
      <c r="AM210" s="1"/>
      <c r="AN210" s="1"/>
    </row>
    <row r="211" spans="1:40" s="9" customFormat="1" x14ac:dyDescent="0.2">
      <c r="A211" s="1"/>
      <c r="B211" s="2"/>
      <c r="C211" s="3"/>
      <c r="D211" s="4"/>
      <c r="E211" s="2"/>
      <c r="F211" s="5"/>
      <c r="G211" s="6"/>
      <c r="K211" s="8"/>
      <c r="L211" s="8"/>
      <c r="M211" s="8"/>
      <c r="N211" s="8"/>
      <c r="O211" s="1"/>
      <c r="W211" s="1"/>
      <c r="Z211" s="1"/>
      <c r="AL211" s="1"/>
      <c r="AM211" s="1"/>
      <c r="AN211" s="1"/>
    </row>
    <row r="212" spans="1:40" s="9" customFormat="1" x14ac:dyDescent="0.2">
      <c r="A212" s="1"/>
      <c r="B212" s="2"/>
      <c r="C212" s="3"/>
      <c r="D212" s="4"/>
      <c r="E212" s="2"/>
      <c r="F212" s="5"/>
      <c r="G212" s="6"/>
      <c r="K212" s="8"/>
      <c r="L212" s="8"/>
      <c r="M212" s="8"/>
      <c r="N212" s="8"/>
      <c r="O212" s="1"/>
      <c r="W212" s="1"/>
      <c r="Z212" s="1"/>
      <c r="AL212" s="1"/>
      <c r="AM212" s="1"/>
      <c r="AN212" s="1"/>
    </row>
    <row r="213" spans="1:40" s="9" customFormat="1" x14ac:dyDescent="0.2">
      <c r="A213" s="1"/>
      <c r="B213" s="2"/>
      <c r="C213" s="3"/>
      <c r="D213" s="4"/>
      <c r="E213" s="2"/>
      <c r="F213" s="5"/>
      <c r="G213" s="6"/>
      <c r="K213" s="8"/>
      <c r="L213" s="8"/>
      <c r="M213" s="8"/>
      <c r="N213" s="8"/>
      <c r="O213" s="1"/>
      <c r="W213" s="1"/>
      <c r="Z213" s="1"/>
      <c r="AL213" s="1"/>
      <c r="AM213" s="1"/>
      <c r="AN213" s="1"/>
    </row>
    <row r="214" spans="1:40" s="9" customFormat="1" x14ac:dyDescent="0.2">
      <c r="A214" s="1"/>
      <c r="B214" s="2"/>
      <c r="C214" s="3"/>
      <c r="D214" s="4"/>
      <c r="E214" s="2"/>
      <c r="F214" s="5"/>
      <c r="G214" s="6"/>
      <c r="K214" s="8"/>
      <c r="L214" s="8"/>
      <c r="M214" s="8"/>
      <c r="N214" s="8"/>
      <c r="O214" s="1"/>
      <c r="W214" s="1"/>
      <c r="Z214" s="1"/>
      <c r="AL214" s="1"/>
      <c r="AM214" s="1"/>
      <c r="AN214" s="1"/>
    </row>
    <row r="215" spans="1:40" s="9" customFormat="1" x14ac:dyDescent="0.2">
      <c r="A215" s="1"/>
      <c r="B215" s="2"/>
      <c r="C215" s="3"/>
      <c r="D215" s="4"/>
      <c r="E215" s="2"/>
      <c r="F215" s="5"/>
      <c r="G215" s="6"/>
      <c r="K215" s="8"/>
      <c r="L215" s="8"/>
      <c r="M215" s="8"/>
      <c r="N215" s="8"/>
      <c r="O215" s="1"/>
      <c r="W215" s="1"/>
      <c r="Z215" s="1"/>
      <c r="AL215" s="1"/>
      <c r="AM215" s="1"/>
      <c r="AN215" s="1"/>
    </row>
    <row r="216" spans="1:40" s="9" customFormat="1" x14ac:dyDescent="0.2">
      <c r="A216" s="1"/>
      <c r="B216" s="2"/>
      <c r="C216" s="3"/>
      <c r="D216" s="4"/>
      <c r="E216" s="2"/>
      <c r="F216" s="5"/>
      <c r="G216" s="6"/>
      <c r="K216" s="8"/>
      <c r="L216" s="8"/>
      <c r="M216" s="8"/>
      <c r="N216" s="8"/>
      <c r="O216" s="1"/>
      <c r="W216" s="1"/>
      <c r="Z216" s="1"/>
      <c r="AL216" s="1"/>
      <c r="AM216" s="1"/>
      <c r="AN216" s="1"/>
    </row>
    <row r="217" spans="1:40" s="9" customFormat="1" x14ac:dyDescent="0.2">
      <c r="A217" s="1"/>
      <c r="B217" s="2"/>
      <c r="C217" s="3"/>
      <c r="D217" s="4"/>
      <c r="E217" s="2"/>
      <c r="F217" s="5"/>
      <c r="G217" s="6"/>
      <c r="K217" s="8"/>
      <c r="L217" s="8"/>
      <c r="M217" s="8"/>
      <c r="N217" s="8"/>
      <c r="O217" s="1"/>
      <c r="W217" s="1"/>
      <c r="Z217" s="1"/>
      <c r="AL217" s="1"/>
      <c r="AM217" s="1"/>
      <c r="AN217" s="1"/>
    </row>
    <row r="218" spans="1:40" s="9" customFormat="1" x14ac:dyDescent="0.2">
      <c r="A218" s="1"/>
      <c r="B218" s="2"/>
      <c r="C218" s="3"/>
      <c r="D218" s="4"/>
      <c r="E218" s="2"/>
      <c r="F218" s="5"/>
      <c r="G218" s="6"/>
      <c r="K218" s="8"/>
      <c r="L218" s="8"/>
      <c r="M218" s="8"/>
      <c r="N218" s="8"/>
      <c r="O218" s="1"/>
      <c r="W218" s="1"/>
      <c r="Z218" s="1"/>
      <c r="AL218" s="1"/>
      <c r="AM218" s="1"/>
      <c r="AN218" s="1"/>
    </row>
    <row r="219" spans="1:40" s="9" customFormat="1" x14ac:dyDescent="0.2">
      <c r="A219" s="1"/>
      <c r="B219" s="2"/>
      <c r="C219" s="3"/>
      <c r="D219" s="4"/>
      <c r="E219" s="2"/>
      <c r="F219" s="5"/>
      <c r="G219" s="6"/>
      <c r="K219" s="8"/>
      <c r="L219" s="8"/>
      <c r="M219" s="8"/>
      <c r="N219" s="8"/>
      <c r="O219" s="1"/>
      <c r="W219" s="1"/>
      <c r="Z219" s="1"/>
      <c r="AL219" s="1"/>
      <c r="AM219" s="1"/>
      <c r="AN219" s="1"/>
    </row>
    <row r="220" spans="1:40" s="9" customFormat="1" x14ac:dyDescent="0.2">
      <c r="A220" s="1"/>
      <c r="B220" s="2"/>
      <c r="C220" s="3"/>
      <c r="D220" s="4"/>
      <c r="E220" s="2"/>
      <c r="F220" s="5"/>
      <c r="G220" s="6"/>
      <c r="K220" s="8"/>
      <c r="L220" s="8"/>
      <c r="M220" s="8"/>
      <c r="N220" s="8"/>
      <c r="O220" s="1"/>
      <c r="W220" s="1"/>
      <c r="Z220" s="1"/>
      <c r="AL220" s="1"/>
      <c r="AM220" s="1"/>
      <c r="AN220" s="1"/>
    </row>
    <row r="221" spans="1:40" s="9" customFormat="1" x14ac:dyDescent="0.2">
      <c r="A221" s="1"/>
      <c r="B221" s="2"/>
      <c r="C221" s="3"/>
      <c r="D221" s="4"/>
      <c r="E221" s="2"/>
      <c r="F221" s="5"/>
      <c r="G221" s="6"/>
      <c r="K221" s="8"/>
      <c r="L221" s="8"/>
      <c r="M221" s="8"/>
      <c r="N221" s="8"/>
      <c r="O221" s="1"/>
      <c r="W221" s="1"/>
      <c r="Z221" s="1"/>
      <c r="AL221" s="1"/>
      <c r="AM221" s="1"/>
      <c r="AN221" s="1"/>
    </row>
    <row r="222" spans="1:40" s="9" customFormat="1" x14ac:dyDescent="0.2">
      <c r="A222" s="1"/>
      <c r="B222" s="2"/>
      <c r="C222" s="3"/>
      <c r="D222" s="4"/>
      <c r="E222" s="2"/>
      <c r="F222" s="5"/>
      <c r="G222" s="6"/>
      <c r="K222" s="8"/>
      <c r="L222" s="8"/>
      <c r="M222" s="8"/>
      <c r="N222" s="8"/>
      <c r="O222" s="1"/>
      <c r="W222" s="1"/>
      <c r="Z222" s="1"/>
      <c r="AL222" s="1"/>
      <c r="AM222" s="1"/>
      <c r="AN222" s="1"/>
    </row>
    <row r="223" spans="1:40" s="9" customFormat="1" x14ac:dyDescent="0.2">
      <c r="A223" s="1"/>
      <c r="B223" s="2"/>
      <c r="C223" s="3"/>
      <c r="D223" s="4"/>
      <c r="E223" s="2"/>
      <c r="F223" s="5"/>
      <c r="G223" s="6"/>
      <c r="K223" s="8"/>
      <c r="L223" s="8"/>
      <c r="M223" s="8"/>
      <c r="N223" s="8"/>
      <c r="O223" s="1"/>
      <c r="W223" s="1"/>
      <c r="Z223" s="1"/>
      <c r="AL223" s="1"/>
      <c r="AM223" s="1"/>
      <c r="AN223" s="1"/>
    </row>
    <row r="224" spans="1:40" s="9" customFormat="1" x14ac:dyDescent="0.2">
      <c r="A224" s="1"/>
      <c r="B224" s="2"/>
      <c r="C224" s="3"/>
      <c r="D224" s="4"/>
      <c r="E224" s="2"/>
      <c r="F224" s="5"/>
      <c r="G224" s="6"/>
      <c r="K224" s="8"/>
      <c r="L224" s="8"/>
      <c r="M224" s="8"/>
      <c r="N224" s="8"/>
      <c r="O224" s="1"/>
      <c r="W224" s="1"/>
      <c r="Z224" s="1"/>
      <c r="AL224" s="1"/>
      <c r="AM224" s="1"/>
      <c r="AN224" s="1"/>
    </row>
    <row r="225" spans="1:40" s="9" customFormat="1" x14ac:dyDescent="0.2">
      <c r="A225" s="1"/>
      <c r="B225" s="2"/>
      <c r="C225" s="3"/>
      <c r="D225" s="4"/>
      <c r="E225" s="2"/>
      <c r="F225" s="5"/>
      <c r="G225" s="6"/>
      <c r="K225" s="8"/>
      <c r="L225" s="8"/>
      <c r="M225" s="8"/>
      <c r="N225" s="8"/>
      <c r="O225" s="1"/>
      <c r="W225" s="1"/>
      <c r="Z225" s="1"/>
      <c r="AL225" s="1"/>
      <c r="AM225" s="1"/>
      <c r="AN225" s="1"/>
    </row>
    <row r="226" spans="1:40" s="9" customFormat="1" x14ac:dyDescent="0.2">
      <c r="A226" s="1"/>
      <c r="B226" s="2"/>
      <c r="C226" s="3"/>
      <c r="D226" s="4"/>
      <c r="E226" s="2"/>
      <c r="F226" s="5"/>
      <c r="G226" s="6"/>
      <c r="K226" s="8"/>
      <c r="L226" s="8"/>
      <c r="M226" s="8"/>
      <c r="N226" s="8"/>
      <c r="O226" s="1"/>
      <c r="W226" s="1"/>
      <c r="Z226" s="1"/>
      <c r="AL226" s="1"/>
      <c r="AM226" s="1"/>
      <c r="AN226" s="1"/>
    </row>
    <row r="227" spans="1:40" s="9" customFormat="1" x14ac:dyDescent="0.2">
      <c r="A227" s="1"/>
      <c r="B227" s="2"/>
      <c r="C227" s="3"/>
      <c r="D227" s="4"/>
      <c r="E227" s="2"/>
      <c r="F227" s="5"/>
      <c r="G227" s="6"/>
      <c r="K227" s="8"/>
      <c r="L227" s="8"/>
      <c r="M227" s="8"/>
      <c r="N227" s="8"/>
      <c r="O227" s="1"/>
      <c r="W227" s="1"/>
      <c r="Z227" s="1"/>
      <c r="AL227" s="1"/>
      <c r="AM227" s="1"/>
      <c r="AN227" s="1"/>
    </row>
    <row r="228" spans="1:40" s="9" customFormat="1" x14ac:dyDescent="0.2">
      <c r="A228" s="1"/>
      <c r="B228" s="2"/>
      <c r="C228" s="3"/>
      <c r="D228" s="4"/>
      <c r="E228" s="2"/>
      <c r="F228" s="5"/>
      <c r="G228" s="6"/>
      <c r="K228" s="8"/>
      <c r="L228" s="8"/>
      <c r="M228" s="8"/>
      <c r="N228" s="8"/>
      <c r="O228" s="1"/>
      <c r="W228" s="1"/>
      <c r="Z228" s="1"/>
      <c r="AL228" s="1"/>
      <c r="AM228" s="1"/>
      <c r="AN228" s="1"/>
    </row>
    <row r="229" spans="1:40" s="9" customFormat="1" x14ac:dyDescent="0.2">
      <c r="A229" s="1"/>
      <c r="B229" s="2"/>
      <c r="C229" s="3"/>
      <c r="D229" s="4"/>
      <c r="E229" s="2"/>
      <c r="F229" s="5"/>
      <c r="G229" s="6"/>
      <c r="K229" s="8"/>
      <c r="L229" s="8"/>
      <c r="M229" s="8"/>
      <c r="N229" s="8"/>
      <c r="O229" s="1"/>
      <c r="W229" s="1"/>
      <c r="Z229" s="1"/>
      <c r="AL229" s="1"/>
      <c r="AM229" s="1"/>
      <c r="AN229" s="1"/>
    </row>
    <row r="230" spans="1:40" s="9" customFormat="1" x14ac:dyDescent="0.2">
      <c r="A230" s="1"/>
      <c r="B230" s="2"/>
      <c r="C230" s="3"/>
      <c r="D230" s="4"/>
      <c r="E230" s="2"/>
      <c r="F230" s="5"/>
      <c r="G230" s="6"/>
      <c r="K230" s="8"/>
      <c r="L230" s="8"/>
      <c r="M230" s="8"/>
      <c r="N230" s="8"/>
      <c r="O230" s="1"/>
      <c r="W230" s="1"/>
      <c r="Z230" s="1"/>
      <c r="AL230" s="1"/>
      <c r="AM230" s="1"/>
      <c r="AN230" s="1"/>
    </row>
    <row r="231" spans="1:40" s="9" customFormat="1" x14ac:dyDescent="0.2">
      <c r="A231" s="1"/>
      <c r="B231" s="2"/>
      <c r="C231" s="3"/>
      <c r="D231" s="4"/>
      <c r="E231" s="2"/>
      <c r="F231" s="5"/>
      <c r="G231" s="6"/>
      <c r="K231" s="8"/>
      <c r="L231" s="8"/>
      <c r="M231" s="8"/>
      <c r="N231" s="8"/>
      <c r="O231" s="1"/>
      <c r="W231" s="1"/>
      <c r="Z231" s="1"/>
      <c r="AL231" s="1"/>
      <c r="AM231" s="1"/>
      <c r="AN231" s="1"/>
    </row>
    <row r="232" spans="1:40" s="9" customFormat="1" x14ac:dyDescent="0.2">
      <c r="A232" s="1"/>
      <c r="B232" s="2"/>
      <c r="C232" s="3"/>
      <c r="D232" s="4"/>
      <c r="E232" s="2"/>
      <c r="F232" s="5"/>
      <c r="G232" s="6"/>
      <c r="K232" s="8"/>
      <c r="L232" s="8"/>
      <c r="M232" s="8"/>
      <c r="N232" s="8"/>
      <c r="O232" s="1"/>
      <c r="W232" s="1"/>
      <c r="Z232" s="1"/>
      <c r="AL232" s="1"/>
      <c r="AM232" s="1"/>
      <c r="AN232" s="1"/>
    </row>
    <row r="233" spans="1:40" s="9" customFormat="1" x14ac:dyDescent="0.2">
      <c r="A233" s="1"/>
      <c r="B233" s="2"/>
      <c r="C233" s="3"/>
      <c r="D233" s="4"/>
      <c r="E233" s="2"/>
      <c r="F233" s="5"/>
      <c r="G233" s="6"/>
      <c r="K233" s="8"/>
      <c r="L233" s="8"/>
      <c r="M233" s="8"/>
      <c r="N233" s="8"/>
      <c r="O233" s="1"/>
      <c r="W233" s="1"/>
      <c r="Z233" s="1"/>
      <c r="AL233" s="1"/>
      <c r="AM233" s="1"/>
      <c r="AN233" s="1"/>
    </row>
    <row r="234" spans="1:40" s="9" customFormat="1" x14ac:dyDescent="0.2">
      <c r="A234" s="1"/>
      <c r="B234" s="2"/>
      <c r="C234" s="3"/>
      <c r="D234" s="4"/>
      <c r="E234" s="2"/>
      <c r="F234" s="5"/>
      <c r="G234" s="6"/>
      <c r="K234" s="8"/>
      <c r="L234" s="8"/>
      <c r="M234" s="8"/>
      <c r="N234" s="8"/>
      <c r="O234" s="1"/>
      <c r="W234" s="1"/>
      <c r="Z234" s="1"/>
      <c r="AL234" s="1"/>
      <c r="AM234" s="1"/>
      <c r="AN234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BE0720-3113-473A-B514-73832DB2A411}"/>
</file>

<file path=customXml/itemProps2.xml><?xml version="1.0" encoding="utf-8"?>
<ds:datastoreItem xmlns:ds="http://schemas.openxmlformats.org/officeDocument/2006/customXml" ds:itemID="{13FA1033-2D58-4FC4-86A8-9FABF864A4B7}"/>
</file>

<file path=customXml/itemProps3.xml><?xml version="1.0" encoding="utf-8"?>
<ds:datastoreItem xmlns:ds="http://schemas.openxmlformats.org/officeDocument/2006/customXml" ds:itemID="{50E1FE28-30E3-4521-8690-592DB2E652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2019-10-14T11:57:34Z</dcterms:created>
  <dcterms:modified xsi:type="dcterms:W3CDTF">2019-10-14T21:39:29Z</dcterms:modified>
</cp:coreProperties>
</file>