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19 SHOPP final docs\For Website\"/>
    </mc:Choice>
  </mc:AlternateContent>
  <bookViews>
    <workbookView xWindow="0" yWindow="0" windowWidth="24000" windowHeight="8535"/>
  </bookViews>
  <sheets>
    <sheet name="2019 CAH Allocation" sheetId="2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1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2" l="1"/>
  <c r="M42" i="2" s="1"/>
  <c r="F42" i="2"/>
  <c r="H42" i="2" s="1"/>
  <c r="I42" i="2" s="1"/>
  <c r="L41" i="2"/>
  <c r="M41" i="2" s="1"/>
  <c r="F41" i="2"/>
  <c r="H41" i="2" s="1"/>
  <c r="I41" i="2" s="1"/>
  <c r="L40" i="2"/>
  <c r="M40" i="2" s="1"/>
  <c r="F40" i="2"/>
  <c r="H40" i="2" s="1"/>
  <c r="I40" i="2" s="1"/>
  <c r="L39" i="2"/>
  <c r="M39" i="2" s="1"/>
  <c r="F39" i="2"/>
  <c r="H39" i="2" s="1"/>
  <c r="I39" i="2" s="1"/>
  <c r="L38" i="2"/>
  <c r="M38" i="2" s="1"/>
  <c r="F38" i="2"/>
  <c r="H38" i="2" s="1"/>
  <c r="I38" i="2" s="1"/>
  <c r="L37" i="2"/>
  <c r="M37" i="2" s="1"/>
  <c r="F37" i="2"/>
  <c r="H37" i="2" s="1"/>
  <c r="I37" i="2" s="1"/>
  <c r="L36" i="2"/>
  <c r="M36" i="2" s="1"/>
  <c r="F36" i="2"/>
  <c r="H36" i="2" s="1"/>
  <c r="I36" i="2" s="1"/>
  <c r="L35" i="2"/>
  <c r="M35" i="2" s="1"/>
  <c r="F35" i="2"/>
  <c r="H35" i="2" s="1"/>
  <c r="I35" i="2" s="1"/>
  <c r="L34" i="2"/>
  <c r="M34" i="2" s="1"/>
  <c r="F34" i="2"/>
  <c r="H34" i="2" s="1"/>
  <c r="I34" i="2" s="1"/>
  <c r="L33" i="2"/>
  <c r="M33" i="2" s="1"/>
  <c r="F33" i="2"/>
  <c r="H33" i="2" s="1"/>
  <c r="I33" i="2" s="1"/>
  <c r="L32" i="2"/>
  <c r="M32" i="2" s="1"/>
  <c r="F32" i="2"/>
  <c r="H32" i="2" s="1"/>
  <c r="I32" i="2" s="1"/>
  <c r="L31" i="2"/>
  <c r="M31" i="2" s="1"/>
  <c r="F31" i="2"/>
  <c r="H31" i="2" s="1"/>
  <c r="I31" i="2" s="1"/>
  <c r="L30" i="2"/>
  <c r="M30" i="2" s="1"/>
  <c r="F30" i="2"/>
  <c r="H30" i="2" s="1"/>
  <c r="F29" i="2"/>
  <c r="H29" i="2" s="1"/>
  <c r="I29" i="2" s="1"/>
  <c r="L28" i="2"/>
  <c r="M28" i="2" s="1"/>
  <c r="F27" i="2"/>
  <c r="H27" i="2" s="1"/>
  <c r="I27" i="2" s="1"/>
  <c r="L26" i="2"/>
  <c r="M26" i="2" s="1"/>
  <c r="F26" i="2"/>
  <c r="H26" i="2" s="1"/>
  <c r="I26" i="2" s="1"/>
  <c r="L25" i="2"/>
  <c r="M25" i="2" s="1"/>
  <c r="F25" i="2"/>
  <c r="H25" i="2" s="1"/>
  <c r="I25" i="2" s="1"/>
  <c r="L24" i="2"/>
  <c r="M24" i="2" s="1"/>
  <c r="F24" i="2"/>
  <c r="H24" i="2" s="1"/>
  <c r="I24" i="2" s="1"/>
  <c r="L23" i="2"/>
  <c r="M23" i="2" s="1"/>
  <c r="F23" i="2"/>
  <c r="H23" i="2" s="1"/>
  <c r="I23" i="2" s="1"/>
  <c r="L22" i="2"/>
  <c r="M22" i="2" s="1"/>
  <c r="F22" i="2"/>
  <c r="H22" i="2" s="1"/>
  <c r="I22" i="2" s="1"/>
  <c r="L21" i="2"/>
  <c r="M21" i="2" s="1"/>
  <c r="F21" i="2"/>
  <c r="H21" i="2" s="1"/>
  <c r="I21" i="2" s="1"/>
  <c r="L20" i="2"/>
  <c r="M20" i="2" s="1"/>
  <c r="F20" i="2"/>
  <c r="H20" i="2" s="1"/>
  <c r="I20" i="2" s="1"/>
  <c r="L19" i="2"/>
  <c r="M19" i="2" s="1"/>
  <c r="F19" i="2"/>
  <c r="H19" i="2" s="1"/>
  <c r="I19" i="2" s="1"/>
  <c r="L18" i="2"/>
  <c r="M18" i="2" s="1"/>
  <c r="F18" i="2"/>
  <c r="H18" i="2" s="1"/>
  <c r="L17" i="2"/>
  <c r="M17" i="2" s="1"/>
  <c r="F17" i="2"/>
  <c r="H17" i="2" s="1"/>
  <c r="I17" i="2" s="1"/>
  <c r="F16" i="2"/>
  <c r="H16" i="2" s="1"/>
  <c r="I16" i="2" s="1"/>
  <c r="L15" i="2"/>
  <c r="M15" i="2" s="1"/>
  <c r="F15" i="2"/>
  <c r="H15" i="2" s="1"/>
  <c r="I15" i="2" s="1"/>
  <c r="L14" i="2"/>
  <c r="M14" i="2" s="1"/>
  <c r="F14" i="2"/>
  <c r="H14" i="2" s="1"/>
  <c r="I14" i="2" s="1"/>
  <c r="L13" i="2"/>
  <c r="M13" i="2" s="1"/>
  <c r="F13" i="2"/>
  <c r="H13" i="2" s="1"/>
  <c r="I13" i="2" s="1"/>
  <c r="L12" i="2"/>
  <c r="M12" i="2" s="1"/>
  <c r="F12" i="2"/>
  <c r="H12" i="2" s="1"/>
  <c r="I12" i="2" s="1"/>
  <c r="L11" i="2"/>
  <c r="M11" i="2" s="1"/>
  <c r="F11" i="2"/>
  <c r="H11" i="2" s="1"/>
  <c r="I11" i="2" s="1"/>
  <c r="L10" i="2"/>
  <c r="F10" i="2"/>
  <c r="H10" i="2" s="1"/>
  <c r="I10" i="2" s="1"/>
  <c r="L9" i="2"/>
  <c r="M9" i="2" s="1"/>
  <c r="F9" i="2"/>
  <c r="H9" i="2" s="1"/>
  <c r="I9" i="2" s="1"/>
  <c r="L8" i="2"/>
  <c r="M8" i="2" s="1"/>
  <c r="F8" i="2"/>
  <c r="H8" i="2" s="1"/>
  <c r="I8" i="2" s="1"/>
  <c r="L7" i="2"/>
  <c r="M7" i="2" s="1"/>
  <c r="F7" i="2"/>
  <c r="H7" i="2" s="1"/>
  <c r="I7" i="2" s="1"/>
  <c r="L6" i="2"/>
  <c r="M6" i="2" s="1"/>
  <c r="F6" i="2"/>
  <c r="H6" i="2" s="1"/>
  <c r="I6" i="2" s="1"/>
  <c r="L5" i="2"/>
  <c r="M5" i="2" s="1"/>
  <c r="F5" i="2"/>
  <c r="H5" i="2" s="1"/>
  <c r="I5" i="2" s="1"/>
  <c r="L4" i="2"/>
  <c r="M4" i="2" s="1"/>
  <c r="F4" i="2"/>
  <c r="H4" i="2" s="1"/>
  <c r="I4" i="2" s="1"/>
  <c r="L3" i="2"/>
  <c r="M3" i="2" s="1"/>
  <c r="F3" i="2"/>
  <c r="H3" i="2" s="1"/>
  <c r="I3" i="2" s="1"/>
  <c r="M10" i="2" l="1"/>
  <c r="I18" i="2"/>
  <c r="L16" i="2"/>
  <c r="M16" i="2" s="1"/>
  <c r="I30" i="2"/>
  <c r="F28" i="2"/>
  <c r="H28" i="2" s="1"/>
  <c r="I28" i="2" s="1"/>
  <c r="L27" i="2"/>
  <c r="M27" i="2" s="1"/>
  <c r="L29" i="2"/>
  <c r="M29" i="2" s="1"/>
  <c r="M43" i="2" l="1"/>
  <c r="I43" i="2"/>
</calcChain>
</file>

<file path=xl/comments1.xml><?xml version="1.0" encoding="utf-8"?>
<comments xmlns="http://schemas.openxmlformats.org/spreadsheetml/2006/main">
  <authors>
    <author>Aaron Morris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<sst xmlns="http://schemas.openxmlformats.org/spreadsheetml/2006/main" count="93" uniqueCount="93">
  <si>
    <t>Medicaid Prov ID</t>
  </si>
  <si>
    <t>Hosp Name</t>
  </si>
  <si>
    <t>Hospital Class</t>
  </si>
  <si>
    <t>Inpatient CAH Hospital Payments</t>
  </si>
  <si>
    <t>Outpatient CAH Hospital Payments</t>
  </si>
  <si>
    <t>100700440A</t>
  </si>
  <si>
    <t>100699690A</t>
  </si>
  <si>
    <t>200259440A</t>
  </si>
  <si>
    <t>200311270A</t>
  </si>
  <si>
    <t>200313370A</t>
  </si>
  <si>
    <t>100700460A</t>
  </si>
  <si>
    <t>100774650D</t>
  </si>
  <si>
    <t>100700920A</t>
  </si>
  <si>
    <t>MCCURTAIN MEMORIAL HOSPITAL</t>
  </si>
  <si>
    <t>200226190A</t>
  </si>
  <si>
    <t>MERCY HOSPITAL HEALDTON INC</t>
  </si>
  <si>
    <t>200521810B</t>
  </si>
  <si>
    <t>200425410C</t>
  </si>
  <si>
    <t>200318440B</t>
  </si>
  <si>
    <t>200490030A</t>
  </si>
  <si>
    <t>100699360A</t>
  </si>
  <si>
    <t>200231400B</t>
  </si>
  <si>
    <t>200740630B</t>
  </si>
  <si>
    <t>100699550A</t>
  </si>
  <si>
    <t>200125010B</t>
  </si>
  <si>
    <t>200125200B</t>
  </si>
  <si>
    <t>THE PHYSICIANS HOSPITAL IN ANADARKO</t>
  </si>
  <si>
    <t>100700790A</t>
  </si>
  <si>
    <t>100262850D</t>
  </si>
  <si>
    <t>ATOKA MEMORIAL HOSPITAL</t>
  </si>
  <si>
    <t>100700760A</t>
  </si>
  <si>
    <t>BEAVER COUNTY MEMORIAL HOSPITAL</t>
  </si>
  <si>
    <t>100700740A</t>
  </si>
  <si>
    <t>CIMARRON MEMORIAL HOSPITAL</t>
  </si>
  <si>
    <t>200234090B</t>
  </si>
  <si>
    <t>CLEVELAND AREA HOSPITAL</t>
  </si>
  <si>
    <t>100819200B</t>
  </si>
  <si>
    <t>CORDELL MEMORIAL HOSPITAL</t>
  </si>
  <si>
    <t>100700120Q</t>
  </si>
  <si>
    <t>100700730A</t>
  </si>
  <si>
    <t>EASTERN OKLAHOMA MEDICAL CENTER</t>
  </si>
  <si>
    <t>100700800A</t>
  </si>
  <si>
    <t>100700780B</t>
  </si>
  <si>
    <t>100699660A</t>
  </si>
  <si>
    <t>200539880B</t>
  </si>
  <si>
    <t>HOLDENVILLE GENERAL HOSPITAL</t>
  </si>
  <si>
    <t>100699630A</t>
  </si>
  <si>
    <t>MEMORIAL HOSPITAL OF TEXAS COUNTY</t>
  </si>
  <si>
    <t>100699960A</t>
  </si>
  <si>
    <t>MERCY HEALTH LOVE COUNTY</t>
  </si>
  <si>
    <t>100700250A</t>
  </si>
  <si>
    <t>100690120A</t>
  </si>
  <si>
    <t>100699820A</t>
  </si>
  <si>
    <t>ROGER MILLS MEMORIAL HOSPITAL</t>
  </si>
  <si>
    <t>100700450A</t>
  </si>
  <si>
    <t>100699830A</t>
  </si>
  <si>
    <t>SHARE MEMORIAL HOSPITAL</t>
  </si>
  <si>
    <t>100699870E</t>
  </si>
  <si>
    <t>WEATHERFORD HOSPITAL AUTHORITY</t>
  </si>
  <si>
    <t>Inpatient Billed Charges</t>
  </si>
  <si>
    <t>Inpatient CCR</t>
  </si>
  <si>
    <t>Inpatient Cost</t>
  </si>
  <si>
    <t>Inpatient Payments</t>
  </si>
  <si>
    <t>Inpatient 101% of Cost</t>
  </si>
  <si>
    <t>Outpatient Costs</t>
  </si>
  <si>
    <t>Outpatient Payments</t>
  </si>
  <si>
    <t>Outpatient 101% of Cost</t>
  </si>
  <si>
    <t>100689260A</t>
  </si>
  <si>
    <t>CREEK NATION COMMUNITY HOSPITAL</t>
  </si>
  <si>
    <t>ALLIANCEHEALTH MADILL</t>
  </si>
  <si>
    <t>CARNEGIE TRI-COUNTY MUNICI</t>
  </si>
  <si>
    <t>DRUMRIGHT REGIONAL HOSPITAL</t>
  </si>
  <si>
    <t>FAIRFAX COMMUNITY HOSPITAL</t>
  </si>
  <si>
    <t>HASKELL COUNTY COMMUNITY HOSPITAL</t>
  </si>
  <si>
    <t>JANE PHILLIPS NOWATA</t>
  </si>
  <si>
    <t>MARY HURLEY HOSPITAL</t>
  </si>
  <si>
    <t>MERCY HOSPITAL KINGFISHER, INC</t>
  </si>
  <si>
    <t>MERCY HOSPITAL LOGAN COUNTY</t>
  </si>
  <si>
    <t>MERCY HOSPITAL TISHOMINGO</t>
  </si>
  <si>
    <t>MERCY HOSPITAL WATONGA INC</t>
  </si>
  <si>
    <t>NEWMAN MEMORIAL HSP</t>
  </si>
  <si>
    <t>PRAGUE COMMUNITY HOSPITAL</t>
  </si>
  <si>
    <t>MANGUM REGIONAL MEDICAL CENTER</t>
  </si>
  <si>
    <t>ST JOHN SAPULPA INC</t>
  </si>
  <si>
    <t>STROUD REGIONAL MEDICAL CENTER</t>
  </si>
  <si>
    <t>ARBUCKLE MEM HSP</t>
  </si>
  <si>
    <t>DUNCAN REGIONAL HOSPITAL INC</t>
  </si>
  <si>
    <t>FAIRVIEW HSP</t>
  </si>
  <si>
    <t>HARMON MEM HSP</t>
  </si>
  <si>
    <t>HARPER CO COM HSP</t>
  </si>
  <si>
    <t>OKEENE MUN HSP</t>
  </si>
  <si>
    <t>PAWHUSKA HSP INC</t>
  </si>
  <si>
    <t>SEILING MUNICIPAL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</si>
</sst>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0" fillId="0" borderId="0"/>
    <xf numFmtId="43" fontId="2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</cellStyleXfs>
  <cellXfs count="27">
    <xf numFmtId="0" fontId="0" fillId="0" borderId="0" xfId="0"/>
    <xf numFmtId="43" fontId="3" fillId="2" borderId="1" xfId="3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6" fillId="0" borderId="0" xfId="5" applyFont="1" applyBorder="1"/>
    <xf numFmtId="0" fontId="7" fillId="0" borderId="0" xfId="2" applyFont="1" applyFill="1" applyBorder="1"/>
    <xf numFmtId="43" fontId="6" fillId="4" borderId="0" xfId="1" applyNumberFormat="1" applyFont="1" applyFill="1" applyBorder="1"/>
    <xf numFmtId="0" fontId="6" fillId="0" borderId="0" xfId="5" applyFont="1" applyFill="1" applyBorder="1"/>
    <xf numFmtId="0" fontId="6" fillId="0" borderId="2" xfId="5" applyFont="1" applyFill="1" applyBorder="1"/>
    <xf numFmtId="0" fontId="7" fillId="0" borderId="0" xfId="2" applyFont="1"/>
    <xf numFmtId="43" fontId="4" fillId="0" borderId="3" xfId="2" applyNumberFormat="1" applyFont="1" applyBorder="1"/>
    <xf numFmtId="0" fontId="6" fillId="0" borderId="0" xfId="1" applyFont="1" applyBorder="1"/>
    <xf numFmtId="10" fontId="3" fillId="0" borderId="0" xfId="1" applyNumberFormat="1" applyFont="1" applyFill="1" applyBorder="1" applyAlignment="1">
      <alignment horizontal="center" wrapText="1"/>
    </xf>
    <xf numFmtId="43" fontId="6" fillId="0" borderId="0" xfId="3" applyFont="1" applyBorder="1"/>
    <xf numFmtId="0" fontId="3" fillId="3" borderId="1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3" applyNumberFormat="1" applyFont="1" applyFill="1" applyBorder="1"/>
    <xf numFmtId="43" fontId="6" fillId="0" borderId="0" xfId="3" applyFont="1" applyFill="1" applyBorder="1"/>
    <xf numFmtId="164" fontId="6" fillId="0" borderId="0" xfId="3" applyNumberFormat="1" applyFont="1" applyFill="1" applyBorder="1"/>
    <xf numFmtId="43" fontId="6" fillId="0" borderId="0" xfId="1" applyNumberFormat="1" applyFont="1" applyFill="1" applyBorder="1"/>
    <xf numFmtId="0" fontId="9" fillId="0" borderId="0" xfId="9" applyFont="1" applyFill="1"/>
    <xf numFmtId="0" fontId="14" fillId="0" borderId="0" xfId="10" applyFont="1" applyFill="1" applyBorder="1" applyAlignment="1">
      <alignment wrapText="1"/>
    </xf>
    <xf numFmtId="0" fontId="7" fillId="0" borderId="2" xfId="7" applyFont="1" applyFill="1" applyBorder="1" applyAlignment="1"/>
    <xf numFmtId="0" fontId="7" fillId="0" borderId="0" xfId="7" applyFont="1" applyFill="1" applyBorder="1" applyAlignment="1"/>
    <xf numFmtId="43" fontId="7" fillId="0" borderId="0" xfId="3" applyFont="1"/>
    <xf numFmtId="43" fontId="7" fillId="0" borderId="0" xfId="2" applyNumberFormat="1" applyFont="1"/>
    <xf numFmtId="43" fontId="6" fillId="5" borderId="0" xfId="1" applyNumberFormat="1" applyFont="1" applyFill="1" applyBorder="1"/>
  </cellXfs>
  <cellStyles count="12">
    <cellStyle name="£Z_x0004_Ç_x0006_^_x0004_ 2" xfId="1"/>
    <cellStyle name="Comma 2" xfId="3"/>
    <cellStyle name="Comma 3" xfId="8"/>
    <cellStyle name="Comma 8 2" xfId="4"/>
    <cellStyle name="Normal" xfId="0" builtinId="0"/>
    <cellStyle name="Normal 2" xfId="2"/>
    <cellStyle name="Normal 3" xfId="9"/>
    <cellStyle name="Normal 56 2" xfId="11"/>
    <cellStyle name="Normal 8" xfId="6"/>
    <cellStyle name="Normal_Inpatient days &amp; amounts_2 2" xfId="10"/>
    <cellStyle name="Normal_prov fee mcare #s" xfId="5"/>
    <cellStyle name="Normal_SHOPP Cost UPL SFY 201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M45"/>
  <sheetViews>
    <sheetView tabSelected="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I43" sqref="I43"/>
    </sheetView>
  </sheetViews>
  <sheetFormatPr defaultColWidth="9.140625" defaultRowHeight="12.75" x14ac:dyDescent="0.2"/>
  <cols>
    <col min="1" max="1" width="11.140625" style="8" bestFit="1" customWidth="1"/>
    <col min="2" max="2" width="53.140625" style="8" bestFit="1" customWidth="1"/>
    <col min="3" max="3" width="7.28515625" style="8" bestFit="1" customWidth="1"/>
    <col min="4" max="4" width="13.5703125" style="8" bestFit="1" customWidth="1"/>
    <col min="5" max="5" width="8.5703125" style="8" bestFit="1" customWidth="1"/>
    <col min="6" max="6" width="12.42578125" style="24" bestFit="1" customWidth="1"/>
    <col min="7" max="8" width="12.42578125" style="8" bestFit="1" customWidth="1"/>
    <col min="9" max="9" width="14.5703125" style="8" bestFit="1" customWidth="1"/>
    <col min="10" max="12" width="12.42578125" style="8" bestFit="1" customWidth="1"/>
    <col min="13" max="13" width="13.5703125" style="8" bestFit="1" customWidth="1"/>
    <col min="14" max="14" width="11.28515625" style="8" bestFit="1" customWidth="1"/>
    <col min="15" max="16384" width="9.140625" style="8"/>
  </cols>
  <sheetData>
    <row r="1" spans="1:13" s="10" customFormat="1" x14ac:dyDescent="0.2">
      <c r="B1" s="4"/>
      <c r="C1" s="4"/>
      <c r="D1" s="11"/>
      <c r="E1" s="11"/>
      <c r="F1" s="12"/>
    </row>
    <row r="2" spans="1:13" s="14" customFormat="1" ht="38.25" x14ac:dyDescent="0.2">
      <c r="A2" s="13" t="s">
        <v>0</v>
      </c>
      <c r="B2" s="2" t="s">
        <v>1</v>
      </c>
      <c r="C2" s="2" t="s">
        <v>2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3</v>
      </c>
      <c r="J2" s="1" t="s">
        <v>64</v>
      </c>
      <c r="K2" s="1" t="s">
        <v>65</v>
      </c>
      <c r="L2" s="1" t="s">
        <v>66</v>
      </c>
      <c r="M2" s="1" t="s">
        <v>4</v>
      </c>
    </row>
    <row r="3" spans="1:13" s="15" customFormat="1" x14ac:dyDescent="0.2">
      <c r="A3" s="15" t="s">
        <v>5</v>
      </c>
      <c r="B3" s="4" t="s">
        <v>69</v>
      </c>
      <c r="C3" s="4">
        <v>1</v>
      </c>
      <c r="D3" s="17">
        <v>444656.19</v>
      </c>
      <c r="E3" s="18">
        <v>0.45687504185842542</v>
      </c>
      <c r="F3" s="17">
        <f t="shared" ref="F3:F42" si="0">D3*E3</f>
        <v>203152.31541885796</v>
      </c>
      <c r="G3" s="17">
        <v>75947.12</v>
      </c>
      <c r="H3" s="19">
        <f t="shared" ref="H3:H42" si="1">F3*100.99%</f>
        <v>205163.52334150465</v>
      </c>
      <c r="I3" s="26">
        <f>IF(H3-G3&lt;0,0,ROUND(H3-G3,0))</f>
        <v>129216</v>
      </c>
      <c r="J3" s="17">
        <v>1053333.9489293059</v>
      </c>
      <c r="K3" s="17">
        <v>642436.11760803172</v>
      </c>
      <c r="L3" s="19">
        <f t="shared" ref="L3:L42" si="2">J3*100.99%</f>
        <v>1063761.955023706</v>
      </c>
      <c r="M3" s="5">
        <f t="shared" ref="M3:M42" si="3">IF(L3-K3&lt;0,0,ROUND(L3-K3,0 ))</f>
        <v>421326</v>
      </c>
    </row>
    <row r="4" spans="1:13" s="15" customFormat="1" x14ac:dyDescent="0.2">
      <c r="A4" s="6" t="s">
        <v>6</v>
      </c>
      <c r="B4" s="4" t="s">
        <v>70</v>
      </c>
      <c r="C4" s="4">
        <v>1</v>
      </c>
      <c r="D4" s="17">
        <v>324228.34999999998</v>
      </c>
      <c r="E4" s="18">
        <v>2.1125636642405232</v>
      </c>
      <c r="F4" s="17">
        <f t="shared" si="0"/>
        <v>684953.03112665878</v>
      </c>
      <c r="G4" s="17">
        <v>98057.86</v>
      </c>
      <c r="H4" s="19">
        <f t="shared" si="1"/>
        <v>691734.06613481266</v>
      </c>
      <c r="I4" s="26">
        <f t="shared" ref="I4:I42" si="4">IF(H4-G4&lt;0,0,ROUND(H4-G4,0))</f>
        <v>593676</v>
      </c>
      <c r="J4" s="17">
        <v>1258076.5370442481</v>
      </c>
      <c r="K4" s="17">
        <v>136226.24081487139</v>
      </c>
      <c r="L4" s="19">
        <f t="shared" si="2"/>
        <v>1270531.4947609862</v>
      </c>
      <c r="M4" s="5">
        <f t="shared" si="3"/>
        <v>1134305</v>
      </c>
    </row>
    <row r="5" spans="1:13" s="15" customFormat="1" x14ac:dyDescent="0.2">
      <c r="A5" s="15" t="s">
        <v>67</v>
      </c>
      <c r="B5" s="4" t="s">
        <v>68</v>
      </c>
      <c r="C5" s="4">
        <v>1</v>
      </c>
      <c r="D5" s="17">
        <v>0</v>
      </c>
      <c r="E5" s="18">
        <v>0</v>
      </c>
      <c r="F5" s="17">
        <f t="shared" si="0"/>
        <v>0</v>
      </c>
      <c r="G5" s="17">
        <v>0</v>
      </c>
      <c r="H5" s="19">
        <f t="shared" si="1"/>
        <v>0</v>
      </c>
      <c r="I5" s="26">
        <f t="shared" si="4"/>
        <v>0</v>
      </c>
      <c r="J5" s="17">
        <v>0</v>
      </c>
      <c r="K5" s="17">
        <v>0</v>
      </c>
      <c r="L5" s="19">
        <f t="shared" si="2"/>
        <v>0</v>
      </c>
      <c r="M5" s="5">
        <f t="shared" si="3"/>
        <v>0</v>
      </c>
    </row>
    <row r="6" spans="1:13" s="15" customFormat="1" x14ac:dyDescent="0.2">
      <c r="A6" s="6" t="s">
        <v>7</v>
      </c>
      <c r="B6" s="4" t="s">
        <v>71</v>
      </c>
      <c r="C6" s="4">
        <v>1</v>
      </c>
      <c r="D6" s="17">
        <v>490779.89</v>
      </c>
      <c r="E6" s="18">
        <v>0.4288108583179655</v>
      </c>
      <c r="F6" s="17">
        <f t="shared" si="0"/>
        <v>210451.74587609671</v>
      </c>
      <c r="G6" s="17">
        <v>176247.06</v>
      </c>
      <c r="H6" s="19">
        <f t="shared" si="1"/>
        <v>212535.21816027007</v>
      </c>
      <c r="I6" s="26">
        <f t="shared" si="4"/>
        <v>36288</v>
      </c>
      <c r="J6" s="17">
        <v>574147.68243896984</v>
      </c>
      <c r="K6" s="17">
        <v>248631.54906020849</v>
      </c>
      <c r="L6" s="19">
        <f t="shared" si="2"/>
        <v>579831.74449511571</v>
      </c>
      <c r="M6" s="5">
        <f t="shared" si="3"/>
        <v>331200</v>
      </c>
    </row>
    <row r="7" spans="1:13" s="15" customFormat="1" x14ac:dyDescent="0.2">
      <c r="A7" s="6" t="s">
        <v>8</v>
      </c>
      <c r="B7" s="4" t="s">
        <v>72</v>
      </c>
      <c r="C7" s="4">
        <v>1</v>
      </c>
      <c r="D7" s="17">
        <v>174207.42</v>
      </c>
      <c r="E7" s="18">
        <v>0.39866035435143293</v>
      </c>
      <c r="F7" s="17">
        <f t="shared" si="0"/>
        <v>69449.591787848913</v>
      </c>
      <c r="G7" s="17">
        <v>27914.3</v>
      </c>
      <c r="H7" s="19">
        <f t="shared" si="1"/>
        <v>70137.142746548619</v>
      </c>
      <c r="I7" s="26">
        <f t="shared" si="4"/>
        <v>42223</v>
      </c>
      <c r="J7" s="17">
        <v>290576.87917032285</v>
      </c>
      <c r="K7" s="17">
        <v>117048.75607803863</v>
      </c>
      <c r="L7" s="19">
        <f t="shared" si="2"/>
        <v>293453.59027410904</v>
      </c>
      <c r="M7" s="5">
        <f t="shared" si="3"/>
        <v>176405</v>
      </c>
    </row>
    <row r="8" spans="1:13" s="15" customFormat="1" x14ac:dyDescent="0.2">
      <c r="A8" s="6" t="s">
        <v>9</v>
      </c>
      <c r="B8" s="4" t="s">
        <v>73</v>
      </c>
      <c r="C8" s="4">
        <v>1</v>
      </c>
      <c r="D8" s="17">
        <v>90044.74</v>
      </c>
      <c r="E8" s="18">
        <v>0.2712189228967391</v>
      </c>
      <c r="F8" s="17">
        <f t="shared" si="0"/>
        <v>24421.837395316921</v>
      </c>
      <c r="G8" s="17">
        <v>33100.449999999997</v>
      </c>
      <c r="H8" s="19">
        <f t="shared" si="1"/>
        <v>24663.613585530558</v>
      </c>
      <c r="I8" s="26">
        <f t="shared" si="4"/>
        <v>0</v>
      </c>
      <c r="J8" s="17">
        <v>601685.80030584673</v>
      </c>
      <c r="K8" s="17">
        <v>374244.99101211614</v>
      </c>
      <c r="L8" s="19">
        <f t="shared" si="2"/>
        <v>607642.48972887464</v>
      </c>
      <c r="M8" s="5">
        <f t="shared" si="3"/>
        <v>233397</v>
      </c>
    </row>
    <row r="9" spans="1:13" s="15" customFormat="1" x14ac:dyDescent="0.2">
      <c r="A9" s="6" t="s">
        <v>10</v>
      </c>
      <c r="B9" s="4" t="s">
        <v>74</v>
      </c>
      <c r="C9" s="4">
        <v>1</v>
      </c>
      <c r="D9" s="17">
        <v>8702.01</v>
      </c>
      <c r="E9" s="18">
        <v>1.3772579332790886</v>
      </c>
      <c r="F9" s="17">
        <f t="shared" si="0"/>
        <v>11984.912307973962</v>
      </c>
      <c r="G9" s="17">
        <v>8677.58</v>
      </c>
      <c r="H9" s="19">
        <f t="shared" si="1"/>
        <v>12103.562939822905</v>
      </c>
      <c r="I9" s="26">
        <f t="shared" si="4"/>
        <v>3426</v>
      </c>
      <c r="J9" s="17">
        <v>813447.0387596559</v>
      </c>
      <c r="K9" s="17">
        <v>186633.38576444244</v>
      </c>
      <c r="L9" s="19">
        <f t="shared" si="2"/>
        <v>821500.16444337647</v>
      </c>
      <c r="M9" s="5">
        <f t="shared" si="3"/>
        <v>634867</v>
      </c>
    </row>
    <row r="10" spans="1:13" s="15" customFormat="1" x14ac:dyDescent="0.2">
      <c r="A10" s="6" t="s">
        <v>11</v>
      </c>
      <c r="B10" s="4" t="s">
        <v>75</v>
      </c>
      <c r="C10" s="4">
        <v>1</v>
      </c>
      <c r="D10" s="17">
        <v>70529.67</v>
      </c>
      <c r="E10" s="18">
        <v>0.65455009559790445</v>
      </c>
      <c r="F10" s="17">
        <f t="shared" si="0"/>
        <v>46165.202240988649</v>
      </c>
      <c r="G10" s="17">
        <v>48335.3</v>
      </c>
      <c r="H10" s="19">
        <f t="shared" si="1"/>
        <v>46622.237743174439</v>
      </c>
      <c r="I10" s="26">
        <f t="shared" si="4"/>
        <v>0</v>
      </c>
      <c r="J10" s="17">
        <v>164574.56225576944</v>
      </c>
      <c r="K10" s="17">
        <v>157067.28103105951</v>
      </c>
      <c r="L10" s="19">
        <f t="shared" si="2"/>
        <v>166203.85042210156</v>
      </c>
      <c r="M10" s="5">
        <f t="shared" si="3"/>
        <v>9137</v>
      </c>
    </row>
    <row r="11" spans="1:13" s="15" customFormat="1" x14ac:dyDescent="0.2">
      <c r="A11" s="6" t="s">
        <v>12</v>
      </c>
      <c r="B11" s="4" t="s">
        <v>13</v>
      </c>
      <c r="C11" s="4">
        <v>1</v>
      </c>
      <c r="D11" s="17">
        <v>2668031.92</v>
      </c>
      <c r="E11" s="18">
        <v>0.56163464427221754</v>
      </c>
      <c r="F11" s="17">
        <f t="shared" si="0"/>
        <v>1498459.1582961215</v>
      </c>
      <c r="G11" s="17">
        <v>1032307.27</v>
      </c>
      <c r="H11" s="19">
        <f t="shared" si="1"/>
        <v>1513293.9039632531</v>
      </c>
      <c r="I11" s="26">
        <f t="shared" si="4"/>
        <v>480987</v>
      </c>
      <c r="J11" s="17">
        <v>1912876.3077799093</v>
      </c>
      <c r="K11" s="17">
        <v>1366999.0681630876</v>
      </c>
      <c r="L11" s="19">
        <f t="shared" si="2"/>
        <v>1931813.7832269305</v>
      </c>
      <c r="M11" s="5">
        <f t="shared" si="3"/>
        <v>564815</v>
      </c>
    </row>
    <row r="12" spans="1:13" s="15" customFormat="1" x14ac:dyDescent="0.2">
      <c r="A12" s="6" t="s">
        <v>14</v>
      </c>
      <c r="B12" s="4" t="s">
        <v>15</v>
      </c>
      <c r="C12" s="4">
        <v>1</v>
      </c>
      <c r="D12" s="17">
        <v>77794.75</v>
      </c>
      <c r="E12" s="18">
        <v>0.90028274892910964</v>
      </c>
      <c r="F12" s="17">
        <f t="shared" si="0"/>
        <v>70037.271382252846</v>
      </c>
      <c r="G12" s="17">
        <v>48217.91</v>
      </c>
      <c r="H12" s="19">
        <f t="shared" si="1"/>
        <v>70730.640368937151</v>
      </c>
      <c r="I12" s="26">
        <f t="shared" si="4"/>
        <v>22513</v>
      </c>
      <c r="J12" s="17">
        <v>654168.44765919726</v>
      </c>
      <c r="K12" s="17">
        <v>301306.76173824811</v>
      </c>
      <c r="L12" s="19">
        <f t="shared" si="2"/>
        <v>660644.71529102337</v>
      </c>
      <c r="M12" s="5">
        <f t="shared" si="3"/>
        <v>359338</v>
      </c>
    </row>
    <row r="13" spans="1:13" s="15" customFormat="1" x14ac:dyDescent="0.2">
      <c r="A13" s="6" t="s">
        <v>16</v>
      </c>
      <c r="B13" s="4" t="s">
        <v>76</v>
      </c>
      <c r="C13" s="4">
        <v>1</v>
      </c>
      <c r="D13" s="17">
        <v>110376.66</v>
      </c>
      <c r="E13" s="18">
        <v>0.64103002178157964</v>
      </c>
      <c r="F13" s="17">
        <f t="shared" si="0"/>
        <v>70754.752763978016</v>
      </c>
      <c r="G13" s="17">
        <v>38996.879999999997</v>
      </c>
      <c r="H13" s="19">
        <f t="shared" si="1"/>
        <v>71455.224816341404</v>
      </c>
      <c r="I13" s="26">
        <f t="shared" si="4"/>
        <v>32458</v>
      </c>
      <c r="J13" s="17">
        <v>627307.99151629768</v>
      </c>
      <c r="K13" s="17">
        <v>298761.76369918697</v>
      </c>
      <c r="L13" s="19">
        <f t="shared" si="2"/>
        <v>633518.34063230909</v>
      </c>
      <c r="M13" s="5">
        <f t="shared" si="3"/>
        <v>334757</v>
      </c>
    </row>
    <row r="14" spans="1:13" s="15" customFormat="1" x14ac:dyDescent="0.2">
      <c r="A14" s="6" t="s">
        <v>17</v>
      </c>
      <c r="B14" s="4" t="s">
        <v>77</v>
      </c>
      <c r="C14" s="4">
        <v>1</v>
      </c>
      <c r="D14" s="17">
        <v>559929.21</v>
      </c>
      <c r="E14" s="18">
        <v>0.48817394619036569</v>
      </c>
      <c r="F14" s="17">
        <f t="shared" si="0"/>
        <v>273342.85203295393</v>
      </c>
      <c r="G14" s="17">
        <v>254050.34</v>
      </c>
      <c r="H14" s="19">
        <f t="shared" si="1"/>
        <v>276048.94626808021</v>
      </c>
      <c r="I14" s="26">
        <f t="shared" si="4"/>
        <v>21999</v>
      </c>
      <c r="J14" s="17">
        <v>1408806.0975317371</v>
      </c>
      <c r="K14" s="17">
        <v>680566.50634217821</v>
      </c>
      <c r="L14" s="19">
        <f t="shared" si="2"/>
        <v>1422753.2778973014</v>
      </c>
      <c r="M14" s="5">
        <f t="shared" si="3"/>
        <v>742187</v>
      </c>
    </row>
    <row r="15" spans="1:13" s="15" customFormat="1" x14ac:dyDescent="0.2">
      <c r="A15" s="6" t="s">
        <v>18</v>
      </c>
      <c r="B15" s="4" t="s">
        <v>78</v>
      </c>
      <c r="C15" s="4">
        <v>1</v>
      </c>
      <c r="D15" s="17">
        <v>319878.40999999997</v>
      </c>
      <c r="E15" s="18">
        <v>0.76168836607145973</v>
      </c>
      <c r="F15" s="17">
        <f t="shared" si="0"/>
        <v>243647.66345443646</v>
      </c>
      <c r="G15" s="17">
        <v>195524.58</v>
      </c>
      <c r="H15" s="19">
        <f t="shared" si="1"/>
        <v>246059.7753226354</v>
      </c>
      <c r="I15" s="26">
        <f t="shared" si="4"/>
        <v>50535</v>
      </c>
      <c r="J15" s="17">
        <v>1061210.4646252354</v>
      </c>
      <c r="K15" s="17">
        <v>478876.22</v>
      </c>
      <c r="L15" s="19">
        <f t="shared" si="2"/>
        <v>1071716.4482250253</v>
      </c>
      <c r="M15" s="5">
        <f t="shared" si="3"/>
        <v>592840</v>
      </c>
    </row>
    <row r="16" spans="1:13" s="15" customFormat="1" x14ac:dyDescent="0.2">
      <c r="A16" s="20" t="s">
        <v>19</v>
      </c>
      <c r="B16" s="4" t="s">
        <v>79</v>
      </c>
      <c r="C16" s="4">
        <v>1</v>
      </c>
      <c r="D16" s="17">
        <v>187601.32</v>
      </c>
      <c r="E16" s="18">
        <v>0.78220439347478476</v>
      </c>
      <c r="F16" s="17">
        <f t="shared" si="0"/>
        <v>146742.576725669</v>
      </c>
      <c r="G16" s="17">
        <v>80591.75</v>
      </c>
      <c r="H16" s="19">
        <f t="shared" si="1"/>
        <v>148195.32823525314</v>
      </c>
      <c r="I16" s="26">
        <f t="shared" si="4"/>
        <v>67604</v>
      </c>
      <c r="J16" s="17">
        <v>634515.06790039153</v>
      </c>
      <c r="K16" s="17">
        <v>334762.78915224853</v>
      </c>
      <c r="L16" s="19">
        <f t="shared" si="2"/>
        <v>640796.76707260543</v>
      </c>
      <c r="M16" s="5">
        <f t="shared" si="3"/>
        <v>306034</v>
      </c>
    </row>
    <row r="17" spans="1:13" s="15" customFormat="1" x14ac:dyDescent="0.2">
      <c r="A17" s="6" t="s">
        <v>20</v>
      </c>
      <c r="B17" s="4" t="s">
        <v>80</v>
      </c>
      <c r="C17" s="4">
        <v>1</v>
      </c>
      <c r="D17" s="17">
        <v>100654.93</v>
      </c>
      <c r="E17" s="18">
        <v>1.460352517002153</v>
      </c>
      <c r="F17" s="17">
        <f t="shared" si="0"/>
        <v>146991.68037417551</v>
      </c>
      <c r="G17" s="17">
        <v>54148.65</v>
      </c>
      <c r="H17" s="19">
        <f t="shared" si="1"/>
        <v>148446.89800987986</v>
      </c>
      <c r="I17" s="26">
        <f t="shared" si="4"/>
        <v>94298</v>
      </c>
      <c r="J17" s="17">
        <v>102241.39474703422</v>
      </c>
      <c r="K17" s="17">
        <v>47000.893603371253</v>
      </c>
      <c r="L17" s="19">
        <f t="shared" si="2"/>
        <v>103253.58455502987</v>
      </c>
      <c r="M17" s="5">
        <f t="shared" si="3"/>
        <v>56253</v>
      </c>
    </row>
    <row r="18" spans="1:13" s="15" customFormat="1" x14ac:dyDescent="0.2">
      <c r="A18" s="7" t="s">
        <v>21</v>
      </c>
      <c r="B18" s="4" t="s">
        <v>81</v>
      </c>
      <c r="C18" s="4">
        <v>1</v>
      </c>
      <c r="D18" s="17">
        <v>68500.179999999993</v>
      </c>
      <c r="E18" s="18">
        <v>0.53351729537905868</v>
      </c>
      <c r="F18" s="17">
        <f t="shared" si="0"/>
        <v>36546.030766578682</v>
      </c>
      <c r="G18" s="17">
        <v>17779.62</v>
      </c>
      <c r="H18" s="19">
        <f t="shared" si="1"/>
        <v>36907.836471167815</v>
      </c>
      <c r="I18" s="26">
        <f t="shared" si="4"/>
        <v>19128</v>
      </c>
      <c r="J18" s="17">
        <v>524954.35789376753</v>
      </c>
      <c r="K18" s="17">
        <v>210638.61104069982</v>
      </c>
      <c r="L18" s="19">
        <f t="shared" si="2"/>
        <v>530151.40603691584</v>
      </c>
      <c r="M18" s="5">
        <f t="shared" si="3"/>
        <v>319513</v>
      </c>
    </row>
    <row r="19" spans="1:13" s="15" customFormat="1" x14ac:dyDescent="0.2">
      <c r="A19" s="6" t="s">
        <v>22</v>
      </c>
      <c r="B19" s="4" t="s">
        <v>82</v>
      </c>
      <c r="C19" s="4">
        <v>1</v>
      </c>
      <c r="D19" s="17">
        <v>160118.42000000001</v>
      </c>
      <c r="E19" s="18">
        <v>0.57909507714405306</v>
      </c>
      <c r="F19" s="17">
        <f t="shared" si="0"/>
        <v>92723.788782083895</v>
      </c>
      <c r="G19" s="17">
        <v>58888.76</v>
      </c>
      <c r="H19" s="19">
        <f t="shared" si="1"/>
        <v>93641.754291026533</v>
      </c>
      <c r="I19" s="26">
        <f t="shared" si="4"/>
        <v>34753</v>
      </c>
      <c r="J19" s="17">
        <v>459244.67607042781</v>
      </c>
      <c r="K19" s="17">
        <v>139185.9</v>
      </c>
      <c r="L19" s="19">
        <f t="shared" si="2"/>
        <v>463791.19836352504</v>
      </c>
      <c r="M19" s="5">
        <f t="shared" si="3"/>
        <v>324605</v>
      </c>
    </row>
    <row r="20" spans="1:13" s="15" customFormat="1" x14ac:dyDescent="0.2">
      <c r="A20" s="6" t="s">
        <v>23</v>
      </c>
      <c r="B20" s="4" t="s">
        <v>83</v>
      </c>
      <c r="C20" s="4">
        <v>1</v>
      </c>
      <c r="D20" s="17">
        <v>300641.01</v>
      </c>
      <c r="E20" s="18">
        <v>0.53462463333373</v>
      </c>
      <c r="F20" s="17">
        <f t="shared" si="0"/>
        <v>160730.08973633227</v>
      </c>
      <c r="G20" s="17">
        <v>89349.440000000002</v>
      </c>
      <c r="H20" s="19">
        <f t="shared" si="1"/>
        <v>162321.31762472197</v>
      </c>
      <c r="I20" s="26">
        <f t="shared" si="4"/>
        <v>72972</v>
      </c>
      <c r="J20" s="17">
        <v>2612544.5672367071</v>
      </c>
      <c r="K20" s="17">
        <v>1681610.4761161194</v>
      </c>
      <c r="L20" s="19">
        <f t="shared" si="2"/>
        <v>2638408.7584523507</v>
      </c>
      <c r="M20" s="5">
        <f t="shared" si="3"/>
        <v>956798</v>
      </c>
    </row>
    <row r="21" spans="1:13" s="15" customFormat="1" x14ac:dyDescent="0.2">
      <c r="A21" s="6" t="s">
        <v>24</v>
      </c>
      <c r="B21" s="4" t="s">
        <v>84</v>
      </c>
      <c r="C21" s="4">
        <v>1</v>
      </c>
      <c r="D21" s="17">
        <v>84938.95</v>
      </c>
      <c r="E21" s="18">
        <v>1.4997375222096592</v>
      </c>
      <c r="F21" s="17">
        <f t="shared" si="0"/>
        <v>127386.13041209012</v>
      </c>
      <c r="G21" s="17">
        <v>37171.89</v>
      </c>
      <c r="H21" s="19">
        <f t="shared" si="1"/>
        <v>128647.25310316982</v>
      </c>
      <c r="I21" s="26">
        <f t="shared" si="4"/>
        <v>91475</v>
      </c>
      <c r="J21" s="17">
        <v>1488489.2072453224</v>
      </c>
      <c r="K21" s="17">
        <v>225802.58330053624</v>
      </c>
      <c r="L21" s="19">
        <f t="shared" si="2"/>
        <v>1503225.2503970512</v>
      </c>
      <c r="M21" s="5">
        <f t="shared" si="3"/>
        <v>1277423</v>
      </c>
    </row>
    <row r="22" spans="1:13" s="15" customFormat="1" x14ac:dyDescent="0.2">
      <c r="A22" s="6" t="s">
        <v>25</v>
      </c>
      <c r="B22" s="4" t="s">
        <v>26</v>
      </c>
      <c r="C22" s="4">
        <v>1</v>
      </c>
      <c r="D22" s="17">
        <v>592605.9</v>
      </c>
      <c r="E22" s="18">
        <v>1.0611631192521132</v>
      </c>
      <c r="F22" s="17">
        <f t="shared" si="0"/>
        <v>628851.52533120592</v>
      </c>
      <c r="G22" s="17">
        <v>231827.35</v>
      </c>
      <c r="H22" s="19">
        <f t="shared" si="1"/>
        <v>635077.15543198492</v>
      </c>
      <c r="I22" s="26">
        <f t="shared" si="4"/>
        <v>403250</v>
      </c>
      <c r="J22" s="17">
        <v>3297846.8601544574</v>
      </c>
      <c r="K22" s="17">
        <v>530072.22049306775</v>
      </c>
      <c r="L22" s="19">
        <f t="shared" si="2"/>
        <v>3330495.5440699868</v>
      </c>
      <c r="M22" s="5">
        <f t="shared" si="3"/>
        <v>2800423</v>
      </c>
    </row>
    <row r="23" spans="1:13" s="15" customFormat="1" x14ac:dyDescent="0.2">
      <c r="A23" s="6" t="s">
        <v>27</v>
      </c>
      <c r="B23" s="4" t="s">
        <v>85</v>
      </c>
      <c r="C23" s="4">
        <v>2</v>
      </c>
      <c r="D23" s="17">
        <v>204694.92</v>
      </c>
      <c r="E23" s="18">
        <v>0.71214359805672267</v>
      </c>
      <c r="F23" s="17">
        <f t="shared" si="0"/>
        <v>145772.17683273301</v>
      </c>
      <c r="G23" s="17">
        <v>92722.92</v>
      </c>
      <c r="H23" s="19">
        <f t="shared" si="1"/>
        <v>147215.32138337707</v>
      </c>
      <c r="I23" s="26">
        <f t="shared" si="4"/>
        <v>54492</v>
      </c>
      <c r="J23" s="17">
        <v>488081.48005947476</v>
      </c>
      <c r="K23" s="17">
        <v>307044.97867363866</v>
      </c>
      <c r="L23" s="19">
        <f t="shared" si="2"/>
        <v>492913.48671206355</v>
      </c>
      <c r="M23" s="5">
        <f t="shared" si="3"/>
        <v>185869</v>
      </c>
    </row>
    <row r="24" spans="1:13" s="15" customFormat="1" x14ac:dyDescent="0.2">
      <c r="A24" s="6" t="s">
        <v>28</v>
      </c>
      <c r="B24" s="4" t="s">
        <v>29</v>
      </c>
      <c r="C24" s="4">
        <v>2</v>
      </c>
      <c r="D24" s="17">
        <v>357004.72</v>
      </c>
      <c r="E24" s="18">
        <v>0.64047324368325842</v>
      </c>
      <c r="F24" s="17">
        <f t="shared" si="0"/>
        <v>228651.97102863342</v>
      </c>
      <c r="G24" s="17">
        <v>156388.22</v>
      </c>
      <c r="H24" s="19">
        <f t="shared" si="1"/>
        <v>230915.6255418169</v>
      </c>
      <c r="I24" s="26">
        <f t="shared" si="4"/>
        <v>74527</v>
      </c>
      <c r="J24" s="17">
        <v>676760.61717863288</v>
      </c>
      <c r="K24" s="17">
        <v>245392.9</v>
      </c>
      <c r="L24" s="19">
        <f t="shared" si="2"/>
        <v>683460.5472887014</v>
      </c>
      <c r="M24" s="5">
        <f t="shared" si="3"/>
        <v>438068</v>
      </c>
    </row>
    <row r="25" spans="1:13" s="15" customFormat="1" x14ac:dyDescent="0.2">
      <c r="A25" s="6" t="s">
        <v>30</v>
      </c>
      <c r="B25" s="4" t="s">
        <v>31</v>
      </c>
      <c r="C25" s="4">
        <v>2</v>
      </c>
      <c r="D25" s="17">
        <v>7205.3</v>
      </c>
      <c r="E25" s="18">
        <v>0.80938043350175437</v>
      </c>
      <c r="F25" s="17">
        <f t="shared" si="0"/>
        <v>5831.8288375101911</v>
      </c>
      <c r="G25" s="17">
        <v>3615.54</v>
      </c>
      <c r="H25" s="19">
        <f t="shared" si="1"/>
        <v>5889.5639430015417</v>
      </c>
      <c r="I25" s="26">
        <f t="shared" si="4"/>
        <v>2274</v>
      </c>
      <c r="J25" s="17">
        <v>104553.45588959617</v>
      </c>
      <c r="K25" s="17">
        <v>31059.590640431532</v>
      </c>
      <c r="L25" s="19">
        <f t="shared" si="2"/>
        <v>105588.53510290317</v>
      </c>
      <c r="M25" s="5">
        <f t="shared" si="3"/>
        <v>74529</v>
      </c>
    </row>
    <row r="26" spans="1:13" s="15" customFormat="1" x14ac:dyDescent="0.2">
      <c r="A26" s="6" t="s">
        <v>32</v>
      </c>
      <c r="B26" s="4" t="s">
        <v>33</v>
      </c>
      <c r="C26" s="4">
        <v>2</v>
      </c>
      <c r="D26" s="17">
        <v>100861.31</v>
      </c>
      <c r="E26" s="18">
        <v>0.6078336830414296</v>
      </c>
      <c r="F26" s="17">
        <f t="shared" si="0"/>
        <v>61306.901533683369</v>
      </c>
      <c r="G26" s="17">
        <v>35622.9</v>
      </c>
      <c r="H26" s="19">
        <f t="shared" si="1"/>
        <v>61913.839858866835</v>
      </c>
      <c r="I26" s="26">
        <f t="shared" si="4"/>
        <v>26291</v>
      </c>
      <c r="J26" s="17">
        <v>95757.771476682014</v>
      </c>
      <c r="K26" s="17">
        <v>30086.612121851485</v>
      </c>
      <c r="L26" s="19">
        <f t="shared" si="2"/>
        <v>96705.773414301162</v>
      </c>
      <c r="M26" s="5">
        <f t="shared" si="3"/>
        <v>66619</v>
      </c>
    </row>
    <row r="27" spans="1:13" s="15" customFormat="1" x14ac:dyDescent="0.2">
      <c r="A27" s="6" t="s">
        <v>34</v>
      </c>
      <c r="B27" s="4" t="s">
        <v>35</v>
      </c>
      <c r="C27" s="4">
        <v>2</v>
      </c>
      <c r="D27" s="17">
        <v>37836.5</v>
      </c>
      <c r="E27" s="18">
        <v>0.95973931190201955</v>
      </c>
      <c r="F27" s="17">
        <f t="shared" si="0"/>
        <v>36313.176474780761</v>
      </c>
      <c r="G27" s="17">
        <v>11302.81</v>
      </c>
      <c r="H27" s="19">
        <f t="shared" si="1"/>
        <v>36672.676921881088</v>
      </c>
      <c r="I27" s="26">
        <f t="shared" si="4"/>
        <v>25370</v>
      </c>
      <c r="J27" s="17">
        <v>1177082.8767035047</v>
      </c>
      <c r="K27" s="17">
        <v>537341.96501944296</v>
      </c>
      <c r="L27" s="19">
        <f t="shared" si="2"/>
        <v>1188735.9971828694</v>
      </c>
      <c r="M27" s="5">
        <f t="shared" si="3"/>
        <v>651394</v>
      </c>
    </row>
    <row r="28" spans="1:13" s="15" customFormat="1" x14ac:dyDescent="0.2">
      <c r="A28" s="6" t="s">
        <v>36</v>
      </c>
      <c r="B28" s="4" t="s">
        <v>37</v>
      </c>
      <c r="C28" s="4">
        <v>2</v>
      </c>
      <c r="D28" s="17">
        <v>75742.899999999994</v>
      </c>
      <c r="E28" s="18">
        <v>0.91587782486055658</v>
      </c>
      <c r="F28" s="17">
        <f t="shared" si="0"/>
        <v>69371.242500630644</v>
      </c>
      <c r="G28" s="17">
        <v>29294.949999999997</v>
      </c>
      <c r="H28" s="19">
        <f t="shared" si="1"/>
        <v>70058.017801386886</v>
      </c>
      <c r="I28" s="26">
        <f t="shared" si="4"/>
        <v>40763</v>
      </c>
      <c r="J28" s="17">
        <v>230590.70562776591</v>
      </c>
      <c r="K28" s="17">
        <v>86802.786484272598</v>
      </c>
      <c r="L28" s="19">
        <f t="shared" si="2"/>
        <v>232873.55361348079</v>
      </c>
      <c r="M28" s="5">
        <f t="shared" si="3"/>
        <v>146071</v>
      </c>
    </row>
    <row r="29" spans="1:13" s="15" customFormat="1" x14ac:dyDescent="0.2">
      <c r="A29" s="6" t="s">
        <v>38</v>
      </c>
      <c r="B29" s="4" t="s">
        <v>86</v>
      </c>
      <c r="C29" s="4">
        <v>2</v>
      </c>
      <c r="D29" s="17">
        <v>23344.21</v>
      </c>
      <c r="E29" s="18">
        <v>3.88492186502799</v>
      </c>
      <c r="F29" s="17">
        <f t="shared" si="0"/>
        <v>90690.431850805049</v>
      </c>
      <c r="G29" s="17">
        <v>15539.8</v>
      </c>
      <c r="H29" s="19">
        <f t="shared" si="1"/>
        <v>91588.267126128019</v>
      </c>
      <c r="I29" s="26">
        <f t="shared" si="4"/>
        <v>76048</v>
      </c>
      <c r="J29" s="17">
        <v>786423.34820971452</v>
      </c>
      <c r="K29" s="17">
        <v>135988.96965125986</v>
      </c>
      <c r="L29" s="19">
        <f t="shared" si="2"/>
        <v>794208.93935699074</v>
      </c>
      <c r="M29" s="5">
        <f t="shared" si="3"/>
        <v>658220</v>
      </c>
    </row>
    <row r="30" spans="1:13" s="15" customFormat="1" x14ac:dyDescent="0.2">
      <c r="A30" s="6" t="s">
        <v>39</v>
      </c>
      <c r="B30" s="4" t="s">
        <v>40</v>
      </c>
      <c r="C30" s="8">
        <v>2</v>
      </c>
      <c r="D30" s="17">
        <v>2984303.85</v>
      </c>
      <c r="E30" s="18">
        <v>0.83839911331494521</v>
      </c>
      <c r="F30" s="17">
        <f t="shared" si="0"/>
        <v>2502037.7017023773</v>
      </c>
      <c r="G30" s="17">
        <v>938373.6</v>
      </c>
      <c r="H30" s="19">
        <f t="shared" si="1"/>
        <v>2526807.8749492308</v>
      </c>
      <c r="I30" s="26">
        <f t="shared" si="4"/>
        <v>1588434</v>
      </c>
      <c r="J30" s="17">
        <v>2258827.1268872414</v>
      </c>
      <c r="K30" s="17">
        <v>1334773.1019326421</v>
      </c>
      <c r="L30" s="19">
        <f t="shared" si="2"/>
        <v>2281189.5154434252</v>
      </c>
      <c r="M30" s="5">
        <f t="shared" si="3"/>
        <v>946416</v>
      </c>
    </row>
    <row r="31" spans="1:13" s="15" customFormat="1" x14ac:dyDescent="0.2">
      <c r="A31" s="6" t="s">
        <v>41</v>
      </c>
      <c r="B31" s="4" t="s">
        <v>87</v>
      </c>
      <c r="C31" s="4">
        <v>2</v>
      </c>
      <c r="D31" s="17">
        <v>20296.3</v>
      </c>
      <c r="E31" s="18">
        <v>0.92231272272013098</v>
      </c>
      <c r="F31" s="17">
        <f t="shared" si="0"/>
        <v>18719.535714144593</v>
      </c>
      <c r="G31" s="17">
        <v>5894.64</v>
      </c>
      <c r="H31" s="19">
        <f t="shared" si="1"/>
        <v>18904.859117714626</v>
      </c>
      <c r="I31" s="26">
        <f t="shared" si="4"/>
        <v>13010</v>
      </c>
      <c r="J31" s="17">
        <v>234705.82294567476</v>
      </c>
      <c r="K31" s="17">
        <v>86048.100903050959</v>
      </c>
      <c r="L31" s="19">
        <f t="shared" si="2"/>
        <v>237029.41059283694</v>
      </c>
      <c r="M31" s="5">
        <f t="shared" si="3"/>
        <v>150981</v>
      </c>
    </row>
    <row r="32" spans="1:13" s="15" customFormat="1" x14ac:dyDescent="0.2">
      <c r="A32" s="6" t="s">
        <v>42</v>
      </c>
      <c r="B32" s="4" t="s">
        <v>88</v>
      </c>
      <c r="C32" s="4">
        <v>2</v>
      </c>
      <c r="D32" s="17">
        <v>348687.07</v>
      </c>
      <c r="E32" s="18">
        <v>1.1915809581330346</v>
      </c>
      <c r="F32" s="17">
        <f t="shared" si="0"/>
        <v>415488.87295920047</v>
      </c>
      <c r="G32" s="17">
        <v>164888.01999999999</v>
      </c>
      <c r="H32" s="19">
        <f t="shared" si="1"/>
        <v>419602.21280149656</v>
      </c>
      <c r="I32" s="26">
        <f t="shared" si="4"/>
        <v>254714</v>
      </c>
      <c r="J32" s="17">
        <v>549379.52056230162</v>
      </c>
      <c r="K32" s="17">
        <v>165483.03364017489</v>
      </c>
      <c r="L32" s="19">
        <f t="shared" si="2"/>
        <v>554818.37781586847</v>
      </c>
      <c r="M32" s="5">
        <f t="shared" si="3"/>
        <v>389335</v>
      </c>
    </row>
    <row r="33" spans="1:13" s="15" customFormat="1" x14ac:dyDescent="0.2">
      <c r="A33" s="7" t="s">
        <v>43</v>
      </c>
      <c r="B33" s="4" t="s">
        <v>89</v>
      </c>
      <c r="C33" s="4">
        <v>2</v>
      </c>
      <c r="D33" s="17">
        <v>65274.82</v>
      </c>
      <c r="E33" s="18">
        <v>0.7617531162695097</v>
      </c>
      <c r="F33" s="17">
        <f t="shared" si="0"/>
        <v>49723.297548931318</v>
      </c>
      <c r="G33" s="17">
        <v>38913.129999999997</v>
      </c>
      <c r="H33" s="19">
        <f t="shared" si="1"/>
        <v>50215.55819466574</v>
      </c>
      <c r="I33" s="26">
        <f t="shared" si="4"/>
        <v>11302</v>
      </c>
      <c r="J33" s="17">
        <v>59277.473616094983</v>
      </c>
      <c r="K33" s="17">
        <v>29692.625995349932</v>
      </c>
      <c r="L33" s="19">
        <f t="shared" si="2"/>
        <v>59864.320604894325</v>
      </c>
      <c r="M33" s="5">
        <f t="shared" si="3"/>
        <v>30172</v>
      </c>
    </row>
    <row r="34" spans="1:13" s="15" customFormat="1" x14ac:dyDescent="0.2">
      <c r="A34" s="21" t="s">
        <v>44</v>
      </c>
      <c r="B34" s="4" t="s">
        <v>45</v>
      </c>
      <c r="C34" s="4">
        <v>2</v>
      </c>
      <c r="D34" s="17">
        <v>265601.81</v>
      </c>
      <c r="E34" s="18">
        <v>0.52169315014474049</v>
      </c>
      <c r="F34" s="17">
        <f t="shared" si="0"/>
        <v>138562.64494304484</v>
      </c>
      <c r="G34" s="17">
        <v>91039.29</v>
      </c>
      <c r="H34" s="19">
        <f t="shared" si="1"/>
        <v>139934.41512798099</v>
      </c>
      <c r="I34" s="26">
        <f t="shared" si="4"/>
        <v>48895</v>
      </c>
      <c r="J34" s="17">
        <v>1175039.8315200985</v>
      </c>
      <c r="K34" s="17">
        <v>471394.20339980058</v>
      </c>
      <c r="L34" s="19">
        <f t="shared" si="2"/>
        <v>1186672.7258521474</v>
      </c>
      <c r="M34" s="5">
        <f t="shared" si="3"/>
        <v>715279</v>
      </c>
    </row>
    <row r="35" spans="1:13" s="15" customFormat="1" x14ac:dyDescent="0.2">
      <c r="A35" s="6" t="s">
        <v>46</v>
      </c>
      <c r="B35" s="4" t="s">
        <v>47</v>
      </c>
      <c r="C35" s="4">
        <v>2</v>
      </c>
      <c r="D35" s="17">
        <v>3028644.82</v>
      </c>
      <c r="E35" s="18">
        <v>0.48856253566613084</v>
      </c>
      <c r="F35" s="17">
        <f t="shared" si="0"/>
        <v>1479682.3928912922</v>
      </c>
      <c r="G35" s="17">
        <v>831623.72</v>
      </c>
      <c r="H35" s="19">
        <f t="shared" si="1"/>
        <v>1494331.2485809161</v>
      </c>
      <c r="I35" s="26">
        <f t="shared" si="4"/>
        <v>662708</v>
      </c>
      <c r="J35" s="17">
        <v>695926.74251582997</v>
      </c>
      <c r="K35" s="17">
        <v>424479.39053173619</v>
      </c>
      <c r="L35" s="19">
        <f t="shared" si="2"/>
        <v>702816.41726673674</v>
      </c>
      <c r="M35" s="5">
        <f t="shared" si="3"/>
        <v>278337</v>
      </c>
    </row>
    <row r="36" spans="1:13" s="15" customFormat="1" x14ac:dyDescent="0.2">
      <c r="A36" s="6" t="s">
        <v>48</v>
      </c>
      <c r="B36" s="4" t="s">
        <v>49</v>
      </c>
      <c r="C36" s="4">
        <v>2</v>
      </c>
      <c r="D36" s="17">
        <v>53391.35</v>
      </c>
      <c r="E36" s="18">
        <v>0.86694311614552444</v>
      </c>
      <c r="F36" s="17">
        <f t="shared" si="0"/>
        <v>46287.263344216342</v>
      </c>
      <c r="G36" s="17">
        <v>21934.720000000001</v>
      </c>
      <c r="H36" s="19">
        <f t="shared" si="1"/>
        <v>46745.507251324088</v>
      </c>
      <c r="I36" s="26">
        <f t="shared" si="4"/>
        <v>24811</v>
      </c>
      <c r="J36" s="17">
        <v>1023680.6829738615</v>
      </c>
      <c r="K36" s="17">
        <v>233769.80847145233</v>
      </c>
      <c r="L36" s="19">
        <f t="shared" si="2"/>
        <v>1033815.1217353027</v>
      </c>
      <c r="M36" s="5">
        <f t="shared" si="3"/>
        <v>800045</v>
      </c>
    </row>
    <row r="37" spans="1:13" s="15" customFormat="1" x14ac:dyDescent="0.2">
      <c r="A37" s="6" t="s">
        <v>50</v>
      </c>
      <c r="B37" s="4" t="s">
        <v>90</v>
      </c>
      <c r="C37" s="4">
        <v>2</v>
      </c>
      <c r="D37" s="17">
        <v>59892.5</v>
      </c>
      <c r="E37" s="18">
        <v>1.7030740932944786</v>
      </c>
      <c r="F37" s="17">
        <f t="shared" si="0"/>
        <v>102001.36513263956</v>
      </c>
      <c r="G37" s="17">
        <v>30957.69</v>
      </c>
      <c r="H37" s="19">
        <f t="shared" si="1"/>
        <v>103011.1786474527</v>
      </c>
      <c r="I37" s="26">
        <f t="shared" si="4"/>
        <v>72053</v>
      </c>
      <c r="J37" s="17">
        <v>247773.72627813934</v>
      </c>
      <c r="K37" s="17">
        <v>66536.164077308757</v>
      </c>
      <c r="L37" s="19">
        <f t="shared" si="2"/>
        <v>250226.68616829292</v>
      </c>
      <c r="M37" s="5">
        <f t="shared" si="3"/>
        <v>183691</v>
      </c>
    </row>
    <row r="38" spans="1:13" s="15" customFormat="1" x14ac:dyDescent="0.2">
      <c r="A38" s="6" t="s">
        <v>51</v>
      </c>
      <c r="B38" s="4" t="s">
        <v>91</v>
      </c>
      <c r="C38" s="4">
        <v>2</v>
      </c>
      <c r="D38" s="17">
        <v>9276.09</v>
      </c>
      <c r="E38" s="18">
        <v>0.95884590789373858</v>
      </c>
      <c r="F38" s="17">
        <f t="shared" si="0"/>
        <v>8894.3409377540302</v>
      </c>
      <c r="G38" s="17">
        <v>9276.09</v>
      </c>
      <c r="H38" s="19">
        <f t="shared" si="1"/>
        <v>8982.394913037795</v>
      </c>
      <c r="I38" s="26">
        <f t="shared" si="4"/>
        <v>0</v>
      </c>
      <c r="J38" s="17">
        <v>305318.65251610958</v>
      </c>
      <c r="K38" s="17">
        <v>106817.33055842985</v>
      </c>
      <c r="L38" s="19">
        <f t="shared" si="2"/>
        <v>308341.30717601907</v>
      </c>
      <c r="M38" s="5">
        <f t="shared" si="3"/>
        <v>201524</v>
      </c>
    </row>
    <row r="39" spans="1:13" s="15" customFormat="1" x14ac:dyDescent="0.2">
      <c r="A39" s="6" t="s">
        <v>52</v>
      </c>
      <c r="B39" s="4" t="s">
        <v>53</v>
      </c>
      <c r="C39" s="4">
        <v>2</v>
      </c>
      <c r="D39" s="17">
        <v>26445.75</v>
      </c>
      <c r="E39" s="18">
        <v>0.92626019719195696</v>
      </c>
      <c r="F39" s="17">
        <f t="shared" si="0"/>
        <v>24495.645609889194</v>
      </c>
      <c r="G39" s="17">
        <v>6972.02</v>
      </c>
      <c r="H39" s="19">
        <f t="shared" si="1"/>
        <v>24738.152501427099</v>
      </c>
      <c r="I39" s="26">
        <f t="shared" si="4"/>
        <v>17766</v>
      </c>
      <c r="J39" s="17">
        <v>205097.40813590656</v>
      </c>
      <c r="K39" s="17">
        <v>57145.86670060984</v>
      </c>
      <c r="L39" s="19">
        <f t="shared" si="2"/>
        <v>207127.87247645203</v>
      </c>
      <c r="M39" s="5">
        <f t="shared" si="3"/>
        <v>149982</v>
      </c>
    </row>
    <row r="40" spans="1:13" s="15" customFormat="1" x14ac:dyDescent="0.2">
      <c r="A40" s="22" t="s">
        <v>54</v>
      </c>
      <c r="B40" s="4" t="s">
        <v>92</v>
      </c>
      <c r="C40" s="4">
        <v>2</v>
      </c>
      <c r="D40" s="17">
        <v>68435</v>
      </c>
      <c r="E40" s="18">
        <v>0.78366674565225714</v>
      </c>
      <c r="F40" s="17">
        <f t="shared" si="0"/>
        <v>53630.233738712217</v>
      </c>
      <c r="G40" s="17">
        <v>15695.56</v>
      </c>
      <c r="H40" s="19">
        <f t="shared" si="1"/>
        <v>54161.173052725469</v>
      </c>
      <c r="I40" s="26">
        <f t="shared" si="4"/>
        <v>38466</v>
      </c>
      <c r="J40" s="17">
        <v>198369.03672434631</v>
      </c>
      <c r="K40" s="17">
        <v>45087.552628607089</v>
      </c>
      <c r="L40" s="19">
        <f t="shared" si="2"/>
        <v>200332.89018791734</v>
      </c>
      <c r="M40" s="5">
        <f t="shared" si="3"/>
        <v>155245</v>
      </c>
    </row>
    <row r="41" spans="1:13" s="15" customFormat="1" x14ac:dyDescent="0.2">
      <c r="A41" s="23" t="s">
        <v>55</v>
      </c>
      <c r="B41" s="4" t="s">
        <v>56</v>
      </c>
      <c r="C41" s="4">
        <v>2</v>
      </c>
      <c r="D41" s="17">
        <v>85675.55</v>
      </c>
      <c r="E41" s="18">
        <v>0.59918989611319584</v>
      </c>
      <c r="F41" s="17">
        <f t="shared" si="0"/>
        <v>51335.923903940915</v>
      </c>
      <c r="G41" s="17">
        <v>25398.850000000002</v>
      </c>
      <c r="H41" s="19">
        <f t="shared" si="1"/>
        <v>51844.149550589929</v>
      </c>
      <c r="I41" s="26">
        <f t="shared" si="4"/>
        <v>26445</v>
      </c>
      <c r="J41" s="17">
        <v>229755.30848763202</v>
      </c>
      <c r="K41" s="17">
        <v>149275.99419696073</v>
      </c>
      <c r="L41" s="19">
        <f t="shared" si="2"/>
        <v>232029.88604165957</v>
      </c>
      <c r="M41" s="5">
        <f t="shared" si="3"/>
        <v>82754</v>
      </c>
    </row>
    <row r="42" spans="1:13" s="15" customFormat="1" x14ac:dyDescent="0.2">
      <c r="A42" s="6" t="s">
        <v>57</v>
      </c>
      <c r="B42" s="4" t="s">
        <v>58</v>
      </c>
      <c r="C42" s="4">
        <v>2</v>
      </c>
      <c r="D42" s="17">
        <v>1020019.27</v>
      </c>
      <c r="E42" s="18">
        <v>0.64363278161468962</v>
      </c>
      <c r="F42" s="17">
        <f t="shared" si="0"/>
        <v>656517.8400506851</v>
      </c>
      <c r="G42" s="17">
        <v>443546.38</v>
      </c>
      <c r="H42" s="19">
        <f t="shared" si="1"/>
        <v>663017.36666718684</v>
      </c>
      <c r="I42" s="26">
        <f t="shared" si="4"/>
        <v>219471</v>
      </c>
      <c r="J42" s="17">
        <v>950077.00559074245</v>
      </c>
      <c r="K42" s="17">
        <v>599315.13426394388</v>
      </c>
      <c r="L42" s="19">
        <f t="shared" si="2"/>
        <v>959482.76794609078</v>
      </c>
      <c r="M42" s="5">
        <f t="shared" si="3"/>
        <v>360168</v>
      </c>
    </row>
    <row r="43" spans="1:13" ht="13.5" thickBot="1" x14ac:dyDescent="0.25">
      <c r="A43" s="3"/>
      <c r="B43" s="4"/>
      <c r="D43" s="16"/>
      <c r="E43" s="16"/>
      <c r="I43" s="9">
        <f>SUM(I3:I42)</f>
        <v>5474641</v>
      </c>
      <c r="M43" s="9">
        <f>SUM(M3:M42)</f>
        <v>18240322</v>
      </c>
    </row>
    <row r="44" spans="1:13" ht="13.5" thickTop="1" x14ac:dyDescent="0.2"/>
    <row r="45" spans="1:13" x14ac:dyDescent="0.2">
      <c r="I45" s="25"/>
    </row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CAH Allocation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2019-05-15T18:22:53Z</dcterms:created>
  <dcterms:modified xsi:type="dcterms:W3CDTF">2019-05-16T20:47:06Z</dcterms:modified>
</cp:coreProperties>
</file>