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 activeTab="2"/>
  </bookViews>
  <sheets>
    <sheet name="CY2017 Quarterly Payments" sheetId="1" r:id="rId1"/>
    <sheet name="Annual Calc w FFY17 FMAP" sheetId="2" r:id="rId2"/>
    <sheet name="Annual Calc w FFY18 FMAP" sheetId="3" r:id="rId3"/>
  </sheets>
  <externalReferences>
    <externalReference r:id="rId4"/>
    <externalReference r:id="rId5"/>
    <externalReference r:id="rId6"/>
  </externalReferences>
  <definedNames>
    <definedName name="__Tab2" localSheetId="2">#REF!</definedName>
    <definedName name="__Tab2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" hidden="1">'[1]Hospital Facility Data'!#REF!</definedName>
    <definedName name="_Key1" localSheetId="2" hidden="1">'[1]Hospital Facility Data'!#REF!</definedName>
    <definedName name="_Key1" hidden="1">'[1]Hospital Facility Data'!#REF!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Tab2" localSheetId="1">#REF!</definedName>
    <definedName name="_Tab2" localSheetId="2">#REF!</definedName>
    <definedName name="_Tab2">#REF!</definedName>
    <definedName name="A" localSheetId="1">#REF!</definedName>
    <definedName name="A" localSheetId="2">#REF!</definedName>
    <definedName name="A">#REF!</definedName>
    <definedName name="A_GME_wo_MC">[2]Hospital_Details!$A$158:$IV$158</definedName>
    <definedName name="AlphaList" localSheetId="2">#REF!</definedName>
    <definedName name="AlphaList">#REF!</definedName>
    <definedName name="B" localSheetId="1">#REF!</definedName>
    <definedName name="B" localSheetId="2">#REF!</definedName>
    <definedName name="B">#REF!</definedName>
    <definedName name="B_GME_wo_MC">[2]Hospital_Details!$A$159:$IV$159</definedName>
    <definedName name="BaseLineMatrix" localSheetId="1">{1,2;3,4}</definedName>
    <definedName name="BaseLineMatrix" localSheetId="2">{1,2;3,4}</definedName>
    <definedName name="BaseLineMatrix">{1,2;3,4}</definedName>
    <definedName name="Bx" localSheetId="2">#REF!</definedName>
    <definedName name="Bx">#REF!</definedName>
    <definedName name="CCR_OUTPUT_SHOPP3" localSheetId="2">#REF!</definedName>
    <definedName name="CCR_OUTPUT_SHOPP3">#REF!</definedName>
    <definedName name="CCR_OUTPUT_SHOPP4" localSheetId="2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1">#REF!</definedName>
    <definedName name="Density_per_Discharge__Facility__Top_75_PCT__0_density_removed_" localSheetId="2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1">[2]Hospital_Details!#REF!</definedName>
    <definedName name="F_1827" localSheetId="2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1">[2]Hospital_Details!#REF!</definedName>
    <definedName name="H_236_A" localSheetId="2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1">[2]Hospital_Details!#REF!</definedName>
    <definedName name="H_627" localSheetId="2">[2]Hospital_Details!#REF!</definedName>
    <definedName name="H_627">[2]Hospital_Details!#REF!</definedName>
    <definedName name="H_628" localSheetId="1">[2]Hospital_Details!#REF!</definedName>
    <definedName name="H_628" localSheetId="2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1">[2]Hospital_Details!#REF!</definedName>
    <definedName name="H_805" localSheetId="2">[2]Hospital_Details!#REF!</definedName>
    <definedName name="H_805">[2]Hospital_Details!#REF!</definedName>
    <definedName name="H_806" localSheetId="1">[2]Hospital_Details!#REF!</definedName>
    <definedName name="H_806" localSheetId="2">[2]Hospital_Details!#REF!</definedName>
    <definedName name="H_806">[2]Hospital_Details!#REF!</definedName>
    <definedName name="H_83">[2]Hospital_Details!$A$368:$IV$368</definedName>
    <definedName name="H_93" localSheetId="1">[2]Hospital_Details!#REF!</definedName>
    <definedName name="H_93" localSheetId="2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1">#REF!</definedName>
    <definedName name="HospName" localSheetId="2">#REF!</definedName>
    <definedName name="HospName">#REF!</definedName>
    <definedName name="HospNum" localSheetId="1">#REF!</definedName>
    <definedName name="HospNum" localSheetId="2">#REF!</definedName>
    <definedName name="HospNum">#REF!</definedName>
    <definedName name="HTML_CodePage" hidden="1">1252</definedName>
    <definedName name="HTML_Control" localSheetId="1" hidden="1">{"'data dictionary'!$A$1:$C$26"}</definedName>
    <definedName name="HTML_Control" localSheetId="2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2">#REF!</definedName>
    <definedName name="OkDataSet">#REF!</definedName>
    <definedName name="OKLAHOMA" localSheetId="1">#REF!</definedName>
    <definedName name="OKLAHOMA" localSheetId="2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2">#REF!</definedName>
    <definedName name="PaymentDataSet">#REF!</definedName>
    <definedName name="Print_Area_MI">'[3]table 2.5'!$B$4:$T$154</definedName>
    <definedName name="PUBUSE" localSheetId="1">#REF!</definedName>
    <definedName name="PUBUSE" localSheetId="2">#REF!</definedName>
    <definedName name="PUBUSE">#REF!</definedName>
    <definedName name="q_sum_ex" localSheetId="2">#REF!</definedName>
    <definedName name="q_sum_ex">#REF!</definedName>
    <definedName name="second_version" localSheetId="1" hidden="1">{"'data dictionary'!$A$1:$C$26"}</definedName>
    <definedName name="second_version" localSheetId="2" hidden="1">{"'data dictionary'!$A$1:$C$26"}</definedName>
    <definedName name="second_version" hidden="1">{"'data dictionary'!$A$1:$C$26"}</definedName>
    <definedName name="shopp_ccr_20140618" localSheetId="2">#REF!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1">#REF!</definedName>
    <definedName name="TABLE4J_FY07" localSheetId="2">#REF!</definedName>
    <definedName name="TABLE4J_FY07">#REF!</definedName>
    <definedName name="TaxDataSet" localSheetId="2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L58" i="3" l="1"/>
  <c r="K58" i="3"/>
  <c r="J58" i="3"/>
  <c r="H58" i="3"/>
  <c r="G58" i="3"/>
  <c r="F58" i="3"/>
  <c r="L57" i="2"/>
  <c r="K57" i="2"/>
  <c r="J57" i="2"/>
  <c r="H57" i="2"/>
  <c r="G57" i="2"/>
  <c r="F57" i="2"/>
  <c r="J85" i="3" l="1"/>
  <c r="K64" i="3" s="1"/>
  <c r="K20" i="3" l="1"/>
  <c r="L20" i="3" s="1"/>
  <c r="K24" i="3"/>
  <c r="L24" i="3" s="1"/>
  <c r="K82" i="3"/>
  <c r="L82" i="3" s="1"/>
  <c r="K81" i="3"/>
  <c r="L81" i="3" s="1"/>
  <c r="K51" i="3"/>
  <c r="L51" i="3" s="1"/>
  <c r="K28" i="3"/>
  <c r="L28" i="3" s="1"/>
  <c r="K54" i="3"/>
  <c r="L54" i="3" s="1"/>
  <c r="K50" i="3"/>
  <c r="L50" i="3" s="1"/>
  <c r="K3" i="3"/>
  <c r="L3" i="3" s="1"/>
  <c r="K52" i="3"/>
  <c r="L52" i="3" s="1"/>
  <c r="K19" i="3"/>
  <c r="L19" i="3" s="1"/>
  <c r="K47" i="3"/>
  <c r="L47" i="3" s="1"/>
  <c r="L64" i="3"/>
  <c r="K48" i="3"/>
  <c r="L48" i="3" s="1"/>
  <c r="K49" i="3"/>
  <c r="L49" i="3" s="1"/>
  <c r="K46" i="3"/>
  <c r="L46" i="3" s="1"/>
  <c r="K45" i="3"/>
  <c r="L45" i="3" s="1"/>
  <c r="K21" i="3"/>
  <c r="L21" i="3" s="1"/>
  <c r="K25" i="3"/>
  <c r="L25" i="3" s="1"/>
  <c r="K23" i="3"/>
  <c r="L23" i="3" s="1"/>
  <c r="K17" i="3"/>
  <c r="L17" i="3" s="1"/>
  <c r="K77" i="3"/>
  <c r="L77" i="3" s="1"/>
  <c r="K74" i="3"/>
  <c r="L74" i="3" s="1"/>
  <c r="K67" i="3"/>
  <c r="L67" i="3" s="1"/>
  <c r="K43" i="3"/>
  <c r="L43" i="3" s="1"/>
  <c r="K27" i="3"/>
  <c r="L27" i="3" s="1"/>
  <c r="K31" i="3"/>
  <c r="L31" i="3" s="1"/>
  <c r="K44" i="3"/>
  <c r="L44" i="3" s="1"/>
  <c r="F85" i="3"/>
  <c r="G73" i="3" s="1"/>
  <c r="H73" i="3" s="1"/>
  <c r="K53" i="3"/>
  <c r="L53" i="3" s="1"/>
  <c r="K42" i="3"/>
  <c r="L42" i="3" s="1"/>
  <c r="K40" i="3"/>
  <c r="L40" i="3" s="1"/>
  <c r="K38" i="3"/>
  <c r="L38" i="3" s="1"/>
  <c r="K36" i="3"/>
  <c r="L36" i="3" s="1"/>
  <c r="K34" i="3"/>
  <c r="L34" i="3" s="1"/>
  <c r="K37" i="3"/>
  <c r="L37" i="3" s="1"/>
  <c r="K39" i="3"/>
  <c r="L39" i="3" s="1"/>
  <c r="K35" i="3"/>
  <c r="L35" i="3" s="1"/>
  <c r="K33" i="3"/>
  <c r="L33" i="3" s="1"/>
  <c r="K32" i="3"/>
  <c r="L32" i="3" s="1"/>
  <c r="K30" i="3"/>
  <c r="L30" i="3" s="1"/>
  <c r="K11" i="3"/>
  <c r="L11" i="3" s="1"/>
  <c r="K6" i="3"/>
  <c r="L6" i="3" s="1"/>
  <c r="K41" i="3"/>
  <c r="L41" i="3" s="1"/>
  <c r="K26" i="3"/>
  <c r="L26" i="3" s="1"/>
  <c r="K7" i="3"/>
  <c r="L7" i="3" s="1"/>
  <c r="K15" i="3"/>
  <c r="L15" i="3" s="1"/>
  <c r="K13" i="3"/>
  <c r="L13" i="3" s="1"/>
  <c r="K29" i="3"/>
  <c r="L29" i="3" s="1"/>
  <c r="K8" i="3"/>
  <c r="L8" i="3" s="1"/>
  <c r="K75" i="3"/>
  <c r="L75" i="3" s="1"/>
  <c r="K72" i="3"/>
  <c r="L72" i="3" s="1"/>
  <c r="K73" i="3"/>
  <c r="L73" i="3" s="1"/>
  <c r="K65" i="3"/>
  <c r="L65" i="3" s="1"/>
  <c r="K66" i="3"/>
  <c r="L66" i="3" s="1"/>
  <c r="K79" i="3"/>
  <c r="L79" i="3" s="1"/>
  <c r="K69" i="3"/>
  <c r="L69" i="3" s="1"/>
  <c r="K68" i="3"/>
  <c r="L68" i="3" s="1"/>
  <c r="K63" i="3"/>
  <c r="K12" i="3"/>
  <c r="L12" i="3" s="1"/>
  <c r="K22" i="3"/>
  <c r="L22" i="3" s="1"/>
  <c r="K16" i="3"/>
  <c r="L16" i="3" s="1"/>
  <c r="K18" i="3"/>
  <c r="L18" i="3" s="1"/>
  <c r="K10" i="3"/>
  <c r="L10" i="3" s="1"/>
  <c r="K9" i="3"/>
  <c r="L9" i="3" s="1"/>
  <c r="K80" i="3"/>
  <c r="L80" i="3" s="1"/>
  <c r="K78" i="3"/>
  <c r="L78" i="3" s="1"/>
  <c r="K76" i="3"/>
  <c r="L76" i="3" s="1"/>
  <c r="K70" i="3"/>
  <c r="L70" i="3" s="1"/>
  <c r="K71" i="3"/>
  <c r="L71" i="3" s="1"/>
  <c r="K4" i="3"/>
  <c r="L4" i="3" s="1"/>
  <c r="K14" i="3"/>
  <c r="L14" i="3" s="1"/>
  <c r="K5" i="3"/>
  <c r="L5" i="3" s="1"/>
  <c r="G24" i="3" l="1"/>
  <c r="H24" i="3" s="1"/>
  <c r="G74" i="3"/>
  <c r="H74" i="3" s="1"/>
  <c r="G68" i="3"/>
  <c r="H68" i="3" s="1"/>
  <c r="G71" i="3"/>
  <c r="H71" i="3" s="1"/>
  <c r="G76" i="3"/>
  <c r="H76" i="3" s="1"/>
  <c r="G72" i="3"/>
  <c r="H72" i="3" s="1"/>
  <c r="G66" i="3"/>
  <c r="H66" i="3" s="1"/>
  <c r="G63" i="3"/>
  <c r="H63" i="3" s="1"/>
  <c r="G64" i="3"/>
  <c r="H64" i="3" s="1"/>
  <c r="G80" i="3"/>
  <c r="H80" i="3" s="1"/>
  <c r="G81" i="3"/>
  <c r="H81" i="3" s="1"/>
  <c r="G22" i="3"/>
  <c r="H22" i="3" s="1"/>
  <c r="G34" i="3"/>
  <c r="H34" i="3" s="1"/>
  <c r="G69" i="3"/>
  <c r="H69" i="3" s="1"/>
  <c r="G75" i="3"/>
  <c r="H75" i="3" s="1"/>
  <c r="G16" i="3"/>
  <c r="H16" i="3" s="1"/>
  <c r="G5" i="3"/>
  <c r="H5" i="3" s="1"/>
  <c r="G46" i="3"/>
  <c r="H46" i="3" s="1"/>
  <c r="G17" i="3"/>
  <c r="H17" i="3" s="1"/>
  <c r="G38" i="3"/>
  <c r="H38" i="3" s="1"/>
  <c r="G41" i="3"/>
  <c r="H41" i="3" s="1"/>
  <c r="G78" i="3"/>
  <c r="H78" i="3" s="1"/>
  <c r="G51" i="3"/>
  <c r="H51" i="3" s="1"/>
  <c r="G42" i="3"/>
  <c r="H42" i="3" s="1"/>
  <c r="G14" i="3"/>
  <c r="H14" i="3" s="1"/>
  <c r="G36" i="3"/>
  <c r="H36" i="3" s="1"/>
  <c r="G31" i="3"/>
  <c r="H31" i="3" s="1"/>
  <c r="G37" i="3"/>
  <c r="H37" i="3" s="1"/>
  <c r="G54" i="3"/>
  <c r="H54" i="3" s="1"/>
  <c r="G28" i="3"/>
  <c r="H28" i="3" s="1"/>
  <c r="G13" i="3"/>
  <c r="H13" i="3" s="1"/>
  <c r="G15" i="3"/>
  <c r="H15" i="3" s="1"/>
  <c r="G48" i="3"/>
  <c r="H48" i="3" s="1"/>
  <c r="G30" i="3"/>
  <c r="H30" i="3" s="1"/>
  <c r="G23" i="3"/>
  <c r="H23" i="3" s="1"/>
  <c r="G7" i="3"/>
  <c r="H7" i="3" s="1"/>
  <c r="G50" i="3"/>
  <c r="H50" i="3" s="1"/>
  <c r="G52" i="3"/>
  <c r="H52" i="3" s="1"/>
  <c r="G47" i="3"/>
  <c r="H47" i="3" s="1"/>
  <c r="G26" i="3"/>
  <c r="H26" i="3" s="1"/>
  <c r="G49" i="3"/>
  <c r="H49" i="3" s="1"/>
  <c r="G8" i="3"/>
  <c r="H8" i="3" s="1"/>
  <c r="G40" i="3"/>
  <c r="H40" i="3" s="1"/>
  <c r="G67" i="3"/>
  <c r="H67" i="3" s="1"/>
  <c r="G82" i="3"/>
  <c r="H82" i="3" s="1"/>
  <c r="G20" i="3"/>
  <c r="H20" i="3" s="1"/>
  <c r="G6" i="3"/>
  <c r="H6" i="3" s="1"/>
  <c r="G45" i="3"/>
  <c r="H45" i="3" s="1"/>
  <c r="G44" i="3"/>
  <c r="H44" i="3" s="1"/>
  <c r="G19" i="3"/>
  <c r="H19" i="3" s="1"/>
  <c r="G39" i="3"/>
  <c r="H39" i="3" s="1"/>
  <c r="G12" i="3"/>
  <c r="H12" i="3" s="1"/>
  <c r="G27" i="3"/>
  <c r="H27" i="3" s="1"/>
  <c r="G33" i="3"/>
  <c r="H33" i="3" s="1"/>
  <c r="G25" i="3"/>
  <c r="H25" i="3" s="1"/>
  <c r="G3" i="3"/>
  <c r="H3" i="3" s="1"/>
  <c r="G4" i="3"/>
  <c r="H4" i="3" s="1"/>
  <c r="G18" i="3"/>
  <c r="H18" i="3" s="1"/>
  <c r="G9" i="3"/>
  <c r="H9" i="3" s="1"/>
  <c r="G43" i="3"/>
  <c r="H43" i="3" s="1"/>
  <c r="G35" i="3"/>
  <c r="H35" i="3" s="1"/>
  <c r="G21" i="3"/>
  <c r="H21" i="3" s="1"/>
  <c r="G10" i="3"/>
  <c r="H10" i="3" s="1"/>
  <c r="G53" i="3"/>
  <c r="H53" i="3" s="1"/>
  <c r="G32" i="3"/>
  <c r="H32" i="3" s="1"/>
  <c r="G29" i="3"/>
  <c r="H29" i="3" s="1"/>
  <c r="G11" i="3"/>
  <c r="H11" i="3" s="1"/>
  <c r="G70" i="3"/>
  <c r="H70" i="3" s="1"/>
  <c r="G65" i="3"/>
  <c r="H65" i="3" s="1"/>
  <c r="G79" i="3"/>
  <c r="H79" i="3" s="1"/>
  <c r="G77" i="3"/>
  <c r="H77" i="3" s="1"/>
  <c r="K85" i="3"/>
  <c r="L63" i="3"/>
  <c r="G85" i="3" l="1"/>
  <c r="L85" i="3"/>
  <c r="H85" i="3"/>
  <c r="J84" i="2" l="1"/>
  <c r="K72" i="2" s="1"/>
  <c r="K29" i="2" l="1"/>
  <c r="L29" i="2" s="1"/>
  <c r="L72" i="2"/>
  <c r="K36" i="2"/>
  <c r="L36" i="2" s="1"/>
  <c r="K17" i="2"/>
  <c r="L17" i="2" s="1"/>
  <c r="K77" i="2"/>
  <c r="L77" i="2" s="1"/>
  <c r="K51" i="2"/>
  <c r="L51" i="2" s="1"/>
  <c r="K34" i="2"/>
  <c r="L34" i="2" s="1"/>
  <c r="K23" i="2"/>
  <c r="L23" i="2" s="1"/>
  <c r="K22" i="2"/>
  <c r="L22" i="2" s="1"/>
  <c r="K45" i="2"/>
  <c r="L45" i="2" s="1"/>
  <c r="K38" i="2"/>
  <c r="L38" i="2" s="1"/>
  <c r="K71" i="2"/>
  <c r="L71" i="2" s="1"/>
  <c r="K73" i="2"/>
  <c r="L73" i="2" s="1"/>
  <c r="K79" i="2"/>
  <c r="L79" i="2" s="1"/>
  <c r="K52" i="2"/>
  <c r="L52" i="2" s="1"/>
  <c r="K50" i="2"/>
  <c r="L50" i="2" s="1"/>
  <c r="K48" i="2"/>
  <c r="L48" i="2" s="1"/>
  <c r="K43" i="2"/>
  <c r="L43" i="2" s="1"/>
  <c r="K47" i="2"/>
  <c r="L47" i="2" s="1"/>
  <c r="K26" i="2"/>
  <c r="L26" i="2" s="1"/>
  <c r="K20" i="2"/>
  <c r="L20" i="2" s="1"/>
  <c r="K31" i="2"/>
  <c r="L31" i="2" s="1"/>
  <c r="K40" i="2"/>
  <c r="L40" i="2" s="1"/>
  <c r="K30" i="2"/>
  <c r="L30" i="2" s="1"/>
  <c r="K18" i="2"/>
  <c r="L18" i="2" s="1"/>
  <c r="K6" i="2"/>
  <c r="L6" i="2" s="1"/>
  <c r="K53" i="2"/>
  <c r="L53" i="2" s="1"/>
  <c r="K44" i="2"/>
  <c r="L44" i="2" s="1"/>
  <c r="K49" i="2"/>
  <c r="L49" i="2" s="1"/>
  <c r="K25" i="2"/>
  <c r="L25" i="2" s="1"/>
  <c r="K7" i="2"/>
  <c r="L7" i="2" s="1"/>
  <c r="K28" i="2"/>
  <c r="L28" i="2" s="1"/>
  <c r="K69" i="2"/>
  <c r="L69" i="2" s="1"/>
  <c r="K70" i="2"/>
  <c r="L70" i="2" s="1"/>
  <c r="K76" i="2"/>
  <c r="L76" i="2" s="1"/>
  <c r="K67" i="2"/>
  <c r="L67" i="2" s="1"/>
  <c r="K65" i="2"/>
  <c r="L65" i="2" s="1"/>
  <c r="K78" i="2"/>
  <c r="L78" i="2" s="1"/>
  <c r="K74" i="2"/>
  <c r="L74" i="2" s="1"/>
  <c r="K32" i="2"/>
  <c r="L32" i="2" s="1"/>
  <c r="K19" i="2"/>
  <c r="L19" i="2" s="1"/>
  <c r="K24" i="2"/>
  <c r="L24" i="2" s="1"/>
  <c r="K21" i="2"/>
  <c r="L21" i="2" s="1"/>
  <c r="K27" i="2"/>
  <c r="L27" i="2" s="1"/>
  <c r="F84" i="2"/>
  <c r="G70" i="2" s="1"/>
  <c r="H70" i="2" s="1"/>
  <c r="K81" i="2"/>
  <c r="L81" i="2" s="1"/>
  <c r="K80" i="2"/>
  <c r="L80" i="2" s="1"/>
  <c r="K68" i="2"/>
  <c r="L68" i="2" s="1"/>
  <c r="K66" i="2"/>
  <c r="L66" i="2" s="1"/>
  <c r="K64" i="2"/>
  <c r="L64" i="2" s="1"/>
  <c r="K62" i="2"/>
  <c r="K75" i="2"/>
  <c r="L75" i="2" s="1"/>
  <c r="K63" i="2"/>
  <c r="L63" i="2" s="1"/>
  <c r="K54" i="2"/>
  <c r="L54" i="2" s="1"/>
  <c r="K42" i="2"/>
  <c r="L42" i="2" s="1"/>
  <c r="K46" i="2"/>
  <c r="L46" i="2" s="1"/>
  <c r="K41" i="2"/>
  <c r="L41" i="2" s="1"/>
  <c r="K39" i="2"/>
  <c r="L39" i="2" s="1"/>
  <c r="K37" i="2"/>
  <c r="L37" i="2" s="1"/>
  <c r="K35" i="2"/>
  <c r="L35" i="2" s="1"/>
  <c r="K33" i="2"/>
  <c r="L33" i="2" s="1"/>
  <c r="K13" i="2"/>
  <c r="L13" i="2" s="1"/>
  <c r="K12" i="2"/>
  <c r="L12" i="2" s="1"/>
  <c r="K10" i="2"/>
  <c r="L10" i="2" s="1"/>
  <c r="K9" i="2"/>
  <c r="L9" i="2" s="1"/>
  <c r="K15" i="2"/>
  <c r="L15" i="2" s="1"/>
  <c r="K14" i="2"/>
  <c r="L14" i="2" s="1"/>
  <c r="K11" i="2"/>
  <c r="L11" i="2" s="1"/>
  <c r="K8" i="2"/>
  <c r="L8" i="2" s="1"/>
  <c r="K5" i="2"/>
  <c r="L5" i="2" s="1"/>
  <c r="K16" i="2"/>
  <c r="L16" i="2" s="1"/>
  <c r="K3" i="2"/>
  <c r="K4" i="2"/>
  <c r="L4" i="2" s="1"/>
  <c r="G26" i="2" l="1"/>
  <c r="H26" i="2" s="1"/>
  <c r="G77" i="2"/>
  <c r="H77" i="2" s="1"/>
  <c r="G8" i="2"/>
  <c r="H8" i="2" s="1"/>
  <c r="G72" i="2"/>
  <c r="H72" i="2" s="1"/>
  <c r="G5" i="2"/>
  <c r="H5" i="2" s="1"/>
  <c r="G10" i="2"/>
  <c r="H10" i="2" s="1"/>
  <c r="G33" i="2"/>
  <c r="H33" i="2" s="1"/>
  <c r="G35" i="2"/>
  <c r="H35" i="2" s="1"/>
  <c r="G52" i="2"/>
  <c r="H52" i="2" s="1"/>
  <c r="G22" i="2"/>
  <c r="H22" i="2" s="1"/>
  <c r="G54" i="2"/>
  <c r="H54" i="2" s="1"/>
  <c r="G81" i="2"/>
  <c r="H81" i="2" s="1"/>
  <c r="G19" i="2"/>
  <c r="H19" i="2" s="1"/>
  <c r="G30" i="2"/>
  <c r="H30" i="2" s="1"/>
  <c r="G24" i="2"/>
  <c r="H24" i="2" s="1"/>
  <c r="G47" i="2"/>
  <c r="H47" i="2" s="1"/>
  <c r="G50" i="2"/>
  <c r="H50" i="2" s="1"/>
  <c r="G3" i="2"/>
  <c r="H3" i="2" s="1"/>
  <c r="G12" i="2"/>
  <c r="H12" i="2" s="1"/>
  <c r="G28" i="2"/>
  <c r="H28" i="2" s="1"/>
  <c r="G7" i="2"/>
  <c r="H7" i="2" s="1"/>
  <c r="G36" i="2"/>
  <c r="H36" i="2" s="1"/>
  <c r="G34" i="2"/>
  <c r="H34" i="2" s="1"/>
  <c r="G16" i="2"/>
  <c r="H16" i="2" s="1"/>
  <c r="G9" i="2"/>
  <c r="H9" i="2" s="1"/>
  <c r="G13" i="2"/>
  <c r="H13" i="2" s="1"/>
  <c r="G17" i="2"/>
  <c r="H17" i="2" s="1"/>
  <c r="G29" i="2"/>
  <c r="H29" i="2" s="1"/>
  <c r="G38" i="2"/>
  <c r="H38" i="2" s="1"/>
  <c r="G37" i="2"/>
  <c r="H37" i="2" s="1"/>
  <c r="G42" i="2"/>
  <c r="H42" i="2" s="1"/>
  <c r="G11" i="2"/>
  <c r="H11" i="2" s="1"/>
  <c r="G18" i="2"/>
  <c r="H18" i="2" s="1"/>
  <c r="G20" i="2"/>
  <c r="H20" i="2" s="1"/>
  <c r="G21" i="2"/>
  <c r="H21" i="2" s="1"/>
  <c r="G48" i="2"/>
  <c r="H48" i="2" s="1"/>
  <c r="G41" i="2"/>
  <c r="H41" i="2" s="1"/>
  <c r="G43" i="2"/>
  <c r="H43" i="2" s="1"/>
  <c r="G51" i="2"/>
  <c r="H51" i="2" s="1"/>
  <c r="G53" i="2"/>
  <c r="H53" i="2" s="1"/>
  <c r="G27" i="2"/>
  <c r="H27" i="2" s="1"/>
  <c r="G49" i="2"/>
  <c r="H49" i="2" s="1"/>
  <c r="G15" i="2"/>
  <c r="H15" i="2" s="1"/>
  <c r="G4" i="2"/>
  <c r="H4" i="2" s="1"/>
  <c r="G14" i="2"/>
  <c r="H14" i="2" s="1"/>
  <c r="G6" i="2"/>
  <c r="H6" i="2" s="1"/>
  <c r="G25" i="2"/>
  <c r="H25" i="2" s="1"/>
  <c r="G23" i="2"/>
  <c r="H23" i="2" s="1"/>
  <c r="G31" i="2"/>
  <c r="H31" i="2" s="1"/>
  <c r="G32" i="2"/>
  <c r="H32" i="2" s="1"/>
  <c r="G46" i="2"/>
  <c r="H46" i="2" s="1"/>
  <c r="G40" i="2"/>
  <c r="H40" i="2" s="1"/>
  <c r="G44" i="2"/>
  <c r="H44" i="2" s="1"/>
  <c r="G39" i="2"/>
  <c r="H39" i="2" s="1"/>
  <c r="G45" i="2"/>
  <c r="H45" i="2" s="1"/>
  <c r="G73" i="2"/>
  <c r="H73" i="2" s="1"/>
  <c r="G62" i="2"/>
  <c r="G76" i="2"/>
  <c r="H76" i="2" s="1"/>
  <c r="G69" i="2"/>
  <c r="H69" i="2" s="1"/>
  <c r="G74" i="2"/>
  <c r="H74" i="2" s="1"/>
  <c r="G68" i="2"/>
  <c r="H68" i="2" s="1"/>
  <c r="G66" i="2"/>
  <c r="H66" i="2" s="1"/>
  <c r="G78" i="2"/>
  <c r="H78" i="2" s="1"/>
  <c r="G63" i="2"/>
  <c r="H63" i="2" s="1"/>
  <c r="G79" i="2"/>
  <c r="H79" i="2" s="1"/>
  <c r="G65" i="2"/>
  <c r="H65" i="2" s="1"/>
  <c r="G71" i="2"/>
  <c r="H71" i="2" s="1"/>
  <c r="G67" i="2"/>
  <c r="H67" i="2" s="1"/>
  <c r="G80" i="2"/>
  <c r="H80" i="2" s="1"/>
  <c r="K84" i="2"/>
  <c r="L62" i="2"/>
  <c r="G64" i="2"/>
  <c r="H64" i="2" s="1"/>
  <c r="L3" i="2"/>
  <c r="G75" i="2"/>
  <c r="H75" i="2" s="1"/>
  <c r="L84" i="2" l="1"/>
  <c r="G84" i="2"/>
  <c r="H62" i="2"/>
  <c r="H84" i="2" l="1"/>
  <c r="AB73" i="1" l="1"/>
  <c r="AA73" i="1"/>
  <c r="X73" i="1"/>
  <c r="W73" i="1"/>
  <c r="Q73" i="1"/>
  <c r="P73" i="1"/>
  <c r="M73" i="1"/>
  <c r="L73" i="1"/>
  <c r="I73" i="1"/>
  <c r="H73" i="1"/>
  <c r="AB72" i="1"/>
  <c r="AA72" i="1"/>
  <c r="X72" i="1"/>
  <c r="W72" i="1"/>
  <c r="Q72" i="1"/>
  <c r="P72" i="1"/>
  <c r="M72" i="1"/>
  <c r="L72" i="1"/>
  <c r="I72" i="1"/>
  <c r="H72" i="1"/>
  <c r="AB71" i="1"/>
  <c r="AA71" i="1"/>
  <c r="X71" i="1"/>
  <c r="W71" i="1"/>
  <c r="Q71" i="1"/>
  <c r="P71" i="1"/>
  <c r="M71" i="1"/>
  <c r="L71" i="1"/>
  <c r="I71" i="1"/>
  <c r="H71" i="1"/>
  <c r="AB70" i="1"/>
  <c r="AA70" i="1"/>
  <c r="X70" i="1"/>
  <c r="W70" i="1"/>
  <c r="Q70" i="1"/>
  <c r="P70" i="1"/>
  <c r="M70" i="1"/>
  <c r="L70" i="1"/>
  <c r="I70" i="1"/>
  <c r="H70" i="1"/>
  <c r="AB69" i="1"/>
  <c r="AA69" i="1"/>
  <c r="X69" i="1"/>
  <c r="W69" i="1"/>
  <c r="Q69" i="1"/>
  <c r="P69" i="1"/>
  <c r="M69" i="1"/>
  <c r="L69" i="1"/>
  <c r="I69" i="1"/>
  <c r="H69" i="1"/>
  <c r="AB68" i="1"/>
  <c r="AA68" i="1"/>
  <c r="X68" i="1"/>
  <c r="W68" i="1"/>
  <c r="Q68" i="1"/>
  <c r="P68" i="1"/>
  <c r="M68" i="1"/>
  <c r="L68" i="1"/>
  <c r="I68" i="1"/>
  <c r="H68" i="1"/>
  <c r="AB67" i="1"/>
  <c r="AA67" i="1"/>
  <c r="X67" i="1"/>
  <c r="W67" i="1"/>
  <c r="Q67" i="1"/>
  <c r="P67" i="1"/>
  <c r="M67" i="1"/>
  <c r="L67" i="1"/>
  <c r="I67" i="1"/>
  <c r="H67" i="1"/>
  <c r="AB66" i="1"/>
  <c r="AA66" i="1"/>
  <c r="X66" i="1"/>
  <c r="W66" i="1"/>
  <c r="Q66" i="1"/>
  <c r="P66" i="1"/>
  <c r="M66" i="1"/>
  <c r="L66" i="1"/>
  <c r="I66" i="1"/>
  <c r="H66" i="1"/>
  <c r="J66" i="1" s="1"/>
  <c r="AB65" i="1"/>
  <c r="AA65" i="1"/>
  <c r="X65" i="1"/>
  <c r="W65" i="1"/>
  <c r="Q65" i="1"/>
  <c r="P65" i="1"/>
  <c r="M65" i="1"/>
  <c r="L65" i="1"/>
  <c r="I65" i="1"/>
  <c r="H65" i="1"/>
  <c r="AB64" i="1"/>
  <c r="AA64" i="1"/>
  <c r="X64" i="1"/>
  <c r="W64" i="1"/>
  <c r="Q64" i="1"/>
  <c r="P64" i="1"/>
  <c r="M64" i="1"/>
  <c r="L64" i="1"/>
  <c r="I64" i="1"/>
  <c r="H64" i="1"/>
  <c r="AB63" i="1"/>
  <c r="AA63" i="1"/>
  <c r="X63" i="1"/>
  <c r="W63" i="1"/>
  <c r="Y63" i="1" s="1"/>
  <c r="Q63" i="1"/>
  <c r="P63" i="1"/>
  <c r="M63" i="1"/>
  <c r="L63" i="1"/>
  <c r="I63" i="1"/>
  <c r="H63" i="1"/>
  <c r="AB62" i="1"/>
  <c r="AA62" i="1"/>
  <c r="X62" i="1"/>
  <c r="W62" i="1"/>
  <c r="Q62" i="1"/>
  <c r="P62" i="1"/>
  <c r="M62" i="1"/>
  <c r="L62" i="1"/>
  <c r="I62" i="1"/>
  <c r="H62" i="1"/>
  <c r="AB61" i="1"/>
  <c r="AA61" i="1"/>
  <c r="X61" i="1"/>
  <c r="W61" i="1"/>
  <c r="Q61" i="1"/>
  <c r="P61" i="1"/>
  <c r="M61" i="1"/>
  <c r="L61" i="1"/>
  <c r="I61" i="1"/>
  <c r="H61" i="1"/>
  <c r="AB60" i="1"/>
  <c r="AA60" i="1"/>
  <c r="X60" i="1"/>
  <c r="W60" i="1"/>
  <c r="Q60" i="1"/>
  <c r="P60" i="1"/>
  <c r="M60" i="1"/>
  <c r="L60" i="1"/>
  <c r="I60" i="1"/>
  <c r="H60" i="1"/>
  <c r="AB59" i="1"/>
  <c r="AA59" i="1"/>
  <c r="X59" i="1"/>
  <c r="W59" i="1"/>
  <c r="Q59" i="1"/>
  <c r="P59" i="1"/>
  <c r="M59" i="1"/>
  <c r="L59" i="1"/>
  <c r="I59" i="1"/>
  <c r="H59" i="1"/>
  <c r="AB58" i="1"/>
  <c r="AA58" i="1"/>
  <c r="X58" i="1"/>
  <c r="W58" i="1"/>
  <c r="Q58" i="1"/>
  <c r="P58" i="1"/>
  <c r="M58" i="1"/>
  <c r="L58" i="1"/>
  <c r="I58" i="1"/>
  <c r="H58" i="1"/>
  <c r="AB57" i="1"/>
  <c r="AA57" i="1"/>
  <c r="X57" i="1"/>
  <c r="W57" i="1"/>
  <c r="Q57" i="1"/>
  <c r="P57" i="1"/>
  <c r="M57" i="1"/>
  <c r="L57" i="1"/>
  <c r="I57" i="1"/>
  <c r="H57" i="1"/>
  <c r="AB56" i="1"/>
  <c r="AA56" i="1"/>
  <c r="X56" i="1"/>
  <c r="W56" i="1"/>
  <c r="Q56" i="1"/>
  <c r="P56" i="1"/>
  <c r="R56" i="1" s="1"/>
  <c r="M56" i="1"/>
  <c r="L56" i="1"/>
  <c r="I56" i="1"/>
  <c r="H56" i="1"/>
  <c r="AB55" i="1"/>
  <c r="AA55" i="1"/>
  <c r="X55" i="1"/>
  <c r="W55" i="1"/>
  <c r="Q55" i="1"/>
  <c r="P55" i="1"/>
  <c r="M55" i="1"/>
  <c r="L55" i="1"/>
  <c r="I55" i="1"/>
  <c r="H55" i="1"/>
  <c r="AB54" i="1"/>
  <c r="AA54" i="1"/>
  <c r="X54" i="1"/>
  <c r="W54" i="1"/>
  <c r="Q54" i="1"/>
  <c r="P54" i="1"/>
  <c r="M54" i="1"/>
  <c r="L54" i="1"/>
  <c r="I54" i="1"/>
  <c r="H54" i="1"/>
  <c r="AB53" i="1"/>
  <c r="AA53" i="1"/>
  <c r="X53" i="1"/>
  <c r="W53" i="1"/>
  <c r="Q53" i="1"/>
  <c r="P53" i="1"/>
  <c r="M53" i="1"/>
  <c r="L53" i="1"/>
  <c r="I53" i="1"/>
  <c r="H53" i="1"/>
  <c r="X52" i="1"/>
  <c r="AA52" i="1"/>
  <c r="Q52" i="1"/>
  <c r="P52" i="1"/>
  <c r="AB51" i="1"/>
  <c r="AA51" i="1"/>
  <c r="X51" i="1"/>
  <c r="W51" i="1"/>
  <c r="Q51" i="1"/>
  <c r="P51" i="1"/>
  <c r="M51" i="1"/>
  <c r="L51" i="1"/>
  <c r="I51" i="1"/>
  <c r="H51" i="1"/>
  <c r="AB50" i="1"/>
  <c r="AA50" i="1"/>
  <c r="X50" i="1"/>
  <c r="W50" i="1"/>
  <c r="Q50" i="1"/>
  <c r="P50" i="1"/>
  <c r="M50" i="1"/>
  <c r="L50" i="1"/>
  <c r="I50" i="1"/>
  <c r="H50" i="1"/>
  <c r="AB49" i="1"/>
  <c r="AA49" i="1"/>
  <c r="X49" i="1"/>
  <c r="W49" i="1"/>
  <c r="Q49" i="1"/>
  <c r="P49" i="1"/>
  <c r="M49" i="1"/>
  <c r="L49" i="1"/>
  <c r="I49" i="1"/>
  <c r="H49" i="1"/>
  <c r="AB48" i="1"/>
  <c r="AA48" i="1"/>
  <c r="X48" i="1"/>
  <c r="W48" i="1"/>
  <c r="Q48" i="1"/>
  <c r="P48" i="1"/>
  <c r="M48" i="1"/>
  <c r="L48" i="1"/>
  <c r="N48" i="1" s="1"/>
  <c r="I48" i="1"/>
  <c r="H48" i="1"/>
  <c r="AB47" i="1"/>
  <c r="AA47" i="1"/>
  <c r="X47" i="1"/>
  <c r="W47" i="1"/>
  <c r="Q47" i="1"/>
  <c r="P47" i="1"/>
  <c r="R47" i="1" s="1"/>
  <c r="M47" i="1"/>
  <c r="L47" i="1"/>
  <c r="I47" i="1"/>
  <c r="H47" i="1"/>
  <c r="J47" i="1" s="1"/>
  <c r="AB46" i="1"/>
  <c r="AA46" i="1"/>
  <c r="X46" i="1"/>
  <c r="W46" i="1"/>
  <c r="Y46" i="1" s="1"/>
  <c r="Q46" i="1"/>
  <c r="P46" i="1"/>
  <c r="M46" i="1"/>
  <c r="L46" i="1"/>
  <c r="I46" i="1"/>
  <c r="H46" i="1"/>
  <c r="AB45" i="1"/>
  <c r="AA45" i="1"/>
  <c r="X45" i="1"/>
  <c r="W45" i="1"/>
  <c r="Q45" i="1"/>
  <c r="P45" i="1"/>
  <c r="M45" i="1"/>
  <c r="L45" i="1"/>
  <c r="I45" i="1"/>
  <c r="H45" i="1"/>
  <c r="AB44" i="1"/>
  <c r="AA44" i="1"/>
  <c r="M44" i="1"/>
  <c r="P44" i="1"/>
  <c r="AB43" i="1"/>
  <c r="AA43" i="1"/>
  <c r="I43" i="1"/>
  <c r="L43" i="1"/>
  <c r="X42" i="1"/>
  <c r="AA42" i="1"/>
  <c r="M42" i="1"/>
  <c r="H42" i="1"/>
  <c r="AB41" i="1"/>
  <c r="AA41" i="1"/>
  <c r="X41" i="1"/>
  <c r="W41" i="1"/>
  <c r="Q41" i="1"/>
  <c r="P41" i="1"/>
  <c r="M41" i="1"/>
  <c r="L41" i="1"/>
  <c r="I41" i="1"/>
  <c r="H41" i="1"/>
  <c r="AB40" i="1"/>
  <c r="AA40" i="1"/>
  <c r="X40" i="1"/>
  <c r="W40" i="1"/>
  <c r="Q40" i="1"/>
  <c r="P40" i="1"/>
  <c r="M40" i="1"/>
  <c r="L40" i="1"/>
  <c r="I40" i="1"/>
  <c r="H40" i="1"/>
  <c r="AB39" i="1"/>
  <c r="AA39" i="1"/>
  <c r="X39" i="1"/>
  <c r="W39" i="1"/>
  <c r="Q39" i="1"/>
  <c r="P39" i="1"/>
  <c r="M39" i="1"/>
  <c r="L39" i="1"/>
  <c r="I39" i="1"/>
  <c r="H39" i="1"/>
  <c r="X38" i="1"/>
  <c r="AA38" i="1"/>
  <c r="M38" i="1"/>
  <c r="H38" i="1"/>
  <c r="AB37" i="1"/>
  <c r="W37" i="1"/>
  <c r="Q37" i="1"/>
  <c r="AB36" i="1"/>
  <c r="AA36" i="1"/>
  <c r="X36" i="1"/>
  <c r="W36" i="1"/>
  <c r="Q36" i="1"/>
  <c r="P36" i="1"/>
  <c r="M36" i="1"/>
  <c r="L36" i="1"/>
  <c r="I36" i="1"/>
  <c r="H36" i="1"/>
  <c r="AB35" i="1"/>
  <c r="AA35" i="1"/>
  <c r="X35" i="1"/>
  <c r="W35" i="1"/>
  <c r="Q35" i="1"/>
  <c r="P35" i="1"/>
  <c r="M35" i="1"/>
  <c r="L35" i="1"/>
  <c r="I35" i="1"/>
  <c r="H35" i="1"/>
  <c r="AB34" i="1"/>
  <c r="AA34" i="1"/>
  <c r="X34" i="1"/>
  <c r="W34" i="1"/>
  <c r="Q34" i="1"/>
  <c r="P34" i="1"/>
  <c r="M34" i="1"/>
  <c r="L34" i="1"/>
  <c r="I34" i="1"/>
  <c r="H34" i="1"/>
  <c r="AB33" i="1"/>
  <c r="AA33" i="1"/>
  <c r="X33" i="1"/>
  <c r="W33" i="1"/>
  <c r="Q33" i="1"/>
  <c r="P33" i="1"/>
  <c r="M33" i="1"/>
  <c r="L33" i="1"/>
  <c r="I33" i="1"/>
  <c r="H33" i="1"/>
  <c r="AB32" i="1"/>
  <c r="AA32" i="1"/>
  <c r="X32" i="1"/>
  <c r="W32" i="1"/>
  <c r="Q32" i="1"/>
  <c r="P32" i="1"/>
  <c r="M32" i="1"/>
  <c r="L32" i="1"/>
  <c r="I32" i="1"/>
  <c r="H32" i="1"/>
  <c r="AB31" i="1"/>
  <c r="AA31" i="1"/>
  <c r="X31" i="1"/>
  <c r="W31" i="1"/>
  <c r="Q31" i="1"/>
  <c r="P31" i="1"/>
  <c r="M31" i="1"/>
  <c r="L31" i="1"/>
  <c r="I31" i="1"/>
  <c r="H31" i="1"/>
  <c r="AB30" i="1"/>
  <c r="AA30" i="1"/>
  <c r="X30" i="1"/>
  <c r="W30" i="1"/>
  <c r="Q30" i="1"/>
  <c r="P30" i="1"/>
  <c r="M30" i="1"/>
  <c r="L30" i="1"/>
  <c r="I30" i="1"/>
  <c r="H30" i="1"/>
  <c r="AB29" i="1"/>
  <c r="AA29" i="1"/>
  <c r="X29" i="1"/>
  <c r="W29" i="1"/>
  <c r="Q29" i="1"/>
  <c r="P29" i="1"/>
  <c r="M29" i="1"/>
  <c r="L29" i="1"/>
  <c r="I29" i="1"/>
  <c r="H29" i="1"/>
  <c r="AB28" i="1"/>
  <c r="AA28" i="1"/>
  <c r="X28" i="1"/>
  <c r="W28" i="1"/>
  <c r="Q28" i="1"/>
  <c r="P28" i="1"/>
  <c r="M28" i="1"/>
  <c r="L28" i="1"/>
  <c r="I28" i="1"/>
  <c r="H28" i="1"/>
  <c r="AB27" i="1"/>
  <c r="AA27" i="1"/>
  <c r="X27" i="1"/>
  <c r="W27" i="1"/>
  <c r="Q27" i="1"/>
  <c r="P27" i="1"/>
  <c r="M27" i="1"/>
  <c r="L27" i="1"/>
  <c r="I27" i="1"/>
  <c r="H27" i="1"/>
  <c r="AB26" i="1"/>
  <c r="AA26" i="1"/>
  <c r="X26" i="1"/>
  <c r="W26" i="1"/>
  <c r="Q26" i="1"/>
  <c r="P26" i="1"/>
  <c r="M26" i="1"/>
  <c r="L26" i="1"/>
  <c r="I26" i="1"/>
  <c r="H26" i="1"/>
  <c r="AB25" i="1"/>
  <c r="AA25" i="1"/>
  <c r="X25" i="1"/>
  <c r="W25" i="1"/>
  <c r="Q25" i="1"/>
  <c r="P25" i="1"/>
  <c r="M25" i="1"/>
  <c r="L25" i="1"/>
  <c r="I25" i="1"/>
  <c r="H25" i="1"/>
  <c r="AB24" i="1"/>
  <c r="AA24" i="1"/>
  <c r="X24" i="1"/>
  <c r="W24" i="1"/>
  <c r="Q24" i="1"/>
  <c r="P24" i="1"/>
  <c r="M24" i="1"/>
  <c r="L24" i="1"/>
  <c r="I24" i="1"/>
  <c r="H24" i="1"/>
  <c r="AB23" i="1"/>
  <c r="AA23" i="1"/>
  <c r="X23" i="1"/>
  <c r="W23" i="1"/>
  <c r="Q23" i="1"/>
  <c r="P23" i="1"/>
  <c r="M23" i="1"/>
  <c r="L23" i="1"/>
  <c r="I23" i="1"/>
  <c r="H23" i="1"/>
  <c r="X22" i="1"/>
  <c r="W22" i="1"/>
  <c r="Q22" i="1"/>
  <c r="P22" i="1"/>
  <c r="AB21" i="1"/>
  <c r="AA21" i="1"/>
  <c r="X21" i="1"/>
  <c r="W21" i="1"/>
  <c r="Q21" i="1"/>
  <c r="P21" i="1"/>
  <c r="M21" i="1"/>
  <c r="L21" i="1"/>
  <c r="I21" i="1"/>
  <c r="H21" i="1"/>
  <c r="W20" i="1"/>
  <c r="Q20" i="1"/>
  <c r="AB19" i="1"/>
  <c r="Q19" i="1"/>
  <c r="P19" i="1"/>
  <c r="AB18" i="1"/>
  <c r="AA18" i="1"/>
  <c r="X18" i="1"/>
  <c r="W18" i="1"/>
  <c r="Q18" i="1"/>
  <c r="P18" i="1"/>
  <c r="M18" i="1"/>
  <c r="L18" i="1"/>
  <c r="I18" i="1"/>
  <c r="H18" i="1"/>
  <c r="AB17" i="1"/>
  <c r="AA17" i="1"/>
  <c r="X17" i="1"/>
  <c r="W17" i="1"/>
  <c r="Q17" i="1"/>
  <c r="P17" i="1"/>
  <c r="M17" i="1"/>
  <c r="L17" i="1"/>
  <c r="I17" i="1"/>
  <c r="H17" i="1"/>
  <c r="AB16" i="1"/>
  <c r="AA16" i="1"/>
  <c r="X16" i="1"/>
  <c r="W16" i="1"/>
  <c r="Q16" i="1"/>
  <c r="P16" i="1"/>
  <c r="M16" i="1"/>
  <c r="L16" i="1"/>
  <c r="I16" i="1"/>
  <c r="H16" i="1"/>
  <c r="AB15" i="1"/>
  <c r="AA15" i="1"/>
  <c r="X15" i="1"/>
  <c r="W15" i="1"/>
  <c r="Q15" i="1"/>
  <c r="P15" i="1"/>
  <c r="M15" i="1"/>
  <c r="L15" i="1"/>
  <c r="I15" i="1"/>
  <c r="H15" i="1"/>
  <c r="AB14" i="1"/>
  <c r="AA14" i="1"/>
  <c r="X14" i="1"/>
  <c r="W14" i="1"/>
  <c r="Q14" i="1"/>
  <c r="P14" i="1"/>
  <c r="M14" i="1"/>
  <c r="L14" i="1"/>
  <c r="I14" i="1"/>
  <c r="H14" i="1"/>
  <c r="AB13" i="1"/>
  <c r="AA13" i="1"/>
  <c r="X13" i="1"/>
  <c r="W13" i="1"/>
  <c r="Q13" i="1"/>
  <c r="P13" i="1"/>
  <c r="M13" i="1"/>
  <c r="L13" i="1"/>
  <c r="I13" i="1"/>
  <c r="H13" i="1"/>
  <c r="AB12" i="1"/>
  <c r="AA12" i="1"/>
  <c r="X12" i="1"/>
  <c r="W12" i="1"/>
  <c r="Q12" i="1"/>
  <c r="P12" i="1"/>
  <c r="M12" i="1"/>
  <c r="L12" i="1"/>
  <c r="I12" i="1"/>
  <c r="H12" i="1"/>
  <c r="X11" i="1"/>
  <c r="I11" i="1"/>
  <c r="L11" i="1"/>
  <c r="AB10" i="1"/>
  <c r="AA10" i="1"/>
  <c r="X10" i="1"/>
  <c r="W10" i="1"/>
  <c r="Q10" i="1"/>
  <c r="P10" i="1"/>
  <c r="M10" i="1"/>
  <c r="L10" i="1"/>
  <c r="I10" i="1"/>
  <c r="H10" i="1"/>
  <c r="AB9" i="1"/>
  <c r="AA9" i="1"/>
  <c r="X9" i="1"/>
  <c r="W9" i="1"/>
  <c r="Q9" i="1"/>
  <c r="P9" i="1"/>
  <c r="M9" i="1"/>
  <c r="L9" i="1"/>
  <c r="I9" i="1"/>
  <c r="H9" i="1"/>
  <c r="AB8" i="1"/>
  <c r="AA8" i="1"/>
  <c r="X8" i="1"/>
  <c r="W8" i="1"/>
  <c r="Q8" i="1"/>
  <c r="P8" i="1"/>
  <c r="M8" i="1"/>
  <c r="L8" i="1"/>
  <c r="I8" i="1"/>
  <c r="H8" i="1"/>
  <c r="AB7" i="1"/>
  <c r="AA7" i="1"/>
  <c r="X7" i="1"/>
  <c r="W7" i="1"/>
  <c r="Q7" i="1"/>
  <c r="P7" i="1"/>
  <c r="M7" i="1"/>
  <c r="L7" i="1"/>
  <c r="I7" i="1"/>
  <c r="H7" i="1"/>
  <c r="AB6" i="1"/>
  <c r="AA6" i="1"/>
  <c r="X6" i="1"/>
  <c r="W6" i="1"/>
  <c r="Q6" i="1"/>
  <c r="P6" i="1"/>
  <c r="M6" i="1"/>
  <c r="L6" i="1"/>
  <c r="I6" i="1"/>
  <c r="H6" i="1"/>
  <c r="AB5" i="1"/>
  <c r="AA5" i="1"/>
  <c r="X5" i="1"/>
  <c r="W5" i="1"/>
  <c r="Q5" i="1"/>
  <c r="P5" i="1"/>
  <c r="M5" i="1"/>
  <c r="L5" i="1"/>
  <c r="I5" i="1"/>
  <c r="H5" i="1"/>
  <c r="AB4" i="1"/>
  <c r="AA4" i="1"/>
  <c r="X4" i="1"/>
  <c r="W4" i="1"/>
  <c r="Q4" i="1"/>
  <c r="P4" i="1"/>
  <c r="M4" i="1"/>
  <c r="L4" i="1"/>
  <c r="I4" i="1"/>
  <c r="H4" i="1"/>
  <c r="AB3" i="1"/>
  <c r="AA3" i="1"/>
  <c r="X3" i="1"/>
  <c r="W3" i="1"/>
  <c r="Q3" i="1"/>
  <c r="P3" i="1"/>
  <c r="M3" i="1"/>
  <c r="L3" i="1"/>
  <c r="I3" i="1"/>
  <c r="H3" i="1"/>
  <c r="AB2" i="1"/>
  <c r="AA2" i="1"/>
  <c r="X2" i="1"/>
  <c r="W2" i="1"/>
  <c r="Q2" i="1"/>
  <c r="P2" i="1"/>
  <c r="M2" i="1"/>
  <c r="L2" i="1"/>
  <c r="I2" i="1"/>
  <c r="H2" i="1"/>
  <c r="J36" i="1" l="1"/>
  <c r="W44" i="1"/>
  <c r="Y49" i="1"/>
  <c r="N51" i="1"/>
  <c r="AB11" i="1"/>
  <c r="H11" i="1"/>
  <c r="J11" i="1" s="1"/>
  <c r="Y15" i="1"/>
  <c r="R8" i="1"/>
  <c r="N23" i="1"/>
  <c r="Y23" i="1"/>
  <c r="R24" i="1"/>
  <c r="N25" i="1"/>
  <c r="R26" i="1"/>
  <c r="AC26" i="1"/>
  <c r="Y27" i="1"/>
  <c r="R28" i="1"/>
  <c r="AC53" i="1"/>
  <c r="N56" i="1"/>
  <c r="J57" i="1"/>
  <c r="AC57" i="1"/>
  <c r="N58" i="1"/>
  <c r="Y58" i="1"/>
  <c r="J59" i="1"/>
  <c r="R59" i="1"/>
  <c r="N60" i="1"/>
  <c r="R63" i="1"/>
  <c r="Y66" i="1"/>
  <c r="R67" i="1"/>
  <c r="AC67" i="1"/>
  <c r="N68" i="1"/>
  <c r="J69" i="1"/>
  <c r="AC69" i="1"/>
  <c r="Y70" i="1"/>
  <c r="J71" i="1"/>
  <c r="R71" i="1"/>
  <c r="AC71" i="1"/>
  <c r="N72" i="1"/>
  <c r="J73" i="1"/>
  <c r="AC36" i="1"/>
  <c r="R22" i="1"/>
  <c r="J23" i="1"/>
  <c r="R29" i="1"/>
  <c r="Y36" i="1"/>
  <c r="J3" i="1"/>
  <c r="AC3" i="1"/>
  <c r="AC7" i="1"/>
  <c r="J12" i="1"/>
  <c r="R12" i="1"/>
  <c r="N15" i="1"/>
  <c r="N18" i="1"/>
  <c r="Y29" i="1"/>
  <c r="J30" i="1"/>
  <c r="AC30" i="1"/>
  <c r="Y31" i="1"/>
  <c r="AC32" i="1"/>
  <c r="N33" i="1"/>
  <c r="J34" i="1"/>
  <c r="N36" i="1"/>
  <c r="J39" i="1"/>
  <c r="N40" i="1"/>
  <c r="R18" i="1"/>
  <c r="AC18" i="1"/>
  <c r="Y24" i="1"/>
  <c r="N26" i="1"/>
  <c r="AC27" i="1"/>
  <c r="R36" i="1"/>
  <c r="R46" i="1"/>
  <c r="N73" i="1"/>
  <c r="R2" i="1"/>
  <c r="J4" i="1"/>
  <c r="R4" i="1"/>
  <c r="AC4" i="1"/>
  <c r="N5" i="1"/>
  <c r="J8" i="1"/>
  <c r="J15" i="1"/>
  <c r="J31" i="1"/>
  <c r="Y32" i="1"/>
  <c r="N34" i="1"/>
  <c r="R35" i="1"/>
  <c r="AC35" i="1"/>
  <c r="J53" i="1"/>
  <c r="N4" i="1"/>
  <c r="R5" i="1"/>
  <c r="Y6" i="1"/>
  <c r="J10" i="1"/>
  <c r="AC10" i="1"/>
  <c r="Y12" i="1"/>
  <c r="R13" i="1"/>
  <c r="N17" i="1"/>
  <c r="J18" i="1"/>
  <c r="R19" i="1"/>
  <c r="R21" i="1"/>
  <c r="R25" i="1"/>
  <c r="AC31" i="1"/>
  <c r="AC40" i="1"/>
  <c r="Y45" i="1"/>
  <c r="AC49" i="1"/>
  <c r="Y50" i="1"/>
  <c r="J51" i="1"/>
  <c r="R51" i="1"/>
  <c r="AC51" i="1"/>
  <c r="R58" i="1"/>
  <c r="N59" i="1"/>
  <c r="R60" i="1"/>
  <c r="AC62" i="1"/>
  <c r="R6" i="1"/>
  <c r="Y7" i="1"/>
  <c r="Y8" i="1"/>
  <c r="J9" i="1"/>
  <c r="R9" i="1"/>
  <c r="J14" i="1"/>
  <c r="AC14" i="1"/>
  <c r="AC15" i="1"/>
  <c r="Y16" i="1"/>
  <c r="Y28" i="1"/>
  <c r="R41" i="1"/>
  <c r="H43" i="1"/>
  <c r="J43" i="1" s="1"/>
  <c r="N46" i="1"/>
  <c r="N47" i="1"/>
  <c r="R48" i="1"/>
  <c r="AC48" i="1"/>
  <c r="AB52" i="1"/>
  <c r="AC52" i="1" s="1"/>
  <c r="J54" i="1"/>
  <c r="J68" i="1"/>
  <c r="AC68" i="1"/>
  <c r="N71" i="1"/>
  <c r="J72" i="1"/>
  <c r="N3" i="1"/>
  <c r="Y3" i="1"/>
  <c r="Y5" i="1"/>
  <c r="Y9" i="1"/>
  <c r="Y13" i="1"/>
  <c r="AC16" i="1"/>
  <c r="N21" i="1"/>
  <c r="AC23" i="1"/>
  <c r="J26" i="1"/>
  <c r="J27" i="1"/>
  <c r="N29" i="1"/>
  <c r="N30" i="1"/>
  <c r="R32" i="1"/>
  <c r="R33" i="1"/>
  <c r="N39" i="1"/>
  <c r="J41" i="1"/>
  <c r="J45" i="1"/>
  <c r="R45" i="1"/>
  <c r="J48" i="1"/>
  <c r="J49" i="1"/>
  <c r="N53" i="1"/>
  <c r="Y59" i="1"/>
  <c r="N64" i="1"/>
  <c r="Y64" i="1"/>
  <c r="J65" i="1"/>
  <c r="R65" i="1"/>
  <c r="AC65" i="1"/>
  <c r="R72" i="1"/>
  <c r="H22" i="1"/>
  <c r="X44" i="1"/>
  <c r="AC47" i="1"/>
  <c r="N55" i="1"/>
  <c r="J56" i="1"/>
  <c r="Y61" i="1"/>
  <c r="R62" i="1"/>
  <c r="Y73" i="1"/>
  <c r="J2" i="1"/>
  <c r="AC6" i="1"/>
  <c r="J7" i="1"/>
  <c r="R7" i="1"/>
  <c r="N9" i="1"/>
  <c r="N10" i="1"/>
  <c r="Y10" i="1"/>
  <c r="N13" i="1"/>
  <c r="N14" i="1"/>
  <c r="R16" i="1"/>
  <c r="R17" i="1"/>
  <c r="I19" i="1"/>
  <c r="L22" i="1"/>
  <c r="AC24" i="1"/>
  <c r="J28" i="1"/>
  <c r="N31" i="1"/>
  <c r="R34" i="1"/>
  <c r="M37" i="1"/>
  <c r="Y41" i="1"/>
  <c r="AC44" i="1"/>
  <c r="Y48" i="1"/>
  <c r="J50" i="1"/>
  <c r="R50" i="1"/>
  <c r="Y54" i="1"/>
  <c r="J55" i="1"/>
  <c r="R55" i="1"/>
  <c r="AC55" i="1"/>
  <c r="N57" i="1"/>
  <c r="J61" i="1"/>
  <c r="R61" i="1"/>
  <c r="AC61" i="1"/>
  <c r="N62" i="1"/>
  <c r="Y62" i="1"/>
  <c r="AC64" i="1"/>
  <c r="Y65" i="1"/>
  <c r="AC66" i="1"/>
  <c r="N69" i="1"/>
  <c r="AC73" i="1"/>
  <c r="N7" i="1"/>
  <c r="AC8" i="1"/>
  <c r="R10" i="1"/>
  <c r="M11" i="1"/>
  <c r="N11" i="1" s="1"/>
  <c r="AC12" i="1"/>
  <c r="R14" i="1"/>
  <c r="J16" i="1"/>
  <c r="Y17" i="1"/>
  <c r="AA22" i="1"/>
  <c r="J24" i="1"/>
  <c r="Y25" i="1"/>
  <c r="N27" i="1"/>
  <c r="AC28" i="1"/>
  <c r="R30" i="1"/>
  <c r="J32" i="1"/>
  <c r="Y33" i="1"/>
  <c r="J35" i="1"/>
  <c r="Y40" i="1"/>
  <c r="N41" i="1"/>
  <c r="AC41" i="1"/>
  <c r="L44" i="1"/>
  <c r="N49" i="1"/>
  <c r="Y51" i="1"/>
  <c r="R52" i="1"/>
  <c r="N54" i="1"/>
  <c r="Y55" i="1"/>
  <c r="R57" i="1"/>
  <c r="AC58" i="1"/>
  <c r="Y60" i="1"/>
  <c r="J62" i="1"/>
  <c r="AC63" i="1"/>
  <c r="N65" i="1"/>
  <c r="J67" i="1"/>
  <c r="R68" i="1"/>
  <c r="N70" i="1"/>
  <c r="Y71" i="1"/>
  <c r="R73" i="1"/>
  <c r="L19" i="1"/>
  <c r="AB22" i="1"/>
  <c r="AC43" i="1"/>
  <c r="N44" i="1"/>
  <c r="Q44" i="1"/>
  <c r="R44" i="1" s="1"/>
  <c r="M19" i="1"/>
  <c r="X19" i="1"/>
  <c r="I20" i="1"/>
  <c r="AA20" i="1"/>
  <c r="J40" i="1"/>
  <c r="P43" i="1"/>
  <c r="W43" i="1"/>
  <c r="H44" i="1"/>
  <c r="H52" i="1"/>
  <c r="Y53" i="1"/>
  <c r="AC56" i="1"/>
  <c r="J60" i="1"/>
  <c r="N63" i="1"/>
  <c r="R66" i="1"/>
  <c r="Y68" i="1"/>
  <c r="Y69" i="1"/>
  <c r="J70" i="1"/>
  <c r="AC72" i="1"/>
  <c r="N2" i="1"/>
  <c r="AC2" i="1"/>
  <c r="R3" i="1"/>
  <c r="J6" i="1"/>
  <c r="H19" i="1"/>
  <c r="J19" i="1" s="1"/>
  <c r="M20" i="1"/>
  <c r="Y21" i="1"/>
  <c r="M22" i="1"/>
  <c r="N35" i="1"/>
  <c r="I37" i="1"/>
  <c r="X37" i="1"/>
  <c r="Y37" i="1" s="1"/>
  <c r="R39" i="1"/>
  <c r="AC39" i="1"/>
  <c r="Q43" i="1"/>
  <c r="I44" i="1"/>
  <c r="N45" i="1"/>
  <c r="AC45" i="1"/>
  <c r="AC50" i="1"/>
  <c r="L52" i="1"/>
  <c r="W52" i="1"/>
  <c r="Y52" i="1" s="1"/>
  <c r="R53" i="1"/>
  <c r="R54" i="1"/>
  <c r="AC54" i="1"/>
  <c r="Y56" i="1"/>
  <c r="Y57" i="1"/>
  <c r="J58" i="1"/>
  <c r="AC59" i="1"/>
  <c r="AC60" i="1"/>
  <c r="N61" i="1"/>
  <c r="J63" i="1"/>
  <c r="J64" i="1"/>
  <c r="R64" i="1"/>
  <c r="N66" i="1"/>
  <c r="N67" i="1"/>
  <c r="Y67" i="1"/>
  <c r="R69" i="1"/>
  <c r="R70" i="1"/>
  <c r="AC70" i="1"/>
  <c r="Y72" i="1"/>
  <c r="U74" i="1"/>
  <c r="W11" i="1"/>
  <c r="Y11" i="1" s="1"/>
  <c r="AA11" i="1"/>
  <c r="AC11" i="1" s="1"/>
  <c r="H20" i="1"/>
  <c r="L20" i="1"/>
  <c r="L37" i="1"/>
  <c r="P37" i="1"/>
  <c r="R37" i="1" s="1"/>
  <c r="H37" i="1"/>
  <c r="Y2" i="1"/>
  <c r="AC5" i="1"/>
  <c r="J13" i="1"/>
  <c r="Y14" i="1"/>
  <c r="N16" i="1"/>
  <c r="AC17" i="1"/>
  <c r="P20" i="1"/>
  <c r="R20" i="1" s="1"/>
  <c r="J21" i="1"/>
  <c r="Y22" i="1"/>
  <c r="N24" i="1"/>
  <c r="AC25" i="1"/>
  <c r="R27" i="1"/>
  <c r="J29" i="1"/>
  <c r="Y30" i="1"/>
  <c r="N32" i="1"/>
  <c r="AC33" i="1"/>
  <c r="Y4" i="1"/>
  <c r="N8" i="1"/>
  <c r="AC9" i="1"/>
  <c r="J5" i="1"/>
  <c r="N6" i="1"/>
  <c r="N12" i="1"/>
  <c r="AC13" i="1"/>
  <c r="R15" i="1"/>
  <c r="J17" i="1"/>
  <c r="Y18" i="1"/>
  <c r="W19" i="1"/>
  <c r="Y19" i="1" s="1"/>
  <c r="AA19" i="1"/>
  <c r="AC19" i="1" s="1"/>
  <c r="X20" i="1"/>
  <c r="Y20" i="1" s="1"/>
  <c r="AB20" i="1"/>
  <c r="AC21" i="1"/>
  <c r="R23" i="1"/>
  <c r="J25" i="1"/>
  <c r="Y26" i="1"/>
  <c r="N28" i="1"/>
  <c r="AC29" i="1"/>
  <c r="R31" i="1"/>
  <c r="J33" i="1"/>
  <c r="Y34" i="1"/>
  <c r="AB38" i="1"/>
  <c r="AC38" i="1" s="1"/>
  <c r="AB42" i="1"/>
  <c r="AC42" i="1" s="1"/>
  <c r="F74" i="1"/>
  <c r="P11" i="1"/>
  <c r="V74" i="1"/>
  <c r="I22" i="1"/>
  <c r="Y35" i="1"/>
  <c r="AA37" i="1"/>
  <c r="AC37" i="1" s="1"/>
  <c r="I38" i="1"/>
  <c r="J38" i="1" s="1"/>
  <c r="P38" i="1"/>
  <c r="W38" i="1"/>
  <c r="Y38" i="1" s="1"/>
  <c r="R40" i="1"/>
  <c r="I42" i="1"/>
  <c r="J42" i="1" s="1"/>
  <c r="P42" i="1"/>
  <c r="W42" i="1"/>
  <c r="Y42" i="1" s="1"/>
  <c r="X43" i="1"/>
  <c r="Y47" i="1"/>
  <c r="R49" i="1"/>
  <c r="I52" i="1"/>
  <c r="J52" i="1" s="1"/>
  <c r="M52" i="1"/>
  <c r="N52" i="1" s="1"/>
  <c r="G74" i="1"/>
  <c r="Q11" i="1"/>
  <c r="AC34" i="1"/>
  <c r="Q38" i="1"/>
  <c r="Y39" i="1"/>
  <c r="Q42" i="1"/>
  <c r="M43" i="1"/>
  <c r="N43" i="1" s="1"/>
  <c r="AC46" i="1"/>
  <c r="L38" i="1"/>
  <c r="N38" i="1" s="1"/>
  <c r="L42" i="1"/>
  <c r="N42" i="1" s="1"/>
  <c r="J46" i="1"/>
  <c r="N50" i="1"/>
  <c r="Y44" i="1" l="1"/>
  <c r="N37" i="1"/>
  <c r="J44" i="1"/>
  <c r="N20" i="1"/>
  <c r="N22" i="1"/>
  <c r="J37" i="1"/>
  <c r="R43" i="1"/>
  <c r="J20" i="1"/>
  <c r="J22" i="1"/>
  <c r="Y43" i="1"/>
  <c r="Y74" i="1" s="1"/>
  <c r="R11" i="1"/>
  <c r="AC20" i="1"/>
  <c r="AC22" i="1"/>
  <c r="N19" i="1"/>
  <c r="R42" i="1"/>
  <c r="R38" i="1"/>
  <c r="AC74" i="1" l="1"/>
  <c r="N74" i="1"/>
  <c r="J74" i="1"/>
  <c r="R74" i="1"/>
</calcChain>
</file>

<file path=xl/comments1.xml><?xml version="1.0" encoding="utf-8"?>
<comments xmlns="http://schemas.openxmlformats.org/spreadsheetml/2006/main">
  <authors>
    <author>Aaron Morris</author>
    <author>Kambra Reddick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comments2.xml><?xml version="1.0" encoding="utf-8"?>
<comments xmlns="http://schemas.openxmlformats.org/spreadsheetml/2006/main">
  <authors>
    <author>Aaron Morris</author>
    <author>Kambra Reddick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sharedStrings.xml><?xml version="1.0" encoding="utf-8"?>
<sst xmlns="http://schemas.openxmlformats.org/spreadsheetml/2006/main" count="638" uniqueCount="185">
  <si>
    <t>Medicaid Prov ID</t>
  </si>
  <si>
    <t>Hosp Name</t>
  </si>
  <si>
    <t>Hospital Class</t>
  </si>
  <si>
    <t>Effective Jan 2017</t>
  </si>
  <si>
    <t>Inpatient Hospital Access Payment</t>
  </si>
  <si>
    <t>Outpatient Hospital Access Payments</t>
  </si>
  <si>
    <t xml:space="preserve">Inpatient CY2017 SHOPP Allocation (Jan-Mar 2017) </t>
  </si>
  <si>
    <t xml:space="preserve"> Outpatient CY2017 SHOPP Allocation (Jan-Mar 2017) </t>
  </si>
  <si>
    <t xml:space="preserve">Total CY2017 SHOPP Allocation (Jan-Mar 2017) </t>
  </si>
  <si>
    <t xml:space="preserve">Inpatient CY2017 SHOPP Allocation (Apr-June 2017) </t>
  </si>
  <si>
    <t xml:space="preserve"> Outpatient CY2017 SHOPP Allocation (Apr-June 2017) </t>
  </si>
  <si>
    <t xml:space="preserve">Total CY2017 SHOPP Allocation (Apr-June 2017) </t>
  </si>
  <si>
    <t xml:space="preserve">Inpatient CY2017 SHOPP Allocation (July-Sept 2017) </t>
  </si>
  <si>
    <t xml:space="preserve"> Outpatient CY201 SHOPP Allocation (July-Sept 2017) </t>
  </si>
  <si>
    <t xml:space="preserve">Total CY2017 SHOPP Allocation (July-Sept 2017) </t>
  </si>
  <si>
    <t xml:space="preserve">Oct 2017 (FMAP Change) </t>
  </si>
  <si>
    <t xml:space="preserve">Inpatient CY2017 SHOPP Allocation (Oct-Dec 2017) </t>
  </si>
  <si>
    <t xml:space="preserve"> Outpatient CY2017 SHOPP Allocation (Oct-Dec 2017) </t>
  </si>
  <si>
    <t xml:space="preserve"> Total CY2017 SHOPP Allocation (Oct-Dec 2017)</t>
  </si>
  <si>
    <t>Inpatient CY2017 SHOPP Allocation 1.4% Withhold</t>
  </si>
  <si>
    <t xml:space="preserve"> Outpatient CY2017 SHOPP Allocation  1.4% Withhold</t>
  </si>
  <si>
    <t xml:space="preserve"> 1.4% Withhold </t>
  </si>
  <si>
    <t>100700030A</t>
  </si>
  <si>
    <t>ADAIR COUNTY HC INC</t>
  </si>
  <si>
    <t>200435950A</t>
  </si>
  <si>
    <t>AHS CLAREMORE REGIONAL HOSPITAL, LLC</t>
  </si>
  <si>
    <t>200439230A</t>
  </si>
  <si>
    <t>AHS SOUTHCREST HOSPITAL, LLC</t>
  </si>
  <si>
    <t>100699370A</t>
  </si>
  <si>
    <t>ALLIANCEHEALTH DEACONESS</t>
  </si>
  <si>
    <t>100700490A</t>
  </si>
  <si>
    <t>ALLIANCEHEALTH MIDWEST</t>
  </si>
  <si>
    <t>100699420A</t>
  </si>
  <si>
    <t>ALLIANCEHEALTH PONCA CITY</t>
  </si>
  <si>
    <t>100700040A</t>
  </si>
  <si>
    <t>ALLIANCEHEALTH PRYOR</t>
  </si>
  <si>
    <t>200102450A</t>
  </si>
  <si>
    <t>BAILEY MEDICAL CENTER LLC</t>
  </si>
  <si>
    <t>200573000A</t>
  </si>
  <si>
    <t>BRISTOW ENDEAVOR HEALTHCARE, LLC</t>
  </si>
  <si>
    <t>200085660B</t>
  </si>
  <si>
    <t>CEDAR RIDGE ACUTE</t>
  </si>
  <si>
    <t>100700010G</t>
  </si>
  <si>
    <t>CLINTON HMA LLC</t>
  </si>
  <si>
    <t>100261400B</t>
  </si>
  <si>
    <t>CRAIG GENERAL HOSPITAL</t>
  </si>
  <si>
    <t>200044190A</t>
  </si>
  <si>
    <t>CUSHING REGIONAL HOSPITAL</t>
  </si>
  <si>
    <t>100700120A</t>
  </si>
  <si>
    <t>DUNCAN REGIONAL HOSPITAL</t>
  </si>
  <si>
    <t>100696610B</t>
  </si>
  <si>
    <t>DURANT HMA LLC</t>
  </si>
  <si>
    <t>100699410A</t>
  </si>
  <si>
    <t>GREAT PLAINS REGIONAL MEDICAL CENTER</t>
  </si>
  <si>
    <t>200045700C</t>
  </si>
  <si>
    <t>HENRYETTA MEDICAL CENTER</t>
  </si>
  <si>
    <t>200044210A</t>
  </si>
  <si>
    <t>HILLCREST MEDICAL CENTER</t>
  </si>
  <si>
    <t>100806400C</t>
  </si>
  <si>
    <t>INTEGRIS BAPTIST MEDICAL C</t>
  </si>
  <si>
    <t>100699440A</t>
  </si>
  <si>
    <t>INTEGRIS BAPTIST REGIONAL HEALTH CE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</si>
  <si>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</si>
  <si>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</si>
  <si>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</si>
  <si>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</si>
  <si>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</si>
  <si>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</si>
  <si>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</si>
  <si>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INTEGRIS HEALTH EDMOND, INC.</t>
  </si>
  <si>
    <t>100700200A</t>
  </si>
  <si>
    <t>INTEGRIS SOUTHWEST MEDICAL</t>
  </si>
  <si>
    <t>100699490A</t>
  </si>
  <si>
    <t>JANE PHILLIPS EP HSP</t>
  </si>
  <si>
    <t>100700380C</t>
  </si>
  <si>
    <t>LAUREATE PSY CLINIC &amp; HOSP</t>
  </si>
  <si>
    <t>100700920A</t>
  </si>
  <si>
    <t>MCCURTAIN MEM HSP</t>
  </si>
  <si>
    <t>100699390A</t>
  </si>
  <si>
    <t>MERCY HEALTH CENTER</t>
  </si>
  <si>
    <t>200509290A</t>
  </si>
  <si>
    <t>MERCY HOSPITAL ADA, INC.</t>
  </si>
  <si>
    <t>100262320C</t>
  </si>
  <si>
    <t>MERCY HOSPITAL ARDMORE</t>
  </si>
  <si>
    <t>200320810D</t>
  </si>
  <si>
    <t>MERCY HOSPITAL EL RENO INC</t>
  </si>
  <si>
    <t>200479750A</t>
  </si>
  <si>
    <t>MERCY REHABILITATION HOSPITAL, LLC</t>
  </si>
  <si>
    <t>100700630A</t>
  </si>
  <si>
    <t>MUSKOGEE REGIONAL MEDICAL CENTER</t>
  </si>
  <si>
    <t>200242900A</t>
  </si>
  <si>
    <t>OKLAHOMA STATE UNIVERSITY MEDICAL CENTER</t>
  </si>
  <si>
    <t>100738360H</t>
  </si>
  <si>
    <t>PARKSIDE INC</t>
  </si>
  <si>
    <t>100701680A</t>
  </si>
  <si>
    <t>ROLLING HILLS HOSPITAL</t>
  </si>
  <si>
    <t>100699570A</t>
  </si>
  <si>
    <t>SAINT FRANCIS HOSPITAL</t>
  </si>
  <si>
    <t>200031310A</t>
  </si>
  <si>
    <t>SAINT FRANCIS HOSPITAL SOUTH</t>
  </si>
  <si>
    <t>200196450C</t>
  </si>
  <si>
    <t>SEMINOLE HMA LLC</t>
  </si>
  <si>
    <t>200006820A</t>
  </si>
  <si>
    <t>SHADOW MOUNTAIN BEHAVIORAL HEALTH SYSTEM, INC</t>
  </si>
  <si>
    <t>100697950B</t>
  </si>
  <si>
    <t>SOUTHWESTERN MEDICAL CENTER</t>
  </si>
  <si>
    <t>100699540A</t>
  </si>
  <si>
    <t>ST ANTHONY HSP</t>
  </si>
  <si>
    <t>200310990A</t>
  </si>
  <si>
    <t>ST JOHN BROKEN ARROW, INC</t>
  </si>
  <si>
    <t>100699400A</t>
  </si>
  <si>
    <t>ST JOHN MED CTR</t>
  </si>
  <si>
    <t>200106410A</t>
  </si>
  <si>
    <t>ST JOHN OWASSO</t>
  </si>
  <si>
    <t>100690020A</t>
  </si>
  <si>
    <t>ST MARY'S REGIONAL CTR</t>
  </si>
  <si>
    <t>100740840B</t>
  </si>
  <si>
    <t>ST. ANTHONY SHAWNEE HOSPITAL</t>
  </si>
  <si>
    <t>200006260A</t>
  </si>
  <si>
    <t>TULSA SPINE HOSPITAL</t>
  </si>
  <si>
    <t>200028650A</t>
  </si>
  <si>
    <t>VALIR REHABILITATION HOSPITAL OF OKC</t>
  </si>
  <si>
    <t>200673510C</t>
  </si>
  <si>
    <t>WILLOW CREST HOSPITAL</t>
  </si>
  <si>
    <t>200019120A</t>
  </si>
  <si>
    <t>WOODWARD HEALTH SYSTEM LLC</t>
  </si>
  <si>
    <t>100700340A</t>
  </si>
  <si>
    <t>BLACKWELL REGIONAL HOSPITAL</t>
  </si>
  <si>
    <t>100700720A</t>
  </si>
  <si>
    <t>CHOCTAW MEMORIAL HOSPITAL</t>
  </si>
  <si>
    <t>100749570S</t>
  </si>
  <si>
    <t>COMANCHE COUNTY MEMORIAL HOSPITAL</t>
  </si>
  <si>
    <t>100700880A</t>
  </si>
  <si>
    <t>ELKVIEW GEN HSP</t>
  </si>
  <si>
    <t>100700820A</t>
  </si>
  <si>
    <t>GRADY MEMORIAL HOSPITAL</t>
  </si>
  <si>
    <t>100700780B</t>
  </si>
  <si>
    <t>HARMON MEM HSP</t>
  </si>
  <si>
    <t>100699350A</t>
  </si>
  <si>
    <t>JACKSON CO MEM HSP</t>
  </si>
  <si>
    <t>100700860A</t>
  </si>
  <si>
    <t>LATIMER CO GEN HSP</t>
  </si>
  <si>
    <t>100710530D</t>
  </si>
  <si>
    <t>MCALESTER REGIONAL</t>
  </si>
  <si>
    <t>100699630A</t>
  </si>
  <si>
    <t>MEMORIAL HOSPITAL OF TEXAS COUNTY</t>
  </si>
  <si>
    <t>100700690A</t>
  </si>
  <si>
    <t>NORMAN REGIONAL HOSPITAL</t>
  </si>
  <si>
    <t>100699890A</t>
  </si>
  <si>
    <t>PAULS VALLEY GENERAL HOSPITAL</t>
  </si>
  <si>
    <t>100700900A</t>
  </si>
  <si>
    <t>PERRY MEM HSP AUTH</t>
  </si>
  <si>
    <t>100699900A</t>
  </si>
  <si>
    <t>PURCELL MUNICIPAL HOSPITAL</t>
  </si>
  <si>
    <t>100700770A</t>
  </si>
  <si>
    <t>PUSHMATAHA HSP</t>
  </si>
  <si>
    <t>100700190A</t>
  </si>
  <si>
    <t>SEQUOYAH COUNTY CITY OF SALLISAW HOSPITAL AUTHORIT</t>
  </si>
  <si>
    <t>100699830A</t>
  </si>
  <si>
    <t>SHARE MEMORIAL HOSPITAL</t>
  </si>
  <si>
    <t>100699950A</t>
  </si>
  <si>
    <t>STILLWATER MEDICAL CENTER</t>
  </si>
  <si>
    <t>100700680A</t>
  </si>
  <si>
    <t>NORTHEASTERN HEALTH SYSTEM</t>
  </si>
  <si>
    <t>200100890B</t>
  </si>
  <si>
    <t>WAGONER COMMUNITY HOSPITAL</t>
  </si>
  <si>
    <t>Inpatient Pool</t>
  </si>
  <si>
    <t>Outpatient Pool</t>
  </si>
  <si>
    <t>Use DRG UPL Not Cost</t>
  </si>
  <si>
    <t>Taxed</t>
  </si>
  <si>
    <t>Medicaid IP Payments</t>
  </si>
  <si>
    <t>Inpatient Pro Rata Share</t>
  </si>
  <si>
    <t>Medicaid OP Payments</t>
  </si>
  <si>
    <t>Outpatient Pro Rata Share</t>
  </si>
  <si>
    <t>Yes</t>
  </si>
  <si>
    <t>No</t>
  </si>
  <si>
    <t>Inpatient Private Pool</t>
  </si>
  <si>
    <t>Outpatient Private Pool</t>
  </si>
  <si>
    <t>200668710A</t>
  </si>
  <si>
    <t>Inpatient NSGO Pool</t>
  </si>
  <si>
    <t>Outpatient NSGO Pool</t>
  </si>
  <si>
    <t>Notes:</t>
  </si>
  <si>
    <t>*1.4% is withheld to cover late assessments</t>
  </si>
  <si>
    <t>*The withhold amount will be paid when all assessments have been received</t>
  </si>
  <si>
    <t>*The withhold amount will be paid when all assessments have been received at the FFY2018 FMAP (FMAP at the time payment is made)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</si>
</sst>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_(* #,##0_);_(* \(#,##0\);_(* &quot;-&quot;??_);_(@_)"/>
    <numFmt numFmtId="166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i/>
      <sz val="16"/>
      <name val="Helv"/>
    </font>
    <font>
      <sz val="10"/>
      <color rgb="FFFF0000"/>
      <name val="Calibri"/>
      <family val="2"/>
      <scheme val="minor"/>
    </font>
    <font>
      <sz val="10"/>
      <name val="Arial"/>
    </font>
    <font>
      <b/>
      <i/>
      <sz val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47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0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6" fillId="0" borderId="0"/>
    <xf numFmtId="0" fontId="19" fillId="0" borderId="0"/>
    <xf numFmtId="0" fontId="10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9" fillId="0" borderId="0"/>
  </cellStyleXfs>
  <cellXfs count="61">
    <xf numFmtId="0" fontId="0" fillId="0" borderId="0" xfId="0"/>
    <xf numFmtId="0" fontId="4" fillId="15" borderId="2" xfId="1" applyFont="1" applyFill="1" applyBorder="1" applyAlignment="1">
      <alignment horizontal="center" wrapText="1"/>
    </xf>
    <xf numFmtId="0" fontId="5" fillId="15" borderId="2" xfId="2" applyFont="1" applyFill="1" applyBorder="1" applyAlignment="1">
      <alignment horizontal="center" wrapText="1"/>
    </xf>
    <xf numFmtId="0" fontId="6" fillId="16" borderId="0" xfId="0" applyFont="1" applyFill="1" applyAlignment="1">
      <alignment wrapText="1"/>
    </xf>
    <xf numFmtId="0" fontId="5" fillId="17" borderId="2" xfId="2" applyFont="1" applyFill="1" applyBorder="1" applyAlignment="1">
      <alignment horizontal="center" wrapText="1"/>
    </xf>
    <xf numFmtId="43" fontId="7" fillId="18" borderId="3" xfId="3" applyFont="1" applyFill="1" applyBorder="1" applyAlignment="1">
      <alignment horizontal="center" wrapText="1"/>
    </xf>
    <xf numFmtId="0" fontId="8" fillId="0" borderId="0" xfId="4" applyFont="1" applyFill="1" applyBorder="1"/>
    <xf numFmtId="0" fontId="9" fillId="0" borderId="0" xfId="2" applyFont="1" applyFill="1" applyBorder="1"/>
    <xf numFmtId="43" fontId="6" fillId="19" borderId="0" xfId="5" applyFont="1" applyFill="1"/>
    <xf numFmtId="43" fontId="6" fillId="20" borderId="0" xfId="5" applyFont="1" applyFill="1"/>
    <xf numFmtId="43" fontId="6" fillId="0" borderId="0" xfId="3" applyFont="1"/>
    <xf numFmtId="43" fontId="6" fillId="18" borderId="0" xfId="3" applyFont="1" applyFill="1" applyBorder="1" applyAlignment="1">
      <alignment horizontal="center" wrapText="1"/>
    </xf>
    <xf numFmtId="0" fontId="8" fillId="0" borderId="0" xfId="1" applyFont="1" applyFill="1" applyBorder="1"/>
    <xf numFmtId="0" fontId="6" fillId="16" borderId="0" xfId="0" applyFont="1" applyFill="1"/>
    <xf numFmtId="0" fontId="11" fillId="0" borderId="0" xfId="6" applyFont="1" applyFill="1" applyBorder="1" applyAlignment="1">
      <alignment wrapText="1"/>
    </xf>
    <xf numFmtId="0" fontId="8" fillId="0" borderId="0" xfId="7" quotePrefix="1" applyNumberFormat="1" applyFont="1" applyFill="1"/>
    <xf numFmtId="0" fontId="8" fillId="0" borderId="0" xfId="2" applyFont="1" applyFill="1" applyBorder="1"/>
    <xf numFmtId="0" fontId="6" fillId="0" borderId="0" xfId="8" applyFont="1" applyFill="1"/>
    <xf numFmtId="43" fontId="7" fillId="0" borderId="4" xfId="0" applyNumberFormat="1" applyFont="1" applyBorder="1"/>
    <xf numFmtId="0" fontId="2" fillId="0" borderId="0" xfId="0" applyFont="1"/>
    <xf numFmtId="43" fontId="0" fillId="0" borderId="0" xfId="0" applyNumberFormat="1"/>
    <xf numFmtId="0" fontId="8" fillId="0" borderId="0" xfId="1" applyFont="1" applyBorder="1"/>
    <xf numFmtId="0" fontId="9" fillId="0" borderId="0" xfId="23" applyNumberFormat="1" applyFont="1" applyFill="1" applyBorder="1" applyAlignment="1">
      <alignment horizontal="center"/>
    </xf>
    <xf numFmtId="165" fontId="8" fillId="0" borderId="0" xfId="23" applyNumberFormat="1" applyFont="1" applyFill="1" applyBorder="1"/>
    <xf numFmtId="165" fontId="8" fillId="0" borderId="0" xfId="23" applyNumberFormat="1" applyFont="1" applyBorder="1"/>
    <xf numFmtId="10" fontId="4" fillId="0" borderId="0" xfId="1" applyNumberFormat="1" applyFont="1" applyFill="1" applyBorder="1" applyAlignment="1">
      <alignment horizontal="center" wrapText="1"/>
    </xf>
    <xf numFmtId="0" fontId="4" fillId="21" borderId="0" xfId="1" applyFont="1" applyFill="1" applyBorder="1"/>
    <xf numFmtId="43" fontId="4" fillId="21" borderId="0" xfId="1" applyNumberFormat="1" applyFont="1" applyFill="1" applyBorder="1"/>
    <xf numFmtId="0" fontId="5" fillId="22" borderId="2" xfId="2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0" fontId="8" fillId="0" borderId="0" xfId="4" applyFont="1" applyBorder="1"/>
    <xf numFmtId="0" fontId="6" fillId="0" borderId="0" xfId="90" applyFont="1" applyFill="1" applyAlignment="1"/>
    <xf numFmtId="0" fontId="8" fillId="0" borderId="0" xfId="23" applyNumberFormat="1" applyFont="1" applyFill="1" applyBorder="1"/>
    <xf numFmtId="43" fontId="8" fillId="0" borderId="0" xfId="23" applyFont="1" applyBorder="1"/>
    <xf numFmtId="166" fontId="8" fillId="0" borderId="0" xfId="82" applyNumberFormat="1" applyFont="1" applyBorder="1"/>
    <xf numFmtId="43" fontId="8" fillId="0" borderId="0" xfId="1" applyNumberFormat="1" applyFont="1" applyBorder="1"/>
    <xf numFmtId="0" fontId="18" fillId="0" borderId="0" xfId="1" applyFont="1" applyBorder="1"/>
    <xf numFmtId="0" fontId="8" fillId="0" borderId="0" xfId="90" applyFont="1" applyFill="1" applyAlignment="1"/>
    <xf numFmtId="0" fontId="6" fillId="0" borderId="0" xfId="91" applyFont="1" applyFill="1"/>
    <xf numFmtId="0" fontId="8" fillId="0" borderId="0" xfId="23" applyNumberFormat="1" applyFont="1" applyBorder="1"/>
    <xf numFmtId="43" fontId="8" fillId="0" borderId="0" xfId="23" applyFont="1" applyFill="1" applyBorder="1"/>
    <xf numFmtId="166" fontId="8" fillId="0" borderId="0" xfId="82" applyNumberFormat="1" applyFont="1" applyFill="1" applyBorder="1"/>
    <xf numFmtId="0" fontId="9" fillId="0" borderId="0" xfId="93" applyFont="1" applyFill="1" applyBorder="1" applyAlignment="1"/>
    <xf numFmtId="166" fontId="8" fillId="0" borderId="0" xfId="84" applyNumberFormat="1" applyFont="1" applyBorder="1"/>
    <xf numFmtId="43" fontId="8" fillId="23" borderId="0" xfId="23" applyFont="1" applyFill="1" applyBorder="1"/>
    <xf numFmtId="43" fontId="8" fillId="23" borderId="0" xfId="23" applyNumberFormat="1" applyFont="1" applyFill="1" applyBorder="1"/>
    <xf numFmtId="0" fontId="20" fillId="0" borderId="0" xfId="23" applyNumberFormat="1" applyFont="1" applyFill="1" applyBorder="1"/>
    <xf numFmtId="43" fontId="8" fillId="23" borderId="0" xfId="23" applyNumberFormat="1" applyFont="1" applyFill="1" applyBorder="1" applyAlignment="1">
      <alignment horizontal="center"/>
    </xf>
    <xf numFmtId="0" fontId="8" fillId="0" borderId="5" xfId="4" applyFont="1" applyFill="1" applyBorder="1"/>
    <xf numFmtId="0" fontId="4" fillId="17" borderId="2" xfId="1" applyFont="1" applyFill="1" applyBorder="1" applyAlignment="1">
      <alignment horizontal="center" wrapText="1"/>
    </xf>
    <xf numFmtId="165" fontId="4" fillId="17" borderId="2" xfId="23" applyNumberFormat="1" applyFont="1" applyFill="1" applyBorder="1" applyAlignment="1">
      <alignment horizontal="center" wrapText="1"/>
    </xf>
    <xf numFmtId="0" fontId="4" fillId="17" borderId="2" xfId="2" applyFont="1" applyFill="1" applyBorder="1" applyAlignment="1">
      <alignment horizontal="center" wrapText="1"/>
    </xf>
    <xf numFmtId="0" fontId="2" fillId="0" borderId="0" xfId="0" applyFont="1" applyFill="1"/>
    <xf numFmtId="0" fontId="0" fillId="0" borderId="0" xfId="0" applyFill="1"/>
    <xf numFmtId="0" fontId="9" fillId="0" borderId="0" xfId="2" applyFont="1" applyFill="1" applyBorder="1"/>
    <xf numFmtId="0" fontId="8" fillId="0" borderId="0" xfId="4" applyFont="1" applyFill="1" applyBorder="1"/>
    <xf numFmtId="49" fontId="6" fillId="0" borderId="0" xfId="0" applyNumberFormat="1" applyFont="1"/>
    <xf numFmtId="0" fontId="5" fillId="0" borderId="0" xfId="2" applyFont="1" applyFill="1" applyBorder="1" applyAlignment="1">
      <alignment horizontal="center" wrapText="1"/>
    </xf>
    <xf numFmtId="43" fontId="8" fillId="23" borderId="0" xfId="23" applyNumberFormat="1" applyFont="1" applyFill="1" applyBorder="1" applyAlignment="1">
      <alignment horizontal="center"/>
    </xf>
    <xf numFmtId="165" fontId="8" fillId="23" borderId="0" xfId="23" applyNumberFormat="1" applyFont="1" applyFill="1" applyBorder="1"/>
    <xf numFmtId="165" fontId="8" fillId="23" borderId="0" xfId="1" applyNumberFormat="1" applyFont="1" applyFill="1" applyBorder="1"/>
  </cellXfs>
  <cellStyles count="1047">
    <cellStyle name="£Z_x0004_Ç_x0006_^_x0004_" xfId="9"/>
    <cellStyle name="£Z_x0004_Ç_x0006_^_x0004_ 2" xfId="1"/>
    <cellStyle name="£Z_x0004_Ç_x0006_^_x0004_ 2 2" xfId="10"/>
    <cellStyle name="20% - Accent1 2" xfId="11"/>
    <cellStyle name="20% - Accent1 2 2" xfId="94"/>
    <cellStyle name="20% - Accent1 2 2 2" xfId="95"/>
    <cellStyle name="20% - Accent1 2 2 2 2" xfId="96"/>
    <cellStyle name="20% - Accent1 2 2 2 2 2" xfId="97"/>
    <cellStyle name="20% - Accent1 2 2 2 2 3" xfId="98"/>
    <cellStyle name="20% - Accent1 2 2 2 3" xfId="99"/>
    <cellStyle name="20% - Accent1 2 2 2 4" xfId="100"/>
    <cellStyle name="20% - Accent1 2 2 3" xfId="101"/>
    <cellStyle name="20% - Accent1 2 2 3 2" xfId="102"/>
    <cellStyle name="20% - Accent1 2 2 3 3" xfId="103"/>
    <cellStyle name="20% - Accent1 2 2 4" xfId="104"/>
    <cellStyle name="20% - Accent1 2 2 4 2" xfId="105"/>
    <cellStyle name="20% - Accent1 2 2 5" xfId="106"/>
    <cellStyle name="20% - Accent1 2 3" xfId="107"/>
    <cellStyle name="20% - Accent1 2 3 2" xfId="108"/>
    <cellStyle name="20% - Accent1 2 3 2 2" xfId="109"/>
    <cellStyle name="20% - Accent1 2 3 2 3" xfId="110"/>
    <cellStyle name="20% - Accent1 2 3 3" xfId="111"/>
    <cellStyle name="20% - Accent1 2 3 3 2" xfId="112"/>
    <cellStyle name="20% - Accent1 2 3 4" xfId="113"/>
    <cellStyle name="20% - Accent1 2 4" xfId="114"/>
    <cellStyle name="20% - Accent1 2 4 2" xfId="115"/>
    <cellStyle name="20% - Accent1 2 4 2 2" xfId="116"/>
    <cellStyle name="20% - Accent1 2 4 3" xfId="117"/>
    <cellStyle name="20% - Accent1 2 5" xfId="118"/>
    <cellStyle name="20% - Accent1 2 5 2" xfId="119"/>
    <cellStyle name="20% - Accent1 2 6" xfId="120"/>
    <cellStyle name="20% - Accent1 3" xfId="121"/>
    <cellStyle name="20% - Accent1 3 2" xfId="122"/>
    <cellStyle name="20% - Accent1 3 2 2" xfId="123"/>
    <cellStyle name="20% - Accent1 3 2 3" xfId="124"/>
    <cellStyle name="20% - Accent1 3 3" xfId="125"/>
    <cellStyle name="20% - Accent1 3 4" xfId="126"/>
    <cellStyle name="20% - Accent2 2" xfId="12"/>
    <cellStyle name="20% - Accent2 2 2" xfId="127"/>
    <cellStyle name="20% - Accent2 2 2 2" xfId="128"/>
    <cellStyle name="20% - Accent2 2 2 2 2" xfId="129"/>
    <cellStyle name="20% - Accent2 2 2 2 2 2" xfId="130"/>
    <cellStyle name="20% - Accent2 2 2 2 2 3" xfId="131"/>
    <cellStyle name="20% - Accent2 2 2 2 3" xfId="132"/>
    <cellStyle name="20% - Accent2 2 2 2 4" xfId="133"/>
    <cellStyle name="20% - Accent2 2 2 3" xfId="134"/>
    <cellStyle name="20% - Accent2 2 2 3 2" xfId="135"/>
    <cellStyle name="20% - Accent2 2 2 3 3" xfId="136"/>
    <cellStyle name="20% - Accent2 2 2 4" xfId="137"/>
    <cellStyle name="20% - Accent2 2 2 4 2" xfId="138"/>
    <cellStyle name="20% - Accent2 2 2 5" xfId="139"/>
    <cellStyle name="20% - Accent2 2 3" xfId="140"/>
    <cellStyle name="20% - Accent2 2 3 2" xfId="141"/>
    <cellStyle name="20% - Accent2 2 3 2 2" xfId="142"/>
    <cellStyle name="20% - Accent2 2 3 2 3" xfId="143"/>
    <cellStyle name="20% - Accent2 2 3 3" xfId="144"/>
    <cellStyle name="20% - Accent2 2 3 3 2" xfId="145"/>
    <cellStyle name="20% - Accent2 2 3 4" xfId="146"/>
    <cellStyle name="20% - Accent2 2 4" xfId="147"/>
    <cellStyle name="20% - Accent2 2 4 2" xfId="148"/>
    <cellStyle name="20% - Accent2 2 4 2 2" xfId="149"/>
    <cellStyle name="20% - Accent2 2 4 3" xfId="150"/>
    <cellStyle name="20% - Accent2 2 5" xfId="151"/>
    <cellStyle name="20% - Accent2 2 5 2" xfId="152"/>
    <cellStyle name="20% - Accent2 2 6" xfId="153"/>
    <cellStyle name="20% - Accent2 3" xfId="154"/>
    <cellStyle name="20% - Accent2 3 2" xfId="155"/>
    <cellStyle name="20% - Accent2 3 2 2" xfId="156"/>
    <cellStyle name="20% - Accent2 3 2 3" xfId="157"/>
    <cellStyle name="20% - Accent2 3 3" xfId="158"/>
    <cellStyle name="20% - Accent2 3 4" xfId="159"/>
    <cellStyle name="20% - Accent3 2" xfId="13"/>
    <cellStyle name="20% - Accent3 2 2" xfId="160"/>
    <cellStyle name="20% - Accent3 2 2 2" xfId="161"/>
    <cellStyle name="20% - Accent3 2 2 2 2" xfId="162"/>
    <cellStyle name="20% - Accent3 2 2 2 2 2" xfId="163"/>
    <cellStyle name="20% - Accent3 2 2 2 2 3" xfId="164"/>
    <cellStyle name="20% - Accent3 2 2 2 3" xfId="165"/>
    <cellStyle name="20% - Accent3 2 2 2 4" xfId="166"/>
    <cellStyle name="20% - Accent3 2 2 3" xfId="167"/>
    <cellStyle name="20% - Accent3 2 2 3 2" xfId="168"/>
    <cellStyle name="20% - Accent3 2 2 3 3" xfId="169"/>
    <cellStyle name="20% - Accent3 2 2 4" xfId="170"/>
    <cellStyle name="20% - Accent3 2 2 4 2" xfId="171"/>
    <cellStyle name="20% - Accent3 2 2 5" xfId="172"/>
    <cellStyle name="20% - Accent3 2 3" xfId="173"/>
    <cellStyle name="20% - Accent3 2 3 2" xfId="174"/>
    <cellStyle name="20% - Accent3 2 3 2 2" xfId="175"/>
    <cellStyle name="20% - Accent3 2 3 2 3" xfId="176"/>
    <cellStyle name="20% - Accent3 2 3 3" xfId="177"/>
    <cellStyle name="20% - Accent3 2 3 3 2" xfId="178"/>
    <cellStyle name="20% - Accent3 2 3 4" xfId="179"/>
    <cellStyle name="20% - Accent3 2 4" xfId="180"/>
    <cellStyle name="20% - Accent3 2 4 2" xfId="181"/>
    <cellStyle name="20% - Accent3 2 4 2 2" xfId="182"/>
    <cellStyle name="20% - Accent3 2 4 3" xfId="183"/>
    <cellStyle name="20% - Accent3 2 5" xfId="184"/>
    <cellStyle name="20% - Accent3 2 5 2" xfId="185"/>
    <cellStyle name="20% - Accent3 2 6" xfId="186"/>
    <cellStyle name="20% - Accent3 3" xfId="187"/>
    <cellStyle name="20% - Accent3 3 2" xfId="188"/>
    <cellStyle name="20% - Accent3 3 2 2" xfId="189"/>
    <cellStyle name="20% - Accent3 3 2 3" xfId="190"/>
    <cellStyle name="20% - Accent3 3 3" xfId="191"/>
    <cellStyle name="20% - Accent3 3 4" xfId="192"/>
    <cellStyle name="20% - Accent4 2" xfId="14"/>
    <cellStyle name="20% - Accent4 2 2" xfId="193"/>
    <cellStyle name="20% - Accent4 2 2 2" xfId="194"/>
    <cellStyle name="20% - Accent4 2 2 2 2" xfId="195"/>
    <cellStyle name="20% - Accent4 2 2 2 2 2" xfId="196"/>
    <cellStyle name="20% - Accent4 2 2 2 2 3" xfId="197"/>
    <cellStyle name="20% - Accent4 2 2 2 3" xfId="198"/>
    <cellStyle name="20% - Accent4 2 2 2 4" xfId="199"/>
    <cellStyle name="20% - Accent4 2 2 3" xfId="200"/>
    <cellStyle name="20% - Accent4 2 2 3 2" xfId="201"/>
    <cellStyle name="20% - Accent4 2 2 3 3" xfId="202"/>
    <cellStyle name="20% - Accent4 2 2 4" xfId="203"/>
    <cellStyle name="20% - Accent4 2 2 4 2" xfId="204"/>
    <cellStyle name="20% - Accent4 2 2 5" xfId="205"/>
    <cellStyle name="20% - Accent4 2 3" xfId="206"/>
    <cellStyle name="20% - Accent4 2 3 2" xfId="207"/>
    <cellStyle name="20% - Accent4 2 3 2 2" xfId="208"/>
    <cellStyle name="20% - Accent4 2 3 2 3" xfId="209"/>
    <cellStyle name="20% - Accent4 2 3 3" xfId="210"/>
    <cellStyle name="20% - Accent4 2 3 3 2" xfId="211"/>
    <cellStyle name="20% - Accent4 2 3 4" xfId="212"/>
    <cellStyle name="20% - Accent4 2 4" xfId="213"/>
    <cellStyle name="20% - Accent4 2 4 2" xfId="214"/>
    <cellStyle name="20% - Accent4 2 4 2 2" xfId="215"/>
    <cellStyle name="20% - Accent4 2 4 3" xfId="216"/>
    <cellStyle name="20% - Accent4 2 5" xfId="217"/>
    <cellStyle name="20% - Accent4 2 5 2" xfId="218"/>
    <cellStyle name="20% - Accent4 2 6" xfId="219"/>
    <cellStyle name="20% - Accent4 3" xfId="220"/>
    <cellStyle name="20% - Accent4 3 2" xfId="221"/>
    <cellStyle name="20% - Accent4 3 2 2" xfId="222"/>
    <cellStyle name="20% - Accent4 3 2 3" xfId="223"/>
    <cellStyle name="20% - Accent4 3 3" xfId="224"/>
    <cellStyle name="20% - Accent4 3 4" xfId="225"/>
    <cellStyle name="20% - Accent5 2" xfId="15"/>
    <cellStyle name="20% - Accent5 2 2" xfId="226"/>
    <cellStyle name="20% - Accent5 2 2 2" xfId="227"/>
    <cellStyle name="20% - Accent5 2 2 2 2" xfId="228"/>
    <cellStyle name="20% - Accent5 2 2 2 2 2" xfId="229"/>
    <cellStyle name="20% - Accent5 2 2 2 2 3" xfId="230"/>
    <cellStyle name="20% - Accent5 2 2 2 3" xfId="231"/>
    <cellStyle name="20% - Accent5 2 2 2 4" xfId="232"/>
    <cellStyle name="20% - Accent5 2 2 3" xfId="233"/>
    <cellStyle name="20% - Accent5 2 2 3 2" xfId="234"/>
    <cellStyle name="20% - Accent5 2 2 3 3" xfId="235"/>
    <cellStyle name="20% - Accent5 2 2 4" xfId="236"/>
    <cellStyle name="20% - Accent5 2 2 4 2" xfId="237"/>
    <cellStyle name="20% - Accent5 2 2 5" xfId="238"/>
    <cellStyle name="20% - Accent5 2 3" xfId="239"/>
    <cellStyle name="20% - Accent5 2 3 2" xfId="240"/>
    <cellStyle name="20% - Accent5 2 3 2 2" xfId="241"/>
    <cellStyle name="20% - Accent5 2 3 2 3" xfId="242"/>
    <cellStyle name="20% - Accent5 2 3 3" xfId="243"/>
    <cellStyle name="20% - Accent5 2 3 3 2" xfId="244"/>
    <cellStyle name="20% - Accent5 2 3 4" xfId="245"/>
    <cellStyle name="20% - Accent5 2 4" xfId="246"/>
    <cellStyle name="20% - Accent5 2 4 2" xfId="247"/>
    <cellStyle name="20% - Accent5 2 4 2 2" xfId="248"/>
    <cellStyle name="20% - Accent5 2 4 3" xfId="249"/>
    <cellStyle name="20% - Accent5 2 5" xfId="250"/>
    <cellStyle name="20% - Accent5 2 5 2" xfId="251"/>
    <cellStyle name="20% - Accent5 2 6" xfId="252"/>
    <cellStyle name="20% - Accent5 3" xfId="253"/>
    <cellStyle name="20% - Accent5 3 2" xfId="254"/>
    <cellStyle name="20% - Accent5 3 2 2" xfId="255"/>
    <cellStyle name="20% - Accent5 3 2 3" xfId="256"/>
    <cellStyle name="20% - Accent5 3 3" xfId="257"/>
    <cellStyle name="20% - Accent5 3 4" xfId="258"/>
    <cellStyle name="20% - Accent6 2" xfId="16"/>
    <cellStyle name="20% - Accent6 2 2" xfId="259"/>
    <cellStyle name="20% - Accent6 2 2 2" xfId="260"/>
    <cellStyle name="20% - Accent6 2 2 2 2" xfId="261"/>
    <cellStyle name="20% - Accent6 2 2 2 2 2" xfId="262"/>
    <cellStyle name="20% - Accent6 2 2 2 2 3" xfId="263"/>
    <cellStyle name="20% - Accent6 2 2 2 3" xfId="264"/>
    <cellStyle name="20% - Accent6 2 2 2 4" xfId="265"/>
    <cellStyle name="20% - Accent6 2 2 3" xfId="266"/>
    <cellStyle name="20% - Accent6 2 2 3 2" xfId="267"/>
    <cellStyle name="20% - Accent6 2 2 3 3" xfId="268"/>
    <cellStyle name="20% - Accent6 2 2 4" xfId="269"/>
    <cellStyle name="20% - Accent6 2 2 4 2" xfId="270"/>
    <cellStyle name="20% - Accent6 2 2 5" xfId="271"/>
    <cellStyle name="20% - Accent6 2 3" xfId="272"/>
    <cellStyle name="20% - Accent6 2 3 2" xfId="273"/>
    <cellStyle name="20% - Accent6 2 3 2 2" xfId="274"/>
    <cellStyle name="20% - Accent6 2 3 2 3" xfId="275"/>
    <cellStyle name="20% - Accent6 2 3 3" xfId="276"/>
    <cellStyle name="20% - Accent6 2 3 3 2" xfId="277"/>
    <cellStyle name="20% - Accent6 2 3 4" xfId="278"/>
    <cellStyle name="20% - Accent6 2 4" xfId="279"/>
    <cellStyle name="20% - Accent6 2 4 2" xfId="280"/>
    <cellStyle name="20% - Accent6 2 4 2 2" xfId="281"/>
    <cellStyle name="20% - Accent6 2 4 3" xfId="282"/>
    <cellStyle name="20% - Accent6 2 5" xfId="283"/>
    <cellStyle name="20% - Accent6 2 5 2" xfId="284"/>
    <cellStyle name="20% - Accent6 2 6" xfId="285"/>
    <cellStyle name="20% - Accent6 3" xfId="286"/>
    <cellStyle name="20% - Accent6 3 2" xfId="287"/>
    <cellStyle name="20% - Accent6 3 2 2" xfId="288"/>
    <cellStyle name="20% - Accent6 3 2 3" xfId="289"/>
    <cellStyle name="20% - Accent6 3 3" xfId="290"/>
    <cellStyle name="20% - Accent6 3 4" xfId="291"/>
    <cellStyle name="40% - Accent1 2" xfId="17"/>
    <cellStyle name="40% - Accent1 2 2" xfId="292"/>
    <cellStyle name="40% - Accent1 2 2 2" xfId="293"/>
    <cellStyle name="40% - Accent1 2 2 2 2" xfId="294"/>
    <cellStyle name="40% - Accent1 2 2 2 2 2" xfId="295"/>
    <cellStyle name="40% - Accent1 2 2 2 2 3" xfId="296"/>
    <cellStyle name="40% - Accent1 2 2 2 3" xfId="297"/>
    <cellStyle name="40% - Accent1 2 2 2 4" xfId="298"/>
    <cellStyle name="40% - Accent1 2 2 3" xfId="299"/>
    <cellStyle name="40% - Accent1 2 2 3 2" xfId="300"/>
    <cellStyle name="40% - Accent1 2 2 3 3" xfId="301"/>
    <cellStyle name="40% - Accent1 2 2 4" xfId="302"/>
    <cellStyle name="40% - Accent1 2 2 4 2" xfId="303"/>
    <cellStyle name="40% - Accent1 2 2 5" xfId="304"/>
    <cellStyle name="40% - Accent1 2 3" xfId="305"/>
    <cellStyle name="40% - Accent1 2 3 2" xfId="306"/>
    <cellStyle name="40% - Accent1 2 3 2 2" xfId="307"/>
    <cellStyle name="40% - Accent1 2 3 2 3" xfId="308"/>
    <cellStyle name="40% - Accent1 2 3 3" xfId="309"/>
    <cellStyle name="40% - Accent1 2 3 3 2" xfId="310"/>
    <cellStyle name="40% - Accent1 2 3 4" xfId="311"/>
    <cellStyle name="40% - Accent1 2 4" xfId="312"/>
    <cellStyle name="40% - Accent1 2 4 2" xfId="313"/>
    <cellStyle name="40% - Accent1 2 4 2 2" xfId="314"/>
    <cellStyle name="40% - Accent1 2 4 3" xfId="315"/>
    <cellStyle name="40% - Accent1 2 5" xfId="316"/>
    <cellStyle name="40% - Accent1 2 5 2" xfId="317"/>
    <cellStyle name="40% - Accent1 2 6" xfId="318"/>
    <cellStyle name="40% - Accent1 3" xfId="319"/>
    <cellStyle name="40% - Accent1 3 2" xfId="320"/>
    <cellStyle name="40% - Accent1 3 2 2" xfId="321"/>
    <cellStyle name="40% - Accent1 3 2 3" xfId="322"/>
    <cellStyle name="40% - Accent1 3 3" xfId="323"/>
    <cellStyle name="40% - Accent1 3 4" xfId="324"/>
    <cellStyle name="40% - Accent2 2" xfId="18"/>
    <cellStyle name="40% - Accent2 2 2" xfId="325"/>
    <cellStyle name="40% - Accent2 2 2 2" xfId="326"/>
    <cellStyle name="40% - Accent2 2 2 2 2" xfId="327"/>
    <cellStyle name="40% - Accent2 2 2 2 2 2" xfId="328"/>
    <cellStyle name="40% - Accent2 2 2 2 2 3" xfId="329"/>
    <cellStyle name="40% - Accent2 2 2 2 3" xfId="330"/>
    <cellStyle name="40% - Accent2 2 2 2 4" xfId="331"/>
    <cellStyle name="40% - Accent2 2 2 3" xfId="332"/>
    <cellStyle name="40% - Accent2 2 2 3 2" xfId="333"/>
    <cellStyle name="40% - Accent2 2 2 3 3" xfId="334"/>
    <cellStyle name="40% - Accent2 2 2 4" xfId="335"/>
    <cellStyle name="40% - Accent2 2 2 4 2" xfId="336"/>
    <cellStyle name="40% - Accent2 2 2 5" xfId="337"/>
    <cellStyle name="40% - Accent2 2 3" xfId="338"/>
    <cellStyle name="40% - Accent2 2 3 2" xfId="339"/>
    <cellStyle name="40% - Accent2 2 3 2 2" xfId="340"/>
    <cellStyle name="40% - Accent2 2 3 2 3" xfId="341"/>
    <cellStyle name="40% - Accent2 2 3 3" xfId="342"/>
    <cellStyle name="40% - Accent2 2 3 3 2" xfId="343"/>
    <cellStyle name="40% - Accent2 2 3 4" xfId="344"/>
    <cellStyle name="40% - Accent2 2 4" xfId="345"/>
    <cellStyle name="40% - Accent2 2 4 2" xfId="346"/>
    <cellStyle name="40% - Accent2 2 4 2 2" xfId="347"/>
    <cellStyle name="40% - Accent2 2 4 3" xfId="348"/>
    <cellStyle name="40% - Accent2 2 5" xfId="349"/>
    <cellStyle name="40% - Accent2 2 5 2" xfId="350"/>
    <cellStyle name="40% - Accent2 2 6" xfId="351"/>
    <cellStyle name="40% - Accent2 3" xfId="352"/>
    <cellStyle name="40% - Accent2 3 2" xfId="353"/>
    <cellStyle name="40% - Accent2 3 2 2" xfId="354"/>
    <cellStyle name="40% - Accent2 3 2 3" xfId="355"/>
    <cellStyle name="40% - Accent2 3 3" xfId="356"/>
    <cellStyle name="40% - Accent2 3 4" xfId="357"/>
    <cellStyle name="40% - Accent3 2" xfId="19"/>
    <cellStyle name="40% - Accent3 2 2" xfId="358"/>
    <cellStyle name="40% - Accent3 2 2 2" xfId="359"/>
    <cellStyle name="40% - Accent3 2 2 2 2" xfId="360"/>
    <cellStyle name="40% - Accent3 2 2 2 2 2" xfId="361"/>
    <cellStyle name="40% - Accent3 2 2 2 2 3" xfId="362"/>
    <cellStyle name="40% - Accent3 2 2 2 3" xfId="363"/>
    <cellStyle name="40% - Accent3 2 2 2 4" xfId="364"/>
    <cellStyle name="40% - Accent3 2 2 3" xfId="365"/>
    <cellStyle name="40% - Accent3 2 2 3 2" xfId="366"/>
    <cellStyle name="40% - Accent3 2 2 3 3" xfId="367"/>
    <cellStyle name="40% - Accent3 2 2 4" xfId="368"/>
    <cellStyle name="40% - Accent3 2 2 4 2" xfId="369"/>
    <cellStyle name="40% - Accent3 2 2 5" xfId="370"/>
    <cellStyle name="40% - Accent3 2 3" xfId="371"/>
    <cellStyle name="40% - Accent3 2 3 2" xfId="372"/>
    <cellStyle name="40% - Accent3 2 3 2 2" xfId="373"/>
    <cellStyle name="40% - Accent3 2 3 2 3" xfId="374"/>
    <cellStyle name="40% - Accent3 2 3 3" xfId="375"/>
    <cellStyle name="40% - Accent3 2 3 3 2" xfId="376"/>
    <cellStyle name="40% - Accent3 2 3 4" xfId="377"/>
    <cellStyle name="40% - Accent3 2 4" xfId="378"/>
    <cellStyle name="40% - Accent3 2 4 2" xfId="379"/>
    <cellStyle name="40% - Accent3 2 4 2 2" xfId="380"/>
    <cellStyle name="40% - Accent3 2 4 3" xfId="381"/>
    <cellStyle name="40% - Accent3 2 5" xfId="382"/>
    <cellStyle name="40% - Accent3 2 5 2" xfId="383"/>
    <cellStyle name="40% - Accent3 2 6" xfId="384"/>
    <cellStyle name="40% - Accent3 3" xfId="385"/>
    <cellStyle name="40% - Accent3 3 2" xfId="386"/>
    <cellStyle name="40% - Accent3 3 2 2" xfId="387"/>
    <cellStyle name="40% - Accent3 3 2 3" xfId="388"/>
    <cellStyle name="40% - Accent3 3 3" xfId="389"/>
    <cellStyle name="40% - Accent3 3 4" xfId="390"/>
    <cellStyle name="40% - Accent4 2" xfId="20"/>
    <cellStyle name="40% - Accent4 2 2" xfId="391"/>
    <cellStyle name="40% - Accent4 2 2 2" xfId="392"/>
    <cellStyle name="40% - Accent4 2 2 2 2" xfId="393"/>
    <cellStyle name="40% - Accent4 2 2 2 2 2" xfId="394"/>
    <cellStyle name="40% - Accent4 2 2 2 2 3" xfId="395"/>
    <cellStyle name="40% - Accent4 2 2 2 3" xfId="396"/>
    <cellStyle name="40% - Accent4 2 2 2 4" xfId="397"/>
    <cellStyle name="40% - Accent4 2 2 3" xfId="398"/>
    <cellStyle name="40% - Accent4 2 2 3 2" xfId="399"/>
    <cellStyle name="40% - Accent4 2 2 3 3" xfId="400"/>
    <cellStyle name="40% - Accent4 2 2 4" xfId="401"/>
    <cellStyle name="40% - Accent4 2 2 4 2" xfId="402"/>
    <cellStyle name="40% - Accent4 2 2 5" xfId="403"/>
    <cellStyle name="40% - Accent4 2 3" xfId="404"/>
    <cellStyle name="40% - Accent4 2 3 2" xfId="405"/>
    <cellStyle name="40% - Accent4 2 3 2 2" xfId="406"/>
    <cellStyle name="40% - Accent4 2 3 2 3" xfId="407"/>
    <cellStyle name="40% - Accent4 2 3 3" xfId="408"/>
    <cellStyle name="40% - Accent4 2 3 3 2" xfId="409"/>
    <cellStyle name="40% - Accent4 2 3 4" xfId="410"/>
    <cellStyle name="40% - Accent4 2 4" xfId="411"/>
    <cellStyle name="40% - Accent4 2 4 2" xfId="412"/>
    <cellStyle name="40% - Accent4 2 4 2 2" xfId="413"/>
    <cellStyle name="40% - Accent4 2 4 3" xfId="414"/>
    <cellStyle name="40% - Accent4 2 5" xfId="415"/>
    <cellStyle name="40% - Accent4 2 5 2" xfId="416"/>
    <cellStyle name="40% - Accent4 2 6" xfId="417"/>
    <cellStyle name="40% - Accent4 3" xfId="418"/>
    <cellStyle name="40% - Accent4 3 2" xfId="419"/>
    <cellStyle name="40% - Accent4 3 2 2" xfId="420"/>
    <cellStyle name="40% - Accent4 3 2 3" xfId="421"/>
    <cellStyle name="40% - Accent4 3 3" xfId="422"/>
    <cellStyle name="40% - Accent4 3 4" xfId="423"/>
    <cellStyle name="40% - Accent5 2" xfId="21"/>
    <cellStyle name="40% - Accent5 2 2" xfId="424"/>
    <cellStyle name="40% - Accent5 2 2 2" xfId="425"/>
    <cellStyle name="40% - Accent5 2 2 2 2" xfId="426"/>
    <cellStyle name="40% - Accent5 2 2 2 2 2" xfId="427"/>
    <cellStyle name="40% - Accent5 2 2 2 2 3" xfId="428"/>
    <cellStyle name="40% - Accent5 2 2 2 3" xfId="429"/>
    <cellStyle name="40% - Accent5 2 2 2 4" xfId="430"/>
    <cellStyle name="40% - Accent5 2 2 3" xfId="431"/>
    <cellStyle name="40% - Accent5 2 2 3 2" xfId="432"/>
    <cellStyle name="40% - Accent5 2 2 3 3" xfId="433"/>
    <cellStyle name="40% - Accent5 2 2 4" xfId="434"/>
    <cellStyle name="40% - Accent5 2 2 4 2" xfId="435"/>
    <cellStyle name="40% - Accent5 2 2 5" xfId="436"/>
    <cellStyle name="40% - Accent5 2 3" xfId="437"/>
    <cellStyle name="40% - Accent5 2 3 2" xfId="438"/>
    <cellStyle name="40% - Accent5 2 3 2 2" xfId="439"/>
    <cellStyle name="40% - Accent5 2 3 2 3" xfId="440"/>
    <cellStyle name="40% - Accent5 2 3 3" xfId="441"/>
    <cellStyle name="40% - Accent5 2 3 3 2" xfId="442"/>
    <cellStyle name="40% - Accent5 2 3 4" xfId="443"/>
    <cellStyle name="40% - Accent5 2 4" xfId="444"/>
    <cellStyle name="40% - Accent5 2 4 2" xfId="445"/>
    <cellStyle name="40% - Accent5 2 4 2 2" xfId="446"/>
    <cellStyle name="40% - Accent5 2 4 3" xfId="447"/>
    <cellStyle name="40% - Accent5 2 5" xfId="448"/>
    <cellStyle name="40% - Accent5 2 5 2" xfId="449"/>
    <cellStyle name="40% - Accent5 2 6" xfId="450"/>
    <cellStyle name="40% - Accent5 3" xfId="451"/>
    <cellStyle name="40% - Accent5 3 2" xfId="452"/>
    <cellStyle name="40% - Accent5 3 2 2" xfId="453"/>
    <cellStyle name="40% - Accent5 3 2 3" xfId="454"/>
    <cellStyle name="40% - Accent5 3 3" xfId="455"/>
    <cellStyle name="40% - Accent5 3 4" xfId="456"/>
    <cellStyle name="40% - Accent6 2" xfId="22"/>
    <cellStyle name="40% - Accent6 2 2" xfId="457"/>
    <cellStyle name="40% - Accent6 2 2 2" xfId="458"/>
    <cellStyle name="40% - Accent6 2 2 2 2" xfId="459"/>
    <cellStyle name="40% - Accent6 2 2 2 2 2" xfId="460"/>
    <cellStyle name="40% - Accent6 2 2 2 2 3" xfId="461"/>
    <cellStyle name="40% - Accent6 2 2 2 3" xfId="462"/>
    <cellStyle name="40% - Accent6 2 2 2 4" xfId="463"/>
    <cellStyle name="40% - Accent6 2 2 3" xfId="464"/>
    <cellStyle name="40% - Accent6 2 2 3 2" xfId="465"/>
    <cellStyle name="40% - Accent6 2 2 3 3" xfId="466"/>
    <cellStyle name="40% - Accent6 2 2 4" xfId="467"/>
    <cellStyle name="40% - Accent6 2 2 4 2" xfId="468"/>
    <cellStyle name="40% - Accent6 2 2 5" xfId="469"/>
    <cellStyle name="40% - Accent6 2 3" xfId="470"/>
    <cellStyle name="40% - Accent6 2 3 2" xfId="471"/>
    <cellStyle name="40% - Accent6 2 3 2 2" xfId="472"/>
    <cellStyle name="40% - Accent6 2 3 2 3" xfId="473"/>
    <cellStyle name="40% - Accent6 2 3 3" xfId="474"/>
    <cellStyle name="40% - Accent6 2 3 3 2" xfId="475"/>
    <cellStyle name="40% - Accent6 2 3 4" xfId="476"/>
    <cellStyle name="40% - Accent6 2 4" xfId="477"/>
    <cellStyle name="40% - Accent6 2 4 2" xfId="478"/>
    <cellStyle name="40% - Accent6 2 4 2 2" xfId="479"/>
    <cellStyle name="40% - Accent6 2 4 3" xfId="480"/>
    <cellStyle name="40% - Accent6 2 5" xfId="481"/>
    <cellStyle name="40% - Accent6 2 5 2" xfId="482"/>
    <cellStyle name="40% - Accent6 2 6" xfId="483"/>
    <cellStyle name="40% - Accent6 3" xfId="484"/>
    <cellStyle name="40% - Accent6 3 2" xfId="485"/>
    <cellStyle name="40% - Accent6 3 2 2" xfId="486"/>
    <cellStyle name="40% - Accent6 3 2 3" xfId="487"/>
    <cellStyle name="40% - Accent6 3 3" xfId="488"/>
    <cellStyle name="40% - Accent6 3 4" xfId="489"/>
    <cellStyle name="Comma 10" xfId="5"/>
    <cellStyle name="Comma 10 2" xfId="490"/>
    <cellStyle name="Comma 10 2 2" xfId="491"/>
    <cellStyle name="Comma 10 3" xfId="492"/>
    <cellStyle name="Comma 10 4" xfId="493"/>
    <cellStyle name="Comma 11" xfId="494"/>
    <cellStyle name="Comma 11 2" xfId="495"/>
    <cellStyle name="Comma 11 2 2" xfId="496"/>
    <cellStyle name="Comma 11 3" xfId="497"/>
    <cellStyle name="Comma 11 4" xfId="498"/>
    <cellStyle name="Comma 12" xfId="499"/>
    <cellStyle name="Comma 12 2" xfId="500"/>
    <cellStyle name="Comma 12 3" xfId="501"/>
    <cellStyle name="Comma 2" xfId="23"/>
    <cellStyle name="Comma 2 2" xfId="24"/>
    <cellStyle name="Comma 2 3" xfId="25"/>
    <cellStyle name="Comma 2 3 2" xfId="26"/>
    <cellStyle name="Comma 2 3 2 2" xfId="27"/>
    <cellStyle name="Comma 2 4" xfId="28"/>
    <cellStyle name="Comma 2 4 2" xfId="29"/>
    <cellStyle name="Comma 2 5" xfId="30"/>
    <cellStyle name="Comma 2 6" xfId="502"/>
    <cellStyle name="Comma 3" xfId="31"/>
    <cellStyle name="Comma 4" xfId="32"/>
    <cellStyle name="Comma 5" xfId="33"/>
    <cellStyle name="Comma 5 2" xfId="34"/>
    <cellStyle name="Comma 5 2 2" xfId="503"/>
    <cellStyle name="Comma 5 3" xfId="35"/>
    <cellStyle name="Comma 6" xfId="36"/>
    <cellStyle name="Comma 6 2" xfId="504"/>
    <cellStyle name="Comma 7" xfId="37"/>
    <cellStyle name="Comma 7 2" xfId="505"/>
    <cellStyle name="Comma 8" xfId="38"/>
    <cellStyle name="Comma 8 2" xfId="3"/>
    <cellStyle name="Comma 8 2 2" xfId="506"/>
    <cellStyle name="Comma 8 2 2 2" xfId="507"/>
    <cellStyle name="Comma 8 2 2 2 2" xfId="508"/>
    <cellStyle name="Comma 8 2 2 2 3" xfId="509"/>
    <cellStyle name="Comma 8 2 2 3" xfId="510"/>
    <cellStyle name="Comma 8 2 2 3 2" xfId="511"/>
    <cellStyle name="Comma 8 2 2 4" xfId="512"/>
    <cellStyle name="Comma 8 2 3" xfId="513"/>
    <cellStyle name="Comma 8 2 3 2" xfId="514"/>
    <cellStyle name="Comma 8 2 3 2 2" xfId="515"/>
    <cellStyle name="Comma 8 2 3 3" xfId="516"/>
    <cellStyle name="Comma 8 2 4" xfId="517"/>
    <cellStyle name="Comma 8 2 4 2" xfId="518"/>
    <cellStyle name="Comma 8 2 5" xfId="519"/>
    <cellStyle name="Comma 8 3" xfId="39"/>
    <cellStyle name="Comma 8 3 2" xfId="520"/>
    <cellStyle name="Comma 8 3 2 2" xfId="521"/>
    <cellStyle name="Comma 8 3 2 2 2" xfId="522"/>
    <cellStyle name="Comma 8 3 2 3" xfId="523"/>
    <cellStyle name="Comma 8 3 3" xfId="524"/>
    <cellStyle name="Comma 8 3 3 2" xfId="525"/>
    <cellStyle name="Comma 8 3 4" xfId="526"/>
    <cellStyle name="Comma 8 4" xfId="40"/>
    <cellStyle name="Comma 8 4 2" xfId="527"/>
    <cellStyle name="Comma 8 4 2 2" xfId="528"/>
    <cellStyle name="Comma 8 4 2 2 2" xfId="529"/>
    <cellStyle name="Comma 8 4 2 3" xfId="530"/>
    <cellStyle name="Comma 8 4 3" xfId="531"/>
    <cellStyle name="Comma 8 4 3 2" xfId="532"/>
    <cellStyle name="Comma 8 4 4" xfId="533"/>
    <cellStyle name="Comma 8 5" xfId="534"/>
    <cellStyle name="Comma 8 5 2" xfId="535"/>
    <cellStyle name="Comma 8 5 2 2" xfId="536"/>
    <cellStyle name="Comma 8 5 2 3" xfId="537"/>
    <cellStyle name="Comma 8 5 3" xfId="538"/>
    <cellStyle name="Comma 8 5 3 2" xfId="539"/>
    <cellStyle name="Comma 8 5 4" xfId="540"/>
    <cellStyle name="Comma 8 6" xfId="541"/>
    <cellStyle name="Comma 8 6 2" xfId="542"/>
    <cellStyle name="Comma 8 6 2 2" xfId="543"/>
    <cellStyle name="Comma 8 6 2 3" xfId="544"/>
    <cellStyle name="Comma 8 6 3" xfId="545"/>
    <cellStyle name="Comma 8 6 3 2" xfId="546"/>
    <cellStyle name="Comma 8 6 4" xfId="547"/>
    <cellStyle name="Comma 8 7" xfId="548"/>
    <cellStyle name="Comma 9" xfId="41"/>
    <cellStyle name="Comma 9 2" xfId="42"/>
    <cellStyle name="Comma 9 2 2" xfId="549"/>
    <cellStyle name="Comma 9 2 2 2" xfId="550"/>
    <cellStyle name="Comma 9 2 2 2 2" xfId="551"/>
    <cellStyle name="Comma 9 2 2 2 3" xfId="552"/>
    <cellStyle name="Comma 9 2 2 3" xfId="553"/>
    <cellStyle name="Comma 9 2 2 3 2" xfId="554"/>
    <cellStyle name="Comma 9 2 2 4" xfId="555"/>
    <cellStyle name="Comma 9 2 3" xfId="556"/>
    <cellStyle name="Comma 9 2 3 2" xfId="557"/>
    <cellStyle name="Comma 9 2 3 2 2" xfId="558"/>
    <cellStyle name="Comma 9 2 3 3" xfId="559"/>
    <cellStyle name="Comma 9 2 4" xfId="560"/>
    <cellStyle name="Comma 9 2 4 2" xfId="561"/>
    <cellStyle name="Comma 9 2 5" xfId="562"/>
    <cellStyle name="Comma 9 3" xfId="563"/>
    <cellStyle name="Comma 9 3 2" xfId="564"/>
    <cellStyle name="Comma 9 3 2 2" xfId="565"/>
    <cellStyle name="Comma 9 3 2 3" xfId="566"/>
    <cellStyle name="Comma 9 3 3" xfId="567"/>
    <cellStyle name="Comma 9 3 3 2" xfId="568"/>
    <cellStyle name="Comma 9 3 4" xfId="569"/>
    <cellStyle name="Comma 9 4" xfId="570"/>
    <cellStyle name="Comma 9 4 2" xfId="571"/>
    <cellStyle name="Comma 9 4 2 2" xfId="572"/>
    <cellStyle name="Comma 9 4 3" xfId="573"/>
    <cellStyle name="Comma 9 5" xfId="574"/>
    <cellStyle name="Comma 9 5 2" xfId="575"/>
    <cellStyle name="Comma 9 6" xfId="576"/>
    <cellStyle name="Currency 2" xfId="577"/>
    <cellStyle name="Currency 2 2" xfId="578"/>
    <cellStyle name="Currency 2 2 2" xfId="579"/>
    <cellStyle name="Currency 2 2 2 2" xfId="580"/>
    <cellStyle name="Currency 2 2 2 3" xfId="581"/>
    <cellStyle name="Currency 2 2 3" xfId="582"/>
    <cellStyle name="Currency 2 2 4" xfId="583"/>
    <cellStyle name="Currency 2 3" xfId="584"/>
    <cellStyle name="Currency 3" xfId="585"/>
    <cellStyle name="Currency 3 2" xfId="586"/>
    <cellStyle name="Currency 3 2 2" xfId="587"/>
    <cellStyle name="Currency 3 3" xfId="588"/>
    <cellStyle name="Currency 4" xfId="589"/>
    <cellStyle name="Currency 4 2" xfId="590"/>
    <cellStyle name="Currency 4 2 2" xfId="591"/>
    <cellStyle name="Currency 4 3" xfId="592"/>
    <cellStyle name="Currency 4 4" xfId="593"/>
    <cellStyle name="Currency 5" xfId="594"/>
    <cellStyle name="Currency 5 2" xfId="595"/>
    <cellStyle name="Currency 6" xfId="596"/>
    <cellStyle name="Normal" xfId="0" builtinId="0"/>
    <cellStyle name="Normal - Style1" xfId="43"/>
    <cellStyle name="Normal 10" xfId="44"/>
    <cellStyle name="Normal 10 2" xfId="597"/>
    <cellStyle name="Normal 10 2 2" xfId="598"/>
    <cellStyle name="Normal 10 2 2 2" xfId="599"/>
    <cellStyle name="Normal 10 2 2 3" xfId="600"/>
    <cellStyle name="Normal 10 3" xfId="601"/>
    <cellStyle name="Normal 10 3 2" xfId="602"/>
    <cellStyle name="Normal 10 3 2 2" xfId="603"/>
    <cellStyle name="Normal 10 3 2 3" xfId="604"/>
    <cellStyle name="Normal 10 3 3" xfId="605"/>
    <cellStyle name="Normal 10 3 3 2" xfId="606"/>
    <cellStyle name="Normal 10 3 4" xfId="607"/>
    <cellStyle name="Normal 10 4" xfId="608"/>
    <cellStyle name="Normal 10 4 2" xfId="609"/>
    <cellStyle name="Normal 10 4 3" xfId="610"/>
    <cellStyle name="Normal 10 5" xfId="611"/>
    <cellStyle name="Normal 10 6" xfId="612"/>
    <cellStyle name="Normal 11" xfId="45"/>
    <cellStyle name="Normal 11 2" xfId="613"/>
    <cellStyle name="Normal 12" xfId="46"/>
    <cellStyle name="Normal 12 2" xfId="614"/>
    <cellStyle name="Normal 13" xfId="47"/>
    <cellStyle name="Normal 13 2" xfId="48"/>
    <cellStyle name="Normal 13 3" xfId="615"/>
    <cellStyle name="Normal 13 3 2" xfId="616"/>
    <cellStyle name="Normal 13 3 2 2" xfId="617"/>
    <cellStyle name="Normal 13 3 2 3" xfId="618"/>
    <cellStyle name="Normal 13 3 3" xfId="619"/>
    <cellStyle name="Normal 13 3 3 2" xfId="620"/>
    <cellStyle name="Normal 13 3 4" xfId="621"/>
    <cellStyle name="Normal 13 4" xfId="622"/>
    <cellStyle name="Normal 13 4 2" xfId="623"/>
    <cellStyle name="Normal 13 4 2 2" xfId="624"/>
    <cellStyle name="Normal 13 4 3" xfId="625"/>
    <cellStyle name="Normal 13 5" xfId="626"/>
    <cellStyle name="Normal 13 5 2" xfId="627"/>
    <cellStyle name="Normal 13 6" xfId="628"/>
    <cellStyle name="Normal 14" xfId="8"/>
    <cellStyle name="Normal 14 2" xfId="49"/>
    <cellStyle name="Normal 14 3" xfId="50"/>
    <cellStyle name="Normal 14 4" xfId="91"/>
    <cellStyle name="Normal 15" xfId="51"/>
    <cellStyle name="Normal 15 2" xfId="52"/>
    <cellStyle name="Normal 15 3" xfId="53"/>
    <cellStyle name="Normal 15 4" xfId="1045"/>
    <cellStyle name="Normal 16" xfId="92"/>
    <cellStyle name="Normal 16 2" xfId="629"/>
    <cellStyle name="Normal 16 3" xfId="630"/>
    <cellStyle name="Normal 17" xfId="631"/>
    <cellStyle name="Normal 17 2" xfId="632"/>
    <cellStyle name="Normal 17 3" xfId="633"/>
    <cellStyle name="Normal 18" xfId="634"/>
    <cellStyle name="Normal 18 2" xfId="635"/>
    <cellStyle name="Normal 18 3" xfId="636"/>
    <cellStyle name="Normal 19" xfId="637"/>
    <cellStyle name="Normal 19 2" xfId="638"/>
    <cellStyle name="Normal 19 3" xfId="639"/>
    <cellStyle name="Normal 2" xfId="2"/>
    <cellStyle name="Normal 2 2" xfId="7"/>
    <cellStyle name="Normal 2 2 2" xfId="54"/>
    <cellStyle name="Normal 2 2 3" xfId="55"/>
    <cellStyle name="Normal 2 2 3 2" xfId="56"/>
    <cellStyle name="Normal 2 2 3 2 2" xfId="640"/>
    <cellStyle name="Normal 2 2 3 2 2 2" xfId="641"/>
    <cellStyle name="Normal 2 2 3 2 2 2 2" xfId="642"/>
    <cellStyle name="Normal 2 2 3 2 2 2 2 2" xfId="643"/>
    <cellStyle name="Normal 2 2 3 2 2 2 3" xfId="644"/>
    <cellStyle name="Normal 2 2 3 2 2 3" xfId="645"/>
    <cellStyle name="Normal 2 2 3 2 2 3 2" xfId="646"/>
    <cellStyle name="Normal 2 2 3 2 2 4" xfId="647"/>
    <cellStyle name="Normal 2 2 3 2 3" xfId="648"/>
    <cellStyle name="Normal 2 2 3 2 3 2" xfId="649"/>
    <cellStyle name="Normal 2 2 3 2 3 2 2" xfId="650"/>
    <cellStyle name="Normal 2 2 3 2 3 3" xfId="651"/>
    <cellStyle name="Normal 2 2 3 2 4" xfId="652"/>
    <cellStyle name="Normal 2 2 3 2 4 2" xfId="653"/>
    <cellStyle name="Normal 2 2 3 2 5" xfId="654"/>
    <cellStyle name="Normal 2 2 3 3" xfId="57"/>
    <cellStyle name="Normal 2 2 3 3 2" xfId="655"/>
    <cellStyle name="Normal 2 2 3 3 2 2" xfId="656"/>
    <cellStyle name="Normal 2 2 3 3 2 2 2" xfId="657"/>
    <cellStyle name="Normal 2 2 3 3 2 3" xfId="658"/>
    <cellStyle name="Normal 2 2 3 3 3" xfId="659"/>
    <cellStyle name="Normal 2 2 3 3 3 2" xfId="660"/>
    <cellStyle name="Normal 2 2 3 3 4" xfId="661"/>
    <cellStyle name="Normal 2 2 3 4" xfId="662"/>
    <cellStyle name="Normal 2 2 3 4 2" xfId="663"/>
    <cellStyle name="Normal 2 2 3 4 2 2" xfId="664"/>
    <cellStyle name="Normal 2 2 3 4 2 3" xfId="665"/>
    <cellStyle name="Normal 2 2 3 4 3" xfId="666"/>
    <cellStyle name="Normal 2 2 3 4 3 2" xfId="667"/>
    <cellStyle name="Normal 2 2 3 4 4" xfId="668"/>
    <cellStyle name="Normal 2 2 3 5" xfId="669"/>
    <cellStyle name="Normal 2 2 3 5 2" xfId="670"/>
    <cellStyle name="Normal 2 2 3 5 2 2" xfId="671"/>
    <cellStyle name="Normal 2 2 3 5 2 3" xfId="672"/>
    <cellStyle name="Normal 2 2 3 5 3" xfId="673"/>
    <cellStyle name="Normal 2 2 3 5 3 2" xfId="674"/>
    <cellStyle name="Normal 2 2 3 5 4" xfId="675"/>
    <cellStyle name="Normal 2 2 3 6" xfId="676"/>
    <cellStyle name="Normal 2 2 3 6 2" xfId="677"/>
    <cellStyle name="Normal 2 2 3 6 3" xfId="678"/>
    <cellStyle name="Normal 2 2 3 7" xfId="679"/>
    <cellStyle name="Normal 2 2 3 7 2" xfId="680"/>
    <cellStyle name="Normal 2 2 3 8" xfId="681"/>
    <cellStyle name="Normal 2 2 4" xfId="682"/>
    <cellStyle name="Normal 2 2 4 2" xfId="683"/>
    <cellStyle name="Normal 2 2 4 2 2" xfId="684"/>
    <cellStyle name="Normal 2 2 4 2 2 2" xfId="685"/>
    <cellStyle name="Normal 2 2 4 2 2 3" xfId="686"/>
    <cellStyle name="Normal 2 2 4 2 3" xfId="687"/>
    <cellStyle name="Normal 2 2 4 2 4" xfId="688"/>
    <cellStyle name="Normal 2 2 4 3" xfId="689"/>
    <cellStyle name="Normal 2 2 4 3 2" xfId="690"/>
    <cellStyle name="Normal 2 2 4 3 3" xfId="691"/>
    <cellStyle name="Normal 2 2 4 4" xfId="692"/>
    <cellStyle name="Normal 2 2 4 4 2" xfId="693"/>
    <cellStyle name="Normal 2 2 4 5" xfId="694"/>
    <cellStyle name="Normal 2 2 5" xfId="695"/>
    <cellStyle name="Normal 2 2 5 2" xfId="696"/>
    <cellStyle name="Normal 2 2 5 2 2" xfId="697"/>
    <cellStyle name="Normal 2 2 5 2 3" xfId="698"/>
    <cellStyle name="Normal 2 2 5 3" xfId="699"/>
    <cellStyle name="Normal 2 2 5 3 2" xfId="700"/>
    <cellStyle name="Normal 2 2 5 4" xfId="701"/>
    <cellStyle name="Normal 2 2 6" xfId="702"/>
    <cellStyle name="Normal 2 3" xfId="58"/>
    <cellStyle name="Normal 2 3 2" xfId="703"/>
    <cellStyle name="Normal 2 3 2 2" xfId="704"/>
    <cellStyle name="Normal 2 3 2 2 2" xfId="705"/>
    <cellStyle name="Normal 2 3 2 2 2 2" xfId="706"/>
    <cellStyle name="Normal 2 3 2 2 2 3" xfId="707"/>
    <cellStyle name="Normal 2 3 2 2 3" xfId="708"/>
    <cellStyle name="Normal 2 3 2 2 4" xfId="709"/>
    <cellStyle name="Normal 2 3 2 3" xfId="710"/>
    <cellStyle name="Normal 2 3 2 3 2" xfId="711"/>
    <cellStyle name="Normal 2 3 2 3 3" xfId="712"/>
    <cellStyle name="Normal 2 3 2 4" xfId="713"/>
    <cellStyle name="Normal 2 3 2 4 2" xfId="714"/>
    <cellStyle name="Normal 2 3 2 5" xfId="715"/>
    <cellStyle name="Normal 2 3 3" xfId="716"/>
    <cellStyle name="Normal 2 3 3 2" xfId="717"/>
    <cellStyle name="Normal 2 3 3 2 2" xfId="718"/>
    <cellStyle name="Normal 2 3 3 2 3" xfId="719"/>
    <cellStyle name="Normal 2 3 3 3" xfId="720"/>
    <cellStyle name="Normal 2 3 3 3 2" xfId="721"/>
    <cellStyle name="Normal 2 3 3 4" xfId="722"/>
    <cellStyle name="Normal 2 3 4" xfId="723"/>
    <cellStyle name="Normal 2 3 4 2" xfId="724"/>
    <cellStyle name="Normal 2 3 4 2 2" xfId="725"/>
    <cellStyle name="Normal 2 3 4 3" xfId="726"/>
    <cellStyle name="Normal 2 3 5" xfId="727"/>
    <cellStyle name="Normal 2 3 5 2" xfId="728"/>
    <cellStyle name="Normal 2 3 6" xfId="729"/>
    <cellStyle name="Normal 2 4" xfId="59"/>
    <cellStyle name="Normal 2 4 2" xfId="730"/>
    <cellStyle name="Normal 2 4 2 2" xfId="731"/>
    <cellStyle name="Normal 2 4 2 2 2" xfId="732"/>
    <cellStyle name="Normal 2 4 2 2 2 2" xfId="733"/>
    <cellStyle name="Normal 2 4 2 2 2 3" xfId="734"/>
    <cellStyle name="Normal 2 4 2 2 3" xfId="735"/>
    <cellStyle name="Normal 2 4 2 2 4" xfId="736"/>
    <cellStyle name="Normal 2 4 2 3" xfId="737"/>
    <cellStyle name="Normal 2 4 2 3 2" xfId="738"/>
    <cellStyle name="Normal 2 4 2 3 3" xfId="739"/>
    <cellStyle name="Normal 2 4 2 4" xfId="740"/>
    <cellStyle name="Normal 2 4 2 4 2" xfId="741"/>
    <cellStyle name="Normal 2 4 2 5" xfId="742"/>
    <cellStyle name="Normal 2 4 3" xfId="743"/>
    <cellStyle name="Normal 2 4 3 2" xfId="744"/>
    <cellStyle name="Normal 2 4 3 2 2" xfId="745"/>
    <cellStyle name="Normal 2 4 3 2 3" xfId="746"/>
    <cellStyle name="Normal 2 4 3 3" xfId="747"/>
    <cellStyle name="Normal 2 4 3 3 2" xfId="748"/>
    <cellStyle name="Normal 2 4 3 4" xfId="749"/>
    <cellStyle name="Normal 2 4 4" xfId="750"/>
    <cellStyle name="Normal 2 4 4 2" xfId="751"/>
    <cellStyle name="Normal 2 4 4 3" xfId="752"/>
    <cellStyle name="Normal 2 4 5" xfId="753"/>
    <cellStyle name="Normal 2 5" xfId="754"/>
    <cellStyle name="Normal 2 5 2" xfId="755"/>
    <cellStyle name="Normal 2 5 2 2" xfId="756"/>
    <cellStyle name="Normal 2 5 2 2 2" xfId="757"/>
    <cellStyle name="Normal 2 5 2 3" xfId="758"/>
    <cellStyle name="Normal 2 5 3" xfId="759"/>
    <cellStyle name="Normal 2 5 3 2" xfId="760"/>
    <cellStyle name="Normal 2 5 3 3" xfId="761"/>
    <cellStyle name="Normal 2 5 4" xfId="762"/>
    <cellStyle name="Normal 2 5 4 2" xfId="763"/>
    <cellStyle name="Normal 2 5 5" xfId="764"/>
    <cellStyle name="Normal 2 6" xfId="765"/>
    <cellStyle name="Normal 2 6 2" xfId="766"/>
    <cellStyle name="Normal 2 6 3" xfId="767"/>
    <cellStyle name="Normal 2 7" xfId="768"/>
    <cellStyle name="Normal 2 8" xfId="769"/>
    <cellStyle name="Normal 20" xfId="770"/>
    <cellStyle name="Normal 20 2" xfId="771"/>
    <cellStyle name="Normal 20 3" xfId="772"/>
    <cellStyle name="Normal 21" xfId="773"/>
    <cellStyle name="Normal 21 2" xfId="774"/>
    <cellStyle name="Normal 21 2 2" xfId="775"/>
    <cellStyle name="Normal 21 3" xfId="776"/>
    <cellStyle name="Normal 22" xfId="777"/>
    <cellStyle name="Normal 22 2" xfId="778"/>
    <cellStyle name="Normal 22 2 2" xfId="779"/>
    <cellStyle name="Normal 22 2 2 2" xfId="780"/>
    <cellStyle name="Normal 22 2 2 3" xfId="781"/>
    <cellStyle name="Normal 22 2 3" xfId="782"/>
    <cellStyle name="Normal 22 2 4" xfId="783"/>
    <cellStyle name="Normal 22 3" xfId="784"/>
    <cellStyle name="Normal 22 3 2" xfId="785"/>
    <cellStyle name="Normal 22 3 3" xfId="786"/>
    <cellStyle name="Normal 22 4" xfId="787"/>
    <cellStyle name="Normal 22 4 2" xfId="788"/>
    <cellStyle name="Normal 22 5" xfId="789"/>
    <cellStyle name="Normal 23" xfId="790"/>
    <cellStyle name="Normal 23 2" xfId="791"/>
    <cellStyle name="Normal 23 2 2" xfId="792"/>
    <cellStyle name="Normal 23 2 3" xfId="793"/>
    <cellStyle name="Normal 23 3" xfId="794"/>
    <cellStyle name="Normal 23 3 2" xfId="795"/>
    <cellStyle name="Normal 23 4" xfId="796"/>
    <cellStyle name="Normal 24" xfId="797"/>
    <cellStyle name="Normal 24 2" xfId="798"/>
    <cellStyle name="Normal 24 2 2" xfId="799"/>
    <cellStyle name="Normal 24 2 3" xfId="800"/>
    <cellStyle name="Normal 24 3" xfId="801"/>
    <cellStyle name="Normal 24 3 2" xfId="802"/>
    <cellStyle name="Normal 24 4" xfId="803"/>
    <cellStyle name="Normal 25" xfId="804"/>
    <cellStyle name="Normal 25 2" xfId="805"/>
    <cellStyle name="Normal 25 2 2" xfId="806"/>
    <cellStyle name="Normal 25 3" xfId="807"/>
    <cellStyle name="Normal 26" xfId="808"/>
    <cellStyle name="Normal 26 2" xfId="809"/>
    <cellStyle name="Normal 27" xfId="810"/>
    <cellStyle name="Normal 27 2" xfId="811"/>
    <cellStyle name="Normal 28" xfId="812"/>
    <cellStyle name="Normal 28 2" xfId="813"/>
    <cellStyle name="Normal 29" xfId="814"/>
    <cellStyle name="Normal 29 2" xfId="815"/>
    <cellStyle name="Normal 3" xfId="60"/>
    <cellStyle name="Normal 3 2" xfId="61"/>
    <cellStyle name="Normal 3 2 2" xfId="62"/>
    <cellStyle name="Normal 3 2 2 2" xfId="63"/>
    <cellStyle name="Normal 3 3" xfId="64"/>
    <cellStyle name="Normal 3 3 2" xfId="816"/>
    <cellStyle name="Normal 3 3 2 2" xfId="817"/>
    <cellStyle name="Normal 3 3 2 2 2" xfId="818"/>
    <cellStyle name="Normal 3 3 2 2 2 2" xfId="819"/>
    <cellStyle name="Normal 3 3 2 2 2 3" xfId="820"/>
    <cellStyle name="Normal 3 3 2 2 3" xfId="821"/>
    <cellStyle name="Normal 3 3 2 2 4" xfId="822"/>
    <cellStyle name="Normal 3 3 2 3" xfId="823"/>
    <cellStyle name="Normal 3 3 2 3 2" xfId="824"/>
    <cellStyle name="Normal 3 3 2 3 3" xfId="825"/>
    <cellStyle name="Normal 3 3 2 4" xfId="826"/>
    <cellStyle name="Normal 3 3 2 4 2" xfId="827"/>
    <cellStyle name="Normal 3 3 2 5" xfId="828"/>
    <cellStyle name="Normal 3 3 3" xfId="829"/>
    <cellStyle name="Normal 3 3 3 2" xfId="830"/>
    <cellStyle name="Normal 3 3 3 2 2" xfId="831"/>
    <cellStyle name="Normal 3 3 3 2 3" xfId="832"/>
    <cellStyle name="Normal 3 3 3 3" xfId="833"/>
    <cellStyle name="Normal 3 3 3 3 2" xfId="834"/>
    <cellStyle name="Normal 3 3 3 4" xfId="835"/>
    <cellStyle name="Normal 3 3 4" xfId="836"/>
    <cellStyle name="Normal 3 3 4 2" xfId="837"/>
    <cellStyle name="Normal 3 3 4 2 2" xfId="838"/>
    <cellStyle name="Normal 3 3 4 3" xfId="839"/>
    <cellStyle name="Normal 3 3 5" xfId="840"/>
    <cellStyle name="Normal 3 3 5 2" xfId="841"/>
    <cellStyle name="Normal 3 3 6" xfId="842"/>
    <cellStyle name="Normal 30" xfId="843"/>
    <cellStyle name="Normal 30 2" xfId="844"/>
    <cellStyle name="Normal 31" xfId="845"/>
    <cellStyle name="Normal 31 2" xfId="846"/>
    <cellStyle name="Normal 32" xfId="847"/>
    <cellStyle name="Normal 32 2" xfId="848"/>
    <cellStyle name="Normal 33" xfId="849"/>
    <cellStyle name="Normal 33 2" xfId="850"/>
    <cellStyle name="Normal 33 3" xfId="851"/>
    <cellStyle name="Normal 34" xfId="852"/>
    <cellStyle name="Normal 35" xfId="853"/>
    <cellStyle name="Normal 36" xfId="854"/>
    <cellStyle name="Normal 37" xfId="855"/>
    <cellStyle name="Normal 38" xfId="856"/>
    <cellStyle name="Normal 39" xfId="857"/>
    <cellStyle name="Normal 4" xfId="65"/>
    <cellStyle name="Normal 4 2" xfId="66"/>
    <cellStyle name="Normal 4 3" xfId="67"/>
    <cellStyle name="Normal 4 3 2" xfId="858"/>
    <cellStyle name="Normal 40" xfId="859"/>
    <cellStyle name="Normal 41" xfId="860"/>
    <cellStyle name="Normal 42" xfId="861"/>
    <cellStyle name="Normal 43" xfId="862"/>
    <cellStyle name="Normal 44" xfId="863"/>
    <cellStyle name="Normal 45" xfId="864"/>
    <cellStyle name="Normal 46" xfId="865"/>
    <cellStyle name="Normal 47" xfId="866"/>
    <cellStyle name="Normal 48" xfId="867"/>
    <cellStyle name="Normal 49" xfId="868"/>
    <cellStyle name="Normal 49 2" xfId="869"/>
    <cellStyle name="Normal 49 3" xfId="870"/>
    <cellStyle name="Normal 5" xfId="68"/>
    <cellStyle name="Normal 5 2" xfId="69"/>
    <cellStyle name="Normal 50" xfId="871"/>
    <cellStyle name="Normal 50 2" xfId="872"/>
    <cellStyle name="Normal 50 3" xfId="873"/>
    <cellStyle name="Normal 51" xfId="874"/>
    <cellStyle name="Normal 52" xfId="875"/>
    <cellStyle name="Normal 53" xfId="876"/>
    <cellStyle name="Normal 53 2" xfId="877"/>
    <cellStyle name="Normal 53 2 2" xfId="878"/>
    <cellStyle name="Normal 53 2 3" xfId="879"/>
    <cellStyle name="Normal 53 3" xfId="880"/>
    <cellStyle name="Normal 53 4" xfId="881"/>
    <cellStyle name="Normal 54" xfId="882"/>
    <cellStyle name="Normal 54 2" xfId="883"/>
    <cellStyle name="Normal 54 3" xfId="884"/>
    <cellStyle name="Normal 55" xfId="90"/>
    <cellStyle name="Normal 55 2" xfId="885"/>
    <cellStyle name="Normal 55 3" xfId="886"/>
    <cellStyle name="Normal 56" xfId="887"/>
    <cellStyle name="Normal 57" xfId="1046"/>
    <cellStyle name="Normal 6" xfId="70"/>
    <cellStyle name="Normal 6 2" xfId="71"/>
    <cellStyle name="Normal 6 2 2" xfId="888"/>
    <cellStyle name="Normal 6 3" xfId="72"/>
    <cellStyle name="Normal 6 3 2" xfId="889"/>
    <cellStyle name="Normal 6 3 2 2" xfId="890"/>
    <cellStyle name="Normal 6 3 2 2 2" xfId="891"/>
    <cellStyle name="Normal 6 3 2 2 2 2" xfId="892"/>
    <cellStyle name="Normal 6 3 2 2 2 3" xfId="893"/>
    <cellStyle name="Normal 6 3 2 2 3" xfId="894"/>
    <cellStyle name="Normal 6 3 2 2 4" xfId="895"/>
    <cellStyle name="Normal 6 3 2 3" xfId="896"/>
    <cellStyle name="Normal 6 3 2 3 2" xfId="897"/>
    <cellStyle name="Normal 6 3 2 3 3" xfId="898"/>
    <cellStyle name="Normal 6 3 2 4" xfId="899"/>
    <cellStyle name="Normal 6 3 2 4 2" xfId="900"/>
    <cellStyle name="Normal 6 3 2 5" xfId="901"/>
    <cellStyle name="Normal 6 3 3" xfId="902"/>
    <cellStyle name="Normal 6 3 3 2" xfId="903"/>
    <cellStyle name="Normal 6 3 3 2 2" xfId="904"/>
    <cellStyle name="Normal 6 3 3 2 3" xfId="905"/>
    <cellStyle name="Normal 6 3 3 3" xfId="906"/>
    <cellStyle name="Normal 6 3 3 3 2" xfId="907"/>
    <cellStyle name="Normal 6 3 3 4" xfId="908"/>
    <cellStyle name="Normal 6 3 4" xfId="909"/>
    <cellStyle name="Normal 6 3 4 2" xfId="910"/>
    <cellStyle name="Normal 6 3 4 3" xfId="911"/>
    <cellStyle name="Normal 6 3 5" xfId="912"/>
    <cellStyle name="Normal 7" xfId="73"/>
    <cellStyle name="Normal 7 2" xfId="913"/>
    <cellStyle name="Normal 8" xfId="74"/>
    <cellStyle name="Normal 8 2" xfId="914"/>
    <cellStyle name="Normal 9" xfId="75"/>
    <cellStyle name="Normal 9 2" xfId="76"/>
    <cellStyle name="Normal 9 2 2" xfId="915"/>
    <cellStyle name="Normal 9 2 2 2" xfId="916"/>
    <cellStyle name="Normal 9 2 2 2 2" xfId="917"/>
    <cellStyle name="Normal 9 2 2 3" xfId="918"/>
    <cellStyle name="Normal 9 2 3" xfId="919"/>
    <cellStyle name="Normal 9 2 3 2" xfId="920"/>
    <cellStyle name="Normal 9 2 4" xfId="921"/>
    <cellStyle name="Normal 9 3" xfId="77"/>
    <cellStyle name="Normal 9 3 2" xfId="922"/>
    <cellStyle name="Normal 9 3 2 2" xfId="923"/>
    <cellStyle name="Normal 9 3 2 2 2" xfId="924"/>
    <cellStyle name="Normal 9 3 2 3" xfId="925"/>
    <cellStyle name="Normal 9 3 3" xfId="926"/>
    <cellStyle name="Normal 9 3 3 2" xfId="927"/>
    <cellStyle name="Normal 9 3 4" xfId="928"/>
    <cellStyle name="Normal 9 4" xfId="929"/>
    <cellStyle name="Normal 9 4 2" xfId="930"/>
    <cellStyle name="Normal 9 5" xfId="931"/>
    <cellStyle name="Normal 9 5 2" xfId="932"/>
    <cellStyle name="Normal_billed, ffs, tpl" xfId="93"/>
    <cellStyle name="Normal_prov fee mcare #s" xfId="4"/>
    <cellStyle name="Normal_Sheet1 2" xfId="6"/>
    <cellStyle name="Note 2" xfId="78"/>
    <cellStyle name="Note 2 2" xfId="79"/>
    <cellStyle name="Note 2 2 2" xfId="933"/>
    <cellStyle name="Note 2 2 2 2" xfId="934"/>
    <cellStyle name="Note 2 2 2 2 2" xfId="935"/>
    <cellStyle name="Note 2 2 2 2 2 2" xfId="936"/>
    <cellStyle name="Note 2 2 2 2 2 3" xfId="937"/>
    <cellStyle name="Note 2 2 2 2 3" xfId="938"/>
    <cellStyle name="Note 2 2 2 2 4" xfId="939"/>
    <cellStyle name="Note 2 2 2 3" xfId="940"/>
    <cellStyle name="Note 2 2 2 3 2" xfId="941"/>
    <cellStyle name="Note 2 2 2 3 3" xfId="942"/>
    <cellStyle name="Note 2 2 2 4" xfId="943"/>
    <cellStyle name="Note 2 2 2 4 2" xfId="944"/>
    <cellStyle name="Note 2 2 2 5" xfId="945"/>
    <cellStyle name="Note 2 2 3" xfId="946"/>
    <cellStyle name="Note 2 2 3 2" xfId="947"/>
    <cellStyle name="Note 2 2 3 2 2" xfId="948"/>
    <cellStyle name="Note 2 2 3 2 3" xfId="949"/>
    <cellStyle name="Note 2 2 3 3" xfId="950"/>
    <cellStyle name="Note 2 2 3 3 2" xfId="951"/>
    <cellStyle name="Note 2 2 3 4" xfId="952"/>
    <cellStyle name="Note 2 2 4" xfId="953"/>
    <cellStyle name="Note 2 2 4 2" xfId="954"/>
    <cellStyle name="Note 2 2 4 2 2" xfId="955"/>
    <cellStyle name="Note 2 2 4 3" xfId="956"/>
    <cellStyle name="Note 2 2 5" xfId="957"/>
    <cellStyle name="Note 2 2 5 2" xfId="958"/>
    <cellStyle name="Note 2 2 6" xfId="959"/>
    <cellStyle name="Note 2 3" xfId="80"/>
    <cellStyle name="Note 2 3 2" xfId="960"/>
    <cellStyle name="Note 2 3 2 2" xfId="961"/>
    <cellStyle name="Note 2 3 2 2 2" xfId="962"/>
    <cellStyle name="Note 2 3 2 2 2 2" xfId="963"/>
    <cellStyle name="Note 2 3 2 2 2 3" xfId="964"/>
    <cellStyle name="Note 2 3 2 2 3" xfId="965"/>
    <cellStyle name="Note 2 3 2 2 4" xfId="966"/>
    <cellStyle name="Note 2 3 2 3" xfId="967"/>
    <cellStyle name="Note 2 3 2 3 2" xfId="968"/>
    <cellStyle name="Note 2 3 2 3 3" xfId="969"/>
    <cellStyle name="Note 2 3 2 4" xfId="970"/>
    <cellStyle name="Note 2 3 2 4 2" xfId="971"/>
    <cellStyle name="Note 2 3 2 5" xfId="972"/>
    <cellStyle name="Note 2 3 3" xfId="973"/>
    <cellStyle name="Note 2 3 3 2" xfId="974"/>
    <cellStyle name="Note 2 3 3 2 2" xfId="975"/>
    <cellStyle name="Note 2 3 3 2 3" xfId="976"/>
    <cellStyle name="Note 2 3 3 3" xfId="977"/>
    <cellStyle name="Note 2 3 3 3 2" xfId="978"/>
    <cellStyle name="Note 2 3 3 4" xfId="979"/>
    <cellStyle name="Note 2 3 4" xfId="980"/>
    <cellStyle name="Note 2 3 4 2" xfId="981"/>
    <cellStyle name="Note 2 3 4 2 2" xfId="982"/>
    <cellStyle name="Note 2 3 4 3" xfId="983"/>
    <cellStyle name="Note 2 3 5" xfId="984"/>
    <cellStyle name="Note 2 3 5 2" xfId="985"/>
    <cellStyle name="Note 2 3 6" xfId="986"/>
    <cellStyle name="Note 2 4" xfId="987"/>
    <cellStyle name="Note 2 4 2" xfId="988"/>
    <cellStyle name="Note 2 4 2 2" xfId="989"/>
    <cellStyle name="Note 2 4 2 2 2" xfId="990"/>
    <cellStyle name="Note 2 4 2 2 3" xfId="991"/>
    <cellStyle name="Note 2 4 2 3" xfId="992"/>
    <cellStyle name="Note 2 4 2 4" xfId="993"/>
    <cellStyle name="Note 2 4 3" xfId="994"/>
    <cellStyle name="Note 2 4 3 2" xfId="995"/>
    <cellStyle name="Note 2 4 3 3" xfId="996"/>
    <cellStyle name="Note 2 4 4" xfId="997"/>
    <cellStyle name="Note 2 4 4 2" xfId="998"/>
    <cellStyle name="Note 2 4 5" xfId="999"/>
    <cellStyle name="Note 2 5" xfId="1000"/>
    <cellStyle name="Note 2 5 2" xfId="1001"/>
    <cellStyle name="Note 2 5 2 2" xfId="1002"/>
    <cellStyle name="Note 2 5 2 3" xfId="1003"/>
    <cellStyle name="Note 2 5 3" xfId="1004"/>
    <cellStyle name="Note 2 5 3 2" xfId="1005"/>
    <cellStyle name="Note 2 5 4" xfId="1006"/>
    <cellStyle name="Note 2 6" xfId="1007"/>
    <cellStyle name="Note 2 6 2" xfId="1008"/>
    <cellStyle name="Note 2 6 2 2" xfId="1009"/>
    <cellStyle name="Note 2 6 3" xfId="1010"/>
    <cellStyle name="Note 2 7" xfId="1011"/>
    <cellStyle name="Note 2 7 2" xfId="1012"/>
    <cellStyle name="Note 2 8" xfId="1013"/>
    <cellStyle name="Note 3" xfId="81"/>
    <cellStyle name="Note 3 2" xfId="1014"/>
    <cellStyle name="Note 3 2 2" xfId="1015"/>
    <cellStyle name="Note 3 2 2 2" xfId="1016"/>
    <cellStyle name="Note 3 2 2 2 2" xfId="1017"/>
    <cellStyle name="Note 3 2 2 2 3" xfId="1018"/>
    <cellStyle name="Note 3 2 2 3" xfId="1019"/>
    <cellStyle name="Note 3 2 2 4" xfId="1020"/>
    <cellStyle name="Note 3 2 3" xfId="1021"/>
    <cellStyle name="Note 3 2 3 2" xfId="1022"/>
    <cellStyle name="Note 3 2 3 3" xfId="1023"/>
    <cellStyle name="Note 3 2 4" xfId="1024"/>
    <cellStyle name="Note 3 2 4 2" xfId="1025"/>
    <cellStyle name="Note 3 2 5" xfId="1026"/>
    <cellStyle name="Note 3 3" xfId="1027"/>
    <cellStyle name="Note 3 3 2" xfId="1028"/>
    <cellStyle name="Note 3 3 2 2" xfId="1029"/>
    <cellStyle name="Note 3 3 2 3" xfId="1030"/>
    <cellStyle name="Note 3 3 3" xfId="1031"/>
    <cellStyle name="Note 3 3 3 2" xfId="1032"/>
    <cellStyle name="Note 3 3 4" xfId="1033"/>
    <cellStyle name="Note 3 4" xfId="1034"/>
    <cellStyle name="Note 3 4 2" xfId="1035"/>
    <cellStyle name="Note 3 4 2 2" xfId="1036"/>
    <cellStyle name="Note 3 4 3" xfId="1037"/>
    <cellStyle name="Note 3 5" xfId="1038"/>
    <cellStyle name="Note 3 5 2" xfId="1039"/>
    <cellStyle name="Note 3 6" xfId="1040"/>
    <cellStyle name="Percent 2" xfId="82"/>
    <cellStyle name="Percent 2 2" xfId="83"/>
    <cellStyle name="Percent 2 3" xfId="1041"/>
    <cellStyle name="Percent 3" xfId="84"/>
    <cellStyle name="Percent 3 2" xfId="1042"/>
    <cellStyle name="Percent 4" xfId="85"/>
    <cellStyle name="Percent 5" xfId="86"/>
    <cellStyle name="Percent 5 2" xfId="1043"/>
    <cellStyle name="Percent 6" xfId="87"/>
    <cellStyle name="Percent 6 2" xfId="1044"/>
    <cellStyle name="Percent 7" xfId="88"/>
    <cellStyle name="Percent 8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workbookViewId="0">
      <pane xSplit="2" ySplit="1" topLeftCell="K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11.7109375" bestFit="1" customWidth="1"/>
    <col min="2" max="2" width="47.7109375" bestFit="1" customWidth="1"/>
    <col min="3" max="3" width="7.28515625" bestFit="1" customWidth="1"/>
    <col min="4" max="4" width="2.7109375" style="53" customWidth="1"/>
    <col min="5" max="5" width="8" bestFit="1" customWidth="1"/>
    <col min="6" max="6" width="14.5703125" bestFit="1" customWidth="1"/>
    <col min="7" max="8" width="13.5703125" bestFit="1" customWidth="1"/>
    <col min="9" max="9" width="12.7109375" bestFit="1" customWidth="1"/>
    <col min="10" max="10" width="14.5703125" bestFit="1" customWidth="1"/>
    <col min="11" max="11" width="2.7109375" style="53" customWidth="1"/>
    <col min="12" max="12" width="13.5703125" bestFit="1" customWidth="1"/>
    <col min="13" max="13" width="12.7109375" bestFit="1" customWidth="1"/>
    <col min="14" max="14" width="14.5703125" bestFit="1" customWidth="1"/>
    <col min="15" max="15" width="2.7109375" style="53" customWidth="1"/>
    <col min="16" max="16" width="13.5703125" bestFit="1" customWidth="1"/>
    <col min="17" max="17" width="12.5703125" bestFit="1" customWidth="1"/>
    <col min="18" max="18" width="14.5703125" bestFit="1" customWidth="1"/>
    <col min="19" max="19" width="2.7109375" style="53" customWidth="1"/>
    <col min="20" max="20" width="8.140625" bestFit="1" customWidth="1"/>
    <col min="21" max="21" width="14.5703125" bestFit="1" customWidth="1"/>
    <col min="22" max="23" width="13.5703125" bestFit="1" customWidth="1"/>
    <col min="24" max="24" width="12.7109375" bestFit="1" customWidth="1"/>
    <col min="25" max="25" width="14.5703125" bestFit="1" customWidth="1"/>
    <col min="26" max="26" width="2.7109375" style="53" customWidth="1"/>
    <col min="27" max="27" width="12.85546875" bestFit="1" customWidth="1"/>
    <col min="28" max="28" width="12.7109375" bestFit="1" customWidth="1"/>
    <col min="29" max="29" width="12.42578125" bestFit="1" customWidth="1"/>
  </cols>
  <sheetData>
    <row r="1" spans="1:29" ht="51.75" x14ac:dyDescent="0.25">
      <c r="A1" s="1" t="s">
        <v>0</v>
      </c>
      <c r="B1" s="2" t="s">
        <v>1</v>
      </c>
      <c r="C1" s="2" t="s">
        <v>2</v>
      </c>
      <c r="D1" s="57"/>
      <c r="E1" s="3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5" t="s">
        <v>8</v>
      </c>
      <c r="K1" s="57"/>
      <c r="L1" s="4" t="s">
        <v>9</v>
      </c>
      <c r="M1" s="4" t="s">
        <v>10</v>
      </c>
      <c r="N1" s="5" t="s">
        <v>11</v>
      </c>
      <c r="O1" s="57"/>
      <c r="P1" s="4" t="s">
        <v>12</v>
      </c>
      <c r="Q1" s="4" t="s">
        <v>13</v>
      </c>
      <c r="R1" s="5" t="s">
        <v>14</v>
      </c>
      <c r="T1" s="3" t="s">
        <v>15</v>
      </c>
      <c r="U1" s="4" t="s">
        <v>4</v>
      </c>
      <c r="V1" s="4" t="s">
        <v>5</v>
      </c>
      <c r="W1" s="4" t="s">
        <v>16</v>
      </c>
      <c r="X1" s="4" t="s">
        <v>17</v>
      </c>
      <c r="Y1" s="5" t="s">
        <v>18</v>
      </c>
      <c r="AA1" s="4" t="s">
        <v>19</v>
      </c>
      <c r="AB1" s="4" t="s">
        <v>20</v>
      </c>
      <c r="AC1" s="5" t="s">
        <v>21</v>
      </c>
    </row>
    <row r="2" spans="1:29" x14ac:dyDescent="0.25">
      <c r="A2" s="6" t="s">
        <v>22</v>
      </c>
      <c r="B2" s="7" t="s">
        <v>23</v>
      </c>
      <c r="C2" s="7">
        <v>1</v>
      </c>
      <c r="D2" s="54"/>
      <c r="E2" s="3"/>
      <c r="F2" s="8">
        <v>1234615</v>
      </c>
      <c r="G2" s="9">
        <v>398252</v>
      </c>
      <c r="H2" s="10">
        <f>ROUND(F2*23.6%,2)</f>
        <v>291369.14</v>
      </c>
      <c r="I2" s="10">
        <f>ROUND(G2*23.6%,2)</f>
        <v>93987.47</v>
      </c>
      <c r="J2" s="11">
        <f>H2+I2</f>
        <v>385356.61</v>
      </c>
      <c r="K2" s="54"/>
      <c r="L2" s="10">
        <f t="shared" ref="L2:L33" si="0">ROUND(F2*25%,2)</f>
        <v>308653.75</v>
      </c>
      <c r="M2" s="10">
        <f t="shared" ref="M2:M33" si="1">ROUND(G2*25%,2)</f>
        <v>99563</v>
      </c>
      <c r="N2" s="11">
        <f>L2+M2</f>
        <v>408216.75</v>
      </c>
      <c r="O2" s="54"/>
      <c r="P2" s="10">
        <f t="shared" ref="P2:P33" si="2">ROUND(F2*25%,2)</f>
        <v>308653.75</v>
      </c>
      <c r="Q2" s="10">
        <f t="shared" ref="Q2:Q33" si="3">ROUND(G2*25%,2)</f>
        <v>99563</v>
      </c>
      <c r="R2" s="11">
        <f>P2+Q2</f>
        <v>408216.75</v>
      </c>
      <c r="T2" s="3"/>
      <c r="U2" s="8">
        <v>1192332</v>
      </c>
      <c r="V2" s="9">
        <v>384613</v>
      </c>
      <c r="W2" s="10">
        <f>ROUND(U2*25%,2)</f>
        <v>298083</v>
      </c>
      <c r="X2" s="10">
        <f>ROUND(V2*25%,2)</f>
        <v>96153.25</v>
      </c>
      <c r="Y2" s="11">
        <f>W2+X2</f>
        <v>394236.25</v>
      </c>
      <c r="AA2" s="10">
        <f t="shared" ref="AA2:AA33" si="4">ROUND(U2*1.4%,2)</f>
        <v>16692.650000000001</v>
      </c>
      <c r="AB2" s="10">
        <f t="shared" ref="AB2:AB33" si="5">ROUND(V2*1.4%,2)</f>
        <v>5384.58</v>
      </c>
      <c r="AC2" s="11">
        <f>AA2+AB2</f>
        <v>22077.230000000003</v>
      </c>
    </row>
    <row r="3" spans="1:29" x14ac:dyDescent="0.25">
      <c r="A3" s="12" t="s">
        <v>24</v>
      </c>
      <c r="B3" s="7" t="s">
        <v>25</v>
      </c>
      <c r="C3" s="7">
        <v>1</v>
      </c>
      <c r="D3" s="54"/>
      <c r="E3" s="13"/>
      <c r="F3" s="8">
        <v>2731756</v>
      </c>
      <c r="G3" s="9">
        <v>1247961</v>
      </c>
      <c r="H3" s="10">
        <f t="shared" ref="H3:I53" si="6">ROUND(F3*23.6%,2)</f>
        <v>644694.42000000004</v>
      </c>
      <c r="I3" s="10">
        <f t="shared" si="6"/>
        <v>294518.8</v>
      </c>
      <c r="J3" s="11">
        <f t="shared" ref="J3:J66" si="7">H3+I3</f>
        <v>939213.22</v>
      </c>
      <c r="K3" s="54"/>
      <c r="L3" s="10">
        <f t="shared" si="0"/>
        <v>682939</v>
      </c>
      <c r="M3" s="10">
        <f t="shared" si="1"/>
        <v>311990.25</v>
      </c>
      <c r="N3" s="11">
        <f t="shared" ref="N3:N66" si="8">L3+M3</f>
        <v>994929.25</v>
      </c>
      <c r="O3" s="54"/>
      <c r="P3" s="10">
        <f t="shared" si="2"/>
        <v>682939</v>
      </c>
      <c r="Q3" s="10">
        <f t="shared" si="3"/>
        <v>311990.25</v>
      </c>
      <c r="R3" s="11">
        <f t="shared" ref="R3:R66" si="9">P3+Q3</f>
        <v>994929.25</v>
      </c>
      <c r="T3" s="13"/>
      <c r="U3" s="8">
        <v>2638199</v>
      </c>
      <c r="V3" s="9">
        <v>1205221</v>
      </c>
      <c r="W3" s="10">
        <f t="shared" ref="W3:X53" si="10">ROUND(U3*25%,2)</f>
        <v>659549.75</v>
      </c>
      <c r="X3" s="10">
        <f t="shared" si="10"/>
        <v>301305.25</v>
      </c>
      <c r="Y3" s="11">
        <f t="shared" ref="Y3:Y66" si="11">W3+X3</f>
        <v>960855</v>
      </c>
      <c r="AA3" s="10">
        <f t="shared" si="4"/>
        <v>36934.79</v>
      </c>
      <c r="AB3" s="10">
        <f t="shared" si="5"/>
        <v>16873.09</v>
      </c>
      <c r="AC3" s="11">
        <f t="shared" ref="AC3:AC66" si="12">AA3+AB3</f>
        <v>53807.880000000005</v>
      </c>
    </row>
    <row r="4" spans="1:29" x14ac:dyDescent="0.25">
      <c r="A4" s="12" t="s">
        <v>26</v>
      </c>
      <c r="B4" s="7" t="s">
        <v>27</v>
      </c>
      <c r="C4" s="7">
        <v>1</v>
      </c>
      <c r="D4" s="54"/>
      <c r="E4" s="13"/>
      <c r="F4" s="8">
        <v>6452057</v>
      </c>
      <c r="G4" s="9">
        <v>1613309</v>
      </c>
      <c r="H4" s="10">
        <f t="shared" si="6"/>
        <v>1522685.45</v>
      </c>
      <c r="I4" s="10">
        <f t="shared" si="6"/>
        <v>380740.92</v>
      </c>
      <c r="J4" s="11">
        <f t="shared" si="7"/>
        <v>1903426.3699999999</v>
      </c>
      <c r="K4" s="54"/>
      <c r="L4" s="10">
        <f t="shared" si="0"/>
        <v>1613014.25</v>
      </c>
      <c r="M4" s="10">
        <f t="shared" si="1"/>
        <v>403327.25</v>
      </c>
      <c r="N4" s="11">
        <f t="shared" si="8"/>
        <v>2016341.5</v>
      </c>
      <c r="O4" s="54"/>
      <c r="P4" s="10">
        <f t="shared" si="2"/>
        <v>1613014.25</v>
      </c>
      <c r="Q4" s="10">
        <f t="shared" si="3"/>
        <v>403327.25</v>
      </c>
      <c r="R4" s="11">
        <f t="shared" si="9"/>
        <v>2016341.5</v>
      </c>
      <c r="T4" s="13"/>
      <c r="U4" s="8">
        <v>6231088</v>
      </c>
      <c r="V4" s="9">
        <v>1558057</v>
      </c>
      <c r="W4" s="10">
        <f t="shared" si="10"/>
        <v>1557772</v>
      </c>
      <c r="X4" s="10">
        <f t="shared" si="10"/>
        <v>389514.25</v>
      </c>
      <c r="Y4" s="11">
        <f t="shared" si="11"/>
        <v>1947286.25</v>
      </c>
      <c r="AA4" s="10">
        <f t="shared" si="4"/>
        <v>87235.23</v>
      </c>
      <c r="AB4" s="10">
        <f t="shared" si="5"/>
        <v>21812.799999999999</v>
      </c>
      <c r="AC4" s="11">
        <f t="shared" si="12"/>
        <v>109048.03</v>
      </c>
    </row>
    <row r="5" spans="1:29" x14ac:dyDescent="0.25">
      <c r="A5" s="6" t="s">
        <v>28</v>
      </c>
      <c r="B5" s="7" t="s">
        <v>29</v>
      </c>
      <c r="C5" s="7">
        <v>1</v>
      </c>
      <c r="D5" s="54"/>
      <c r="E5" s="13"/>
      <c r="F5" s="8">
        <v>5457769</v>
      </c>
      <c r="G5" s="9">
        <v>1591487</v>
      </c>
      <c r="H5" s="10">
        <f t="shared" si="6"/>
        <v>1288033.48</v>
      </c>
      <c r="I5" s="10">
        <f t="shared" si="6"/>
        <v>375590.93</v>
      </c>
      <c r="J5" s="11">
        <f t="shared" si="7"/>
        <v>1663624.41</v>
      </c>
      <c r="K5" s="54"/>
      <c r="L5" s="10">
        <f t="shared" si="0"/>
        <v>1364442.25</v>
      </c>
      <c r="M5" s="10">
        <f t="shared" si="1"/>
        <v>397871.75</v>
      </c>
      <c r="N5" s="11">
        <f t="shared" si="8"/>
        <v>1762314</v>
      </c>
      <c r="O5" s="54"/>
      <c r="P5" s="10">
        <f t="shared" si="2"/>
        <v>1364442.25</v>
      </c>
      <c r="Q5" s="10">
        <f t="shared" si="3"/>
        <v>397871.75</v>
      </c>
      <c r="R5" s="11">
        <f t="shared" si="9"/>
        <v>1762314</v>
      </c>
      <c r="T5" s="13"/>
      <c r="U5" s="8">
        <v>5270853</v>
      </c>
      <c r="V5" s="9">
        <v>1536982</v>
      </c>
      <c r="W5" s="10">
        <f t="shared" si="10"/>
        <v>1317713.25</v>
      </c>
      <c r="X5" s="10">
        <f t="shared" si="10"/>
        <v>384245.5</v>
      </c>
      <c r="Y5" s="11">
        <f t="shared" si="11"/>
        <v>1701958.75</v>
      </c>
      <c r="AA5" s="10">
        <f t="shared" si="4"/>
        <v>73791.94</v>
      </c>
      <c r="AB5" s="10">
        <f t="shared" si="5"/>
        <v>21517.75</v>
      </c>
      <c r="AC5" s="11">
        <f t="shared" si="12"/>
        <v>95309.69</v>
      </c>
    </row>
    <row r="6" spans="1:29" x14ac:dyDescent="0.25">
      <c r="A6" s="12" t="s">
        <v>30</v>
      </c>
      <c r="B6" s="7" t="s">
        <v>31</v>
      </c>
      <c r="C6" s="7">
        <v>1</v>
      </c>
      <c r="D6" s="54"/>
      <c r="E6" s="13"/>
      <c r="F6" s="8">
        <v>7535696</v>
      </c>
      <c r="G6" s="9">
        <v>2060410</v>
      </c>
      <c r="H6" s="10">
        <f t="shared" si="6"/>
        <v>1778424.26</v>
      </c>
      <c r="I6" s="10">
        <f t="shared" si="6"/>
        <v>486256.76</v>
      </c>
      <c r="J6" s="11">
        <f t="shared" si="7"/>
        <v>2264681.02</v>
      </c>
      <c r="K6" s="54"/>
      <c r="L6" s="10">
        <f t="shared" si="0"/>
        <v>1883924</v>
      </c>
      <c r="M6" s="10">
        <f t="shared" si="1"/>
        <v>515102.5</v>
      </c>
      <c r="N6" s="11">
        <f t="shared" si="8"/>
        <v>2399026.5</v>
      </c>
      <c r="O6" s="54"/>
      <c r="P6" s="10">
        <f t="shared" si="2"/>
        <v>1883924</v>
      </c>
      <c r="Q6" s="10">
        <f t="shared" si="3"/>
        <v>515102.5</v>
      </c>
      <c r="R6" s="11">
        <f t="shared" si="9"/>
        <v>2399026.5</v>
      </c>
      <c r="T6" s="13"/>
      <c r="U6" s="8">
        <v>7277614</v>
      </c>
      <c r="V6" s="9">
        <v>1989846</v>
      </c>
      <c r="W6" s="10">
        <f t="shared" si="10"/>
        <v>1819403.5</v>
      </c>
      <c r="X6" s="10">
        <f t="shared" si="10"/>
        <v>497461.5</v>
      </c>
      <c r="Y6" s="11">
        <f t="shared" si="11"/>
        <v>2316865</v>
      </c>
      <c r="AA6" s="10">
        <f t="shared" si="4"/>
        <v>101886.6</v>
      </c>
      <c r="AB6" s="10">
        <f t="shared" si="5"/>
        <v>27857.84</v>
      </c>
      <c r="AC6" s="11">
        <f t="shared" si="12"/>
        <v>129744.44</v>
      </c>
    </row>
    <row r="7" spans="1:29" x14ac:dyDescent="0.25">
      <c r="A7" s="6" t="s">
        <v>32</v>
      </c>
      <c r="B7" s="7" t="s">
        <v>33</v>
      </c>
      <c r="C7" s="7">
        <v>1</v>
      </c>
      <c r="D7" s="54"/>
      <c r="E7" s="13"/>
      <c r="F7" s="8">
        <v>2983770</v>
      </c>
      <c r="G7" s="9">
        <v>1175397</v>
      </c>
      <c r="H7" s="10">
        <f t="shared" si="6"/>
        <v>704169.72</v>
      </c>
      <c r="I7" s="10">
        <f t="shared" si="6"/>
        <v>277393.69</v>
      </c>
      <c r="J7" s="11">
        <f t="shared" si="7"/>
        <v>981563.40999999992</v>
      </c>
      <c r="K7" s="54"/>
      <c r="L7" s="10">
        <f t="shared" si="0"/>
        <v>745942.5</v>
      </c>
      <c r="M7" s="10">
        <f t="shared" si="1"/>
        <v>293849.25</v>
      </c>
      <c r="N7" s="11">
        <f t="shared" si="8"/>
        <v>1039791.75</v>
      </c>
      <c r="O7" s="54"/>
      <c r="P7" s="10">
        <f t="shared" si="2"/>
        <v>745942.5</v>
      </c>
      <c r="Q7" s="10">
        <f t="shared" si="3"/>
        <v>293849.25</v>
      </c>
      <c r="R7" s="11">
        <f t="shared" si="9"/>
        <v>1039791.75</v>
      </c>
      <c r="T7" s="13"/>
      <c r="U7" s="8">
        <v>2881582</v>
      </c>
      <c r="V7" s="9">
        <v>1135142</v>
      </c>
      <c r="W7" s="10">
        <f t="shared" si="10"/>
        <v>720395.5</v>
      </c>
      <c r="X7" s="10">
        <f t="shared" si="10"/>
        <v>283785.5</v>
      </c>
      <c r="Y7" s="11">
        <f t="shared" si="11"/>
        <v>1004181</v>
      </c>
      <c r="AA7" s="10">
        <f t="shared" si="4"/>
        <v>40342.15</v>
      </c>
      <c r="AB7" s="10">
        <f t="shared" si="5"/>
        <v>15891.99</v>
      </c>
      <c r="AC7" s="11">
        <f t="shared" si="12"/>
        <v>56234.14</v>
      </c>
    </row>
    <row r="8" spans="1:29" x14ac:dyDescent="0.25">
      <c r="A8" s="6" t="s">
        <v>34</v>
      </c>
      <c r="B8" s="7" t="s">
        <v>35</v>
      </c>
      <c r="C8" s="7">
        <v>1</v>
      </c>
      <c r="D8" s="54"/>
      <c r="E8" s="13"/>
      <c r="F8" s="8">
        <v>199154</v>
      </c>
      <c r="G8" s="9">
        <v>598809</v>
      </c>
      <c r="H8" s="10">
        <f t="shared" si="6"/>
        <v>47000.34</v>
      </c>
      <c r="I8" s="10">
        <f t="shared" si="6"/>
        <v>141318.92000000001</v>
      </c>
      <c r="J8" s="11">
        <f t="shared" si="7"/>
        <v>188319.26</v>
      </c>
      <c r="K8" s="54"/>
      <c r="L8" s="10">
        <f t="shared" si="0"/>
        <v>49788.5</v>
      </c>
      <c r="M8" s="10">
        <f t="shared" si="1"/>
        <v>149702.25</v>
      </c>
      <c r="N8" s="11">
        <f t="shared" si="8"/>
        <v>199490.75</v>
      </c>
      <c r="O8" s="54"/>
      <c r="P8" s="10">
        <f t="shared" si="2"/>
        <v>49788.5</v>
      </c>
      <c r="Q8" s="10">
        <f t="shared" si="3"/>
        <v>149702.25</v>
      </c>
      <c r="R8" s="11">
        <f t="shared" si="9"/>
        <v>199490.75</v>
      </c>
      <c r="T8" s="13"/>
      <c r="U8" s="8">
        <v>192333</v>
      </c>
      <c r="V8" s="9">
        <v>578301</v>
      </c>
      <c r="W8" s="10">
        <f t="shared" si="10"/>
        <v>48083.25</v>
      </c>
      <c r="X8" s="10">
        <f t="shared" si="10"/>
        <v>144575.25</v>
      </c>
      <c r="Y8" s="11">
        <f t="shared" si="11"/>
        <v>192658.5</v>
      </c>
      <c r="AA8" s="10">
        <f t="shared" si="4"/>
        <v>2692.66</v>
      </c>
      <c r="AB8" s="10">
        <f t="shared" si="5"/>
        <v>8096.21</v>
      </c>
      <c r="AC8" s="11">
        <f t="shared" si="12"/>
        <v>10788.869999999999</v>
      </c>
    </row>
    <row r="9" spans="1:29" x14ac:dyDescent="0.25">
      <c r="A9" s="6" t="s">
        <v>36</v>
      </c>
      <c r="B9" s="7" t="s">
        <v>37</v>
      </c>
      <c r="C9" s="7">
        <v>1</v>
      </c>
      <c r="D9" s="54"/>
      <c r="E9" s="13"/>
      <c r="F9" s="8">
        <v>888516</v>
      </c>
      <c r="G9" s="9">
        <v>659787</v>
      </c>
      <c r="H9" s="10">
        <f t="shared" si="6"/>
        <v>209689.78</v>
      </c>
      <c r="I9" s="10">
        <f t="shared" si="6"/>
        <v>155709.73000000001</v>
      </c>
      <c r="J9" s="11">
        <f t="shared" si="7"/>
        <v>365399.51</v>
      </c>
      <c r="K9" s="54"/>
      <c r="L9" s="10">
        <f t="shared" si="0"/>
        <v>222129</v>
      </c>
      <c r="M9" s="10">
        <f t="shared" si="1"/>
        <v>164946.75</v>
      </c>
      <c r="N9" s="11">
        <f t="shared" si="8"/>
        <v>387075.75</v>
      </c>
      <c r="O9" s="54"/>
      <c r="P9" s="10">
        <f t="shared" si="2"/>
        <v>222129</v>
      </c>
      <c r="Q9" s="10">
        <f t="shared" si="3"/>
        <v>164946.75</v>
      </c>
      <c r="R9" s="11">
        <f t="shared" si="9"/>
        <v>387075.75</v>
      </c>
      <c r="T9" s="13"/>
      <c r="U9" s="8">
        <v>858086</v>
      </c>
      <c r="V9" s="9">
        <v>637191</v>
      </c>
      <c r="W9" s="10">
        <f t="shared" si="10"/>
        <v>214521.5</v>
      </c>
      <c r="X9" s="10">
        <f t="shared" si="10"/>
        <v>159297.75</v>
      </c>
      <c r="Y9" s="11">
        <f t="shared" si="11"/>
        <v>373819.25</v>
      </c>
      <c r="AA9" s="10">
        <f t="shared" si="4"/>
        <v>12013.2</v>
      </c>
      <c r="AB9" s="10">
        <f t="shared" si="5"/>
        <v>8920.67</v>
      </c>
      <c r="AC9" s="11">
        <f t="shared" si="12"/>
        <v>20933.870000000003</v>
      </c>
    </row>
    <row r="10" spans="1:29" x14ac:dyDescent="0.25">
      <c r="A10" s="14" t="s">
        <v>38</v>
      </c>
      <c r="B10" s="7" t="s">
        <v>39</v>
      </c>
      <c r="C10" s="7">
        <v>1</v>
      </c>
      <c r="D10" s="54"/>
      <c r="E10" s="13"/>
      <c r="F10" s="8">
        <v>696390</v>
      </c>
      <c r="G10" s="9">
        <v>921294</v>
      </c>
      <c r="H10" s="10">
        <f t="shared" si="6"/>
        <v>164348.04</v>
      </c>
      <c r="I10" s="10">
        <f t="shared" si="6"/>
        <v>217425.38</v>
      </c>
      <c r="J10" s="11">
        <f t="shared" si="7"/>
        <v>381773.42000000004</v>
      </c>
      <c r="K10" s="54"/>
      <c r="L10" s="10">
        <f t="shared" si="0"/>
        <v>174097.5</v>
      </c>
      <c r="M10" s="10">
        <f t="shared" si="1"/>
        <v>230323.5</v>
      </c>
      <c r="N10" s="11">
        <f t="shared" si="8"/>
        <v>404421</v>
      </c>
      <c r="O10" s="54"/>
      <c r="P10" s="10">
        <f t="shared" si="2"/>
        <v>174097.5</v>
      </c>
      <c r="Q10" s="10">
        <f t="shared" si="3"/>
        <v>230323.5</v>
      </c>
      <c r="R10" s="11">
        <f t="shared" si="9"/>
        <v>404421</v>
      </c>
      <c r="T10" s="13"/>
      <c r="U10" s="8">
        <v>672540</v>
      </c>
      <c r="V10" s="9">
        <v>889741</v>
      </c>
      <c r="W10" s="10">
        <f t="shared" si="10"/>
        <v>168135</v>
      </c>
      <c r="X10" s="10">
        <f t="shared" si="10"/>
        <v>222435.25</v>
      </c>
      <c r="Y10" s="11">
        <f t="shared" si="11"/>
        <v>390570.25</v>
      </c>
      <c r="AA10" s="10">
        <f t="shared" si="4"/>
        <v>9415.56</v>
      </c>
      <c r="AB10" s="10">
        <f t="shared" si="5"/>
        <v>12456.37</v>
      </c>
      <c r="AC10" s="11">
        <f t="shared" si="12"/>
        <v>21871.93</v>
      </c>
    </row>
    <row r="11" spans="1:29" x14ac:dyDescent="0.25">
      <c r="A11" s="15" t="s">
        <v>40</v>
      </c>
      <c r="B11" s="7" t="s">
        <v>41</v>
      </c>
      <c r="C11" s="7">
        <v>1</v>
      </c>
      <c r="D11" s="54"/>
      <c r="E11" s="13"/>
      <c r="F11" s="8">
        <v>7003512</v>
      </c>
      <c r="G11" s="9">
        <v>0</v>
      </c>
      <c r="H11" s="10">
        <f t="shared" si="6"/>
        <v>1652828.83</v>
      </c>
      <c r="I11" s="10">
        <f t="shared" si="6"/>
        <v>0</v>
      </c>
      <c r="J11" s="11">
        <f t="shared" si="7"/>
        <v>1652828.83</v>
      </c>
      <c r="K11" s="54"/>
      <c r="L11" s="10">
        <f t="shared" si="0"/>
        <v>1750878</v>
      </c>
      <c r="M11" s="10">
        <f t="shared" si="1"/>
        <v>0</v>
      </c>
      <c r="N11" s="11">
        <f t="shared" si="8"/>
        <v>1750878</v>
      </c>
      <c r="O11" s="54"/>
      <c r="P11" s="10">
        <f t="shared" si="2"/>
        <v>1750878</v>
      </c>
      <c r="Q11" s="10">
        <f t="shared" si="3"/>
        <v>0</v>
      </c>
      <c r="R11" s="11">
        <f t="shared" si="9"/>
        <v>1750878</v>
      </c>
      <c r="T11" s="13"/>
      <c r="U11" s="8">
        <v>6763657</v>
      </c>
      <c r="V11" s="9">
        <v>0</v>
      </c>
      <c r="W11" s="10">
        <f t="shared" si="10"/>
        <v>1690914.25</v>
      </c>
      <c r="X11" s="10">
        <f t="shared" si="10"/>
        <v>0</v>
      </c>
      <c r="Y11" s="11">
        <f t="shared" si="11"/>
        <v>1690914.25</v>
      </c>
      <c r="AA11" s="10">
        <f t="shared" si="4"/>
        <v>94691.199999999997</v>
      </c>
      <c r="AB11" s="10">
        <f t="shared" si="5"/>
        <v>0</v>
      </c>
      <c r="AC11" s="11">
        <f t="shared" si="12"/>
        <v>94691.199999999997</v>
      </c>
    </row>
    <row r="12" spans="1:29" x14ac:dyDescent="0.25">
      <c r="A12" s="12" t="s">
        <v>42</v>
      </c>
      <c r="B12" s="7" t="s">
        <v>43</v>
      </c>
      <c r="C12" s="7">
        <v>1</v>
      </c>
      <c r="D12" s="54"/>
      <c r="E12" s="13"/>
      <c r="F12" s="8">
        <v>1258240</v>
      </c>
      <c r="G12" s="9">
        <v>399400</v>
      </c>
      <c r="H12" s="10">
        <f t="shared" si="6"/>
        <v>296944.64000000001</v>
      </c>
      <c r="I12" s="10">
        <f t="shared" si="6"/>
        <v>94258.4</v>
      </c>
      <c r="J12" s="11">
        <f t="shared" si="7"/>
        <v>391203.04000000004</v>
      </c>
      <c r="K12" s="54"/>
      <c r="L12" s="10">
        <f t="shared" si="0"/>
        <v>314560</v>
      </c>
      <c r="M12" s="10">
        <f t="shared" si="1"/>
        <v>99850</v>
      </c>
      <c r="N12" s="11">
        <f t="shared" si="8"/>
        <v>414410</v>
      </c>
      <c r="O12" s="54"/>
      <c r="P12" s="10">
        <f t="shared" si="2"/>
        <v>314560</v>
      </c>
      <c r="Q12" s="10">
        <f t="shared" si="3"/>
        <v>99850</v>
      </c>
      <c r="R12" s="11">
        <f t="shared" si="9"/>
        <v>414410</v>
      </c>
      <c r="T12" s="13"/>
      <c r="U12" s="8">
        <v>1215148</v>
      </c>
      <c r="V12" s="9">
        <v>385721</v>
      </c>
      <c r="W12" s="10">
        <f t="shared" si="10"/>
        <v>303787</v>
      </c>
      <c r="X12" s="10">
        <f t="shared" si="10"/>
        <v>96430.25</v>
      </c>
      <c r="Y12" s="11">
        <f t="shared" si="11"/>
        <v>400217.25</v>
      </c>
      <c r="AA12" s="10">
        <f t="shared" si="4"/>
        <v>17012.07</v>
      </c>
      <c r="AB12" s="10">
        <f t="shared" si="5"/>
        <v>5400.09</v>
      </c>
      <c r="AC12" s="11">
        <f t="shared" si="12"/>
        <v>22412.16</v>
      </c>
    </row>
    <row r="13" spans="1:29" x14ac:dyDescent="0.25">
      <c r="A13" s="6" t="s">
        <v>44</v>
      </c>
      <c r="B13" s="7" t="s">
        <v>45</v>
      </c>
      <c r="C13" s="7">
        <v>1</v>
      </c>
      <c r="D13" s="54"/>
      <c r="E13" s="13"/>
      <c r="F13" s="8">
        <v>570450</v>
      </c>
      <c r="G13" s="9">
        <v>425589</v>
      </c>
      <c r="H13" s="10">
        <f t="shared" si="6"/>
        <v>134626.20000000001</v>
      </c>
      <c r="I13" s="10">
        <f t="shared" si="6"/>
        <v>100439</v>
      </c>
      <c r="J13" s="11">
        <f t="shared" si="7"/>
        <v>235065.2</v>
      </c>
      <c r="K13" s="54"/>
      <c r="L13" s="10">
        <f t="shared" si="0"/>
        <v>142612.5</v>
      </c>
      <c r="M13" s="10">
        <f t="shared" si="1"/>
        <v>106397.25</v>
      </c>
      <c r="N13" s="11">
        <f t="shared" si="8"/>
        <v>249009.75</v>
      </c>
      <c r="O13" s="54"/>
      <c r="P13" s="10">
        <f t="shared" si="2"/>
        <v>142612.5</v>
      </c>
      <c r="Q13" s="10">
        <f t="shared" si="3"/>
        <v>106397.25</v>
      </c>
      <c r="R13" s="11">
        <f t="shared" si="9"/>
        <v>249009.75</v>
      </c>
      <c r="T13" s="13"/>
      <c r="U13" s="8">
        <v>550913</v>
      </c>
      <c r="V13" s="9">
        <v>411014</v>
      </c>
      <c r="W13" s="10">
        <f t="shared" si="10"/>
        <v>137728.25</v>
      </c>
      <c r="X13" s="10">
        <f t="shared" si="10"/>
        <v>102753.5</v>
      </c>
      <c r="Y13" s="11">
        <f t="shared" si="11"/>
        <v>240481.75</v>
      </c>
      <c r="AA13" s="10">
        <f t="shared" si="4"/>
        <v>7712.78</v>
      </c>
      <c r="AB13" s="10">
        <f t="shared" si="5"/>
        <v>5754.2</v>
      </c>
      <c r="AC13" s="11">
        <f t="shared" si="12"/>
        <v>13466.98</v>
      </c>
    </row>
    <row r="14" spans="1:29" x14ac:dyDescent="0.25">
      <c r="A14" s="6" t="s">
        <v>46</v>
      </c>
      <c r="B14" s="7" t="s">
        <v>47</v>
      </c>
      <c r="C14" s="7">
        <v>1</v>
      </c>
      <c r="D14" s="54"/>
      <c r="E14" s="13"/>
      <c r="F14" s="8">
        <v>1030370</v>
      </c>
      <c r="G14" s="9">
        <v>520213</v>
      </c>
      <c r="H14" s="10">
        <f t="shared" si="6"/>
        <v>243167.32</v>
      </c>
      <c r="I14" s="10">
        <f t="shared" si="6"/>
        <v>122770.27</v>
      </c>
      <c r="J14" s="11">
        <f t="shared" si="7"/>
        <v>365937.59</v>
      </c>
      <c r="K14" s="54"/>
      <c r="L14" s="10">
        <f t="shared" si="0"/>
        <v>257592.5</v>
      </c>
      <c r="M14" s="10">
        <f t="shared" si="1"/>
        <v>130053.25</v>
      </c>
      <c r="N14" s="11">
        <f t="shared" si="8"/>
        <v>387645.75</v>
      </c>
      <c r="O14" s="54"/>
      <c r="P14" s="10">
        <f t="shared" si="2"/>
        <v>257592.5</v>
      </c>
      <c r="Q14" s="10">
        <f t="shared" si="3"/>
        <v>130053.25</v>
      </c>
      <c r="R14" s="11">
        <f t="shared" si="9"/>
        <v>387645.75</v>
      </c>
      <c r="T14" s="13"/>
      <c r="U14" s="8">
        <v>995082</v>
      </c>
      <c r="V14" s="9">
        <v>502397</v>
      </c>
      <c r="W14" s="10">
        <f t="shared" si="10"/>
        <v>248770.5</v>
      </c>
      <c r="X14" s="10">
        <f t="shared" si="10"/>
        <v>125599.25</v>
      </c>
      <c r="Y14" s="11">
        <f t="shared" si="11"/>
        <v>374369.75</v>
      </c>
      <c r="AA14" s="10">
        <f t="shared" si="4"/>
        <v>13931.15</v>
      </c>
      <c r="AB14" s="10">
        <f t="shared" si="5"/>
        <v>7033.56</v>
      </c>
      <c r="AC14" s="11">
        <f t="shared" si="12"/>
        <v>20964.71</v>
      </c>
    </row>
    <row r="15" spans="1:29" x14ac:dyDescent="0.25">
      <c r="A15" s="6" t="s">
        <v>48</v>
      </c>
      <c r="B15" s="7" t="s">
        <v>49</v>
      </c>
      <c r="C15" s="7">
        <v>1</v>
      </c>
      <c r="D15" s="54"/>
      <c r="E15" s="13"/>
      <c r="F15" s="8">
        <v>2657486</v>
      </c>
      <c r="G15" s="9">
        <v>1687759</v>
      </c>
      <c r="H15" s="10">
        <f t="shared" si="6"/>
        <v>627166.69999999995</v>
      </c>
      <c r="I15" s="10">
        <f t="shared" si="6"/>
        <v>398311.12</v>
      </c>
      <c r="J15" s="11">
        <f t="shared" si="7"/>
        <v>1025477.82</v>
      </c>
      <c r="K15" s="54"/>
      <c r="L15" s="10">
        <f t="shared" si="0"/>
        <v>664371.5</v>
      </c>
      <c r="M15" s="10">
        <f t="shared" si="1"/>
        <v>421939.75</v>
      </c>
      <c r="N15" s="11">
        <f t="shared" si="8"/>
        <v>1086311.25</v>
      </c>
      <c r="O15" s="54"/>
      <c r="P15" s="10">
        <f t="shared" si="2"/>
        <v>664371.5</v>
      </c>
      <c r="Q15" s="10">
        <f t="shared" si="3"/>
        <v>421939.75</v>
      </c>
      <c r="R15" s="11">
        <f t="shared" si="9"/>
        <v>1086311.25</v>
      </c>
      <c r="T15" s="13"/>
      <c r="U15" s="8">
        <v>2566472</v>
      </c>
      <c r="V15" s="9">
        <v>1629957</v>
      </c>
      <c r="W15" s="10">
        <f t="shared" si="10"/>
        <v>641618</v>
      </c>
      <c r="X15" s="10">
        <f t="shared" si="10"/>
        <v>407489.25</v>
      </c>
      <c r="Y15" s="11">
        <f t="shared" si="11"/>
        <v>1049107.25</v>
      </c>
      <c r="AA15" s="10">
        <f t="shared" si="4"/>
        <v>35930.61</v>
      </c>
      <c r="AB15" s="10">
        <f t="shared" si="5"/>
        <v>22819.4</v>
      </c>
      <c r="AC15" s="11">
        <f t="shared" si="12"/>
        <v>58750.01</v>
      </c>
    </row>
    <row r="16" spans="1:29" x14ac:dyDescent="0.25">
      <c r="A16" s="6" t="s">
        <v>50</v>
      </c>
      <c r="B16" s="7" t="s">
        <v>51</v>
      </c>
      <c r="C16" s="7">
        <v>1</v>
      </c>
      <c r="D16" s="54"/>
      <c r="E16" s="13"/>
      <c r="F16" s="8">
        <v>6535822</v>
      </c>
      <c r="G16" s="9">
        <v>1937479</v>
      </c>
      <c r="H16" s="10">
        <f t="shared" si="6"/>
        <v>1542453.99</v>
      </c>
      <c r="I16" s="10">
        <f t="shared" si="6"/>
        <v>457245.04</v>
      </c>
      <c r="J16" s="11">
        <f t="shared" si="7"/>
        <v>1999699.03</v>
      </c>
      <c r="K16" s="54"/>
      <c r="L16" s="10">
        <f t="shared" si="0"/>
        <v>1633955.5</v>
      </c>
      <c r="M16" s="10">
        <f t="shared" si="1"/>
        <v>484369.75</v>
      </c>
      <c r="N16" s="11">
        <f t="shared" si="8"/>
        <v>2118325.25</v>
      </c>
      <c r="O16" s="54"/>
      <c r="P16" s="10">
        <f t="shared" si="2"/>
        <v>1633955.5</v>
      </c>
      <c r="Q16" s="10">
        <f t="shared" si="3"/>
        <v>484369.75</v>
      </c>
      <c r="R16" s="11">
        <f t="shared" si="9"/>
        <v>2118325.25</v>
      </c>
      <c r="T16" s="13"/>
      <c r="U16" s="8">
        <v>6311984</v>
      </c>
      <c r="V16" s="9">
        <v>1871124</v>
      </c>
      <c r="W16" s="10">
        <f t="shared" si="10"/>
        <v>1577996</v>
      </c>
      <c r="X16" s="10">
        <f t="shared" si="10"/>
        <v>467781</v>
      </c>
      <c r="Y16" s="11">
        <f t="shared" si="11"/>
        <v>2045777</v>
      </c>
      <c r="AA16" s="10">
        <f t="shared" si="4"/>
        <v>88367.78</v>
      </c>
      <c r="AB16" s="10">
        <f t="shared" si="5"/>
        <v>26195.74</v>
      </c>
      <c r="AC16" s="11">
        <f t="shared" si="12"/>
        <v>114563.52</v>
      </c>
    </row>
    <row r="17" spans="1:29" x14ac:dyDescent="0.25">
      <c r="A17" s="6" t="s">
        <v>52</v>
      </c>
      <c r="B17" s="7" t="s">
        <v>53</v>
      </c>
      <c r="C17" s="7">
        <v>1</v>
      </c>
      <c r="D17" s="54"/>
      <c r="E17" s="13"/>
      <c r="F17" s="8">
        <v>1319199</v>
      </c>
      <c r="G17" s="9">
        <v>546754</v>
      </c>
      <c r="H17" s="10">
        <f t="shared" si="6"/>
        <v>311330.96000000002</v>
      </c>
      <c r="I17" s="10">
        <f t="shared" si="6"/>
        <v>129033.94</v>
      </c>
      <c r="J17" s="11">
        <f t="shared" si="7"/>
        <v>440364.9</v>
      </c>
      <c r="K17" s="54"/>
      <c r="L17" s="10">
        <f t="shared" si="0"/>
        <v>329799.75</v>
      </c>
      <c r="M17" s="10">
        <f t="shared" si="1"/>
        <v>136688.5</v>
      </c>
      <c r="N17" s="11">
        <f t="shared" si="8"/>
        <v>466488.25</v>
      </c>
      <c r="O17" s="54"/>
      <c r="P17" s="10">
        <f t="shared" si="2"/>
        <v>329799.75</v>
      </c>
      <c r="Q17" s="10">
        <f t="shared" si="3"/>
        <v>136688.5</v>
      </c>
      <c r="R17" s="11">
        <f t="shared" si="9"/>
        <v>466488.25</v>
      </c>
      <c r="T17" s="13"/>
      <c r="U17" s="8">
        <v>1274019</v>
      </c>
      <c r="V17" s="9">
        <v>528029</v>
      </c>
      <c r="W17" s="10">
        <f t="shared" si="10"/>
        <v>318504.75</v>
      </c>
      <c r="X17" s="10">
        <f t="shared" si="10"/>
        <v>132007.25</v>
      </c>
      <c r="Y17" s="11">
        <f t="shared" si="11"/>
        <v>450512</v>
      </c>
      <c r="AA17" s="10">
        <f t="shared" si="4"/>
        <v>17836.27</v>
      </c>
      <c r="AB17" s="10">
        <f t="shared" si="5"/>
        <v>7392.41</v>
      </c>
      <c r="AC17" s="11">
        <f t="shared" si="12"/>
        <v>25228.68</v>
      </c>
    </row>
    <row r="18" spans="1:29" x14ac:dyDescent="0.25">
      <c r="A18" s="6" t="s">
        <v>54</v>
      </c>
      <c r="B18" s="7" t="s">
        <v>55</v>
      </c>
      <c r="C18" s="7">
        <v>1</v>
      </c>
      <c r="D18" s="54"/>
      <c r="E18" s="13"/>
      <c r="F18" s="8">
        <v>256821</v>
      </c>
      <c r="G18" s="9">
        <v>464410</v>
      </c>
      <c r="H18" s="10">
        <f t="shared" si="6"/>
        <v>60609.760000000002</v>
      </c>
      <c r="I18" s="10">
        <f t="shared" si="6"/>
        <v>109600.76</v>
      </c>
      <c r="J18" s="11">
        <f t="shared" si="7"/>
        <v>170210.52</v>
      </c>
      <c r="K18" s="54"/>
      <c r="L18" s="10">
        <f t="shared" si="0"/>
        <v>64205.25</v>
      </c>
      <c r="M18" s="10">
        <f t="shared" si="1"/>
        <v>116102.5</v>
      </c>
      <c r="N18" s="11">
        <f t="shared" si="8"/>
        <v>180307.75</v>
      </c>
      <c r="O18" s="54"/>
      <c r="P18" s="10">
        <f t="shared" si="2"/>
        <v>64205.25</v>
      </c>
      <c r="Q18" s="10">
        <f t="shared" si="3"/>
        <v>116102.5</v>
      </c>
      <c r="R18" s="11">
        <f t="shared" si="9"/>
        <v>180307.75</v>
      </c>
      <c r="T18" s="13"/>
      <c r="U18" s="8">
        <v>248025</v>
      </c>
      <c r="V18" s="9">
        <v>448505</v>
      </c>
      <c r="W18" s="10">
        <f t="shared" si="10"/>
        <v>62006.25</v>
      </c>
      <c r="X18" s="10">
        <f t="shared" si="10"/>
        <v>112126.25</v>
      </c>
      <c r="Y18" s="11">
        <f t="shared" si="11"/>
        <v>174132.5</v>
      </c>
      <c r="AA18" s="10">
        <f t="shared" si="4"/>
        <v>3472.35</v>
      </c>
      <c r="AB18" s="10">
        <f t="shared" si="5"/>
        <v>6279.07</v>
      </c>
      <c r="AC18" s="11">
        <f t="shared" si="12"/>
        <v>9751.42</v>
      </c>
    </row>
    <row r="19" spans="1:29" x14ac:dyDescent="0.25">
      <c r="A19" s="6" t="s">
        <v>56</v>
      </c>
      <c r="B19" s="7" t="s">
        <v>57</v>
      </c>
      <c r="C19" s="16">
        <v>1</v>
      </c>
      <c r="D19" s="54"/>
      <c r="E19" s="13"/>
      <c r="F19" s="8">
        <v>31503554</v>
      </c>
      <c r="G19" s="9">
        <v>3560114</v>
      </c>
      <c r="H19" s="10">
        <f t="shared" si="6"/>
        <v>7434838.7400000002</v>
      </c>
      <c r="I19" s="10">
        <f t="shared" si="6"/>
        <v>840186.9</v>
      </c>
      <c r="J19" s="11">
        <f t="shared" si="7"/>
        <v>8275025.6400000006</v>
      </c>
      <c r="K19" s="54"/>
      <c r="L19" s="10">
        <f t="shared" si="0"/>
        <v>7875888.5</v>
      </c>
      <c r="M19" s="10">
        <f t="shared" si="1"/>
        <v>890028.5</v>
      </c>
      <c r="N19" s="11">
        <f t="shared" si="8"/>
        <v>8765917</v>
      </c>
      <c r="O19" s="54"/>
      <c r="P19" s="10">
        <f t="shared" si="2"/>
        <v>7875888.5</v>
      </c>
      <c r="Q19" s="10">
        <f t="shared" si="3"/>
        <v>890028.5</v>
      </c>
      <c r="R19" s="11">
        <f t="shared" si="9"/>
        <v>8765917</v>
      </c>
      <c r="T19" s="13"/>
      <c r="U19" s="8">
        <v>30424625</v>
      </c>
      <c r="V19" s="9">
        <v>3438188</v>
      </c>
      <c r="W19" s="10">
        <f t="shared" si="10"/>
        <v>7606156.25</v>
      </c>
      <c r="X19" s="10">
        <f t="shared" si="10"/>
        <v>859547</v>
      </c>
      <c r="Y19" s="11">
        <f t="shared" si="11"/>
        <v>8465703.25</v>
      </c>
      <c r="AA19" s="10">
        <f t="shared" si="4"/>
        <v>425944.75</v>
      </c>
      <c r="AB19" s="10">
        <f t="shared" si="5"/>
        <v>48134.63</v>
      </c>
      <c r="AC19" s="11">
        <f t="shared" si="12"/>
        <v>474079.38</v>
      </c>
    </row>
    <row r="20" spans="1:29" x14ac:dyDescent="0.25">
      <c r="A20" s="6" t="s">
        <v>58</v>
      </c>
      <c r="B20" s="7" t="s">
        <v>59</v>
      </c>
      <c r="C20" s="7">
        <v>1</v>
      </c>
      <c r="D20" s="54"/>
      <c r="E20" s="13"/>
      <c r="F20" s="8">
        <v>35799332</v>
      </c>
      <c r="G20" s="9">
        <v>4064666</v>
      </c>
      <c r="H20" s="10">
        <f t="shared" si="6"/>
        <v>8448642.3499999996</v>
      </c>
      <c r="I20" s="10">
        <f t="shared" si="6"/>
        <v>959261.18</v>
      </c>
      <c r="J20" s="11">
        <f t="shared" si="7"/>
        <v>9407903.5299999993</v>
      </c>
      <c r="K20" s="54"/>
      <c r="L20" s="10">
        <f t="shared" si="0"/>
        <v>8949833</v>
      </c>
      <c r="M20" s="10">
        <f t="shared" si="1"/>
        <v>1016166.5</v>
      </c>
      <c r="N20" s="11">
        <f t="shared" si="8"/>
        <v>9965999.5</v>
      </c>
      <c r="O20" s="54"/>
      <c r="P20" s="10">
        <f t="shared" si="2"/>
        <v>8949833</v>
      </c>
      <c r="Q20" s="10">
        <f t="shared" si="3"/>
        <v>1016166.5</v>
      </c>
      <c r="R20" s="11">
        <f t="shared" si="9"/>
        <v>9965999.5</v>
      </c>
      <c r="T20" s="13"/>
      <c r="U20" s="8">
        <v>34573282</v>
      </c>
      <c r="V20" s="9">
        <v>3925460</v>
      </c>
      <c r="W20" s="10">
        <f t="shared" si="10"/>
        <v>8643320.5</v>
      </c>
      <c r="X20" s="10">
        <f t="shared" si="10"/>
        <v>981365</v>
      </c>
      <c r="Y20" s="11">
        <f t="shared" si="11"/>
        <v>9624685.5</v>
      </c>
      <c r="AA20" s="10">
        <f t="shared" si="4"/>
        <v>484025.95</v>
      </c>
      <c r="AB20" s="10">
        <f t="shared" si="5"/>
        <v>54956.44</v>
      </c>
      <c r="AC20" s="11">
        <f t="shared" si="12"/>
        <v>538982.39</v>
      </c>
    </row>
    <row r="21" spans="1:29" x14ac:dyDescent="0.25">
      <c r="A21" s="6" t="s">
        <v>60</v>
      </c>
      <c r="B21" s="7" t="s">
        <v>61</v>
      </c>
      <c r="C21" s="7">
        <v>1</v>
      </c>
      <c r="D21" s="54"/>
      <c r="E21" s="13"/>
      <c r="F21" s="8">
        <v>1852764</v>
      </c>
      <c r="G21" s="9">
        <v>955256</v>
      </c>
      <c r="H21" s="10">
        <f t="shared" si="6"/>
        <v>437252.3</v>
      </c>
      <c r="I21" s="10">
        <f t="shared" si="6"/>
        <v>225440.42</v>
      </c>
      <c r="J21" s="11">
        <f t="shared" si="7"/>
        <v>662692.72</v>
      </c>
      <c r="K21" s="54"/>
      <c r="L21" s="10">
        <f t="shared" si="0"/>
        <v>463191</v>
      </c>
      <c r="M21" s="10">
        <f t="shared" si="1"/>
        <v>238814</v>
      </c>
      <c r="N21" s="11">
        <f t="shared" si="8"/>
        <v>702005</v>
      </c>
      <c r="O21" s="54"/>
      <c r="P21" s="10">
        <f t="shared" si="2"/>
        <v>463191</v>
      </c>
      <c r="Q21" s="10">
        <f t="shared" si="3"/>
        <v>238814</v>
      </c>
      <c r="R21" s="11">
        <f t="shared" si="9"/>
        <v>702005</v>
      </c>
      <c r="T21" s="13"/>
      <c r="U21" s="8">
        <v>1789311</v>
      </c>
      <c r="V21" s="9">
        <v>922540</v>
      </c>
      <c r="W21" s="10">
        <f t="shared" si="10"/>
        <v>447327.75</v>
      </c>
      <c r="X21" s="10">
        <f t="shared" si="10"/>
        <v>230635</v>
      </c>
      <c r="Y21" s="11">
        <f t="shared" si="11"/>
        <v>677962.75</v>
      </c>
      <c r="AA21" s="10">
        <f t="shared" si="4"/>
        <v>25050.35</v>
      </c>
      <c r="AB21" s="10">
        <f t="shared" si="5"/>
        <v>12915.56</v>
      </c>
      <c r="AC21" s="11">
        <f t="shared" si="12"/>
        <v>37965.909999999996</v>
      </c>
    </row>
    <row r="22" spans="1:29" x14ac:dyDescent="0.25">
      <c r="A22" s="6" t="s">
        <v>62</v>
      </c>
      <c r="B22" s="7" t="s">
        <v>63</v>
      </c>
      <c r="C22" s="7">
        <v>1</v>
      </c>
      <c r="D22" s="54"/>
      <c r="E22" s="13"/>
      <c r="F22" s="8">
        <v>7375873</v>
      </c>
      <c r="G22" s="9">
        <v>1028147</v>
      </c>
      <c r="H22" s="10">
        <f t="shared" si="6"/>
        <v>1740706.03</v>
      </c>
      <c r="I22" s="10">
        <f t="shared" si="6"/>
        <v>242642.69</v>
      </c>
      <c r="J22" s="11">
        <f t="shared" si="7"/>
        <v>1983348.72</v>
      </c>
      <c r="K22" s="54"/>
      <c r="L22" s="10">
        <f t="shared" si="0"/>
        <v>1843968.25</v>
      </c>
      <c r="M22" s="10">
        <f t="shared" si="1"/>
        <v>257036.75</v>
      </c>
      <c r="N22" s="11">
        <f t="shared" si="8"/>
        <v>2101005</v>
      </c>
      <c r="O22" s="54"/>
      <c r="P22" s="10">
        <f t="shared" si="2"/>
        <v>1843968.25</v>
      </c>
      <c r="Q22" s="10">
        <f t="shared" si="3"/>
        <v>257036.75</v>
      </c>
      <c r="R22" s="11">
        <f t="shared" si="9"/>
        <v>2101005</v>
      </c>
      <c r="T22" s="13"/>
      <c r="U22" s="8">
        <v>7123264</v>
      </c>
      <c r="V22" s="9">
        <v>992935</v>
      </c>
      <c r="W22" s="10">
        <f t="shared" si="10"/>
        <v>1780816</v>
      </c>
      <c r="X22" s="10">
        <f t="shared" si="10"/>
        <v>248233.75</v>
      </c>
      <c r="Y22" s="11">
        <f t="shared" si="11"/>
        <v>2029049.75</v>
      </c>
      <c r="AA22" s="10">
        <f t="shared" si="4"/>
        <v>99725.7</v>
      </c>
      <c r="AB22" s="10">
        <f t="shared" si="5"/>
        <v>13901.09</v>
      </c>
      <c r="AC22" s="11">
        <f t="shared" si="12"/>
        <v>113626.79</v>
      </c>
    </row>
    <row r="23" spans="1:29" x14ac:dyDescent="0.25">
      <c r="A23" s="6" t="s">
        <v>64</v>
      </c>
      <c r="B23" s="7" t="s">
        <v>65</v>
      </c>
      <c r="C23" s="7">
        <v>1</v>
      </c>
      <c r="D23" s="54"/>
      <c r="E23" s="13"/>
      <c r="F23" s="8">
        <v>2371775</v>
      </c>
      <c r="G23" s="9">
        <v>970955</v>
      </c>
      <c r="H23" s="10">
        <f t="shared" si="6"/>
        <v>559738.9</v>
      </c>
      <c r="I23" s="10">
        <f t="shared" si="6"/>
        <v>229145.38</v>
      </c>
      <c r="J23" s="11">
        <f t="shared" si="7"/>
        <v>788884.28</v>
      </c>
      <c r="K23" s="54"/>
      <c r="L23" s="10">
        <f t="shared" si="0"/>
        <v>592943.75</v>
      </c>
      <c r="M23" s="10">
        <f t="shared" si="1"/>
        <v>242738.75</v>
      </c>
      <c r="N23" s="11">
        <f t="shared" si="8"/>
        <v>835682.5</v>
      </c>
      <c r="O23" s="54"/>
      <c r="P23" s="10">
        <f t="shared" si="2"/>
        <v>592943.75</v>
      </c>
      <c r="Q23" s="10">
        <f t="shared" si="3"/>
        <v>242738.75</v>
      </c>
      <c r="R23" s="11">
        <f t="shared" si="9"/>
        <v>835682.5</v>
      </c>
      <c r="T23" s="13"/>
      <c r="U23" s="8">
        <v>2290547</v>
      </c>
      <c r="V23" s="9">
        <v>937702</v>
      </c>
      <c r="W23" s="10">
        <f t="shared" si="10"/>
        <v>572636.75</v>
      </c>
      <c r="X23" s="10">
        <f t="shared" si="10"/>
        <v>234425.5</v>
      </c>
      <c r="Y23" s="11">
        <f t="shared" si="11"/>
        <v>807062.25</v>
      </c>
      <c r="AA23" s="10">
        <f t="shared" si="4"/>
        <v>32067.66</v>
      </c>
      <c r="AB23" s="10">
        <f t="shared" si="5"/>
        <v>13127.83</v>
      </c>
      <c r="AC23" s="11">
        <f t="shared" si="12"/>
        <v>45195.49</v>
      </c>
    </row>
    <row r="24" spans="1:29" x14ac:dyDescent="0.25">
      <c r="A24" s="6" t="s">
        <v>66</v>
      </c>
      <c r="B24" s="7" t="s">
        <v>67</v>
      </c>
      <c r="C24" s="7">
        <v>1</v>
      </c>
      <c r="D24" s="54"/>
      <c r="E24" s="13"/>
      <c r="F24" s="8">
        <v>1502551</v>
      </c>
      <c r="G24" s="9">
        <v>856934</v>
      </c>
      <c r="H24" s="10">
        <f t="shared" si="6"/>
        <v>354602.04</v>
      </c>
      <c r="I24" s="10">
        <f t="shared" si="6"/>
        <v>202236.42</v>
      </c>
      <c r="J24" s="11">
        <f t="shared" si="7"/>
        <v>556838.46</v>
      </c>
      <c r="K24" s="54"/>
      <c r="L24" s="10">
        <f t="shared" si="0"/>
        <v>375637.75</v>
      </c>
      <c r="M24" s="10">
        <f t="shared" si="1"/>
        <v>214233.5</v>
      </c>
      <c r="N24" s="11">
        <f t="shared" si="8"/>
        <v>589871.25</v>
      </c>
      <c r="O24" s="54"/>
      <c r="P24" s="10">
        <f t="shared" si="2"/>
        <v>375637.75</v>
      </c>
      <c r="Q24" s="10">
        <f t="shared" si="3"/>
        <v>214233.5</v>
      </c>
      <c r="R24" s="11">
        <f t="shared" si="9"/>
        <v>589871.25</v>
      </c>
      <c r="T24" s="13"/>
      <c r="U24" s="8">
        <v>1451092</v>
      </c>
      <c r="V24" s="9">
        <v>827585</v>
      </c>
      <c r="W24" s="10">
        <f t="shared" si="10"/>
        <v>362773</v>
      </c>
      <c r="X24" s="10">
        <f t="shared" si="10"/>
        <v>206896.25</v>
      </c>
      <c r="Y24" s="11">
        <f t="shared" si="11"/>
        <v>569669.25</v>
      </c>
      <c r="AA24" s="10">
        <f t="shared" si="4"/>
        <v>20315.29</v>
      </c>
      <c r="AB24" s="10">
        <f t="shared" si="5"/>
        <v>11586.19</v>
      </c>
      <c r="AC24" s="11">
        <f t="shared" si="12"/>
        <v>31901.480000000003</v>
      </c>
    </row>
    <row r="25" spans="1:29" x14ac:dyDescent="0.25">
      <c r="A25" s="6" t="s">
        <v>68</v>
      </c>
      <c r="B25" s="7" t="s">
        <v>69</v>
      </c>
      <c r="C25" s="7">
        <v>1</v>
      </c>
      <c r="D25" s="54"/>
      <c r="E25" s="13"/>
      <c r="F25" s="8">
        <v>1215956</v>
      </c>
      <c r="G25" s="9">
        <v>489937</v>
      </c>
      <c r="H25" s="10">
        <f t="shared" si="6"/>
        <v>286965.62</v>
      </c>
      <c r="I25" s="10">
        <f t="shared" si="6"/>
        <v>115625.13</v>
      </c>
      <c r="J25" s="11">
        <f t="shared" si="7"/>
        <v>402590.75</v>
      </c>
      <c r="K25" s="54"/>
      <c r="L25" s="10">
        <f t="shared" si="0"/>
        <v>303989</v>
      </c>
      <c r="M25" s="10">
        <f t="shared" si="1"/>
        <v>122484.25</v>
      </c>
      <c r="N25" s="11">
        <f t="shared" si="8"/>
        <v>426473.25</v>
      </c>
      <c r="O25" s="54"/>
      <c r="P25" s="10">
        <f t="shared" si="2"/>
        <v>303989</v>
      </c>
      <c r="Q25" s="10">
        <f t="shared" si="3"/>
        <v>122484.25</v>
      </c>
      <c r="R25" s="11">
        <f t="shared" si="9"/>
        <v>426473.25</v>
      </c>
      <c r="T25" s="13"/>
      <c r="U25" s="8">
        <v>1174312</v>
      </c>
      <c r="V25" s="9">
        <v>473158</v>
      </c>
      <c r="W25" s="10">
        <f t="shared" si="10"/>
        <v>293578</v>
      </c>
      <c r="X25" s="10">
        <f t="shared" si="10"/>
        <v>118289.5</v>
      </c>
      <c r="Y25" s="11">
        <f t="shared" si="11"/>
        <v>411867.5</v>
      </c>
      <c r="AA25" s="10">
        <f t="shared" si="4"/>
        <v>16440.37</v>
      </c>
      <c r="AB25" s="10">
        <f t="shared" si="5"/>
        <v>6624.21</v>
      </c>
      <c r="AC25" s="11">
        <f t="shared" si="12"/>
        <v>23064.579999999998</v>
      </c>
    </row>
    <row r="26" spans="1:29" x14ac:dyDescent="0.25">
      <c r="A26" s="6" t="s">
        <v>70</v>
      </c>
      <c r="B26" s="7" t="s">
        <v>71</v>
      </c>
      <c r="C26" s="7">
        <v>1</v>
      </c>
      <c r="D26" s="54"/>
      <c r="E26" s="13"/>
      <c r="F26" s="8">
        <v>11901787</v>
      </c>
      <c r="G26" s="9">
        <v>3429629</v>
      </c>
      <c r="H26" s="10">
        <f t="shared" si="6"/>
        <v>2808821.73</v>
      </c>
      <c r="I26" s="10">
        <f t="shared" si="6"/>
        <v>809392.44</v>
      </c>
      <c r="J26" s="11">
        <f t="shared" si="7"/>
        <v>3618214.17</v>
      </c>
      <c r="K26" s="54"/>
      <c r="L26" s="10">
        <f t="shared" si="0"/>
        <v>2975446.75</v>
      </c>
      <c r="M26" s="10">
        <f t="shared" si="1"/>
        <v>857407.25</v>
      </c>
      <c r="N26" s="11">
        <f t="shared" si="8"/>
        <v>3832854</v>
      </c>
      <c r="O26" s="54"/>
      <c r="P26" s="10">
        <f t="shared" si="2"/>
        <v>2975446.75</v>
      </c>
      <c r="Q26" s="10">
        <f t="shared" si="3"/>
        <v>857407.25</v>
      </c>
      <c r="R26" s="11">
        <f t="shared" si="9"/>
        <v>3832854</v>
      </c>
      <c r="T26" s="13"/>
      <c r="U26" s="8">
        <v>11494176</v>
      </c>
      <c r="V26" s="9">
        <v>3312171</v>
      </c>
      <c r="W26" s="10">
        <f t="shared" si="10"/>
        <v>2873544</v>
      </c>
      <c r="X26" s="10">
        <f t="shared" si="10"/>
        <v>828042.75</v>
      </c>
      <c r="Y26" s="11">
        <f t="shared" si="11"/>
        <v>3701586.75</v>
      </c>
      <c r="AA26" s="10">
        <f t="shared" si="4"/>
        <v>160918.46</v>
      </c>
      <c r="AB26" s="10">
        <f t="shared" si="5"/>
        <v>46370.39</v>
      </c>
      <c r="AC26" s="11">
        <f t="shared" si="12"/>
        <v>207288.84999999998</v>
      </c>
    </row>
    <row r="27" spans="1:29" x14ac:dyDescent="0.25">
      <c r="A27" s="6" t="s">
        <v>72</v>
      </c>
      <c r="B27" s="7" t="s">
        <v>73</v>
      </c>
      <c r="C27" s="7">
        <v>1</v>
      </c>
      <c r="D27" s="54"/>
      <c r="E27" s="13"/>
      <c r="F27" s="8">
        <v>2761617</v>
      </c>
      <c r="G27" s="9">
        <v>1471972</v>
      </c>
      <c r="H27" s="10">
        <f t="shared" si="6"/>
        <v>651741.61</v>
      </c>
      <c r="I27" s="10">
        <f t="shared" si="6"/>
        <v>347385.39</v>
      </c>
      <c r="J27" s="11">
        <f t="shared" si="7"/>
        <v>999127</v>
      </c>
      <c r="K27" s="54"/>
      <c r="L27" s="10">
        <f t="shared" si="0"/>
        <v>690404.25</v>
      </c>
      <c r="M27" s="10">
        <f t="shared" si="1"/>
        <v>367993</v>
      </c>
      <c r="N27" s="11">
        <f t="shared" si="8"/>
        <v>1058397.25</v>
      </c>
      <c r="O27" s="54"/>
      <c r="P27" s="10">
        <f t="shared" si="2"/>
        <v>690404.25</v>
      </c>
      <c r="Q27" s="10">
        <f t="shared" si="3"/>
        <v>367993</v>
      </c>
      <c r="R27" s="11">
        <f t="shared" si="9"/>
        <v>1058397.25</v>
      </c>
      <c r="T27" s="13"/>
      <c r="U27" s="8">
        <v>2667038</v>
      </c>
      <c r="V27" s="9">
        <v>1421560</v>
      </c>
      <c r="W27" s="10">
        <f t="shared" si="10"/>
        <v>666759.5</v>
      </c>
      <c r="X27" s="10">
        <f t="shared" si="10"/>
        <v>355390</v>
      </c>
      <c r="Y27" s="11">
        <f t="shared" si="11"/>
        <v>1022149.5</v>
      </c>
      <c r="AA27" s="10">
        <f t="shared" si="4"/>
        <v>37338.53</v>
      </c>
      <c r="AB27" s="10">
        <f t="shared" si="5"/>
        <v>19901.84</v>
      </c>
      <c r="AC27" s="11">
        <f t="shared" si="12"/>
        <v>57240.369999999995</v>
      </c>
    </row>
    <row r="28" spans="1:29" x14ac:dyDescent="0.25">
      <c r="A28" s="6" t="s">
        <v>74</v>
      </c>
      <c r="B28" s="7" t="s">
        <v>75</v>
      </c>
      <c r="C28" s="7">
        <v>1</v>
      </c>
      <c r="D28" s="54"/>
      <c r="E28" s="13"/>
      <c r="F28" s="8">
        <v>83455</v>
      </c>
      <c r="G28" s="9">
        <v>0</v>
      </c>
      <c r="H28" s="10">
        <f t="shared" si="6"/>
        <v>19695.38</v>
      </c>
      <c r="I28" s="10">
        <f t="shared" si="6"/>
        <v>0</v>
      </c>
      <c r="J28" s="11">
        <f t="shared" si="7"/>
        <v>19695.38</v>
      </c>
      <c r="K28" s="54"/>
      <c r="L28" s="10">
        <f t="shared" si="0"/>
        <v>20863.75</v>
      </c>
      <c r="M28" s="10">
        <f t="shared" si="1"/>
        <v>0</v>
      </c>
      <c r="N28" s="11">
        <f t="shared" si="8"/>
        <v>20863.75</v>
      </c>
      <c r="O28" s="54"/>
      <c r="P28" s="10">
        <f t="shared" si="2"/>
        <v>20863.75</v>
      </c>
      <c r="Q28" s="10">
        <f t="shared" si="3"/>
        <v>0</v>
      </c>
      <c r="R28" s="11">
        <f t="shared" si="9"/>
        <v>20863.75</v>
      </c>
      <c r="T28" s="13"/>
      <c r="U28" s="8">
        <v>80597</v>
      </c>
      <c r="V28" s="9">
        <v>0</v>
      </c>
      <c r="W28" s="10">
        <f t="shared" si="10"/>
        <v>20149.25</v>
      </c>
      <c r="X28" s="10">
        <f t="shared" si="10"/>
        <v>0</v>
      </c>
      <c r="Y28" s="11">
        <f t="shared" si="11"/>
        <v>20149.25</v>
      </c>
      <c r="AA28" s="10">
        <f t="shared" si="4"/>
        <v>1128.3599999999999</v>
      </c>
      <c r="AB28" s="10">
        <f t="shared" si="5"/>
        <v>0</v>
      </c>
      <c r="AC28" s="11">
        <f t="shared" si="12"/>
        <v>1128.3599999999999</v>
      </c>
    </row>
    <row r="29" spans="1:29" x14ac:dyDescent="0.25">
      <c r="A29" s="6" t="s">
        <v>76</v>
      </c>
      <c r="B29" s="7" t="s">
        <v>77</v>
      </c>
      <c r="C29" s="7">
        <v>1</v>
      </c>
      <c r="D29" s="54"/>
      <c r="E29" s="13"/>
      <c r="F29" s="8">
        <v>1055010</v>
      </c>
      <c r="G29" s="9">
        <v>571786</v>
      </c>
      <c r="H29" s="10">
        <f t="shared" si="6"/>
        <v>248982.36</v>
      </c>
      <c r="I29" s="10">
        <f t="shared" si="6"/>
        <v>134941.5</v>
      </c>
      <c r="J29" s="11">
        <f t="shared" si="7"/>
        <v>383923.86</v>
      </c>
      <c r="K29" s="54"/>
      <c r="L29" s="10">
        <f t="shared" si="0"/>
        <v>263752.5</v>
      </c>
      <c r="M29" s="10">
        <f t="shared" si="1"/>
        <v>142946.5</v>
      </c>
      <c r="N29" s="11">
        <f t="shared" si="8"/>
        <v>406699</v>
      </c>
      <c r="O29" s="54"/>
      <c r="P29" s="10">
        <f t="shared" si="2"/>
        <v>263752.5</v>
      </c>
      <c r="Q29" s="10">
        <f t="shared" si="3"/>
        <v>142946.5</v>
      </c>
      <c r="R29" s="11">
        <f t="shared" si="9"/>
        <v>406699</v>
      </c>
      <c r="T29" s="13"/>
      <c r="U29" s="8">
        <v>1018878</v>
      </c>
      <c r="V29" s="9">
        <v>552203</v>
      </c>
      <c r="W29" s="10">
        <f t="shared" si="10"/>
        <v>254719.5</v>
      </c>
      <c r="X29" s="10">
        <f t="shared" si="10"/>
        <v>138050.75</v>
      </c>
      <c r="Y29" s="11">
        <f t="shared" si="11"/>
        <v>392770.25</v>
      </c>
      <c r="AA29" s="10">
        <f t="shared" si="4"/>
        <v>14264.29</v>
      </c>
      <c r="AB29" s="10">
        <f t="shared" si="5"/>
        <v>7730.84</v>
      </c>
      <c r="AC29" s="11">
        <f t="shared" si="12"/>
        <v>21995.13</v>
      </c>
    </row>
    <row r="30" spans="1:29" x14ac:dyDescent="0.25">
      <c r="A30" s="6" t="s">
        <v>78</v>
      </c>
      <c r="B30" s="7" t="s">
        <v>79</v>
      </c>
      <c r="C30" s="7">
        <v>1</v>
      </c>
      <c r="D30" s="54"/>
      <c r="E30" s="13"/>
      <c r="F30" s="8">
        <v>14639280</v>
      </c>
      <c r="G30" s="9">
        <v>3085638</v>
      </c>
      <c r="H30" s="10">
        <f t="shared" si="6"/>
        <v>3454870.08</v>
      </c>
      <c r="I30" s="10">
        <f t="shared" si="6"/>
        <v>728210.57</v>
      </c>
      <c r="J30" s="11">
        <f t="shared" si="7"/>
        <v>4183080.65</v>
      </c>
      <c r="K30" s="54"/>
      <c r="L30" s="10">
        <f t="shared" si="0"/>
        <v>3659820</v>
      </c>
      <c r="M30" s="10">
        <f t="shared" si="1"/>
        <v>771409.5</v>
      </c>
      <c r="N30" s="11">
        <f t="shared" si="8"/>
        <v>4431229.5</v>
      </c>
      <c r="O30" s="54"/>
      <c r="P30" s="10">
        <f t="shared" si="2"/>
        <v>3659820</v>
      </c>
      <c r="Q30" s="10">
        <f t="shared" si="3"/>
        <v>771409.5</v>
      </c>
      <c r="R30" s="11">
        <f t="shared" si="9"/>
        <v>4431229.5</v>
      </c>
      <c r="T30" s="13"/>
      <c r="U30" s="8">
        <v>14137916</v>
      </c>
      <c r="V30" s="9">
        <v>2979962</v>
      </c>
      <c r="W30" s="10">
        <f t="shared" si="10"/>
        <v>3534479</v>
      </c>
      <c r="X30" s="10">
        <f t="shared" si="10"/>
        <v>744990.5</v>
      </c>
      <c r="Y30" s="11">
        <f t="shared" si="11"/>
        <v>4279469.5</v>
      </c>
      <c r="AA30" s="10">
        <f t="shared" si="4"/>
        <v>197930.82</v>
      </c>
      <c r="AB30" s="10">
        <f t="shared" si="5"/>
        <v>41719.47</v>
      </c>
      <c r="AC30" s="11">
        <f t="shared" si="12"/>
        <v>239650.29</v>
      </c>
    </row>
    <row r="31" spans="1:29" x14ac:dyDescent="0.25">
      <c r="A31" s="6" t="s">
        <v>80</v>
      </c>
      <c r="B31" s="7" t="s">
        <v>81</v>
      </c>
      <c r="C31" s="7">
        <v>1</v>
      </c>
      <c r="D31" s="54"/>
      <c r="E31" s="13"/>
      <c r="F31" s="8">
        <v>4187759</v>
      </c>
      <c r="G31" s="9">
        <v>1826726</v>
      </c>
      <c r="H31" s="10">
        <f t="shared" si="6"/>
        <v>988311.12</v>
      </c>
      <c r="I31" s="10">
        <f t="shared" si="6"/>
        <v>431107.34</v>
      </c>
      <c r="J31" s="11">
        <f t="shared" si="7"/>
        <v>1419418.46</v>
      </c>
      <c r="K31" s="54"/>
      <c r="L31" s="10">
        <f t="shared" si="0"/>
        <v>1046939.75</v>
      </c>
      <c r="M31" s="10">
        <f t="shared" si="1"/>
        <v>456681.5</v>
      </c>
      <c r="N31" s="11">
        <f t="shared" si="8"/>
        <v>1503621.25</v>
      </c>
      <c r="O31" s="54"/>
      <c r="P31" s="10">
        <f t="shared" si="2"/>
        <v>1046939.75</v>
      </c>
      <c r="Q31" s="10">
        <f t="shared" si="3"/>
        <v>456681.5</v>
      </c>
      <c r="R31" s="11">
        <f t="shared" si="9"/>
        <v>1503621.25</v>
      </c>
      <c r="T31" s="13"/>
      <c r="U31" s="8">
        <v>4044338</v>
      </c>
      <c r="V31" s="9">
        <v>1764164</v>
      </c>
      <c r="W31" s="10">
        <f t="shared" si="10"/>
        <v>1011084.5</v>
      </c>
      <c r="X31" s="10">
        <f t="shared" si="10"/>
        <v>441041</v>
      </c>
      <c r="Y31" s="11">
        <f t="shared" si="11"/>
        <v>1452125.5</v>
      </c>
      <c r="AA31" s="10">
        <f t="shared" si="4"/>
        <v>56620.73</v>
      </c>
      <c r="AB31" s="10">
        <f t="shared" si="5"/>
        <v>24698.3</v>
      </c>
      <c r="AC31" s="11">
        <f t="shared" si="12"/>
        <v>81319.03</v>
      </c>
    </row>
    <row r="32" spans="1:29" x14ac:dyDescent="0.25">
      <c r="A32" s="6" t="s">
        <v>82</v>
      </c>
      <c r="B32" s="7" t="s">
        <v>83</v>
      </c>
      <c r="C32" s="7">
        <v>1</v>
      </c>
      <c r="D32" s="54"/>
      <c r="E32" s="13"/>
      <c r="F32" s="8">
        <v>6680788</v>
      </c>
      <c r="G32" s="9">
        <v>2480649</v>
      </c>
      <c r="H32" s="10">
        <f t="shared" si="6"/>
        <v>1576665.97</v>
      </c>
      <c r="I32" s="10">
        <f t="shared" si="6"/>
        <v>585433.16</v>
      </c>
      <c r="J32" s="11">
        <f t="shared" si="7"/>
        <v>2162099.13</v>
      </c>
      <c r="K32" s="54"/>
      <c r="L32" s="10">
        <f t="shared" si="0"/>
        <v>1670197</v>
      </c>
      <c r="M32" s="10">
        <f t="shared" si="1"/>
        <v>620162.25</v>
      </c>
      <c r="N32" s="11">
        <f t="shared" si="8"/>
        <v>2290359.25</v>
      </c>
      <c r="O32" s="54"/>
      <c r="P32" s="10">
        <f t="shared" si="2"/>
        <v>1670197</v>
      </c>
      <c r="Q32" s="10">
        <f t="shared" si="3"/>
        <v>620162.25</v>
      </c>
      <c r="R32" s="11">
        <f t="shared" si="9"/>
        <v>2290359.25</v>
      </c>
      <c r="T32" s="13"/>
      <c r="U32" s="8">
        <v>6451985</v>
      </c>
      <c r="V32" s="9">
        <v>2395692</v>
      </c>
      <c r="W32" s="10">
        <f t="shared" si="10"/>
        <v>1612996.25</v>
      </c>
      <c r="X32" s="10">
        <f t="shared" si="10"/>
        <v>598923</v>
      </c>
      <c r="Y32" s="11">
        <f t="shared" si="11"/>
        <v>2211919.25</v>
      </c>
      <c r="AA32" s="10">
        <f t="shared" si="4"/>
        <v>90327.79</v>
      </c>
      <c r="AB32" s="10">
        <f t="shared" si="5"/>
        <v>33539.69</v>
      </c>
      <c r="AC32" s="11">
        <f t="shared" si="12"/>
        <v>123867.48</v>
      </c>
    </row>
    <row r="33" spans="1:29" x14ac:dyDescent="0.25">
      <c r="A33" s="6" t="s">
        <v>84</v>
      </c>
      <c r="B33" s="7" t="s">
        <v>85</v>
      </c>
      <c r="C33" s="7">
        <v>1</v>
      </c>
      <c r="D33" s="54"/>
      <c r="E33" s="13"/>
      <c r="F33" s="8">
        <v>250440</v>
      </c>
      <c r="G33" s="9">
        <v>298556</v>
      </c>
      <c r="H33" s="10">
        <f t="shared" si="6"/>
        <v>59103.839999999997</v>
      </c>
      <c r="I33" s="10">
        <f t="shared" si="6"/>
        <v>70459.22</v>
      </c>
      <c r="J33" s="11">
        <f t="shared" si="7"/>
        <v>129563.06</v>
      </c>
      <c r="K33" s="54"/>
      <c r="L33" s="10">
        <f t="shared" si="0"/>
        <v>62610</v>
      </c>
      <c r="M33" s="10">
        <f t="shared" si="1"/>
        <v>74639</v>
      </c>
      <c r="N33" s="11">
        <f t="shared" si="8"/>
        <v>137249</v>
      </c>
      <c r="O33" s="54"/>
      <c r="P33" s="10">
        <f t="shared" si="2"/>
        <v>62610</v>
      </c>
      <c r="Q33" s="10">
        <f t="shared" si="3"/>
        <v>74639</v>
      </c>
      <c r="R33" s="11">
        <f t="shared" si="9"/>
        <v>137249</v>
      </c>
      <c r="T33" s="13"/>
      <c r="U33" s="8">
        <v>241863</v>
      </c>
      <c r="V33" s="9">
        <v>288331</v>
      </c>
      <c r="W33" s="10">
        <f t="shared" si="10"/>
        <v>60465.75</v>
      </c>
      <c r="X33" s="10">
        <f t="shared" si="10"/>
        <v>72082.75</v>
      </c>
      <c r="Y33" s="11">
        <f t="shared" si="11"/>
        <v>132548.5</v>
      </c>
      <c r="AA33" s="10">
        <f t="shared" si="4"/>
        <v>3386.08</v>
      </c>
      <c r="AB33" s="10">
        <f t="shared" si="5"/>
        <v>4036.63</v>
      </c>
      <c r="AC33" s="11">
        <f t="shared" si="12"/>
        <v>7422.71</v>
      </c>
    </row>
    <row r="34" spans="1:29" x14ac:dyDescent="0.25">
      <c r="A34" s="6" t="s">
        <v>86</v>
      </c>
      <c r="B34" s="7" t="s">
        <v>87</v>
      </c>
      <c r="C34" s="7">
        <v>1</v>
      </c>
      <c r="D34" s="54"/>
      <c r="E34" s="13"/>
      <c r="F34" s="8">
        <v>164955</v>
      </c>
      <c r="G34" s="9">
        <v>0</v>
      </c>
      <c r="H34" s="10">
        <f t="shared" si="6"/>
        <v>38929.379999999997</v>
      </c>
      <c r="I34" s="10">
        <f t="shared" si="6"/>
        <v>0</v>
      </c>
      <c r="J34" s="11">
        <f t="shared" si="7"/>
        <v>38929.379999999997</v>
      </c>
      <c r="K34" s="54"/>
      <c r="L34" s="10">
        <f t="shared" ref="L34:L65" si="13">ROUND(F34*25%,2)</f>
        <v>41238.75</v>
      </c>
      <c r="M34" s="10">
        <f t="shared" ref="M34:M65" si="14">ROUND(G34*25%,2)</f>
        <v>0</v>
      </c>
      <c r="N34" s="11">
        <f t="shared" si="8"/>
        <v>41238.75</v>
      </c>
      <c r="O34" s="54"/>
      <c r="P34" s="10">
        <f t="shared" ref="P34:P65" si="15">ROUND(F34*25%,2)</f>
        <v>41238.75</v>
      </c>
      <c r="Q34" s="10">
        <f t="shared" ref="Q34:Q65" si="16">ROUND(G34*25%,2)</f>
        <v>0</v>
      </c>
      <c r="R34" s="11">
        <f t="shared" si="9"/>
        <v>41238.75</v>
      </c>
      <c r="T34" s="13"/>
      <c r="U34" s="8">
        <v>159305</v>
      </c>
      <c r="V34" s="9">
        <v>0</v>
      </c>
      <c r="W34" s="10">
        <f t="shared" si="10"/>
        <v>39826.25</v>
      </c>
      <c r="X34" s="10">
        <f t="shared" si="10"/>
        <v>0</v>
      </c>
      <c r="Y34" s="11">
        <f t="shared" si="11"/>
        <v>39826.25</v>
      </c>
      <c r="AA34" s="10">
        <f t="shared" ref="AA34:AA65" si="17">ROUND(U34*1.4%,2)</f>
        <v>2230.27</v>
      </c>
      <c r="AB34" s="10">
        <f t="shared" ref="AB34:AB65" si="18">ROUND(V34*1.4%,2)</f>
        <v>0</v>
      </c>
      <c r="AC34" s="11">
        <f t="shared" si="12"/>
        <v>2230.27</v>
      </c>
    </row>
    <row r="35" spans="1:29" x14ac:dyDescent="0.25">
      <c r="A35" s="6" t="s">
        <v>88</v>
      </c>
      <c r="B35" s="7" t="s">
        <v>89</v>
      </c>
      <c r="C35" s="7">
        <v>1</v>
      </c>
      <c r="D35" s="54"/>
      <c r="E35" s="13"/>
      <c r="F35" s="8">
        <v>9201022</v>
      </c>
      <c r="G35" s="9">
        <v>2375468</v>
      </c>
      <c r="H35" s="10">
        <f t="shared" si="6"/>
        <v>2171441.19</v>
      </c>
      <c r="I35" s="10">
        <f t="shared" si="6"/>
        <v>560610.44999999995</v>
      </c>
      <c r="J35" s="11">
        <f t="shared" si="7"/>
        <v>2732051.6399999997</v>
      </c>
      <c r="K35" s="54"/>
      <c r="L35" s="10">
        <f t="shared" si="13"/>
        <v>2300255.5</v>
      </c>
      <c r="M35" s="10">
        <f t="shared" si="14"/>
        <v>593867</v>
      </c>
      <c r="N35" s="11">
        <f t="shared" si="8"/>
        <v>2894122.5</v>
      </c>
      <c r="O35" s="54"/>
      <c r="P35" s="10">
        <f t="shared" si="15"/>
        <v>2300255.5</v>
      </c>
      <c r="Q35" s="10">
        <f t="shared" si="16"/>
        <v>593867</v>
      </c>
      <c r="R35" s="11">
        <f t="shared" si="9"/>
        <v>2894122.5</v>
      </c>
      <c r="T35" s="13"/>
      <c r="U35" s="8">
        <v>8885906</v>
      </c>
      <c r="V35" s="9">
        <v>2294113</v>
      </c>
      <c r="W35" s="10">
        <f t="shared" si="10"/>
        <v>2221476.5</v>
      </c>
      <c r="X35" s="10">
        <f t="shared" si="10"/>
        <v>573528.25</v>
      </c>
      <c r="Y35" s="11">
        <f t="shared" si="11"/>
        <v>2795004.75</v>
      </c>
      <c r="AA35" s="10">
        <f t="shared" si="17"/>
        <v>124402.68</v>
      </c>
      <c r="AB35" s="10">
        <f t="shared" si="18"/>
        <v>32117.58</v>
      </c>
      <c r="AC35" s="11">
        <f t="shared" si="12"/>
        <v>156520.26</v>
      </c>
    </row>
    <row r="36" spans="1:29" x14ac:dyDescent="0.25">
      <c r="A36" s="6" t="s">
        <v>90</v>
      </c>
      <c r="B36" s="7" t="s">
        <v>91</v>
      </c>
      <c r="C36" s="7">
        <v>1</v>
      </c>
      <c r="D36" s="54"/>
      <c r="E36" s="13"/>
      <c r="F36" s="8">
        <v>15457965</v>
      </c>
      <c r="G36" s="9">
        <v>2542697</v>
      </c>
      <c r="H36" s="10">
        <f t="shared" si="6"/>
        <v>3648079.74</v>
      </c>
      <c r="I36" s="10">
        <f t="shared" si="6"/>
        <v>600076.49</v>
      </c>
      <c r="J36" s="11">
        <f t="shared" si="7"/>
        <v>4248156.2300000004</v>
      </c>
      <c r="K36" s="54"/>
      <c r="L36" s="10">
        <f t="shared" si="13"/>
        <v>3864491.25</v>
      </c>
      <c r="M36" s="10">
        <f t="shared" si="14"/>
        <v>635674.25</v>
      </c>
      <c r="N36" s="11">
        <f t="shared" si="8"/>
        <v>4500165.5</v>
      </c>
      <c r="O36" s="54"/>
      <c r="P36" s="10">
        <f t="shared" si="15"/>
        <v>3864491.25</v>
      </c>
      <c r="Q36" s="10">
        <f t="shared" si="16"/>
        <v>635674.25</v>
      </c>
      <c r="R36" s="11">
        <f t="shared" si="9"/>
        <v>4500165.5</v>
      </c>
      <c r="T36" s="13"/>
      <c r="U36" s="8">
        <v>14928562</v>
      </c>
      <c r="V36" s="9">
        <v>2455615</v>
      </c>
      <c r="W36" s="10">
        <f t="shared" si="10"/>
        <v>3732140.5</v>
      </c>
      <c r="X36" s="10">
        <f t="shared" si="10"/>
        <v>613903.75</v>
      </c>
      <c r="Y36" s="11">
        <f t="shared" si="11"/>
        <v>4346044.25</v>
      </c>
      <c r="AA36" s="10">
        <f t="shared" si="17"/>
        <v>208999.87</v>
      </c>
      <c r="AB36" s="10">
        <f t="shared" si="18"/>
        <v>34378.61</v>
      </c>
      <c r="AC36" s="11">
        <f t="shared" si="12"/>
        <v>243378.47999999998</v>
      </c>
    </row>
    <row r="37" spans="1:29" x14ac:dyDescent="0.25">
      <c r="A37" s="6" t="s">
        <v>92</v>
      </c>
      <c r="B37" s="7" t="s">
        <v>93</v>
      </c>
      <c r="C37" s="7">
        <v>1</v>
      </c>
      <c r="D37" s="54"/>
      <c r="E37" s="13"/>
      <c r="F37" s="8">
        <v>5089453</v>
      </c>
      <c r="G37" s="9">
        <v>0</v>
      </c>
      <c r="H37" s="10">
        <f t="shared" si="6"/>
        <v>1201110.9099999999</v>
      </c>
      <c r="I37" s="10">
        <f t="shared" si="6"/>
        <v>0</v>
      </c>
      <c r="J37" s="11">
        <f t="shared" si="7"/>
        <v>1201110.9099999999</v>
      </c>
      <c r="K37" s="54"/>
      <c r="L37" s="10">
        <f t="shared" si="13"/>
        <v>1272363.25</v>
      </c>
      <c r="M37" s="10">
        <f t="shared" si="14"/>
        <v>0</v>
      </c>
      <c r="N37" s="11">
        <f t="shared" si="8"/>
        <v>1272363.25</v>
      </c>
      <c r="O37" s="54"/>
      <c r="P37" s="10">
        <f t="shared" si="15"/>
        <v>1272363.25</v>
      </c>
      <c r="Q37" s="10">
        <f t="shared" si="16"/>
        <v>0</v>
      </c>
      <c r="R37" s="11">
        <f t="shared" si="9"/>
        <v>1272363.25</v>
      </c>
      <c r="T37" s="13"/>
      <c r="U37" s="8">
        <v>4915149</v>
      </c>
      <c r="V37" s="9">
        <v>0</v>
      </c>
      <c r="W37" s="10">
        <f t="shared" si="10"/>
        <v>1228787.25</v>
      </c>
      <c r="X37" s="10">
        <f t="shared" si="10"/>
        <v>0</v>
      </c>
      <c r="Y37" s="11">
        <f t="shared" si="11"/>
        <v>1228787.25</v>
      </c>
      <c r="AA37" s="10">
        <f t="shared" si="17"/>
        <v>68812.09</v>
      </c>
      <c r="AB37" s="10">
        <f t="shared" si="18"/>
        <v>0</v>
      </c>
      <c r="AC37" s="11">
        <f t="shared" si="12"/>
        <v>68812.09</v>
      </c>
    </row>
    <row r="38" spans="1:29" x14ac:dyDescent="0.25">
      <c r="A38" s="17" t="s">
        <v>94</v>
      </c>
      <c r="B38" s="7" t="s">
        <v>95</v>
      </c>
      <c r="C38" s="7">
        <v>1</v>
      </c>
      <c r="D38" s="54"/>
      <c r="E38" s="13"/>
      <c r="F38" s="8">
        <v>2407854</v>
      </c>
      <c r="G38" s="9">
        <v>0</v>
      </c>
      <c r="H38" s="10">
        <f t="shared" si="6"/>
        <v>568253.54</v>
      </c>
      <c r="I38" s="10">
        <f t="shared" si="6"/>
        <v>0</v>
      </c>
      <c r="J38" s="11">
        <f t="shared" si="7"/>
        <v>568253.54</v>
      </c>
      <c r="K38" s="54"/>
      <c r="L38" s="10">
        <f t="shared" si="13"/>
        <v>601963.5</v>
      </c>
      <c r="M38" s="10">
        <f t="shared" si="14"/>
        <v>0</v>
      </c>
      <c r="N38" s="11">
        <f t="shared" si="8"/>
        <v>601963.5</v>
      </c>
      <c r="O38" s="54"/>
      <c r="P38" s="10">
        <f t="shared" si="15"/>
        <v>601963.5</v>
      </c>
      <c r="Q38" s="10">
        <f t="shared" si="16"/>
        <v>0</v>
      </c>
      <c r="R38" s="11">
        <f t="shared" si="9"/>
        <v>601963.5</v>
      </c>
      <c r="T38" s="13"/>
      <c r="U38" s="8">
        <v>2325391</v>
      </c>
      <c r="V38" s="9">
        <v>0</v>
      </c>
      <c r="W38" s="10">
        <f t="shared" si="10"/>
        <v>581347.75</v>
      </c>
      <c r="X38" s="10">
        <f t="shared" si="10"/>
        <v>0</v>
      </c>
      <c r="Y38" s="11">
        <f t="shared" si="11"/>
        <v>581347.75</v>
      </c>
      <c r="AA38" s="10">
        <f t="shared" si="17"/>
        <v>32555.47</v>
      </c>
      <c r="AB38" s="10">
        <f t="shared" si="18"/>
        <v>0</v>
      </c>
      <c r="AC38" s="11">
        <f t="shared" si="12"/>
        <v>32555.47</v>
      </c>
    </row>
    <row r="39" spans="1:29" x14ac:dyDescent="0.25">
      <c r="A39" s="6" t="s">
        <v>96</v>
      </c>
      <c r="B39" s="7" t="s">
        <v>97</v>
      </c>
      <c r="C39" s="7">
        <v>1</v>
      </c>
      <c r="D39" s="54"/>
      <c r="E39" s="13"/>
      <c r="F39" s="8">
        <v>59713356</v>
      </c>
      <c r="G39" s="9">
        <v>8454899</v>
      </c>
      <c r="H39" s="10">
        <f t="shared" si="6"/>
        <v>14092352.02</v>
      </c>
      <c r="I39" s="10">
        <f t="shared" si="6"/>
        <v>1995356.1599999999</v>
      </c>
      <c r="J39" s="11">
        <f t="shared" si="7"/>
        <v>16087708.18</v>
      </c>
      <c r="K39" s="54"/>
      <c r="L39" s="10">
        <f t="shared" si="13"/>
        <v>14928339</v>
      </c>
      <c r="M39" s="10">
        <f t="shared" si="14"/>
        <v>2113724.75</v>
      </c>
      <c r="N39" s="11">
        <f t="shared" si="8"/>
        <v>17042063.75</v>
      </c>
      <c r="O39" s="54"/>
      <c r="P39" s="10">
        <f t="shared" si="15"/>
        <v>14928339</v>
      </c>
      <c r="Q39" s="10">
        <f t="shared" si="16"/>
        <v>2113724.75</v>
      </c>
      <c r="R39" s="11">
        <f t="shared" si="9"/>
        <v>17042063.75</v>
      </c>
      <c r="T39" s="13"/>
      <c r="U39" s="8">
        <v>57668301</v>
      </c>
      <c r="V39" s="9">
        <v>8165337</v>
      </c>
      <c r="W39" s="10">
        <f t="shared" si="10"/>
        <v>14417075.25</v>
      </c>
      <c r="X39" s="10">
        <f t="shared" si="10"/>
        <v>2041334.25</v>
      </c>
      <c r="Y39" s="11">
        <f t="shared" si="11"/>
        <v>16458409.5</v>
      </c>
      <c r="AA39" s="10">
        <f t="shared" si="17"/>
        <v>807356.21</v>
      </c>
      <c r="AB39" s="10">
        <f t="shared" si="18"/>
        <v>114314.72</v>
      </c>
      <c r="AC39" s="11">
        <f t="shared" si="12"/>
        <v>921670.92999999993</v>
      </c>
    </row>
    <row r="40" spans="1:29" x14ac:dyDescent="0.25">
      <c r="A40" s="6" t="s">
        <v>98</v>
      </c>
      <c r="B40" s="7" t="s">
        <v>99</v>
      </c>
      <c r="C40" s="7">
        <v>1</v>
      </c>
      <c r="D40" s="54"/>
      <c r="E40" s="13"/>
      <c r="F40" s="8">
        <v>3189522</v>
      </c>
      <c r="G40" s="9">
        <v>812898</v>
      </c>
      <c r="H40" s="10">
        <f t="shared" si="6"/>
        <v>752727.19</v>
      </c>
      <c r="I40" s="10">
        <f t="shared" si="6"/>
        <v>191843.93</v>
      </c>
      <c r="J40" s="11">
        <f t="shared" si="7"/>
        <v>944571.11999999988</v>
      </c>
      <c r="K40" s="54"/>
      <c r="L40" s="10">
        <f t="shared" si="13"/>
        <v>797380.5</v>
      </c>
      <c r="M40" s="10">
        <f t="shared" si="14"/>
        <v>203224.5</v>
      </c>
      <c r="N40" s="11">
        <f t="shared" si="8"/>
        <v>1000605</v>
      </c>
      <c r="O40" s="54"/>
      <c r="P40" s="10">
        <f t="shared" si="15"/>
        <v>797380.5</v>
      </c>
      <c r="Q40" s="10">
        <f t="shared" si="16"/>
        <v>203224.5</v>
      </c>
      <c r="R40" s="11">
        <f t="shared" si="9"/>
        <v>1000605</v>
      </c>
      <c r="T40" s="13"/>
      <c r="U40" s="8">
        <v>3080287</v>
      </c>
      <c r="V40" s="9">
        <v>785058</v>
      </c>
      <c r="W40" s="10">
        <f t="shared" si="10"/>
        <v>770071.75</v>
      </c>
      <c r="X40" s="10">
        <f t="shared" si="10"/>
        <v>196264.5</v>
      </c>
      <c r="Y40" s="11">
        <f t="shared" si="11"/>
        <v>966336.25</v>
      </c>
      <c r="AA40" s="10">
        <f t="shared" si="17"/>
        <v>43124.02</v>
      </c>
      <c r="AB40" s="10">
        <f t="shared" si="18"/>
        <v>10990.81</v>
      </c>
      <c r="AC40" s="11">
        <f t="shared" si="12"/>
        <v>54114.829999999994</v>
      </c>
    </row>
    <row r="41" spans="1:29" x14ac:dyDescent="0.25">
      <c r="A41" s="12" t="s">
        <v>100</v>
      </c>
      <c r="B41" s="7" t="s">
        <v>101</v>
      </c>
      <c r="C41" s="7">
        <v>1</v>
      </c>
      <c r="D41" s="54"/>
      <c r="E41" s="13"/>
      <c r="F41" s="8">
        <v>337114</v>
      </c>
      <c r="G41" s="9">
        <v>561567</v>
      </c>
      <c r="H41" s="10">
        <f t="shared" si="6"/>
        <v>79558.899999999994</v>
      </c>
      <c r="I41" s="10">
        <f t="shared" si="6"/>
        <v>132529.81</v>
      </c>
      <c r="J41" s="11">
        <f t="shared" si="7"/>
        <v>212088.71</v>
      </c>
      <c r="K41" s="54"/>
      <c r="L41" s="10">
        <f t="shared" si="13"/>
        <v>84278.5</v>
      </c>
      <c r="M41" s="10">
        <f t="shared" si="14"/>
        <v>140391.75</v>
      </c>
      <c r="N41" s="11">
        <f t="shared" si="8"/>
        <v>224670.25</v>
      </c>
      <c r="O41" s="54"/>
      <c r="P41" s="10">
        <f t="shared" si="15"/>
        <v>84278.5</v>
      </c>
      <c r="Q41" s="10">
        <f t="shared" si="16"/>
        <v>140391.75</v>
      </c>
      <c r="R41" s="11">
        <f t="shared" si="9"/>
        <v>224670.25</v>
      </c>
      <c r="T41" s="13"/>
      <c r="U41" s="8">
        <v>325568</v>
      </c>
      <c r="V41" s="9">
        <v>542334</v>
      </c>
      <c r="W41" s="10">
        <f t="shared" si="10"/>
        <v>81392</v>
      </c>
      <c r="X41" s="10">
        <f t="shared" si="10"/>
        <v>135583.5</v>
      </c>
      <c r="Y41" s="11">
        <f t="shared" si="11"/>
        <v>216975.5</v>
      </c>
      <c r="AA41" s="10">
        <f t="shared" si="17"/>
        <v>4557.95</v>
      </c>
      <c r="AB41" s="10">
        <f t="shared" si="18"/>
        <v>7592.68</v>
      </c>
      <c r="AC41" s="11">
        <f t="shared" si="12"/>
        <v>12150.630000000001</v>
      </c>
    </row>
    <row r="42" spans="1:29" x14ac:dyDescent="0.25">
      <c r="A42" s="12" t="s">
        <v>102</v>
      </c>
      <c r="B42" s="7" t="s">
        <v>103</v>
      </c>
      <c r="C42" s="7">
        <v>1</v>
      </c>
      <c r="D42" s="54"/>
      <c r="E42" s="13"/>
      <c r="F42" s="8">
        <v>11058978</v>
      </c>
      <c r="G42" s="9">
        <v>0</v>
      </c>
      <c r="H42" s="10">
        <f t="shared" si="6"/>
        <v>2609918.81</v>
      </c>
      <c r="I42" s="10">
        <f t="shared" si="6"/>
        <v>0</v>
      </c>
      <c r="J42" s="11">
        <f t="shared" si="7"/>
        <v>2609918.81</v>
      </c>
      <c r="K42" s="54"/>
      <c r="L42" s="10">
        <f t="shared" si="13"/>
        <v>2764744.5</v>
      </c>
      <c r="M42" s="10">
        <f t="shared" si="14"/>
        <v>0</v>
      </c>
      <c r="N42" s="11">
        <f t="shared" si="8"/>
        <v>2764744.5</v>
      </c>
      <c r="O42" s="54"/>
      <c r="P42" s="10">
        <f t="shared" si="15"/>
        <v>2764744.5</v>
      </c>
      <c r="Q42" s="10">
        <f t="shared" si="16"/>
        <v>0</v>
      </c>
      <c r="R42" s="11">
        <f t="shared" si="9"/>
        <v>2764744.5</v>
      </c>
      <c r="T42" s="13"/>
      <c r="U42" s="8">
        <v>10680232</v>
      </c>
      <c r="V42" s="9">
        <v>0</v>
      </c>
      <c r="W42" s="10">
        <f t="shared" si="10"/>
        <v>2670058</v>
      </c>
      <c r="X42" s="10">
        <f t="shared" si="10"/>
        <v>0</v>
      </c>
      <c r="Y42" s="11">
        <f t="shared" si="11"/>
        <v>2670058</v>
      </c>
      <c r="AA42" s="10">
        <f t="shared" si="17"/>
        <v>149523.25</v>
      </c>
      <c r="AB42" s="10">
        <f t="shared" si="18"/>
        <v>0</v>
      </c>
      <c r="AC42" s="11">
        <f t="shared" si="12"/>
        <v>149523.25</v>
      </c>
    </row>
    <row r="43" spans="1:29" x14ac:dyDescent="0.25">
      <c r="A43" s="6" t="s">
        <v>104</v>
      </c>
      <c r="B43" s="7" t="s">
        <v>105</v>
      </c>
      <c r="C43" s="7">
        <v>1</v>
      </c>
      <c r="D43" s="54"/>
      <c r="E43" s="13"/>
      <c r="F43" s="8">
        <v>7635948</v>
      </c>
      <c r="G43" s="9">
        <v>1451898</v>
      </c>
      <c r="H43" s="10">
        <f t="shared" si="6"/>
        <v>1802083.73</v>
      </c>
      <c r="I43" s="10">
        <f t="shared" si="6"/>
        <v>342647.93</v>
      </c>
      <c r="J43" s="11">
        <f t="shared" si="7"/>
        <v>2144731.66</v>
      </c>
      <c r="K43" s="54"/>
      <c r="L43" s="10">
        <f t="shared" si="13"/>
        <v>1908987</v>
      </c>
      <c r="M43" s="10">
        <f t="shared" si="14"/>
        <v>362974.5</v>
      </c>
      <c r="N43" s="11">
        <f t="shared" si="8"/>
        <v>2271961.5</v>
      </c>
      <c r="O43" s="54"/>
      <c r="P43" s="10">
        <f t="shared" si="15"/>
        <v>1908987</v>
      </c>
      <c r="Q43" s="10">
        <f t="shared" si="16"/>
        <v>362974.5</v>
      </c>
      <c r="R43" s="11">
        <f t="shared" si="9"/>
        <v>2271961.5</v>
      </c>
      <c r="T43" s="13"/>
      <c r="U43" s="8">
        <v>7374433</v>
      </c>
      <c r="V43" s="9">
        <v>1402174</v>
      </c>
      <c r="W43" s="10">
        <f t="shared" si="10"/>
        <v>1843608.25</v>
      </c>
      <c r="X43" s="10">
        <f t="shared" si="10"/>
        <v>350543.5</v>
      </c>
      <c r="Y43" s="11">
        <f t="shared" si="11"/>
        <v>2194151.75</v>
      </c>
      <c r="AA43" s="10">
        <f t="shared" si="17"/>
        <v>103242.06</v>
      </c>
      <c r="AB43" s="10">
        <f t="shared" si="18"/>
        <v>19630.439999999999</v>
      </c>
      <c r="AC43" s="11">
        <f t="shared" si="12"/>
        <v>122872.5</v>
      </c>
    </row>
    <row r="44" spans="1:29" x14ac:dyDescent="0.25">
      <c r="A44" s="6" t="s">
        <v>106</v>
      </c>
      <c r="B44" s="7" t="s">
        <v>107</v>
      </c>
      <c r="C44" s="7">
        <v>1</v>
      </c>
      <c r="D44" s="54"/>
      <c r="E44" s="13"/>
      <c r="F44" s="8">
        <v>30718398</v>
      </c>
      <c r="G44" s="9">
        <v>5356234</v>
      </c>
      <c r="H44" s="10">
        <f t="shared" si="6"/>
        <v>7249541.9299999997</v>
      </c>
      <c r="I44" s="10">
        <f t="shared" si="6"/>
        <v>1264071.22</v>
      </c>
      <c r="J44" s="11">
        <f t="shared" si="7"/>
        <v>8513613.1500000004</v>
      </c>
      <c r="K44" s="54"/>
      <c r="L44" s="10">
        <f t="shared" si="13"/>
        <v>7679599.5</v>
      </c>
      <c r="M44" s="10">
        <f t="shared" si="14"/>
        <v>1339058.5</v>
      </c>
      <c r="N44" s="11">
        <f t="shared" si="8"/>
        <v>9018658</v>
      </c>
      <c r="O44" s="54"/>
      <c r="P44" s="10">
        <f t="shared" si="15"/>
        <v>7679599.5</v>
      </c>
      <c r="Q44" s="10">
        <f t="shared" si="16"/>
        <v>1339058.5</v>
      </c>
      <c r="R44" s="11">
        <f t="shared" si="9"/>
        <v>9018658</v>
      </c>
      <c r="T44" s="13"/>
      <c r="U44" s="8">
        <v>29666359</v>
      </c>
      <c r="V44" s="9">
        <v>5172794</v>
      </c>
      <c r="W44" s="10">
        <f t="shared" si="10"/>
        <v>7416589.75</v>
      </c>
      <c r="X44" s="10">
        <f t="shared" si="10"/>
        <v>1293198.5</v>
      </c>
      <c r="Y44" s="11">
        <f t="shared" si="11"/>
        <v>8709788.25</v>
      </c>
      <c r="AA44" s="10">
        <f t="shared" si="17"/>
        <v>415329.03</v>
      </c>
      <c r="AB44" s="10">
        <f t="shared" si="18"/>
        <v>72419.12</v>
      </c>
      <c r="AC44" s="11">
        <f t="shared" si="12"/>
        <v>487748.15</v>
      </c>
    </row>
    <row r="45" spans="1:29" x14ac:dyDescent="0.25">
      <c r="A45" s="6" t="s">
        <v>108</v>
      </c>
      <c r="B45" s="7" t="s">
        <v>109</v>
      </c>
      <c r="C45" s="7">
        <v>1</v>
      </c>
      <c r="D45" s="54"/>
      <c r="E45" s="13"/>
      <c r="F45" s="8">
        <v>426305</v>
      </c>
      <c r="G45" s="9">
        <v>1065979</v>
      </c>
      <c r="H45" s="10">
        <f t="shared" si="6"/>
        <v>100607.98</v>
      </c>
      <c r="I45" s="10">
        <f t="shared" si="6"/>
        <v>251571.04</v>
      </c>
      <c r="J45" s="11">
        <f t="shared" si="7"/>
        <v>352179.02</v>
      </c>
      <c r="K45" s="54"/>
      <c r="L45" s="10">
        <f t="shared" si="13"/>
        <v>106576.25</v>
      </c>
      <c r="M45" s="10">
        <f t="shared" si="14"/>
        <v>266494.75</v>
      </c>
      <c r="N45" s="11">
        <f t="shared" si="8"/>
        <v>373071</v>
      </c>
      <c r="O45" s="54"/>
      <c r="P45" s="10">
        <f t="shared" si="15"/>
        <v>106576.25</v>
      </c>
      <c r="Q45" s="10">
        <f t="shared" si="16"/>
        <v>266494.75</v>
      </c>
      <c r="R45" s="11">
        <f t="shared" si="9"/>
        <v>373071</v>
      </c>
      <c r="T45" s="13"/>
      <c r="U45" s="8">
        <v>411705</v>
      </c>
      <c r="V45" s="9">
        <v>1029471</v>
      </c>
      <c r="W45" s="10">
        <f t="shared" si="10"/>
        <v>102926.25</v>
      </c>
      <c r="X45" s="10">
        <f t="shared" si="10"/>
        <v>257367.75</v>
      </c>
      <c r="Y45" s="11">
        <f t="shared" si="11"/>
        <v>360294</v>
      </c>
      <c r="AA45" s="10">
        <f t="shared" si="17"/>
        <v>5763.87</v>
      </c>
      <c r="AB45" s="10">
        <f t="shared" si="18"/>
        <v>14412.59</v>
      </c>
      <c r="AC45" s="11">
        <f t="shared" si="12"/>
        <v>20176.46</v>
      </c>
    </row>
    <row r="46" spans="1:29" x14ac:dyDescent="0.25">
      <c r="A46" s="6" t="s">
        <v>110</v>
      </c>
      <c r="B46" s="7" t="s">
        <v>111</v>
      </c>
      <c r="C46" s="7">
        <v>1</v>
      </c>
      <c r="D46" s="54"/>
      <c r="E46" s="13"/>
      <c r="F46" s="8">
        <v>26471128</v>
      </c>
      <c r="G46" s="9">
        <v>3059591</v>
      </c>
      <c r="H46" s="10">
        <f t="shared" si="6"/>
        <v>6247186.21</v>
      </c>
      <c r="I46" s="10">
        <f t="shared" si="6"/>
        <v>722063.48</v>
      </c>
      <c r="J46" s="11">
        <f t="shared" si="7"/>
        <v>6969249.6899999995</v>
      </c>
      <c r="K46" s="54"/>
      <c r="L46" s="10">
        <f t="shared" si="13"/>
        <v>6617782</v>
      </c>
      <c r="M46" s="10">
        <f t="shared" si="14"/>
        <v>764897.75</v>
      </c>
      <c r="N46" s="11">
        <f t="shared" si="8"/>
        <v>7382679.75</v>
      </c>
      <c r="O46" s="54"/>
      <c r="P46" s="10">
        <f t="shared" si="15"/>
        <v>6617782</v>
      </c>
      <c r="Q46" s="10">
        <f t="shared" si="16"/>
        <v>764897.75</v>
      </c>
      <c r="R46" s="11">
        <f t="shared" si="9"/>
        <v>7382679.75</v>
      </c>
      <c r="T46" s="13"/>
      <c r="U46" s="8">
        <v>25564549</v>
      </c>
      <c r="V46" s="9">
        <v>2954807</v>
      </c>
      <c r="W46" s="10">
        <f t="shared" si="10"/>
        <v>6391137.25</v>
      </c>
      <c r="X46" s="10">
        <f t="shared" si="10"/>
        <v>738701.75</v>
      </c>
      <c r="Y46" s="11">
        <f t="shared" si="11"/>
        <v>7129839</v>
      </c>
      <c r="AA46" s="10">
        <f t="shared" si="17"/>
        <v>357903.69</v>
      </c>
      <c r="AB46" s="10">
        <f t="shared" si="18"/>
        <v>41367.300000000003</v>
      </c>
      <c r="AC46" s="11">
        <f t="shared" si="12"/>
        <v>399270.99</v>
      </c>
    </row>
    <row r="47" spans="1:29" x14ac:dyDescent="0.25">
      <c r="A47" s="6" t="s">
        <v>112</v>
      </c>
      <c r="B47" s="7" t="s">
        <v>113</v>
      </c>
      <c r="C47" s="7">
        <v>1</v>
      </c>
      <c r="D47" s="54"/>
      <c r="E47" s="13"/>
      <c r="F47" s="8">
        <v>971990</v>
      </c>
      <c r="G47" s="9">
        <v>696318</v>
      </c>
      <c r="H47" s="10">
        <f t="shared" si="6"/>
        <v>229389.64</v>
      </c>
      <c r="I47" s="10">
        <f t="shared" si="6"/>
        <v>164331.04999999999</v>
      </c>
      <c r="J47" s="11">
        <f t="shared" si="7"/>
        <v>393720.69</v>
      </c>
      <c r="K47" s="54"/>
      <c r="L47" s="10">
        <f t="shared" si="13"/>
        <v>242997.5</v>
      </c>
      <c r="M47" s="10">
        <f t="shared" si="14"/>
        <v>174079.5</v>
      </c>
      <c r="N47" s="11">
        <f t="shared" si="8"/>
        <v>417077</v>
      </c>
      <c r="O47" s="54"/>
      <c r="P47" s="10">
        <f t="shared" si="15"/>
        <v>242997.5</v>
      </c>
      <c r="Q47" s="10">
        <f t="shared" si="16"/>
        <v>174079.5</v>
      </c>
      <c r="R47" s="11">
        <f t="shared" si="9"/>
        <v>417077</v>
      </c>
      <c r="T47" s="13"/>
      <c r="U47" s="8">
        <v>938701</v>
      </c>
      <c r="V47" s="9">
        <v>672471</v>
      </c>
      <c r="W47" s="10">
        <f t="shared" si="10"/>
        <v>234675.25</v>
      </c>
      <c r="X47" s="10">
        <f t="shared" si="10"/>
        <v>168117.75</v>
      </c>
      <c r="Y47" s="11">
        <f t="shared" si="11"/>
        <v>402793</v>
      </c>
      <c r="AA47" s="10">
        <f t="shared" si="17"/>
        <v>13141.81</v>
      </c>
      <c r="AB47" s="10">
        <f t="shared" si="18"/>
        <v>9414.59</v>
      </c>
      <c r="AC47" s="11">
        <f t="shared" si="12"/>
        <v>22556.400000000001</v>
      </c>
    </row>
    <row r="48" spans="1:29" x14ac:dyDescent="0.25">
      <c r="A48" s="6" t="s">
        <v>114</v>
      </c>
      <c r="B48" s="7" t="s">
        <v>115</v>
      </c>
      <c r="C48" s="7">
        <v>1</v>
      </c>
      <c r="D48" s="54"/>
      <c r="E48" s="13"/>
      <c r="F48" s="8">
        <v>2039017</v>
      </c>
      <c r="G48" s="9">
        <v>613494</v>
      </c>
      <c r="H48" s="10">
        <f t="shared" si="6"/>
        <v>481208.01</v>
      </c>
      <c r="I48" s="10">
        <f t="shared" si="6"/>
        <v>144784.57999999999</v>
      </c>
      <c r="J48" s="11">
        <f t="shared" si="7"/>
        <v>625992.59</v>
      </c>
      <c r="K48" s="54"/>
      <c r="L48" s="10">
        <f t="shared" si="13"/>
        <v>509754.25</v>
      </c>
      <c r="M48" s="10">
        <f t="shared" si="14"/>
        <v>153373.5</v>
      </c>
      <c r="N48" s="11">
        <f t="shared" si="8"/>
        <v>663127.75</v>
      </c>
      <c r="O48" s="54"/>
      <c r="P48" s="10">
        <f t="shared" si="15"/>
        <v>509754.25</v>
      </c>
      <c r="Q48" s="10">
        <f t="shared" si="16"/>
        <v>153373.5</v>
      </c>
      <c r="R48" s="11">
        <f t="shared" si="9"/>
        <v>663127.75</v>
      </c>
      <c r="T48" s="13"/>
      <c r="U48" s="8">
        <v>1969185</v>
      </c>
      <c r="V48" s="9">
        <v>592483</v>
      </c>
      <c r="W48" s="10">
        <f t="shared" si="10"/>
        <v>492296.25</v>
      </c>
      <c r="X48" s="10">
        <f t="shared" si="10"/>
        <v>148120.75</v>
      </c>
      <c r="Y48" s="11">
        <f t="shared" si="11"/>
        <v>640417</v>
      </c>
      <c r="AA48" s="10">
        <f t="shared" si="17"/>
        <v>27568.59</v>
      </c>
      <c r="AB48" s="10">
        <f t="shared" si="18"/>
        <v>8294.76</v>
      </c>
      <c r="AC48" s="11">
        <f t="shared" si="12"/>
        <v>35863.35</v>
      </c>
    </row>
    <row r="49" spans="1:29" x14ac:dyDescent="0.25">
      <c r="A49" s="6" t="s">
        <v>116</v>
      </c>
      <c r="B49" s="7" t="s">
        <v>117</v>
      </c>
      <c r="C49" s="7">
        <v>1</v>
      </c>
      <c r="D49" s="54"/>
      <c r="E49" s="13"/>
      <c r="F49" s="8">
        <v>3552406</v>
      </c>
      <c r="G49" s="9">
        <v>1999010</v>
      </c>
      <c r="H49" s="10">
        <f t="shared" si="6"/>
        <v>838367.82</v>
      </c>
      <c r="I49" s="10">
        <f t="shared" si="6"/>
        <v>471766.36</v>
      </c>
      <c r="J49" s="11">
        <f t="shared" si="7"/>
        <v>1310134.18</v>
      </c>
      <c r="K49" s="54"/>
      <c r="L49" s="10">
        <f t="shared" si="13"/>
        <v>888101.5</v>
      </c>
      <c r="M49" s="10">
        <f t="shared" si="14"/>
        <v>499752.5</v>
      </c>
      <c r="N49" s="11">
        <f t="shared" si="8"/>
        <v>1387854</v>
      </c>
      <c r="O49" s="54"/>
      <c r="P49" s="10">
        <f t="shared" si="15"/>
        <v>888101.5</v>
      </c>
      <c r="Q49" s="10">
        <f t="shared" si="16"/>
        <v>499752.5</v>
      </c>
      <c r="R49" s="11">
        <f t="shared" si="9"/>
        <v>1387854</v>
      </c>
      <c r="T49" s="13"/>
      <c r="U49" s="8">
        <v>3430743</v>
      </c>
      <c r="V49" s="9">
        <v>1930548</v>
      </c>
      <c r="W49" s="10">
        <f t="shared" si="10"/>
        <v>857685.75</v>
      </c>
      <c r="X49" s="10">
        <f t="shared" si="10"/>
        <v>482637</v>
      </c>
      <c r="Y49" s="11">
        <f t="shared" si="11"/>
        <v>1340322.75</v>
      </c>
      <c r="AA49" s="10">
        <f t="shared" si="17"/>
        <v>48030.400000000001</v>
      </c>
      <c r="AB49" s="10">
        <f t="shared" si="18"/>
        <v>27027.67</v>
      </c>
      <c r="AC49" s="11">
        <f t="shared" si="12"/>
        <v>75058.070000000007</v>
      </c>
    </row>
    <row r="50" spans="1:29" x14ac:dyDescent="0.25">
      <c r="A50" s="6" t="s">
        <v>118</v>
      </c>
      <c r="B50" s="7" t="s">
        <v>119</v>
      </c>
      <c r="C50" s="7">
        <v>1</v>
      </c>
      <c r="D50" s="54"/>
      <c r="E50" s="13"/>
      <c r="F50" s="8">
        <v>359441</v>
      </c>
      <c r="G50" s="9">
        <v>1766367</v>
      </c>
      <c r="H50" s="10">
        <f t="shared" si="6"/>
        <v>84828.08</v>
      </c>
      <c r="I50" s="10">
        <f t="shared" si="6"/>
        <v>416862.61</v>
      </c>
      <c r="J50" s="11">
        <f t="shared" si="7"/>
        <v>501690.69</v>
      </c>
      <c r="K50" s="54"/>
      <c r="L50" s="10">
        <f t="shared" si="13"/>
        <v>89860.25</v>
      </c>
      <c r="M50" s="10">
        <f t="shared" si="14"/>
        <v>441591.75</v>
      </c>
      <c r="N50" s="11">
        <f t="shared" si="8"/>
        <v>531452</v>
      </c>
      <c r="O50" s="54"/>
      <c r="P50" s="10">
        <f t="shared" si="15"/>
        <v>89860.25</v>
      </c>
      <c r="Q50" s="10">
        <f t="shared" si="16"/>
        <v>441591.75</v>
      </c>
      <c r="R50" s="11">
        <f t="shared" si="9"/>
        <v>531452</v>
      </c>
      <c r="T50" s="13"/>
      <c r="U50" s="8">
        <v>347131</v>
      </c>
      <c r="V50" s="9">
        <v>1705873</v>
      </c>
      <c r="W50" s="10">
        <f t="shared" si="10"/>
        <v>86782.75</v>
      </c>
      <c r="X50" s="10">
        <f t="shared" si="10"/>
        <v>426468.25</v>
      </c>
      <c r="Y50" s="11">
        <f t="shared" si="11"/>
        <v>513251</v>
      </c>
      <c r="AA50" s="10">
        <f t="shared" si="17"/>
        <v>4859.83</v>
      </c>
      <c r="AB50" s="10">
        <f t="shared" si="18"/>
        <v>23882.22</v>
      </c>
      <c r="AC50" s="11">
        <f t="shared" si="12"/>
        <v>28742.050000000003</v>
      </c>
    </row>
    <row r="51" spans="1:29" x14ac:dyDescent="0.25">
      <c r="A51" s="6" t="s">
        <v>120</v>
      </c>
      <c r="B51" s="7" t="s">
        <v>121</v>
      </c>
      <c r="C51" s="7">
        <v>1</v>
      </c>
      <c r="D51" s="54"/>
      <c r="E51" s="13"/>
      <c r="F51" s="8">
        <v>1150500</v>
      </c>
      <c r="G51" s="9">
        <v>87</v>
      </c>
      <c r="H51" s="10">
        <f t="shared" si="6"/>
        <v>271518</v>
      </c>
      <c r="I51" s="10">
        <f t="shared" si="6"/>
        <v>20.53</v>
      </c>
      <c r="J51" s="11">
        <f t="shared" si="7"/>
        <v>271538.53000000003</v>
      </c>
      <c r="K51" s="54"/>
      <c r="L51" s="10">
        <f t="shared" si="13"/>
        <v>287625</v>
      </c>
      <c r="M51" s="10">
        <f t="shared" si="14"/>
        <v>21.75</v>
      </c>
      <c r="N51" s="11">
        <f t="shared" si="8"/>
        <v>287646.75</v>
      </c>
      <c r="O51" s="54"/>
      <c r="P51" s="10">
        <f t="shared" si="15"/>
        <v>287625</v>
      </c>
      <c r="Q51" s="10">
        <f t="shared" si="16"/>
        <v>21.75</v>
      </c>
      <c r="R51" s="11">
        <f t="shared" si="9"/>
        <v>287646.75</v>
      </c>
      <c r="T51" s="13"/>
      <c r="U51" s="8">
        <v>1111098</v>
      </c>
      <c r="V51" s="9">
        <v>84</v>
      </c>
      <c r="W51" s="10">
        <f t="shared" si="10"/>
        <v>277774.5</v>
      </c>
      <c r="X51" s="10">
        <f t="shared" si="10"/>
        <v>21</v>
      </c>
      <c r="Y51" s="11">
        <f t="shared" si="11"/>
        <v>277795.5</v>
      </c>
      <c r="AA51" s="10">
        <f t="shared" si="17"/>
        <v>15555.37</v>
      </c>
      <c r="AB51" s="10">
        <f t="shared" si="18"/>
        <v>1.18</v>
      </c>
      <c r="AC51" s="11">
        <f t="shared" si="12"/>
        <v>15556.550000000001</v>
      </c>
    </row>
    <row r="52" spans="1:29" x14ac:dyDescent="0.25">
      <c r="A52" s="6" t="s">
        <v>122</v>
      </c>
      <c r="B52" s="7" t="s">
        <v>123</v>
      </c>
      <c r="C52" s="7">
        <v>1</v>
      </c>
      <c r="D52" s="54"/>
      <c r="E52" s="13"/>
      <c r="F52" s="8">
        <v>4655527</v>
      </c>
      <c r="G52" s="9">
        <v>0</v>
      </c>
      <c r="H52" s="10">
        <f t="shared" si="6"/>
        <v>1098704.3700000001</v>
      </c>
      <c r="I52" s="10">
        <f t="shared" si="6"/>
        <v>0</v>
      </c>
      <c r="J52" s="11">
        <f t="shared" si="7"/>
        <v>1098704.3700000001</v>
      </c>
      <c r="K52" s="54"/>
      <c r="L52" s="10">
        <f t="shared" si="13"/>
        <v>1163881.75</v>
      </c>
      <c r="M52" s="10">
        <f t="shared" si="14"/>
        <v>0</v>
      </c>
      <c r="N52" s="11">
        <f t="shared" si="8"/>
        <v>1163881.75</v>
      </c>
      <c r="O52" s="54"/>
      <c r="P52" s="10">
        <f t="shared" si="15"/>
        <v>1163881.75</v>
      </c>
      <c r="Q52" s="10">
        <f t="shared" si="16"/>
        <v>0</v>
      </c>
      <c r="R52" s="11">
        <f t="shared" si="9"/>
        <v>1163881.75</v>
      </c>
      <c r="T52" s="13"/>
      <c r="U52" s="8">
        <v>4496086</v>
      </c>
      <c r="V52" s="9">
        <v>0</v>
      </c>
      <c r="W52" s="10">
        <f t="shared" si="10"/>
        <v>1124021.5</v>
      </c>
      <c r="X52" s="10">
        <f t="shared" si="10"/>
        <v>0</v>
      </c>
      <c r="Y52" s="11">
        <f t="shared" si="11"/>
        <v>1124021.5</v>
      </c>
      <c r="AA52" s="10">
        <f t="shared" si="17"/>
        <v>62945.2</v>
      </c>
      <c r="AB52" s="10">
        <f t="shared" si="18"/>
        <v>0</v>
      </c>
      <c r="AC52" s="11">
        <f t="shared" si="12"/>
        <v>62945.2</v>
      </c>
    </row>
    <row r="53" spans="1:29" x14ac:dyDescent="0.25">
      <c r="A53" s="6" t="s">
        <v>124</v>
      </c>
      <c r="B53" s="7" t="s">
        <v>125</v>
      </c>
      <c r="C53" s="7">
        <v>1</v>
      </c>
      <c r="D53" s="54"/>
      <c r="E53" s="13"/>
      <c r="F53" s="8">
        <v>1384887</v>
      </c>
      <c r="G53" s="9">
        <v>728249</v>
      </c>
      <c r="H53" s="10">
        <f t="shared" si="6"/>
        <v>326833.33</v>
      </c>
      <c r="I53" s="10">
        <f t="shared" si="6"/>
        <v>171866.76</v>
      </c>
      <c r="J53" s="11">
        <f t="shared" si="7"/>
        <v>498700.09</v>
      </c>
      <c r="K53" s="54"/>
      <c r="L53" s="10">
        <f t="shared" si="13"/>
        <v>346221.75</v>
      </c>
      <c r="M53" s="10">
        <f t="shared" si="14"/>
        <v>182062.25</v>
      </c>
      <c r="N53" s="11">
        <f t="shared" si="8"/>
        <v>528284</v>
      </c>
      <c r="O53" s="54"/>
      <c r="P53" s="10">
        <f t="shared" si="15"/>
        <v>346221.75</v>
      </c>
      <c r="Q53" s="10">
        <f t="shared" si="16"/>
        <v>182062.25</v>
      </c>
      <c r="R53" s="11">
        <f t="shared" si="9"/>
        <v>528284</v>
      </c>
      <c r="T53" s="13"/>
      <c r="U53" s="8">
        <v>1337458</v>
      </c>
      <c r="V53" s="9">
        <v>703308</v>
      </c>
      <c r="W53" s="10">
        <f t="shared" si="10"/>
        <v>334364.5</v>
      </c>
      <c r="X53" s="10">
        <f t="shared" si="10"/>
        <v>175827</v>
      </c>
      <c r="Y53" s="11">
        <f t="shared" si="11"/>
        <v>510191.5</v>
      </c>
      <c r="AA53" s="10">
        <f t="shared" si="17"/>
        <v>18724.41</v>
      </c>
      <c r="AB53" s="10">
        <f t="shared" si="18"/>
        <v>9846.31</v>
      </c>
      <c r="AC53" s="11">
        <f t="shared" si="12"/>
        <v>28570.720000000001</v>
      </c>
    </row>
    <row r="54" spans="1:29" x14ac:dyDescent="0.25">
      <c r="A54" s="6" t="s">
        <v>126</v>
      </c>
      <c r="B54" s="7" t="s">
        <v>127</v>
      </c>
      <c r="C54" s="7">
        <v>2</v>
      </c>
      <c r="D54" s="54"/>
      <c r="E54" s="13"/>
      <c r="F54" s="8">
        <v>266722</v>
      </c>
      <c r="G54" s="9">
        <v>180476</v>
      </c>
      <c r="H54" s="10">
        <f t="shared" ref="H54:I73" si="19">ROUND(F54*23.6%,2)</f>
        <v>62946.39</v>
      </c>
      <c r="I54" s="10">
        <f t="shared" si="19"/>
        <v>42592.34</v>
      </c>
      <c r="J54" s="11">
        <f t="shared" si="7"/>
        <v>105538.73</v>
      </c>
      <c r="K54" s="54"/>
      <c r="L54" s="10">
        <f t="shared" si="13"/>
        <v>66680.5</v>
      </c>
      <c r="M54" s="10">
        <f t="shared" si="14"/>
        <v>45119</v>
      </c>
      <c r="N54" s="11">
        <f t="shared" si="8"/>
        <v>111799.5</v>
      </c>
      <c r="O54" s="54"/>
      <c r="P54" s="10">
        <f t="shared" si="15"/>
        <v>66680.5</v>
      </c>
      <c r="Q54" s="10">
        <f t="shared" si="16"/>
        <v>45119</v>
      </c>
      <c r="R54" s="11">
        <f t="shared" si="9"/>
        <v>111799.5</v>
      </c>
      <c r="T54" s="13"/>
      <c r="U54" s="8">
        <v>257588</v>
      </c>
      <c r="V54" s="9">
        <v>174295</v>
      </c>
      <c r="W54" s="10">
        <f t="shared" ref="W54:X73" si="20">ROUND(U54*25%,2)</f>
        <v>64397</v>
      </c>
      <c r="X54" s="10">
        <f t="shared" si="20"/>
        <v>43573.75</v>
      </c>
      <c r="Y54" s="11">
        <f t="shared" si="11"/>
        <v>107970.75</v>
      </c>
      <c r="AA54" s="10">
        <f t="shared" si="17"/>
        <v>3606.23</v>
      </c>
      <c r="AB54" s="10">
        <f t="shared" si="18"/>
        <v>2440.13</v>
      </c>
      <c r="AC54" s="11">
        <f t="shared" si="12"/>
        <v>6046.3600000000006</v>
      </c>
    </row>
    <row r="55" spans="1:29" x14ac:dyDescent="0.25">
      <c r="A55" s="6" t="s">
        <v>128</v>
      </c>
      <c r="B55" s="7" t="s">
        <v>129</v>
      </c>
      <c r="C55" s="7">
        <v>2</v>
      </c>
      <c r="D55" s="54"/>
      <c r="E55" s="13"/>
      <c r="F55" s="8">
        <v>783105</v>
      </c>
      <c r="G55" s="9">
        <v>190330</v>
      </c>
      <c r="H55" s="10">
        <f t="shared" si="19"/>
        <v>184812.78</v>
      </c>
      <c r="I55" s="10">
        <f t="shared" si="19"/>
        <v>44917.88</v>
      </c>
      <c r="J55" s="11">
        <f t="shared" si="7"/>
        <v>229730.66</v>
      </c>
      <c r="K55" s="54"/>
      <c r="L55" s="10">
        <f t="shared" si="13"/>
        <v>195776.25</v>
      </c>
      <c r="M55" s="10">
        <f t="shared" si="14"/>
        <v>47582.5</v>
      </c>
      <c r="N55" s="11">
        <f t="shared" si="8"/>
        <v>243358.75</v>
      </c>
      <c r="O55" s="54"/>
      <c r="P55" s="10">
        <f t="shared" si="15"/>
        <v>195776.25</v>
      </c>
      <c r="Q55" s="10">
        <f t="shared" si="16"/>
        <v>47582.5</v>
      </c>
      <c r="R55" s="11">
        <f t="shared" si="9"/>
        <v>243358.75</v>
      </c>
      <c r="T55" s="13"/>
      <c r="U55" s="8">
        <v>756286</v>
      </c>
      <c r="V55" s="9">
        <v>183811</v>
      </c>
      <c r="W55" s="10">
        <f t="shared" si="20"/>
        <v>189071.5</v>
      </c>
      <c r="X55" s="10">
        <f t="shared" si="20"/>
        <v>45952.75</v>
      </c>
      <c r="Y55" s="11">
        <f t="shared" si="11"/>
        <v>235024.25</v>
      </c>
      <c r="AA55" s="10">
        <f t="shared" si="17"/>
        <v>10588</v>
      </c>
      <c r="AB55" s="10">
        <f t="shared" si="18"/>
        <v>2573.35</v>
      </c>
      <c r="AC55" s="11">
        <f t="shared" si="12"/>
        <v>13161.35</v>
      </c>
    </row>
    <row r="56" spans="1:29" x14ac:dyDescent="0.25">
      <c r="A56" s="6" t="s">
        <v>130</v>
      </c>
      <c r="B56" s="7" t="s">
        <v>131</v>
      </c>
      <c r="C56" s="7">
        <v>2</v>
      </c>
      <c r="D56" s="54"/>
      <c r="E56" s="13"/>
      <c r="F56" s="8">
        <v>14924949</v>
      </c>
      <c r="G56" s="9">
        <v>2176703</v>
      </c>
      <c r="H56" s="10">
        <f t="shared" si="19"/>
        <v>3522287.96</v>
      </c>
      <c r="I56" s="10">
        <f t="shared" si="19"/>
        <v>513701.91</v>
      </c>
      <c r="J56" s="11">
        <f t="shared" si="7"/>
        <v>4035989.87</v>
      </c>
      <c r="K56" s="54"/>
      <c r="L56" s="10">
        <f t="shared" si="13"/>
        <v>3731237.25</v>
      </c>
      <c r="M56" s="10">
        <f t="shared" si="14"/>
        <v>544175.75</v>
      </c>
      <c r="N56" s="11">
        <f t="shared" si="8"/>
        <v>4275413</v>
      </c>
      <c r="O56" s="54"/>
      <c r="P56" s="10">
        <f t="shared" si="15"/>
        <v>3731237.25</v>
      </c>
      <c r="Q56" s="10">
        <f t="shared" si="16"/>
        <v>544175.75</v>
      </c>
      <c r="R56" s="11">
        <f t="shared" si="9"/>
        <v>4275413</v>
      </c>
      <c r="T56" s="13"/>
      <c r="U56" s="8">
        <v>14413802</v>
      </c>
      <c r="V56" s="9">
        <v>2102155</v>
      </c>
      <c r="W56" s="10">
        <f t="shared" si="20"/>
        <v>3603450.5</v>
      </c>
      <c r="X56" s="10">
        <f t="shared" si="20"/>
        <v>525538.75</v>
      </c>
      <c r="Y56" s="11">
        <f t="shared" si="11"/>
        <v>4128989.25</v>
      </c>
      <c r="AA56" s="10">
        <f t="shared" si="17"/>
        <v>201793.23</v>
      </c>
      <c r="AB56" s="10">
        <f t="shared" si="18"/>
        <v>29430.17</v>
      </c>
      <c r="AC56" s="11">
        <f t="shared" si="12"/>
        <v>231223.40000000002</v>
      </c>
    </row>
    <row r="57" spans="1:29" x14ac:dyDescent="0.25">
      <c r="A57" s="6" t="s">
        <v>132</v>
      </c>
      <c r="B57" s="7" t="s">
        <v>133</v>
      </c>
      <c r="C57" s="7">
        <v>2</v>
      </c>
      <c r="D57" s="54"/>
      <c r="E57" s="13"/>
      <c r="F57" s="8">
        <v>547881</v>
      </c>
      <c r="G57" s="9">
        <v>125106</v>
      </c>
      <c r="H57" s="10">
        <f t="shared" si="19"/>
        <v>129299.92</v>
      </c>
      <c r="I57" s="10">
        <f t="shared" si="19"/>
        <v>29525.02</v>
      </c>
      <c r="J57" s="11">
        <f t="shared" si="7"/>
        <v>158824.94</v>
      </c>
      <c r="K57" s="54"/>
      <c r="L57" s="10">
        <f t="shared" si="13"/>
        <v>136970.25</v>
      </c>
      <c r="M57" s="10">
        <f t="shared" si="14"/>
        <v>31276.5</v>
      </c>
      <c r="N57" s="11">
        <f t="shared" si="8"/>
        <v>168246.75</v>
      </c>
      <c r="O57" s="54"/>
      <c r="P57" s="10">
        <f t="shared" si="15"/>
        <v>136970.25</v>
      </c>
      <c r="Q57" s="10">
        <f t="shared" si="16"/>
        <v>31276.5</v>
      </c>
      <c r="R57" s="11">
        <f t="shared" si="9"/>
        <v>168246.75</v>
      </c>
      <c r="T57" s="13"/>
      <c r="U57" s="8">
        <v>529117</v>
      </c>
      <c r="V57" s="9">
        <v>120821</v>
      </c>
      <c r="W57" s="10">
        <f t="shared" si="20"/>
        <v>132279.25</v>
      </c>
      <c r="X57" s="10">
        <f t="shared" si="20"/>
        <v>30205.25</v>
      </c>
      <c r="Y57" s="11">
        <f t="shared" si="11"/>
        <v>162484.5</v>
      </c>
      <c r="AA57" s="10">
        <f t="shared" si="17"/>
        <v>7407.64</v>
      </c>
      <c r="AB57" s="10">
        <f t="shared" si="18"/>
        <v>1691.49</v>
      </c>
      <c r="AC57" s="11">
        <f t="shared" si="12"/>
        <v>9099.130000000001</v>
      </c>
    </row>
    <row r="58" spans="1:29" x14ac:dyDescent="0.25">
      <c r="A58" s="6" t="s">
        <v>134</v>
      </c>
      <c r="B58" s="7" t="s">
        <v>135</v>
      </c>
      <c r="C58" s="7">
        <v>2</v>
      </c>
      <c r="D58" s="54"/>
      <c r="E58" s="13"/>
      <c r="F58" s="8">
        <v>1907104</v>
      </c>
      <c r="G58" s="9">
        <v>414616</v>
      </c>
      <c r="H58" s="10">
        <f t="shared" si="19"/>
        <v>450076.54</v>
      </c>
      <c r="I58" s="10">
        <f t="shared" si="19"/>
        <v>97849.38</v>
      </c>
      <c r="J58" s="11">
        <f t="shared" si="7"/>
        <v>547925.91999999993</v>
      </c>
      <c r="K58" s="54"/>
      <c r="L58" s="10">
        <f t="shared" si="13"/>
        <v>476776</v>
      </c>
      <c r="M58" s="10">
        <f t="shared" si="14"/>
        <v>103654</v>
      </c>
      <c r="N58" s="11">
        <f t="shared" si="8"/>
        <v>580430</v>
      </c>
      <c r="O58" s="54"/>
      <c r="P58" s="10">
        <f t="shared" si="15"/>
        <v>476776</v>
      </c>
      <c r="Q58" s="10">
        <f t="shared" si="16"/>
        <v>103654</v>
      </c>
      <c r="R58" s="11">
        <f t="shared" si="9"/>
        <v>580430</v>
      </c>
      <c r="T58" s="13"/>
      <c r="U58" s="8">
        <v>1841790</v>
      </c>
      <c r="V58" s="9">
        <v>400417</v>
      </c>
      <c r="W58" s="10">
        <f t="shared" si="20"/>
        <v>460447.5</v>
      </c>
      <c r="X58" s="10">
        <f t="shared" si="20"/>
        <v>100104.25</v>
      </c>
      <c r="Y58" s="11">
        <f t="shared" si="11"/>
        <v>560551.75</v>
      </c>
      <c r="AA58" s="10">
        <f t="shared" si="17"/>
        <v>25785.06</v>
      </c>
      <c r="AB58" s="10">
        <f t="shared" si="18"/>
        <v>5605.84</v>
      </c>
      <c r="AC58" s="11">
        <f t="shared" si="12"/>
        <v>31390.9</v>
      </c>
    </row>
    <row r="59" spans="1:29" x14ac:dyDescent="0.25">
      <c r="A59" s="6" t="s">
        <v>136</v>
      </c>
      <c r="B59" s="7" t="s">
        <v>137</v>
      </c>
      <c r="C59" s="7">
        <v>2</v>
      </c>
      <c r="D59" s="54"/>
      <c r="E59" s="13"/>
      <c r="F59" s="8">
        <v>259578</v>
      </c>
      <c r="G59" s="9">
        <v>40802</v>
      </c>
      <c r="H59" s="10">
        <f t="shared" si="19"/>
        <v>61260.41</v>
      </c>
      <c r="I59" s="10">
        <f t="shared" si="19"/>
        <v>9629.27</v>
      </c>
      <c r="J59" s="11">
        <f t="shared" si="7"/>
        <v>70889.680000000008</v>
      </c>
      <c r="K59" s="54"/>
      <c r="L59" s="10">
        <f t="shared" si="13"/>
        <v>64894.5</v>
      </c>
      <c r="M59" s="10">
        <f t="shared" si="14"/>
        <v>10200.5</v>
      </c>
      <c r="N59" s="11">
        <f t="shared" si="8"/>
        <v>75095</v>
      </c>
      <c r="O59" s="54"/>
      <c r="P59" s="10">
        <f t="shared" si="15"/>
        <v>64894.5</v>
      </c>
      <c r="Q59" s="10">
        <f t="shared" si="16"/>
        <v>10200.5</v>
      </c>
      <c r="R59" s="11">
        <f t="shared" si="9"/>
        <v>75095</v>
      </c>
      <c r="T59" s="13"/>
      <c r="U59" s="8">
        <v>250688</v>
      </c>
      <c r="V59" s="9">
        <v>39404</v>
      </c>
      <c r="W59" s="10">
        <f t="shared" si="20"/>
        <v>62672</v>
      </c>
      <c r="X59" s="10">
        <f t="shared" si="20"/>
        <v>9851</v>
      </c>
      <c r="Y59" s="11">
        <f t="shared" si="11"/>
        <v>72523</v>
      </c>
      <c r="AA59" s="10">
        <f t="shared" si="17"/>
        <v>3509.63</v>
      </c>
      <c r="AB59" s="10">
        <f t="shared" si="18"/>
        <v>551.66</v>
      </c>
      <c r="AC59" s="11">
        <f t="shared" si="12"/>
        <v>4061.29</v>
      </c>
    </row>
    <row r="60" spans="1:29" x14ac:dyDescent="0.25">
      <c r="A60" s="6" t="s">
        <v>138</v>
      </c>
      <c r="B60" s="7" t="s">
        <v>139</v>
      </c>
      <c r="C60" s="7">
        <v>2</v>
      </c>
      <c r="D60" s="54"/>
      <c r="E60" s="13"/>
      <c r="F60" s="8">
        <v>3676414</v>
      </c>
      <c r="G60" s="9">
        <v>582938</v>
      </c>
      <c r="H60" s="10">
        <f t="shared" si="19"/>
        <v>867633.7</v>
      </c>
      <c r="I60" s="10">
        <f t="shared" si="19"/>
        <v>137573.37</v>
      </c>
      <c r="J60" s="11">
        <f t="shared" si="7"/>
        <v>1005207.07</v>
      </c>
      <c r="K60" s="54"/>
      <c r="L60" s="10">
        <f t="shared" si="13"/>
        <v>919103.5</v>
      </c>
      <c r="M60" s="10">
        <f t="shared" si="14"/>
        <v>145734.5</v>
      </c>
      <c r="N60" s="11">
        <f t="shared" si="8"/>
        <v>1064838</v>
      </c>
      <c r="O60" s="54"/>
      <c r="P60" s="10">
        <f t="shared" si="15"/>
        <v>919103.5</v>
      </c>
      <c r="Q60" s="10">
        <f t="shared" si="16"/>
        <v>145734.5</v>
      </c>
      <c r="R60" s="11">
        <f t="shared" si="9"/>
        <v>1064838</v>
      </c>
      <c r="T60" s="13"/>
      <c r="U60" s="8">
        <v>3550505</v>
      </c>
      <c r="V60" s="9">
        <v>562973</v>
      </c>
      <c r="W60" s="10">
        <f t="shared" si="20"/>
        <v>887626.25</v>
      </c>
      <c r="X60" s="10">
        <f t="shared" si="20"/>
        <v>140743.25</v>
      </c>
      <c r="Y60" s="11">
        <f t="shared" si="11"/>
        <v>1028369.5</v>
      </c>
      <c r="AA60" s="10">
        <f t="shared" si="17"/>
        <v>49707.07</v>
      </c>
      <c r="AB60" s="10">
        <f t="shared" si="18"/>
        <v>7881.62</v>
      </c>
      <c r="AC60" s="11">
        <f t="shared" si="12"/>
        <v>57588.69</v>
      </c>
    </row>
    <row r="61" spans="1:29" x14ac:dyDescent="0.25">
      <c r="A61" s="6" t="s">
        <v>140</v>
      </c>
      <c r="B61" s="7" t="s">
        <v>141</v>
      </c>
      <c r="C61" s="7">
        <v>2</v>
      </c>
      <c r="D61" s="54"/>
      <c r="E61" s="13"/>
      <c r="F61" s="8">
        <v>83357</v>
      </c>
      <c r="G61" s="9">
        <v>77597</v>
      </c>
      <c r="H61" s="10">
        <f t="shared" si="19"/>
        <v>19672.25</v>
      </c>
      <c r="I61" s="10">
        <f t="shared" si="19"/>
        <v>18312.89</v>
      </c>
      <c r="J61" s="11">
        <f t="shared" si="7"/>
        <v>37985.14</v>
      </c>
      <c r="K61" s="54"/>
      <c r="L61" s="10">
        <f t="shared" si="13"/>
        <v>20839.25</v>
      </c>
      <c r="M61" s="10">
        <f t="shared" si="14"/>
        <v>19399.25</v>
      </c>
      <c r="N61" s="11">
        <f t="shared" si="8"/>
        <v>40238.5</v>
      </c>
      <c r="O61" s="54"/>
      <c r="P61" s="10">
        <f t="shared" si="15"/>
        <v>20839.25</v>
      </c>
      <c r="Q61" s="10">
        <f t="shared" si="16"/>
        <v>19399.25</v>
      </c>
      <c r="R61" s="11">
        <f t="shared" si="9"/>
        <v>40238.5</v>
      </c>
      <c r="T61" s="13"/>
      <c r="U61" s="8">
        <v>80502</v>
      </c>
      <c r="V61" s="9">
        <v>74939</v>
      </c>
      <c r="W61" s="10">
        <f t="shared" si="20"/>
        <v>20125.5</v>
      </c>
      <c r="X61" s="10">
        <f t="shared" si="20"/>
        <v>18734.75</v>
      </c>
      <c r="Y61" s="11">
        <f t="shared" si="11"/>
        <v>38860.25</v>
      </c>
      <c r="AA61" s="10">
        <f t="shared" si="17"/>
        <v>1127.03</v>
      </c>
      <c r="AB61" s="10">
        <f t="shared" si="18"/>
        <v>1049.1500000000001</v>
      </c>
      <c r="AC61" s="11">
        <f t="shared" si="12"/>
        <v>2176.1800000000003</v>
      </c>
    </row>
    <row r="62" spans="1:29" x14ac:dyDescent="0.25">
      <c r="A62" s="6" t="s">
        <v>142</v>
      </c>
      <c r="B62" s="7" t="s">
        <v>143</v>
      </c>
      <c r="C62" s="7">
        <v>2</v>
      </c>
      <c r="D62" s="54"/>
      <c r="E62" s="13"/>
      <c r="F62" s="8">
        <v>6789255</v>
      </c>
      <c r="G62" s="9">
        <v>1136910</v>
      </c>
      <c r="H62" s="10">
        <f t="shared" si="19"/>
        <v>1602264.18</v>
      </c>
      <c r="I62" s="10">
        <f t="shared" si="19"/>
        <v>268310.76</v>
      </c>
      <c r="J62" s="11">
        <f t="shared" si="7"/>
        <v>1870574.94</v>
      </c>
      <c r="K62" s="54"/>
      <c r="L62" s="10">
        <f t="shared" si="13"/>
        <v>1697313.75</v>
      </c>
      <c r="M62" s="10">
        <f t="shared" si="14"/>
        <v>284227.5</v>
      </c>
      <c r="N62" s="11">
        <f t="shared" si="8"/>
        <v>1981541.25</v>
      </c>
      <c r="O62" s="54"/>
      <c r="P62" s="10">
        <f t="shared" si="15"/>
        <v>1697313.75</v>
      </c>
      <c r="Q62" s="10">
        <f t="shared" si="16"/>
        <v>284227.5</v>
      </c>
      <c r="R62" s="11">
        <f t="shared" si="9"/>
        <v>1981541.25</v>
      </c>
      <c r="T62" s="13"/>
      <c r="U62" s="8">
        <v>6556738</v>
      </c>
      <c r="V62" s="9">
        <v>1097974</v>
      </c>
      <c r="W62" s="10">
        <f t="shared" si="20"/>
        <v>1639184.5</v>
      </c>
      <c r="X62" s="10">
        <f t="shared" si="20"/>
        <v>274493.5</v>
      </c>
      <c r="Y62" s="11">
        <f t="shared" si="11"/>
        <v>1913678</v>
      </c>
      <c r="AA62" s="10">
        <f t="shared" si="17"/>
        <v>91794.33</v>
      </c>
      <c r="AB62" s="10">
        <f t="shared" si="18"/>
        <v>15371.64</v>
      </c>
      <c r="AC62" s="11">
        <f t="shared" si="12"/>
        <v>107165.97</v>
      </c>
    </row>
    <row r="63" spans="1:29" x14ac:dyDescent="0.25">
      <c r="A63" s="6" t="s">
        <v>144</v>
      </c>
      <c r="B63" s="7" t="s">
        <v>145</v>
      </c>
      <c r="C63" s="7">
        <v>2</v>
      </c>
      <c r="D63" s="54"/>
      <c r="E63" s="13"/>
      <c r="F63" s="8">
        <v>1375429</v>
      </c>
      <c r="G63" s="9">
        <v>142978</v>
      </c>
      <c r="H63" s="10">
        <f t="shared" si="19"/>
        <v>324601.24</v>
      </c>
      <c r="I63" s="10">
        <f t="shared" si="19"/>
        <v>33742.81</v>
      </c>
      <c r="J63" s="11">
        <f t="shared" si="7"/>
        <v>358344.05</v>
      </c>
      <c r="K63" s="54"/>
      <c r="L63" s="10">
        <f t="shared" si="13"/>
        <v>343857.25</v>
      </c>
      <c r="M63" s="10">
        <f t="shared" si="14"/>
        <v>35744.5</v>
      </c>
      <c r="N63" s="11">
        <f t="shared" si="8"/>
        <v>379601.75</v>
      </c>
      <c r="O63" s="54"/>
      <c r="P63" s="10">
        <f t="shared" si="15"/>
        <v>343857.25</v>
      </c>
      <c r="Q63" s="10">
        <f t="shared" si="16"/>
        <v>35744.5</v>
      </c>
      <c r="R63" s="11">
        <f t="shared" si="9"/>
        <v>379601.75</v>
      </c>
      <c r="T63" s="13"/>
      <c r="U63" s="8">
        <v>1328323</v>
      </c>
      <c r="V63" s="9">
        <v>138082</v>
      </c>
      <c r="W63" s="10">
        <f t="shared" si="20"/>
        <v>332080.75</v>
      </c>
      <c r="X63" s="10">
        <f t="shared" si="20"/>
        <v>34520.5</v>
      </c>
      <c r="Y63" s="11">
        <f t="shared" si="11"/>
        <v>366601.25</v>
      </c>
      <c r="AA63" s="10">
        <f t="shared" si="17"/>
        <v>18596.52</v>
      </c>
      <c r="AB63" s="10">
        <f t="shared" si="18"/>
        <v>1933.15</v>
      </c>
      <c r="AC63" s="11">
        <f t="shared" si="12"/>
        <v>20529.670000000002</v>
      </c>
    </row>
    <row r="64" spans="1:29" x14ac:dyDescent="0.25">
      <c r="A64" s="6" t="s">
        <v>146</v>
      </c>
      <c r="B64" s="7" t="s">
        <v>147</v>
      </c>
      <c r="C64" s="7">
        <v>2</v>
      </c>
      <c r="D64" s="54"/>
      <c r="E64" s="13"/>
      <c r="F64" s="8">
        <v>23370310</v>
      </c>
      <c r="G64" s="9">
        <v>2975633</v>
      </c>
      <c r="H64" s="10">
        <f t="shared" si="19"/>
        <v>5515393.1600000001</v>
      </c>
      <c r="I64" s="10">
        <f t="shared" si="19"/>
        <v>702249.39</v>
      </c>
      <c r="J64" s="11">
        <f t="shared" si="7"/>
        <v>6217642.5499999998</v>
      </c>
      <c r="K64" s="54"/>
      <c r="L64" s="10">
        <f t="shared" si="13"/>
        <v>5842577.5</v>
      </c>
      <c r="M64" s="10">
        <f t="shared" si="14"/>
        <v>743908.25</v>
      </c>
      <c r="N64" s="11">
        <f t="shared" si="8"/>
        <v>6586485.75</v>
      </c>
      <c r="O64" s="54"/>
      <c r="P64" s="10">
        <f t="shared" si="15"/>
        <v>5842577.5</v>
      </c>
      <c r="Q64" s="10">
        <f t="shared" si="16"/>
        <v>743908.25</v>
      </c>
      <c r="R64" s="11">
        <f t="shared" si="9"/>
        <v>6586485.75</v>
      </c>
      <c r="T64" s="13"/>
      <c r="U64" s="8">
        <v>22569927</v>
      </c>
      <c r="V64" s="9">
        <v>2873724</v>
      </c>
      <c r="W64" s="10">
        <f t="shared" si="20"/>
        <v>5642481.75</v>
      </c>
      <c r="X64" s="10">
        <f t="shared" si="20"/>
        <v>718431</v>
      </c>
      <c r="Y64" s="11">
        <f t="shared" si="11"/>
        <v>6360912.75</v>
      </c>
      <c r="AA64" s="10">
        <f t="shared" si="17"/>
        <v>315978.98</v>
      </c>
      <c r="AB64" s="10">
        <f t="shared" si="18"/>
        <v>40232.14</v>
      </c>
      <c r="AC64" s="11">
        <f t="shared" si="12"/>
        <v>356211.12</v>
      </c>
    </row>
    <row r="65" spans="1:29" x14ac:dyDescent="0.25">
      <c r="A65" s="6" t="s">
        <v>148</v>
      </c>
      <c r="B65" s="7" t="s">
        <v>149</v>
      </c>
      <c r="C65" s="7">
        <v>2</v>
      </c>
      <c r="D65" s="54"/>
      <c r="E65" s="13"/>
      <c r="F65" s="8">
        <v>169018</v>
      </c>
      <c r="G65" s="9">
        <v>230864</v>
      </c>
      <c r="H65" s="10">
        <f t="shared" si="19"/>
        <v>39888.25</v>
      </c>
      <c r="I65" s="10">
        <f t="shared" si="19"/>
        <v>54483.9</v>
      </c>
      <c r="J65" s="11">
        <f t="shared" si="7"/>
        <v>94372.15</v>
      </c>
      <c r="K65" s="54"/>
      <c r="L65" s="10">
        <f t="shared" si="13"/>
        <v>42254.5</v>
      </c>
      <c r="M65" s="10">
        <f t="shared" si="14"/>
        <v>57716</v>
      </c>
      <c r="N65" s="11">
        <f t="shared" si="8"/>
        <v>99970.5</v>
      </c>
      <c r="O65" s="54"/>
      <c r="P65" s="10">
        <f t="shared" si="15"/>
        <v>42254.5</v>
      </c>
      <c r="Q65" s="10">
        <f t="shared" si="16"/>
        <v>57716</v>
      </c>
      <c r="R65" s="11">
        <f t="shared" si="9"/>
        <v>99970.5</v>
      </c>
      <c r="T65" s="13"/>
      <c r="U65" s="8">
        <v>163230</v>
      </c>
      <c r="V65" s="9">
        <v>222957</v>
      </c>
      <c r="W65" s="10">
        <f t="shared" si="20"/>
        <v>40807.5</v>
      </c>
      <c r="X65" s="10">
        <f t="shared" si="20"/>
        <v>55739.25</v>
      </c>
      <c r="Y65" s="11">
        <f t="shared" si="11"/>
        <v>96546.75</v>
      </c>
      <c r="AA65" s="10">
        <f t="shared" si="17"/>
        <v>2285.2199999999998</v>
      </c>
      <c r="AB65" s="10">
        <f t="shared" si="18"/>
        <v>3121.4</v>
      </c>
      <c r="AC65" s="11">
        <f t="shared" si="12"/>
        <v>5406.62</v>
      </c>
    </row>
    <row r="66" spans="1:29" x14ac:dyDescent="0.25">
      <c r="A66" s="6" t="s">
        <v>150</v>
      </c>
      <c r="B66" s="7" t="s">
        <v>151</v>
      </c>
      <c r="C66" s="7">
        <v>2</v>
      </c>
      <c r="D66" s="54"/>
      <c r="E66" s="13"/>
      <c r="F66" s="8">
        <v>51503</v>
      </c>
      <c r="G66" s="9">
        <v>56162</v>
      </c>
      <c r="H66" s="10">
        <f t="shared" si="19"/>
        <v>12154.71</v>
      </c>
      <c r="I66" s="10">
        <f t="shared" si="19"/>
        <v>13254.23</v>
      </c>
      <c r="J66" s="11">
        <f t="shared" si="7"/>
        <v>25408.94</v>
      </c>
      <c r="K66" s="54"/>
      <c r="L66" s="10">
        <f t="shared" ref="L66:L73" si="21">ROUND(F66*25%,2)</f>
        <v>12875.75</v>
      </c>
      <c r="M66" s="10">
        <f t="shared" ref="M66:M73" si="22">ROUND(G66*25%,2)</f>
        <v>14040.5</v>
      </c>
      <c r="N66" s="11">
        <f t="shared" si="8"/>
        <v>26916.25</v>
      </c>
      <c r="O66" s="54"/>
      <c r="P66" s="10">
        <f t="shared" ref="P66:P73" si="23">ROUND(F66*25%,2)</f>
        <v>12875.75</v>
      </c>
      <c r="Q66" s="10">
        <f t="shared" ref="Q66:Q73" si="24">ROUND(G66*25%,2)</f>
        <v>14040.5</v>
      </c>
      <c r="R66" s="11">
        <f t="shared" si="9"/>
        <v>26916.25</v>
      </c>
      <c r="T66" s="13"/>
      <c r="U66" s="8">
        <v>49739</v>
      </c>
      <c r="V66" s="9">
        <v>54239</v>
      </c>
      <c r="W66" s="10">
        <f t="shared" si="20"/>
        <v>12434.75</v>
      </c>
      <c r="X66" s="10">
        <f t="shared" si="20"/>
        <v>13559.75</v>
      </c>
      <c r="Y66" s="11">
        <f t="shared" si="11"/>
        <v>25994.5</v>
      </c>
      <c r="AA66" s="10">
        <f t="shared" ref="AA66:AA73" si="25">ROUND(U66*1.4%,2)</f>
        <v>696.35</v>
      </c>
      <c r="AB66" s="10">
        <f t="shared" ref="AB66:AB73" si="26">ROUND(V66*1.4%,2)</f>
        <v>759.35</v>
      </c>
      <c r="AC66" s="11">
        <f t="shared" si="12"/>
        <v>1455.7</v>
      </c>
    </row>
    <row r="67" spans="1:29" x14ac:dyDescent="0.25">
      <c r="A67" s="6" t="s">
        <v>152</v>
      </c>
      <c r="B67" s="7" t="s">
        <v>153</v>
      </c>
      <c r="C67" s="7">
        <v>2</v>
      </c>
      <c r="D67" s="54"/>
      <c r="E67" s="13"/>
      <c r="F67" s="8">
        <v>237699</v>
      </c>
      <c r="G67" s="9">
        <v>285455</v>
      </c>
      <c r="H67" s="10">
        <f t="shared" si="19"/>
        <v>56096.959999999999</v>
      </c>
      <c r="I67" s="10">
        <f t="shared" si="19"/>
        <v>67367.38</v>
      </c>
      <c r="J67" s="11">
        <f t="shared" ref="J67:J73" si="27">H67+I67</f>
        <v>123464.34</v>
      </c>
      <c r="K67" s="54"/>
      <c r="L67" s="10">
        <f t="shared" si="21"/>
        <v>59424.75</v>
      </c>
      <c r="M67" s="10">
        <f t="shared" si="22"/>
        <v>71363.75</v>
      </c>
      <c r="N67" s="11">
        <f t="shared" ref="N67:N73" si="28">L67+M67</f>
        <v>130788.5</v>
      </c>
      <c r="O67" s="54"/>
      <c r="P67" s="10">
        <f t="shared" si="23"/>
        <v>59424.75</v>
      </c>
      <c r="Q67" s="10">
        <f t="shared" si="24"/>
        <v>71363.75</v>
      </c>
      <c r="R67" s="11">
        <f t="shared" ref="R67:R73" si="29">P67+Q67</f>
        <v>130788.5</v>
      </c>
      <c r="T67" s="13"/>
      <c r="U67" s="8">
        <v>229558</v>
      </c>
      <c r="V67" s="9">
        <v>275679</v>
      </c>
      <c r="W67" s="10">
        <f t="shared" si="20"/>
        <v>57389.5</v>
      </c>
      <c r="X67" s="10">
        <f t="shared" si="20"/>
        <v>68919.75</v>
      </c>
      <c r="Y67" s="11">
        <f t="shared" ref="Y67:Y73" si="30">W67+X67</f>
        <v>126309.25</v>
      </c>
      <c r="AA67" s="10">
        <f t="shared" si="25"/>
        <v>3213.81</v>
      </c>
      <c r="AB67" s="10">
        <f t="shared" si="26"/>
        <v>3859.51</v>
      </c>
      <c r="AC67" s="11">
        <f t="shared" ref="AC67:AC73" si="31">AA67+AB67</f>
        <v>7073.32</v>
      </c>
    </row>
    <row r="68" spans="1:29" x14ac:dyDescent="0.25">
      <c r="A68" s="6" t="s">
        <v>154</v>
      </c>
      <c r="B68" s="7" t="s">
        <v>155</v>
      </c>
      <c r="C68" s="7">
        <v>2</v>
      </c>
      <c r="D68" s="54"/>
      <c r="E68" s="13"/>
      <c r="F68" s="8">
        <v>336847</v>
      </c>
      <c r="G68" s="9">
        <v>153400</v>
      </c>
      <c r="H68" s="10">
        <f t="shared" si="19"/>
        <v>79495.89</v>
      </c>
      <c r="I68" s="10">
        <f t="shared" si="19"/>
        <v>36202.400000000001</v>
      </c>
      <c r="J68" s="11">
        <f t="shared" si="27"/>
        <v>115698.29000000001</v>
      </c>
      <c r="K68" s="54"/>
      <c r="L68" s="10">
        <f t="shared" si="21"/>
        <v>84211.75</v>
      </c>
      <c r="M68" s="10">
        <f t="shared" si="22"/>
        <v>38350</v>
      </c>
      <c r="N68" s="11">
        <f t="shared" si="28"/>
        <v>122561.75</v>
      </c>
      <c r="O68" s="54"/>
      <c r="P68" s="10">
        <f t="shared" si="23"/>
        <v>84211.75</v>
      </c>
      <c r="Q68" s="10">
        <f t="shared" si="24"/>
        <v>38350</v>
      </c>
      <c r="R68" s="11">
        <f t="shared" si="29"/>
        <v>122561.75</v>
      </c>
      <c r="T68" s="13"/>
      <c r="U68" s="8">
        <v>325310</v>
      </c>
      <c r="V68" s="9">
        <v>148147</v>
      </c>
      <c r="W68" s="10">
        <f t="shared" si="20"/>
        <v>81327.5</v>
      </c>
      <c r="X68" s="10">
        <f t="shared" si="20"/>
        <v>37036.75</v>
      </c>
      <c r="Y68" s="11">
        <f t="shared" si="30"/>
        <v>118364.25</v>
      </c>
      <c r="AA68" s="10">
        <f t="shared" si="25"/>
        <v>4554.34</v>
      </c>
      <c r="AB68" s="10">
        <f t="shared" si="26"/>
        <v>2074.06</v>
      </c>
      <c r="AC68" s="11">
        <f t="shared" si="31"/>
        <v>6628.4</v>
      </c>
    </row>
    <row r="69" spans="1:29" x14ac:dyDescent="0.25">
      <c r="A69" s="6" t="s">
        <v>156</v>
      </c>
      <c r="B69" s="7" t="s">
        <v>157</v>
      </c>
      <c r="C69" s="7">
        <v>2</v>
      </c>
      <c r="D69" s="54"/>
      <c r="E69" s="13"/>
      <c r="F69" s="8">
        <v>511822</v>
      </c>
      <c r="G69" s="9">
        <v>413392</v>
      </c>
      <c r="H69" s="10">
        <f t="shared" si="19"/>
        <v>120789.99</v>
      </c>
      <c r="I69" s="10">
        <f t="shared" si="19"/>
        <v>97560.51</v>
      </c>
      <c r="J69" s="11">
        <f t="shared" si="27"/>
        <v>218350.5</v>
      </c>
      <c r="K69" s="54"/>
      <c r="L69" s="10">
        <f t="shared" si="21"/>
        <v>127955.5</v>
      </c>
      <c r="M69" s="10">
        <f t="shared" si="22"/>
        <v>103348</v>
      </c>
      <c r="N69" s="11">
        <f t="shared" si="28"/>
        <v>231303.5</v>
      </c>
      <c r="O69" s="54"/>
      <c r="P69" s="10">
        <f t="shared" si="23"/>
        <v>127955.5</v>
      </c>
      <c r="Q69" s="10">
        <f t="shared" si="24"/>
        <v>103348</v>
      </c>
      <c r="R69" s="11">
        <f t="shared" si="29"/>
        <v>231303.5</v>
      </c>
      <c r="T69" s="13"/>
      <c r="U69" s="8">
        <v>494293</v>
      </c>
      <c r="V69" s="9">
        <v>399234</v>
      </c>
      <c r="W69" s="10">
        <f t="shared" si="20"/>
        <v>123573.25</v>
      </c>
      <c r="X69" s="10">
        <f t="shared" si="20"/>
        <v>99808.5</v>
      </c>
      <c r="Y69" s="11">
        <f t="shared" si="30"/>
        <v>223381.75</v>
      </c>
      <c r="AA69" s="10">
        <f t="shared" si="25"/>
        <v>6920.1</v>
      </c>
      <c r="AB69" s="10">
        <f t="shared" si="26"/>
        <v>5589.28</v>
      </c>
      <c r="AC69" s="11">
        <f t="shared" si="31"/>
        <v>12509.380000000001</v>
      </c>
    </row>
    <row r="70" spans="1:29" x14ac:dyDescent="0.25">
      <c r="A70" s="6" t="s">
        <v>158</v>
      </c>
      <c r="B70" s="7" t="s">
        <v>159</v>
      </c>
      <c r="C70" s="7">
        <v>2</v>
      </c>
      <c r="D70" s="54"/>
      <c r="E70" s="13"/>
      <c r="F70" s="8">
        <v>8472</v>
      </c>
      <c r="G70" s="9">
        <v>64942</v>
      </c>
      <c r="H70" s="10">
        <f t="shared" si="19"/>
        <v>1999.39</v>
      </c>
      <c r="I70" s="10">
        <f t="shared" si="19"/>
        <v>15326.31</v>
      </c>
      <c r="J70" s="11">
        <f t="shared" si="27"/>
        <v>17325.7</v>
      </c>
      <c r="K70" s="54"/>
      <c r="L70" s="10">
        <f t="shared" si="21"/>
        <v>2118</v>
      </c>
      <c r="M70" s="10">
        <f t="shared" si="22"/>
        <v>16235.5</v>
      </c>
      <c r="N70" s="11">
        <f t="shared" si="28"/>
        <v>18353.5</v>
      </c>
      <c r="O70" s="54"/>
      <c r="P70" s="10">
        <f t="shared" si="23"/>
        <v>2118</v>
      </c>
      <c r="Q70" s="10">
        <f t="shared" si="24"/>
        <v>16235.5</v>
      </c>
      <c r="R70" s="11">
        <f t="shared" si="29"/>
        <v>18353.5</v>
      </c>
      <c r="T70" s="13"/>
      <c r="U70" s="8">
        <v>8181</v>
      </c>
      <c r="V70" s="9">
        <v>62717</v>
      </c>
      <c r="W70" s="10">
        <f t="shared" si="20"/>
        <v>2045.25</v>
      </c>
      <c r="X70" s="10">
        <f t="shared" si="20"/>
        <v>15679.25</v>
      </c>
      <c r="Y70" s="11">
        <f t="shared" si="30"/>
        <v>17724.5</v>
      </c>
      <c r="AA70" s="10">
        <f t="shared" si="25"/>
        <v>114.53</v>
      </c>
      <c r="AB70" s="10">
        <f t="shared" si="26"/>
        <v>878.04</v>
      </c>
      <c r="AC70" s="11">
        <f t="shared" si="31"/>
        <v>992.56999999999994</v>
      </c>
    </row>
    <row r="71" spans="1:29" x14ac:dyDescent="0.25">
      <c r="A71" s="6" t="s">
        <v>160</v>
      </c>
      <c r="B71" s="7" t="s">
        <v>161</v>
      </c>
      <c r="C71" s="7">
        <v>2</v>
      </c>
      <c r="D71" s="54"/>
      <c r="E71" s="13"/>
      <c r="F71" s="8">
        <v>5109031</v>
      </c>
      <c r="G71" s="9">
        <v>1422257</v>
      </c>
      <c r="H71" s="10">
        <f t="shared" si="19"/>
        <v>1205731.32</v>
      </c>
      <c r="I71" s="10">
        <f t="shared" si="19"/>
        <v>335652.65</v>
      </c>
      <c r="J71" s="11">
        <f t="shared" si="27"/>
        <v>1541383.9700000002</v>
      </c>
      <c r="K71" s="54"/>
      <c r="L71" s="10">
        <f t="shared" si="21"/>
        <v>1277257.75</v>
      </c>
      <c r="M71" s="10">
        <f t="shared" si="22"/>
        <v>355564.25</v>
      </c>
      <c r="N71" s="11">
        <f t="shared" si="28"/>
        <v>1632822</v>
      </c>
      <c r="O71" s="54"/>
      <c r="P71" s="10">
        <f t="shared" si="23"/>
        <v>1277257.75</v>
      </c>
      <c r="Q71" s="10">
        <f t="shared" si="24"/>
        <v>355564.25</v>
      </c>
      <c r="R71" s="11">
        <f t="shared" si="29"/>
        <v>1632822</v>
      </c>
      <c r="T71" s="13"/>
      <c r="U71" s="8">
        <v>4934058</v>
      </c>
      <c r="V71" s="9">
        <v>1373548</v>
      </c>
      <c r="W71" s="10">
        <f t="shared" si="20"/>
        <v>1233514.5</v>
      </c>
      <c r="X71" s="10">
        <f t="shared" si="20"/>
        <v>343387</v>
      </c>
      <c r="Y71" s="11">
        <f t="shared" si="30"/>
        <v>1576901.5</v>
      </c>
      <c r="AA71" s="10">
        <f t="shared" si="25"/>
        <v>69076.81</v>
      </c>
      <c r="AB71" s="10">
        <f t="shared" si="26"/>
        <v>19229.669999999998</v>
      </c>
      <c r="AC71" s="11">
        <f t="shared" si="31"/>
        <v>88306.48</v>
      </c>
    </row>
    <row r="72" spans="1:29" x14ac:dyDescent="0.25">
      <c r="A72" s="6" t="s">
        <v>162</v>
      </c>
      <c r="B72" s="7" t="s">
        <v>163</v>
      </c>
      <c r="C72" s="7">
        <v>2</v>
      </c>
      <c r="D72" s="54"/>
      <c r="E72" s="13"/>
      <c r="F72" s="8">
        <v>5025261</v>
      </c>
      <c r="G72" s="9">
        <v>1435166</v>
      </c>
      <c r="H72" s="10">
        <f t="shared" si="19"/>
        <v>1185961.6000000001</v>
      </c>
      <c r="I72" s="10">
        <f t="shared" si="19"/>
        <v>338699.18</v>
      </c>
      <c r="J72" s="11">
        <f t="shared" si="27"/>
        <v>1524660.78</v>
      </c>
      <c r="K72" s="54"/>
      <c r="L72" s="10">
        <f t="shared" si="21"/>
        <v>1256315.25</v>
      </c>
      <c r="M72" s="10">
        <f t="shared" si="22"/>
        <v>358791.5</v>
      </c>
      <c r="N72" s="11">
        <f t="shared" si="28"/>
        <v>1615106.75</v>
      </c>
      <c r="O72" s="54"/>
      <c r="P72" s="10">
        <f t="shared" si="23"/>
        <v>1256315.25</v>
      </c>
      <c r="Q72" s="10">
        <f t="shared" si="24"/>
        <v>358791.5</v>
      </c>
      <c r="R72" s="11">
        <f t="shared" si="29"/>
        <v>1615106.75</v>
      </c>
      <c r="T72" s="13"/>
      <c r="U72" s="8">
        <v>4853157</v>
      </c>
      <c r="V72" s="9">
        <v>1386014</v>
      </c>
      <c r="W72" s="10">
        <f t="shared" si="20"/>
        <v>1213289.25</v>
      </c>
      <c r="X72" s="10">
        <f t="shared" si="20"/>
        <v>346503.5</v>
      </c>
      <c r="Y72" s="11">
        <f t="shared" si="30"/>
        <v>1559792.75</v>
      </c>
      <c r="AA72" s="10">
        <f t="shared" si="25"/>
        <v>67944.2</v>
      </c>
      <c r="AB72" s="10">
        <f t="shared" si="26"/>
        <v>19404.2</v>
      </c>
      <c r="AC72" s="11">
        <f t="shared" si="31"/>
        <v>87348.4</v>
      </c>
    </row>
    <row r="73" spans="1:29" x14ac:dyDescent="0.25">
      <c r="A73" s="6" t="s">
        <v>164</v>
      </c>
      <c r="B73" s="7" t="s">
        <v>165</v>
      </c>
      <c r="C73" s="7">
        <v>2</v>
      </c>
      <c r="D73" s="54"/>
      <c r="E73" s="13"/>
      <c r="F73" s="8">
        <v>2543995</v>
      </c>
      <c r="G73" s="9">
        <v>244548</v>
      </c>
      <c r="H73" s="10">
        <f t="shared" si="19"/>
        <v>600382.81999999995</v>
      </c>
      <c r="I73" s="10">
        <f t="shared" si="19"/>
        <v>57713.33</v>
      </c>
      <c r="J73" s="11">
        <f t="shared" si="27"/>
        <v>658096.14999999991</v>
      </c>
      <c r="K73" s="54"/>
      <c r="L73" s="10">
        <f t="shared" si="21"/>
        <v>635998.75</v>
      </c>
      <c r="M73" s="10">
        <f t="shared" si="22"/>
        <v>61137</v>
      </c>
      <c r="N73" s="11">
        <f t="shared" si="28"/>
        <v>697135.75</v>
      </c>
      <c r="O73" s="54"/>
      <c r="P73" s="10">
        <f t="shared" si="23"/>
        <v>635998.75</v>
      </c>
      <c r="Q73" s="10">
        <f t="shared" si="24"/>
        <v>61137</v>
      </c>
      <c r="R73" s="11">
        <f t="shared" si="29"/>
        <v>697135.75</v>
      </c>
      <c r="T73" s="13"/>
      <c r="U73" s="8">
        <v>2456869</v>
      </c>
      <c r="V73" s="9">
        <v>236173</v>
      </c>
      <c r="W73" s="10">
        <f t="shared" si="20"/>
        <v>614217.25</v>
      </c>
      <c r="X73" s="10">
        <f t="shared" si="20"/>
        <v>59043.25</v>
      </c>
      <c r="Y73" s="11">
        <f t="shared" si="30"/>
        <v>673260.5</v>
      </c>
      <c r="AA73" s="10">
        <f t="shared" si="25"/>
        <v>34396.17</v>
      </c>
      <c r="AB73" s="10">
        <f t="shared" si="26"/>
        <v>3306.42</v>
      </c>
      <c r="AC73" s="11">
        <f t="shared" si="31"/>
        <v>37702.589999999997</v>
      </c>
    </row>
    <row r="74" spans="1:29" ht="15.75" thickBot="1" x14ac:dyDescent="0.3">
      <c r="F74" s="18">
        <f>SUM(F2:F73)</f>
        <v>425957082</v>
      </c>
      <c r="G74" s="18">
        <f>SUM(G2:G73)</f>
        <v>85174306</v>
      </c>
      <c r="H74" s="18"/>
      <c r="I74" s="18"/>
      <c r="J74" s="18">
        <f>SUM(J2:J73)</f>
        <v>120627007.52000004</v>
      </c>
      <c r="L74" s="18"/>
      <c r="M74" s="18"/>
      <c r="N74" s="18">
        <f>SUM(N2:N73)</f>
        <v>127782847</v>
      </c>
      <c r="P74" s="18"/>
      <c r="Q74" s="18"/>
      <c r="R74" s="18">
        <f>SUM(R2:R73)</f>
        <v>127782847</v>
      </c>
      <c r="S74" s="52"/>
      <c r="T74" s="19"/>
      <c r="U74" s="18">
        <f>SUM(U2:U73)</f>
        <v>411368961</v>
      </c>
      <c r="V74" s="18">
        <f>SUM(V2:V73)</f>
        <v>82257265</v>
      </c>
      <c r="W74" s="18"/>
      <c r="X74" s="18"/>
      <c r="Y74" s="18">
        <f>SUM(Y2:Y73)</f>
        <v>123406556.5</v>
      </c>
      <c r="Z74" s="52"/>
      <c r="AA74" s="18"/>
      <c r="AB74" s="18"/>
      <c r="AC74" s="18">
        <f>SUM(AC2:AC73)</f>
        <v>6910767.1700000027</v>
      </c>
    </row>
    <row r="75" spans="1:29" ht="15.75" thickTop="1" x14ac:dyDescent="0.25">
      <c r="J75" s="20"/>
      <c r="N75" s="20"/>
      <c r="R75" s="20"/>
      <c r="Y75" s="20"/>
      <c r="AC75" s="20"/>
    </row>
    <row r="76" spans="1:29" x14ac:dyDescent="0.25">
      <c r="A76" s="56" t="s">
        <v>181</v>
      </c>
      <c r="J76" s="20"/>
      <c r="N76" s="20"/>
      <c r="R76" s="20"/>
      <c r="Y76" s="20"/>
      <c r="AC76" s="20"/>
    </row>
    <row r="77" spans="1:29" x14ac:dyDescent="0.25">
      <c r="A77" s="56" t="s">
        <v>182</v>
      </c>
    </row>
    <row r="78" spans="1:29" x14ac:dyDescent="0.25">
      <c r="A78" s="56" t="s">
        <v>184</v>
      </c>
    </row>
    <row r="79" spans="1:29" x14ac:dyDescent="0.25">
      <c r="A79" s="56" t="s">
        <v>183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265"/>
  <sheetViews>
    <sheetView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A2" sqref="A2"/>
    </sheetView>
  </sheetViews>
  <sheetFormatPr defaultColWidth="9.140625" defaultRowHeight="12.75" x14ac:dyDescent="0.2"/>
  <cols>
    <col min="1" max="1" width="11.7109375" style="21" bestFit="1" customWidth="1"/>
    <col min="2" max="2" width="47.7109375" style="7" bestFit="1" customWidth="1"/>
    <col min="3" max="3" width="7.42578125" style="7" customWidth="1"/>
    <col min="4" max="4" width="7.28515625" style="7" bestFit="1" customWidth="1"/>
    <col min="5" max="5" width="6" style="24" bestFit="1" customWidth="1"/>
    <col min="6" max="6" width="14.5703125" style="21" bestFit="1" customWidth="1"/>
    <col min="7" max="7" width="25.5703125" style="21" bestFit="1" customWidth="1"/>
    <col min="8" max="8" width="15" style="21" bestFit="1" customWidth="1"/>
    <col min="9" max="9" width="7.140625" style="21" customWidth="1"/>
    <col min="10" max="10" width="14.5703125" style="21" bestFit="1" customWidth="1"/>
    <col min="11" max="11" width="27.28515625" style="21" bestFit="1" customWidth="1"/>
    <col min="12" max="12" width="16.5703125" style="21" bestFit="1" customWidth="1"/>
    <col min="13" max="16384" width="9.140625" style="21"/>
  </cols>
  <sheetData>
    <row r="1" spans="1:12" x14ac:dyDescent="0.2">
      <c r="E1" s="25"/>
      <c r="G1" s="26" t="s">
        <v>166</v>
      </c>
      <c r="H1" s="27">
        <v>425957081.59717023</v>
      </c>
      <c r="K1" s="26" t="s">
        <v>167</v>
      </c>
      <c r="L1" s="27">
        <v>85174302.493194148</v>
      </c>
    </row>
    <row r="2" spans="1:12" s="29" customFormat="1" ht="51" x14ac:dyDescent="0.2">
      <c r="A2" s="49" t="s">
        <v>0</v>
      </c>
      <c r="B2" s="4" t="s">
        <v>1</v>
      </c>
      <c r="C2" s="4" t="s">
        <v>168</v>
      </c>
      <c r="D2" s="4" t="s">
        <v>2</v>
      </c>
      <c r="E2" s="50" t="s">
        <v>169</v>
      </c>
      <c r="F2" s="51" t="s">
        <v>170</v>
      </c>
      <c r="G2" s="4" t="s">
        <v>171</v>
      </c>
      <c r="H2" s="4" t="s">
        <v>4</v>
      </c>
      <c r="I2" s="28"/>
      <c r="J2" s="4" t="s">
        <v>172</v>
      </c>
      <c r="K2" s="4" t="s">
        <v>173</v>
      </c>
      <c r="L2" s="4" t="s">
        <v>5</v>
      </c>
    </row>
    <row r="3" spans="1:12" x14ac:dyDescent="0.2">
      <c r="A3" s="55" t="s">
        <v>22</v>
      </c>
      <c r="B3" s="7" t="s">
        <v>23</v>
      </c>
      <c r="C3" s="31" t="s">
        <v>174</v>
      </c>
      <c r="D3" s="7">
        <v>1</v>
      </c>
      <c r="E3" s="32">
        <v>1</v>
      </c>
      <c r="F3" s="33">
        <v>1333036.3999999999</v>
      </c>
      <c r="G3" s="34">
        <f t="shared" ref="G3:G34" si="0">IF($E3=1,F3/$F$57,0)</f>
        <v>3.4488434805092913E-3</v>
      </c>
      <c r="H3" s="33">
        <f t="shared" ref="H3:H34" si="1">IF($E3=1,ROUND(G3*($H$59),0),0)</f>
        <v>1234615</v>
      </c>
      <c r="I3" s="33"/>
      <c r="J3" s="33">
        <v>870752.26881363674</v>
      </c>
      <c r="K3" s="34">
        <f t="shared" ref="K3:K34" si="2">IF($E3=1,J3/$J$57,0)</f>
        <v>5.4686962620500356E-3</v>
      </c>
      <c r="L3" s="35">
        <f t="shared" ref="L3:L34" si="3">IF($E3=1,ROUND(K3*$L$59,0),0)</f>
        <v>398252</v>
      </c>
    </row>
    <row r="4" spans="1:12" x14ac:dyDescent="0.2">
      <c r="A4" s="12" t="s">
        <v>24</v>
      </c>
      <c r="B4" s="7" t="s">
        <v>25</v>
      </c>
      <c r="C4" s="31" t="s">
        <v>174</v>
      </c>
      <c r="D4" s="7">
        <v>1</v>
      </c>
      <c r="E4" s="32">
        <v>1</v>
      </c>
      <c r="F4" s="33">
        <v>2949527.87</v>
      </c>
      <c r="G4" s="34">
        <f t="shared" si="0"/>
        <v>7.631044407361987E-3</v>
      </c>
      <c r="H4" s="33">
        <f t="shared" si="1"/>
        <v>2731756</v>
      </c>
      <c r="I4" s="33"/>
      <c r="J4" s="33">
        <v>2728583.3091734163</v>
      </c>
      <c r="K4" s="34">
        <f t="shared" si="2"/>
        <v>1.713666892180378E-2</v>
      </c>
      <c r="L4" s="35">
        <f t="shared" si="3"/>
        <v>1247961</v>
      </c>
    </row>
    <row r="5" spans="1:12" x14ac:dyDescent="0.2">
      <c r="A5" s="12" t="s">
        <v>26</v>
      </c>
      <c r="B5" s="54" t="s">
        <v>27</v>
      </c>
      <c r="C5" s="31" t="s">
        <v>174</v>
      </c>
      <c r="D5" s="7">
        <v>1</v>
      </c>
      <c r="E5" s="32">
        <v>1</v>
      </c>
      <c r="F5" s="33">
        <v>6966406.1799999997</v>
      </c>
      <c r="G5" s="34">
        <f t="shared" si="0"/>
        <v>1.8023547246326235E-2</v>
      </c>
      <c r="H5" s="33">
        <f t="shared" si="1"/>
        <v>6452057</v>
      </c>
      <c r="I5" s="33"/>
      <c r="J5" s="33">
        <v>3527391.7884476809</v>
      </c>
      <c r="K5" s="34">
        <f t="shared" si="2"/>
        <v>2.2153527448802349E-2</v>
      </c>
      <c r="L5" s="35">
        <f t="shared" si="3"/>
        <v>1613309</v>
      </c>
    </row>
    <row r="6" spans="1:12" x14ac:dyDescent="0.2">
      <c r="A6" s="55" t="s">
        <v>28</v>
      </c>
      <c r="B6" s="54" t="s">
        <v>29</v>
      </c>
      <c r="C6" s="31" t="s">
        <v>174</v>
      </c>
      <c r="D6" s="7">
        <v>1</v>
      </c>
      <c r="E6" s="32">
        <v>1</v>
      </c>
      <c r="F6" s="33">
        <v>5892855.1200000001</v>
      </c>
      <c r="G6" s="34">
        <f t="shared" si="0"/>
        <v>1.5246046516207508E-2</v>
      </c>
      <c r="H6" s="33">
        <f t="shared" si="1"/>
        <v>5457769</v>
      </c>
      <c r="I6" s="33"/>
      <c r="J6" s="33">
        <v>3479678.6878688387</v>
      </c>
      <c r="K6" s="34">
        <f t="shared" si="2"/>
        <v>2.1853868792567281E-2</v>
      </c>
      <c r="L6" s="35">
        <f t="shared" si="3"/>
        <v>1591487</v>
      </c>
    </row>
    <row r="7" spans="1:12" x14ac:dyDescent="0.2">
      <c r="A7" s="55" t="s">
        <v>30</v>
      </c>
      <c r="B7" s="54" t="s">
        <v>31</v>
      </c>
      <c r="C7" s="31" t="s">
        <v>174</v>
      </c>
      <c r="D7" s="7">
        <v>1</v>
      </c>
      <c r="E7" s="32">
        <v>1</v>
      </c>
      <c r="F7" s="33">
        <v>8136430.6600000001</v>
      </c>
      <c r="G7" s="34">
        <f t="shared" si="0"/>
        <v>2.1050644855877088E-2</v>
      </c>
      <c r="H7" s="33">
        <f t="shared" si="1"/>
        <v>7535696</v>
      </c>
      <c r="I7" s="33"/>
      <c r="J7" s="33">
        <v>4504948.3828476481</v>
      </c>
      <c r="K7" s="34">
        <f t="shared" si="2"/>
        <v>2.8293000505841992E-2</v>
      </c>
      <c r="L7" s="35">
        <f t="shared" si="3"/>
        <v>2060410</v>
      </c>
    </row>
    <row r="8" spans="1:12" x14ac:dyDescent="0.2">
      <c r="A8" s="48" t="s">
        <v>32</v>
      </c>
      <c r="B8" s="54" t="s">
        <v>33</v>
      </c>
      <c r="C8" s="31" t="s">
        <v>174</v>
      </c>
      <c r="D8" s="7">
        <v>1</v>
      </c>
      <c r="E8" s="32">
        <v>1</v>
      </c>
      <c r="F8" s="33">
        <v>3221631.9699999997</v>
      </c>
      <c r="G8" s="34">
        <f t="shared" si="0"/>
        <v>8.3350345244396964E-3</v>
      </c>
      <c r="H8" s="33">
        <f t="shared" si="1"/>
        <v>2983770</v>
      </c>
      <c r="I8" s="33"/>
      <c r="J8" s="33">
        <v>2569926.195515119</v>
      </c>
      <c r="K8" s="34">
        <f t="shared" si="2"/>
        <v>1.614023446451214E-2</v>
      </c>
      <c r="L8" s="35">
        <f t="shared" si="3"/>
        <v>1175397</v>
      </c>
    </row>
    <row r="9" spans="1:12" x14ac:dyDescent="0.2">
      <c r="A9" s="6" t="s">
        <v>34</v>
      </c>
      <c r="B9" s="54" t="s">
        <v>35</v>
      </c>
      <c r="C9" s="31" t="s">
        <v>174</v>
      </c>
      <c r="D9" s="7">
        <v>1</v>
      </c>
      <c r="E9" s="32">
        <v>1</v>
      </c>
      <c r="F9" s="33">
        <v>215029.87</v>
      </c>
      <c r="G9" s="34">
        <f t="shared" si="0"/>
        <v>5.5632716800851087E-4</v>
      </c>
      <c r="H9" s="33">
        <f t="shared" si="1"/>
        <v>199154</v>
      </c>
      <c r="I9" s="33"/>
      <c r="J9" s="33">
        <v>1309255.7702045008</v>
      </c>
      <c r="K9" s="34">
        <f t="shared" si="2"/>
        <v>8.2226855938485072E-3</v>
      </c>
      <c r="L9" s="35">
        <f t="shared" si="3"/>
        <v>598809</v>
      </c>
    </row>
    <row r="10" spans="1:12" s="12" customFormat="1" x14ac:dyDescent="0.2">
      <c r="A10" s="6" t="s">
        <v>36</v>
      </c>
      <c r="B10" s="54" t="s">
        <v>37</v>
      </c>
      <c r="C10" s="31" t="s">
        <v>174</v>
      </c>
      <c r="D10" s="7">
        <v>1</v>
      </c>
      <c r="E10" s="32">
        <v>1</v>
      </c>
      <c r="F10" s="33">
        <v>959347.41999999993</v>
      </c>
      <c r="G10" s="34">
        <f t="shared" si="0"/>
        <v>2.482032069799751E-3</v>
      </c>
      <c r="H10" s="33">
        <f t="shared" si="1"/>
        <v>888516</v>
      </c>
      <c r="I10" s="33"/>
      <c r="J10" s="33">
        <v>1442580.2367492947</v>
      </c>
      <c r="K10" s="34">
        <f t="shared" si="2"/>
        <v>9.0600202043304452E-3</v>
      </c>
      <c r="L10" s="35">
        <f t="shared" si="3"/>
        <v>659787</v>
      </c>
    </row>
    <row r="11" spans="1:12" s="12" customFormat="1" x14ac:dyDescent="0.2">
      <c r="A11" s="14" t="s">
        <v>38</v>
      </c>
      <c r="B11" s="54" t="s">
        <v>39</v>
      </c>
      <c r="C11" s="31" t="s">
        <v>174</v>
      </c>
      <c r="D11" s="7">
        <v>1</v>
      </c>
      <c r="E11" s="32">
        <v>1</v>
      </c>
      <c r="F11" s="33">
        <v>751905.06</v>
      </c>
      <c r="G11" s="34">
        <f t="shared" si="0"/>
        <v>1.9453353742950664E-3</v>
      </c>
      <c r="H11" s="33">
        <f t="shared" si="1"/>
        <v>696390</v>
      </c>
      <c r="I11" s="33"/>
      <c r="J11" s="33">
        <v>2014346.9737707258</v>
      </c>
      <c r="K11" s="34">
        <f t="shared" si="2"/>
        <v>1.2650959590309657E-2</v>
      </c>
      <c r="L11" s="35">
        <f t="shared" si="3"/>
        <v>921294</v>
      </c>
    </row>
    <row r="12" spans="1:12" x14ac:dyDescent="0.2">
      <c r="A12" s="15" t="s">
        <v>40</v>
      </c>
      <c r="B12" s="54" t="s">
        <v>41</v>
      </c>
      <c r="C12" s="31" t="s">
        <v>175</v>
      </c>
      <c r="D12" s="7">
        <v>1</v>
      </c>
      <c r="E12" s="32">
        <v>1</v>
      </c>
      <c r="F12" s="33">
        <v>7561821.5099999998</v>
      </c>
      <c r="G12" s="34">
        <f t="shared" si="0"/>
        <v>1.9564011016907284E-2</v>
      </c>
      <c r="H12" s="33">
        <f t="shared" si="1"/>
        <v>7003512</v>
      </c>
      <c r="I12" s="33"/>
      <c r="J12" s="33">
        <v>0</v>
      </c>
      <c r="K12" s="34">
        <f t="shared" si="2"/>
        <v>0</v>
      </c>
      <c r="L12" s="35">
        <f t="shared" si="3"/>
        <v>0</v>
      </c>
    </row>
    <row r="13" spans="1:12" x14ac:dyDescent="0.2">
      <c r="A13" s="12" t="s">
        <v>42</v>
      </c>
      <c r="B13" s="54" t="s">
        <v>43</v>
      </c>
      <c r="C13" s="31" t="s">
        <v>174</v>
      </c>
      <c r="D13" s="7">
        <v>1</v>
      </c>
      <c r="E13" s="32">
        <v>1</v>
      </c>
      <c r="F13" s="33">
        <v>1358545.53</v>
      </c>
      <c r="G13" s="34">
        <f t="shared" si="0"/>
        <v>3.5148409256607997E-3</v>
      </c>
      <c r="H13" s="33">
        <f t="shared" si="1"/>
        <v>1258240</v>
      </c>
      <c r="I13" s="33"/>
      <c r="J13" s="33">
        <v>873260.218080958</v>
      </c>
      <c r="K13" s="34">
        <f t="shared" si="2"/>
        <v>5.4844472549269163E-3</v>
      </c>
      <c r="L13" s="35">
        <f t="shared" si="3"/>
        <v>399400</v>
      </c>
    </row>
    <row r="14" spans="1:12" x14ac:dyDescent="0.2">
      <c r="A14" s="55" t="s">
        <v>44</v>
      </c>
      <c r="B14" s="54" t="s">
        <v>45</v>
      </c>
      <c r="C14" s="31" t="s">
        <v>174</v>
      </c>
      <c r="D14" s="7">
        <v>1</v>
      </c>
      <c r="E14" s="32">
        <v>1</v>
      </c>
      <c r="F14" s="33">
        <v>615925.16</v>
      </c>
      <c r="G14" s="34">
        <f t="shared" si="0"/>
        <v>1.5935269828698168E-3</v>
      </c>
      <c r="H14" s="33">
        <f t="shared" si="1"/>
        <v>570450</v>
      </c>
      <c r="I14" s="33"/>
      <c r="J14" s="33">
        <v>930522.01483397908</v>
      </c>
      <c r="K14" s="34">
        <f t="shared" si="2"/>
        <v>5.844075802651707E-3</v>
      </c>
      <c r="L14" s="35">
        <f t="shared" si="3"/>
        <v>425589</v>
      </c>
    </row>
    <row r="15" spans="1:12" x14ac:dyDescent="0.2">
      <c r="A15" s="6" t="s">
        <v>46</v>
      </c>
      <c r="B15" s="54" t="s">
        <v>47</v>
      </c>
      <c r="C15" s="31" t="s">
        <v>174</v>
      </c>
      <c r="D15" s="7">
        <v>1</v>
      </c>
      <c r="E15" s="32">
        <v>1</v>
      </c>
      <c r="F15" s="33">
        <v>1112509.1399999999</v>
      </c>
      <c r="G15" s="34">
        <f t="shared" si="0"/>
        <v>2.8782934168159234E-3</v>
      </c>
      <c r="H15" s="33">
        <f t="shared" si="1"/>
        <v>1030370</v>
      </c>
      <c r="I15" s="33"/>
      <c r="J15" s="33">
        <v>1137410.5301220343</v>
      </c>
      <c r="K15" s="34">
        <f t="shared" si="2"/>
        <v>7.1434240682133558E-3</v>
      </c>
      <c r="L15" s="35">
        <f t="shared" si="3"/>
        <v>520213</v>
      </c>
    </row>
    <row r="16" spans="1:12" x14ac:dyDescent="0.2">
      <c r="A16" s="6" t="s">
        <v>48</v>
      </c>
      <c r="B16" s="54" t="s">
        <v>49</v>
      </c>
      <c r="C16" s="31" t="s">
        <v>174</v>
      </c>
      <c r="D16" s="7">
        <v>1</v>
      </c>
      <c r="E16" s="32">
        <v>1</v>
      </c>
      <c r="F16" s="33">
        <v>2869336.5999999996</v>
      </c>
      <c r="G16" s="34">
        <f t="shared" si="0"/>
        <v>7.4235728493960819E-3</v>
      </c>
      <c r="H16" s="33">
        <f t="shared" si="1"/>
        <v>2657486</v>
      </c>
      <c r="I16" s="33"/>
      <c r="J16" s="33">
        <v>3690172.4659489067</v>
      </c>
      <c r="K16" s="34">
        <f t="shared" si="2"/>
        <v>2.3175859648749166E-2</v>
      </c>
      <c r="L16" s="35">
        <f t="shared" si="3"/>
        <v>1687759</v>
      </c>
    </row>
    <row r="17" spans="1:12" s="36" customFormat="1" x14ac:dyDescent="0.2">
      <c r="A17" s="6" t="s">
        <v>50</v>
      </c>
      <c r="B17" s="54" t="s">
        <v>51</v>
      </c>
      <c r="C17" s="31" t="s">
        <v>174</v>
      </c>
      <c r="D17" s="7">
        <v>1</v>
      </c>
      <c r="E17" s="32">
        <v>1</v>
      </c>
      <c r="F17" s="33">
        <v>7056848.9100000001</v>
      </c>
      <c r="G17" s="34">
        <f t="shared" si="0"/>
        <v>1.8257541471630181E-2</v>
      </c>
      <c r="H17" s="33">
        <f t="shared" si="1"/>
        <v>6535822</v>
      </c>
      <c r="I17" s="33"/>
      <c r="J17" s="33">
        <v>4236167.0565714845</v>
      </c>
      <c r="K17" s="34">
        <f t="shared" si="2"/>
        <v>2.6604938944638182E-2</v>
      </c>
      <c r="L17" s="35">
        <f t="shared" si="3"/>
        <v>1937479</v>
      </c>
    </row>
    <row r="18" spans="1:12" x14ac:dyDescent="0.2">
      <c r="A18" s="6" t="s">
        <v>52</v>
      </c>
      <c r="B18" s="54" t="s">
        <v>53</v>
      </c>
      <c r="C18" s="31" t="s">
        <v>174</v>
      </c>
      <c r="D18" s="7">
        <v>1</v>
      </c>
      <c r="E18" s="32">
        <v>1</v>
      </c>
      <c r="F18" s="33">
        <v>1424363.49</v>
      </c>
      <c r="G18" s="34">
        <f t="shared" si="0"/>
        <v>3.6851257297714911E-3</v>
      </c>
      <c r="H18" s="33">
        <f t="shared" si="1"/>
        <v>1319199</v>
      </c>
      <c r="I18" s="33"/>
      <c r="J18" s="33">
        <v>1195440.833018559</v>
      </c>
      <c r="K18" s="34">
        <f t="shared" si="2"/>
        <v>7.507879162850355E-3</v>
      </c>
      <c r="L18" s="35">
        <f t="shared" si="3"/>
        <v>546754</v>
      </c>
    </row>
    <row r="19" spans="1:12" x14ac:dyDescent="0.2">
      <c r="A19" s="6" t="s">
        <v>54</v>
      </c>
      <c r="B19" s="54" t="s">
        <v>55</v>
      </c>
      <c r="C19" s="31" t="s">
        <v>174</v>
      </c>
      <c r="D19" s="7">
        <v>1</v>
      </c>
      <c r="E19" s="32">
        <v>1</v>
      </c>
      <c r="F19" s="33">
        <v>277294.03999999998</v>
      </c>
      <c r="G19" s="34">
        <f t="shared" si="0"/>
        <v>7.1741757542260857E-4</v>
      </c>
      <c r="H19" s="33">
        <f t="shared" si="1"/>
        <v>256821</v>
      </c>
      <c r="I19" s="33"/>
      <c r="J19" s="33">
        <v>1015401.4650849109</v>
      </c>
      <c r="K19" s="34">
        <f t="shared" si="2"/>
        <v>6.3771550135098753E-3</v>
      </c>
      <c r="L19" s="35">
        <f t="shared" si="3"/>
        <v>464410</v>
      </c>
    </row>
    <row r="20" spans="1:12" x14ac:dyDescent="0.2">
      <c r="A20" s="6" t="s">
        <v>56</v>
      </c>
      <c r="B20" s="54" t="s">
        <v>57</v>
      </c>
      <c r="C20" s="37" t="s">
        <v>174</v>
      </c>
      <c r="D20" s="16">
        <v>1</v>
      </c>
      <c r="E20" s="32">
        <v>1</v>
      </c>
      <c r="F20" s="33">
        <v>34014972.920000002</v>
      </c>
      <c r="G20" s="34">
        <f t="shared" si="0"/>
        <v>8.8003836650553655E-2</v>
      </c>
      <c r="H20" s="33">
        <f t="shared" si="1"/>
        <v>31503554</v>
      </c>
      <c r="I20" s="33"/>
      <c r="J20" s="33">
        <v>7783949.5145068467</v>
      </c>
      <c r="K20" s="34">
        <f t="shared" si="2"/>
        <v>4.8886528509385296E-2</v>
      </c>
      <c r="L20" s="35">
        <f t="shared" si="3"/>
        <v>3560114</v>
      </c>
    </row>
    <row r="21" spans="1:12" x14ac:dyDescent="0.2">
      <c r="A21" s="6" t="s">
        <v>58</v>
      </c>
      <c r="B21" s="54" t="s">
        <v>59</v>
      </c>
      <c r="C21" s="31" t="s">
        <v>174</v>
      </c>
      <c r="D21" s="54">
        <v>1</v>
      </c>
      <c r="E21" s="32">
        <v>1</v>
      </c>
      <c r="F21" s="33">
        <v>38653204.070000008</v>
      </c>
      <c r="G21" s="34">
        <f t="shared" si="0"/>
        <v>0.10000390901374841</v>
      </c>
      <c r="H21" s="33">
        <f t="shared" si="1"/>
        <v>35799332</v>
      </c>
      <c r="I21" s="33"/>
      <c r="J21" s="33">
        <v>8887119.5120845307</v>
      </c>
      <c r="K21" s="34">
        <f t="shared" si="2"/>
        <v>5.5814907404542702E-2</v>
      </c>
      <c r="L21" s="35">
        <f t="shared" si="3"/>
        <v>4064666</v>
      </c>
    </row>
    <row r="22" spans="1:12" x14ac:dyDescent="0.2">
      <c r="A22" s="6" t="s">
        <v>60</v>
      </c>
      <c r="B22" s="54" t="s">
        <v>61</v>
      </c>
      <c r="C22" s="31" t="s">
        <v>174</v>
      </c>
      <c r="D22" s="7">
        <v>1</v>
      </c>
      <c r="E22" s="32">
        <v>1</v>
      </c>
      <c r="F22" s="33">
        <v>2000464.18</v>
      </c>
      <c r="G22" s="34">
        <f t="shared" si="0"/>
        <v>5.1756184941276658E-3</v>
      </c>
      <c r="H22" s="33">
        <f t="shared" si="1"/>
        <v>1852764</v>
      </c>
      <c r="I22" s="33"/>
      <c r="J22" s="33">
        <v>2088601.8684519115</v>
      </c>
      <c r="K22" s="34">
        <f t="shared" si="2"/>
        <v>1.3117312053031554E-2</v>
      </c>
      <c r="L22" s="35">
        <f t="shared" si="3"/>
        <v>955256</v>
      </c>
    </row>
    <row r="23" spans="1:12" x14ac:dyDescent="0.2">
      <c r="A23" s="6" t="s">
        <v>62</v>
      </c>
      <c r="B23" s="54" t="s">
        <v>63</v>
      </c>
      <c r="C23" s="31" t="s">
        <v>174</v>
      </c>
      <c r="D23" s="7">
        <v>1</v>
      </c>
      <c r="E23" s="32">
        <v>1</v>
      </c>
      <c r="F23" s="33">
        <v>7963865.8499999987</v>
      </c>
      <c r="G23" s="34">
        <f t="shared" si="0"/>
        <v>2.0604183664019289E-2</v>
      </c>
      <c r="H23" s="33">
        <f t="shared" si="1"/>
        <v>7375872</v>
      </c>
      <c r="I23" s="33"/>
      <c r="J23" s="33">
        <v>2247973.9040761008</v>
      </c>
      <c r="K23" s="34">
        <f t="shared" si="2"/>
        <v>1.4118236525707081E-2</v>
      </c>
      <c r="L23" s="35">
        <f t="shared" si="3"/>
        <v>1028147</v>
      </c>
    </row>
    <row r="24" spans="1:12" x14ac:dyDescent="0.2">
      <c r="A24" s="6" t="s">
        <v>64</v>
      </c>
      <c r="B24" s="54" t="s">
        <v>65</v>
      </c>
      <c r="C24" s="31" t="s">
        <v>174</v>
      </c>
      <c r="D24" s="7">
        <v>1</v>
      </c>
      <c r="E24" s="32">
        <v>1</v>
      </c>
      <c r="F24" s="33">
        <v>2560850.0300000003</v>
      </c>
      <c r="G24" s="34">
        <f t="shared" si="0"/>
        <v>6.6254536864316111E-3</v>
      </c>
      <c r="H24" s="33">
        <f t="shared" si="1"/>
        <v>2371775</v>
      </c>
      <c r="I24" s="33"/>
      <c r="J24" s="33">
        <v>2122927.3474210938</v>
      </c>
      <c r="K24" s="34">
        <f t="shared" si="2"/>
        <v>1.3332890725927346E-2</v>
      </c>
      <c r="L24" s="35">
        <f t="shared" si="3"/>
        <v>970955</v>
      </c>
    </row>
    <row r="25" spans="1:12" x14ac:dyDescent="0.2">
      <c r="A25" s="6" t="s">
        <v>66</v>
      </c>
      <c r="B25" s="54" t="s">
        <v>67</v>
      </c>
      <c r="C25" s="31" t="s">
        <v>174</v>
      </c>
      <c r="D25" s="7">
        <v>1</v>
      </c>
      <c r="E25" s="32">
        <v>1</v>
      </c>
      <c r="F25" s="33">
        <v>1622332.09</v>
      </c>
      <c r="G25" s="34">
        <f t="shared" si="0"/>
        <v>4.1973118302077225E-3</v>
      </c>
      <c r="H25" s="33">
        <f t="shared" si="1"/>
        <v>1502551</v>
      </c>
      <c r="I25" s="33"/>
      <c r="J25" s="33">
        <v>1873627.4189555373</v>
      </c>
      <c r="K25" s="34">
        <f t="shared" si="2"/>
        <v>1.1767180666065623E-2</v>
      </c>
      <c r="L25" s="35">
        <f t="shared" si="3"/>
        <v>856934</v>
      </c>
    </row>
    <row r="26" spans="1:12" x14ac:dyDescent="0.2">
      <c r="A26" s="6" t="s">
        <v>68</v>
      </c>
      <c r="B26" s="54" t="s">
        <v>69</v>
      </c>
      <c r="C26" s="31" t="s">
        <v>174</v>
      </c>
      <c r="D26" s="7">
        <v>1</v>
      </c>
      <c r="E26" s="32">
        <v>1</v>
      </c>
      <c r="F26" s="33">
        <v>1312890.1499999999</v>
      </c>
      <c r="G26" s="34">
        <f t="shared" si="0"/>
        <v>3.3967209255894026E-3</v>
      </c>
      <c r="H26" s="33">
        <f t="shared" si="1"/>
        <v>1215956</v>
      </c>
      <c r="I26" s="33"/>
      <c r="J26" s="33">
        <v>1071215.0259026501</v>
      </c>
      <c r="K26" s="34">
        <f t="shared" si="2"/>
        <v>6.7276880208272513E-3</v>
      </c>
      <c r="L26" s="35">
        <f t="shared" si="3"/>
        <v>489937</v>
      </c>
    </row>
    <row r="27" spans="1:12" x14ac:dyDescent="0.2">
      <c r="A27" s="6" t="s">
        <v>70</v>
      </c>
      <c r="B27" s="54" t="s">
        <v>71</v>
      </c>
      <c r="C27" s="31" t="s">
        <v>174</v>
      </c>
      <c r="D27" s="7">
        <v>1</v>
      </c>
      <c r="E27" s="32">
        <v>1</v>
      </c>
      <c r="F27" s="33">
        <v>12850580.4</v>
      </c>
      <c r="G27" s="34">
        <f t="shared" si="0"/>
        <v>3.324713446182001E-2</v>
      </c>
      <c r="H27" s="33">
        <f t="shared" si="1"/>
        <v>11901787</v>
      </c>
      <c r="I27" s="33"/>
      <c r="J27" s="33">
        <v>7498652.292582891</v>
      </c>
      <c r="K27" s="34">
        <f t="shared" si="2"/>
        <v>4.7094740067381569E-2</v>
      </c>
      <c r="L27" s="35">
        <f t="shared" si="3"/>
        <v>3429629</v>
      </c>
    </row>
    <row r="28" spans="1:12" s="12" customFormat="1" x14ac:dyDescent="0.2">
      <c r="A28" s="6" t="s">
        <v>72</v>
      </c>
      <c r="B28" s="54" t="s">
        <v>73</v>
      </c>
      <c r="C28" s="31" t="s">
        <v>174</v>
      </c>
      <c r="D28" s="7">
        <v>1</v>
      </c>
      <c r="E28" s="32">
        <v>1</v>
      </c>
      <c r="F28" s="33">
        <v>2981769.6699999995</v>
      </c>
      <c r="G28" s="34">
        <f t="shared" si="0"/>
        <v>7.7144606754623053E-3</v>
      </c>
      <c r="H28" s="33">
        <f t="shared" si="1"/>
        <v>2761617</v>
      </c>
      <c r="I28" s="33"/>
      <c r="J28" s="33">
        <v>3218366.6725540929</v>
      </c>
      <c r="K28" s="34">
        <f t="shared" si="2"/>
        <v>2.0212717695335558E-2</v>
      </c>
      <c r="L28" s="35">
        <f t="shared" si="3"/>
        <v>1471972</v>
      </c>
    </row>
    <row r="29" spans="1:12" x14ac:dyDescent="0.2">
      <c r="A29" s="6" t="s">
        <v>74</v>
      </c>
      <c r="B29" s="54" t="s">
        <v>75</v>
      </c>
      <c r="C29" s="31" t="s">
        <v>175</v>
      </c>
      <c r="D29" s="7">
        <v>1</v>
      </c>
      <c r="E29" s="32">
        <v>1</v>
      </c>
      <c r="F29" s="33">
        <v>90107.9</v>
      </c>
      <c r="G29" s="34">
        <f t="shared" si="0"/>
        <v>2.3312795018754412E-4</v>
      </c>
      <c r="H29" s="33">
        <f t="shared" si="1"/>
        <v>83455</v>
      </c>
      <c r="I29" s="33"/>
      <c r="J29" s="33">
        <v>0</v>
      </c>
      <c r="K29" s="34">
        <f t="shared" si="2"/>
        <v>0</v>
      </c>
      <c r="L29" s="35">
        <f t="shared" si="3"/>
        <v>0</v>
      </c>
    </row>
    <row r="30" spans="1:12" x14ac:dyDescent="0.2">
      <c r="A30" s="6" t="s">
        <v>76</v>
      </c>
      <c r="B30" s="54" t="s">
        <v>77</v>
      </c>
      <c r="C30" s="31" t="s">
        <v>174</v>
      </c>
      <c r="D30" s="7">
        <v>1</v>
      </c>
      <c r="E30" s="32">
        <v>1</v>
      </c>
      <c r="F30" s="33">
        <v>1139113.92</v>
      </c>
      <c r="G30" s="34">
        <f t="shared" si="0"/>
        <v>2.9471255372691867E-3</v>
      </c>
      <c r="H30" s="33">
        <f t="shared" si="1"/>
        <v>1055010</v>
      </c>
      <c r="I30" s="33"/>
      <c r="J30" s="33">
        <v>1250170.8409727244</v>
      </c>
      <c r="K30" s="34">
        <f t="shared" si="2"/>
        <v>7.8516069952552017E-3</v>
      </c>
      <c r="L30" s="35">
        <f t="shared" si="3"/>
        <v>571786</v>
      </c>
    </row>
    <row r="31" spans="1:12" x14ac:dyDescent="0.2">
      <c r="A31" s="6" t="s">
        <v>78</v>
      </c>
      <c r="B31" s="54" t="s">
        <v>79</v>
      </c>
      <c r="C31" s="31" t="s">
        <v>174</v>
      </c>
      <c r="D31" s="7">
        <v>1</v>
      </c>
      <c r="E31" s="32">
        <v>1</v>
      </c>
      <c r="F31" s="33">
        <v>15806302.48</v>
      </c>
      <c r="G31" s="34">
        <f t="shared" si="0"/>
        <v>4.0894204583690169E-2</v>
      </c>
      <c r="H31" s="33">
        <f t="shared" si="1"/>
        <v>14639280</v>
      </c>
      <c r="I31" s="33"/>
      <c r="J31" s="33">
        <v>6746540.2049459741</v>
      </c>
      <c r="K31" s="34">
        <f t="shared" si="2"/>
        <v>4.2371154830094113E-2</v>
      </c>
      <c r="L31" s="35">
        <f t="shared" si="3"/>
        <v>3085638</v>
      </c>
    </row>
    <row r="32" spans="1:12" x14ac:dyDescent="0.2">
      <c r="A32" s="6" t="s">
        <v>80</v>
      </c>
      <c r="B32" s="54" t="s">
        <v>81</v>
      </c>
      <c r="C32" s="31" t="s">
        <v>174</v>
      </c>
      <c r="D32" s="7">
        <v>1</v>
      </c>
      <c r="E32" s="32">
        <v>1</v>
      </c>
      <c r="F32" s="33">
        <v>4521601.66</v>
      </c>
      <c r="G32" s="34">
        <f t="shared" si="0"/>
        <v>1.1698327522452492E-2</v>
      </c>
      <c r="H32" s="33">
        <f t="shared" si="1"/>
        <v>4187759</v>
      </c>
      <c r="I32" s="33"/>
      <c r="J32" s="33">
        <v>3994012.3676794772</v>
      </c>
      <c r="K32" s="34">
        <f t="shared" si="2"/>
        <v>2.5084104041978816E-2</v>
      </c>
      <c r="L32" s="35">
        <f t="shared" si="3"/>
        <v>1826726</v>
      </c>
    </row>
    <row r="33" spans="1:12" x14ac:dyDescent="0.2">
      <c r="A33" s="6" t="s">
        <v>82</v>
      </c>
      <c r="B33" s="54" t="s">
        <v>83</v>
      </c>
      <c r="C33" s="31" t="s">
        <v>174</v>
      </c>
      <c r="D33" s="7">
        <v>1</v>
      </c>
      <c r="E33" s="32">
        <v>1</v>
      </c>
      <c r="F33" s="33">
        <v>7213371.0499999998</v>
      </c>
      <c r="G33" s="34">
        <f t="shared" si="0"/>
        <v>1.8662496926780816E-2</v>
      </c>
      <c r="H33" s="33">
        <f t="shared" si="1"/>
        <v>6680788</v>
      </c>
      <c r="I33" s="33"/>
      <c r="J33" s="33">
        <v>5423771.8180324007</v>
      </c>
      <c r="K33" s="34">
        <f t="shared" si="2"/>
        <v>3.4063604230280015E-2</v>
      </c>
      <c r="L33" s="35">
        <f t="shared" si="3"/>
        <v>2480649</v>
      </c>
    </row>
    <row r="34" spans="1:12" x14ac:dyDescent="0.2">
      <c r="A34" s="6" t="s">
        <v>84</v>
      </c>
      <c r="B34" s="54" t="s">
        <v>85</v>
      </c>
      <c r="C34" s="31" t="s">
        <v>174</v>
      </c>
      <c r="D34" s="7">
        <v>1</v>
      </c>
      <c r="E34" s="32">
        <v>1</v>
      </c>
      <c r="F34" s="33">
        <v>270405.21999999997</v>
      </c>
      <c r="G34" s="34">
        <f t="shared" si="0"/>
        <v>6.9959475982252293E-4</v>
      </c>
      <c r="H34" s="33">
        <f t="shared" si="1"/>
        <v>250440</v>
      </c>
      <c r="I34" s="33"/>
      <c r="J34" s="33">
        <v>652772.38251580892</v>
      </c>
      <c r="K34" s="34">
        <f t="shared" si="2"/>
        <v>4.0996894479498986E-3</v>
      </c>
      <c r="L34" s="35">
        <f t="shared" si="3"/>
        <v>298556</v>
      </c>
    </row>
    <row r="35" spans="1:12" x14ac:dyDescent="0.2">
      <c r="A35" s="6" t="s">
        <v>86</v>
      </c>
      <c r="B35" s="54" t="s">
        <v>87</v>
      </c>
      <c r="C35" s="31" t="s">
        <v>175</v>
      </c>
      <c r="D35" s="7">
        <v>1</v>
      </c>
      <c r="E35" s="32">
        <v>1</v>
      </c>
      <c r="F35" s="33">
        <v>178104.78</v>
      </c>
      <c r="G35" s="34">
        <f t="shared" ref="G35:G54" si="4">IF($E35=1,F35/$F$57,0)</f>
        <v>4.6079425089257998E-4</v>
      </c>
      <c r="H35" s="33">
        <f t="shared" ref="H35:H54" si="5">IF($E35=1,ROUND(G35*($H$59),0),0)</f>
        <v>164955</v>
      </c>
      <c r="J35" s="33">
        <v>0</v>
      </c>
      <c r="K35" s="34">
        <f t="shared" ref="K35:K54" si="6">IF($E35=1,J35/$J$57,0)</f>
        <v>0</v>
      </c>
      <c r="L35" s="35">
        <f t="shared" ref="L35:L54" si="7">IF($E35=1,ROUND(K35*$L$59,0),0)</f>
        <v>0</v>
      </c>
    </row>
    <row r="36" spans="1:12" x14ac:dyDescent="0.2">
      <c r="A36" s="6" t="s">
        <v>88</v>
      </c>
      <c r="B36" s="54" t="s">
        <v>89</v>
      </c>
      <c r="C36" s="31" t="s">
        <v>174</v>
      </c>
      <c r="D36" s="7">
        <v>1</v>
      </c>
      <c r="E36" s="32">
        <v>1</v>
      </c>
      <c r="F36" s="33">
        <v>9934513.8599999975</v>
      </c>
      <c r="G36" s="34">
        <f t="shared" si="4"/>
        <v>2.5702661501283974E-2</v>
      </c>
      <c r="H36" s="33">
        <f t="shared" si="5"/>
        <v>9201022</v>
      </c>
      <c r="I36" s="33"/>
      <c r="J36" s="33">
        <v>5193799.916556526</v>
      </c>
      <c r="K36" s="34">
        <f t="shared" si="6"/>
        <v>3.2619282437479927E-2</v>
      </c>
      <c r="L36" s="35">
        <f t="shared" si="7"/>
        <v>2375468</v>
      </c>
    </row>
    <row r="37" spans="1:12" x14ac:dyDescent="0.2">
      <c r="A37" s="6" t="s">
        <v>90</v>
      </c>
      <c r="B37" s="54" t="s">
        <v>91</v>
      </c>
      <c r="C37" s="31" t="s">
        <v>174</v>
      </c>
      <c r="D37" s="7">
        <v>1</v>
      </c>
      <c r="E37" s="32">
        <v>1</v>
      </c>
      <c r="F37" s="33">
        <v>16690251.58</v>
      </c>
      <c r="G37" s="34">
        <f t="shared" si="4"/>
        <v>4.3181165457854637E-2</v>
      </c>
      <c r="H37" s="33">
        <f t="shared" si="5"/>
        <v>15457965</v>
      </c>
      <c r="I37" s="33"/>
      <c r="J37" s="33">
        <v>5559435.5195191465</v>
      </c>
      <c r="K37" s="34">
        <f t="shared" si="6"/>
        <v>3.4915630235595227E-2</v>
      </c>
      <c r="L37" s="35">
        <f t="shared" si="7"/>
        <v>2542697</v>
      </c>
    </row>
    <row r="38" spans="1:12" s="12" customFormat="1" x14ac:dyDescent="0.2">
      <c r="A38" s="6" t="s">
        <v>92</v>
      </c>
      <c r="B38" s="54" t="s">
        <v>93</v>
      </c>
      <c r="C38" s="31" t="s">
        <v>175</v>
      </c>
      <c r="D38" s="7">
        <v>1</v>
      </c>
      <c r="E38" s="32">
        <v>1</v>
      </c>
      <c r="F38" s="33">
        <v>5495176.1699999999</v>
      </c>
      <c r="G38" s="34">
        <f t="shared" si="4"/>
        <v>1.4217168044439385E-2</v>
      </c>
      <c r="H38" s="33">
        <f t="shared" si="5"/>
        <v>5089452</v>
      </c>
      <c r="I38" s="33"/>
      <c r="J38" s="33">
        <v>0</v>
      </c>
      <c r="K38" s="34">
        <f t="shared" si="6"/>
        <v>0</v>
      </c>
      <c r="L38" s="35">
        <f t="shared" si="7"/>
        <v>0</v>
      </c>
    </row>
    <row r="39" spans="1:12" x14ac:dyDescent="0.2">
      <c r="A39" s="38" t="s">
        <v>94</v>
      </c>
      <c r="B39" s="54" t="s">
        <v>95</v>
      </c>
      <c r="C39" s="31" t="s">
        <v>175</v>
      </c>
      <c r="D39" s="7">
        <v>1</v>
      </c>
      <c r="E39" s="32">
        <v>1</v>
      </c>
      <c r="F39" s="33">
        <v>2599805.0999999996</v>
      </c>
      <c r="G39" s="34">
        <f t="shared" si="4"/>
        <v>6.7262385856303739E-3</v>
      </c>
      <c r="H39" s="33">
        <f t="shared" si="5"/>
        <v>2407854</v>
      </c>
      <c r="I39" s="33"/>
      <c r="J39" s="33">
        <v>0</v>
      </c>
      <c r="K39" s="34">
        <f t="shared" si="6"/>
        <v>0</v>
      </c>
      <c r="L39" s="35">
        <f t="shared" si="7"/>
        <v>0</v>
      </c>
    </row>
    <row r="40" spans="1:12" x14ac:dyDescent="0.2">
      <c r="A40" s="55" t="s">
        <v>96</v>
      </c>
      <c r="B40" s="54" t="s">
        <v>97</v>
      </c>
      <c r="C40" s="31" t="s">
        <v>174</v>
      </c>
      <c r="D40" s="7">
        <v>1</v>
      </c>
      <c r="E40" s="32">
        <v>1</v>
      </c>
      <c r="F40" s="33">
        <v>64473619.389999993</v>
      </c>
      <c r="G40" s="34">
        <f t="shared" si="4"/>
        <v>0.16680671427879906</v>
      </c>
      <c r="H40" s="33">
        <f t="shared" si="5"/>
        <v>59713356</v>
      </c>
      <c r="I40" s="33"/>
      <c r="J40" s="33">
        <v>18486068.212216455</v>
      </c>
      <c r="K40" s="34">
        <f t="shared" si="6"/>
        <v>0.11610040622677605</v>
      </c>
      <c r="L40" s="35">
        <f t="shared" si="7"/>
        <v>8454899</v>
      </c>
    </row>
    <row r="41" spans="1:12" x14ac:dyDescent="0.2">
      <c r="A41" s="6" t="s">
        <v>98</v>
      </c>
      <c r="B41" s="54" t="s">
        <v>99</v>
      </c>
      <c r="C41" s="31" t="s">
        <v>174</v>
      </c>
      <c r="D41" s="7">
        <v>1</v>
      </c>
      <c r="E41" s="32">
        <v>1</v>
      </c>
      <c r="F41" s="33">
        <v>3443785.84</v>
      </c>
      <c r="G41" s="34">
        <f t="shared" si="4"/>
        <v>8.9097929678095909E-3</v>
      </c>
      <c r="H41" s="33">
        <f t="shared" si="5"/>
        <v>3189522</v>
      </c>
      <c r="I41" s="33"/>
      <c r="J41" s="33">
        <v>1777345.8565787689</v>
      </c>
      <c r="K41" s="34">
        <f t="shared" si="6"/>
        <v>1.1162491319701299E-2</v>
      </c>
      <c r="L41" s="35">
        <f t="shared" si="7"/>
        <v>812898</v>
      </c>
    </row>
    <row r="42" spans="1:12" x14ac:dyDescent="0.2">
      <c r="A42" s="12" t="s">
        <v>100</v>
      </c>
      <c r="B42" s="54" t="s">
        <v>101</v>
      </c>
      <c r="C42" s="31" t="s">
        <v>174</v>
      </c>
      <c r="D42" s="7">
        <v>1</v>
      </c>
      <c r="E42" s="32">
        <v>1</v>
      </c>
      <c r="F42" s="33">
        <v>363988</v>
      </c>
      <c r="G42" s="34">
        <f t="shared" si="4"/>
        <v>9.4171295006169071E-4</v>
      </c>
      <c r="H42" s="33">
        <f t="shared" si="5"/>
        <v>337114</v>
      </c>
      <c r="I42" s="33"/>
      <c r="J42" s="33">
        <v>1227827.8982737965</v>
      </c>
      <c r="K42" s="34">
        <f t="shared" si="6"/>
        <v>7.7112837694687216E-3</v>
      </c>
      <c r="L42" s="35">
        <f t="shared" si="7"/>
        <v>561567</v>
      </c>
    </row>
    <row r="43" spans="1:12" s="12" customFormat="1" x14ac:dyDescent="0.2">
      <c r="A43" s="12" t="s">
        <v>102</v>
      </c>
      <c r="B43" s="54" t="s">
        <v>103</v>
      </c>
      <c r="C43" s="31" t="s">
        <v>175</v>
      </c>
      <c r="D43" s="7">
        <v>1</v>
      </c>
      <c r="E43" s="32">
        <v>1</v>
      </c>
      <c r="F43" s="33">
        <v>11940584.199999999</v>
      </c>
      <c r="G43" s="34">
        <f t="shared" si="4"/>
        <v>3.0892784301795696E-2</v>
      </c>
      <c r="H43" s="33">
        <f t="shared" si="5"/>
        <v>11058978</v>
      </c>
      <c r="I43" s="33"/>
      <c r="J43" s="33">
        <v>0</v>
      </c>
      <c r="K43" s="34">
        <f t="shared" si="6"/>
        <v>0</v>
      </c>
      <c r="L43" s="35">
        <f t="shared" si="7"/>
        <v>0</v>
      </c>
    </row>
    <row r="44" spans="1:12" s="12" customFormat="1" x14ac:dyDescent="0.2">
      <c r="A44" s="55" t="s">
        <v>104</v>
      </c>
      <c r="B44" s="54" t="s">
        <v>105</v>
      </c>
      <c r="C44" s="31" t="s">
        <v>174</v>
      </c>
      <c r="D44" s="7">
        <v>1</v>
      </c>
      <c r="E44" s="32">
        <v>1</v>
      </c>
      <c r="F44" s="33">
        <v>8244675.2000000011</v>
      </c>
      <c r="G44" s="34">
        <f t="shared" si="4"/>
        <v>2.1330696080344574E-2</v>
      </c>
      <c r="H44" s="33">
        <f t="shared" si="5"/>
        <v>7635948</v>
      </c>
      <c r="I44" s="33"/>
      <c r="J44" s="33">
        <v>3174478.0873971255</v>
      </c>
      <c r="K44" s="34">
        <f t="shared" si="6"/>
        <v>1.9937078629908164E-2</v>
      </c>
      <c r="L44" s="35">
        <f t="shared" si="7"/>
        <v>1451898</v>
      </c>
    </row>
    <row r="45" spans="1:12" x14ac:dyDescent="0.2">
      <c r="A45" s="6" t="s">
        <v>106</v>
      </c>
      <c r="B45" s="54" t="s">
        <v>107</v>
      </c>
      <c r="C45" s="31" t="s">
        <v>174</v>
      </c>
      <c r="D45" s="7">
        <v>1</v>
      </c>
      <c r="E45" s="32">
        <v>1</v>
      </c>
      <c r="F45" s="33">
        <v>33167225.109999999</v>
      </c>
      <c r="G45" s="34">
        <f t="shared" si="4"/>
        <v>8.5810536071788859E-2</v>
      </c>
      <c r="H45" s="33">
        <f t="shared" si="5"/>
        <v>30718398</v>
      </c>
      <c r="I45" s="33"/>
      <c r="J45" s="33">
        <v>11711045.032431962</v>
      </c>
      <c r="K45" s="34">
        <f t="shared" si="6"/>
        <v>7.3550366145835905E-2</v>
      </c>
      <c r="L45" s="35">
        <f t="shared" si="7"/>
        <v>5356234</v>
      </c>
    </row>
    <row r="46" spans="1:12" s="12" customFormat="1" x14ac:dyDescent="0.2">
      <c r="A46" s="6" t="s">
        <v>108</v>
      </c>
      <c r="B46" s="54" t="s">
        <v>109</v>
      </c>
      <c r="C46" s="31" t="s">
        <v>174</v>
      </c>
      <c r="D46" s="7">
        <v>1</v>
      </c>
      <c r="E46" s="39">
        <v>1</v>
      </c>
      <c r="F46" s="33">
        <v>460289.41</v>
      </c>
      <c r="G46" s="34">
        <f t="shared" si="4"/>
        <v>1.1908648037112625E-3</v>
      </c>
      <c r="H46" s="33">
        <f t="shared" si="5"/>
        <v>426305</v>
      </c>
      <c r="I46" s="33"/>
      <c r="J46" s="33">
        <v>2330690.7881586524</v>
      </c>
      <c r="K46" s="34">
        <f t="shared" si="6"/>
        <v>1.4637733897108696E-2</v>
      </c>
      <c r="L46" s="35">
        <f t="shared" si="7"/>
        <v>1065979</v>
      </c>
    </row>
    <row r="47" spans="1:12" s="12" customFormat="1" x14ac:dyDescent="0.2">
      <c r="A47" s="6" t="s">
        <v>110</v>
      </c>
      <c r="B47" s="54" t="s">
        <v>111</v>
      </c>
      <c r="C47" s="31" t="s">
        <v>174</v>
      </c>
      <c r="D47" s="7">
        <v>1</v>
      </c>
      <c r="E47" s="32">
        <v>1</v>
      </c>
      <c r="F47" s="33">
        <v>28581368.999999996</v>
      </c>
      <c r="G47" s="34">
        <f t="shared" si="4"/>
        <v>7.3945968872028062E-2</v>
      </c>
      <c r="H47" s="33">
        <f t="shared" si="5"/>
        <v>26471128</v>
      </c>
      <c r="I47" s="33"/>
      <c r="J47" s="33">
        <v>6689589.8110236414</v>
      </c>
      <c r="K47" s="34">
        <f t="shared" si="6"/>
        <v>4.2013482025187537E-2</v>
      </c>
      <c r="L47" s="35">
        <f t="shared" si="7"/>
        <v>3059591</v>
      </c>
    </row>
    <row r="48" spans="1:12" x14ac:dyDescent="0.2">
      <c r="A48" s="6" t="s">
        <v>112</v>
      </c>
      <c r="B48" s="54" t="s">
        <v>113</v>
      </c>
      <c r="C48" s="31" t="s">
        <v>174</v>
      </c>
      <c r="D48" s="7">
        <v>1</v>
      </c>
      <c r="E48" s="32">
        <v>1</v>
      </c>
      <c r="F48" s="33">
        <v>1049475.4000000001</v>
      </c>
      <c r="G48" s="34">
        <f t="shared" si="4"/>
        <v>2.7152119711396339E-3</v>
      </c>
      <c r="H48" s="33">
        <f t="shared" si="5"/>
        <v>971990</v>
      </c>
      <c r="I48" s="33"/>
      <c r="J48" s="33">
        <v>1522452.8657371255</v>
      </c>
      <c r="K48" s="34">
        <f t="shared" si="6"/>
        <v>9.5616544385782407E-3</v>
      </c>
      <c r="L48" s="35">
        <f t="shared" si="7"/>
        <v>696318</v>
      </c>
    </row>
    <row r="49" spans="1:12" x14ac:dyDescent="0.2">
      <c r="A49" s="6" t="s">
        <v>114</v>
      </c>
      <c r="B49" s="54" t="s">
        <v>115</v>
      </c>
      <c r="C49" s="31" t="s">
        <v>174</v>
      </c>
      <c r="D49" s="7">
        <v>1</v>
      </c>
      <c r="E49" s="32">
        <v>1</v>
      </c>
      <c r="F49" s="33">
        <v>2201564.4899999998</v>
      </c>
      <c r="G49" s="34">
        <f t="shared" si="4"/>
        <v>5.6959069821778778E-3</v>
      </c>
      <c r="H49" s="33">
        <f t="shared" si="5"/>
        <v>2039017</v>
      </c>
      <c r="I49" s="33"/>
      <c r="J49" s="33">
        <v>1341362.3460876711</v>
      </c>
      <c r="K49" s="34">
        <f t="shared" si="6"/>
        <v>8.4243286073760418E-3</v>
      </c>
      <c r="L49" s="35">
        <f t="shared" si="7"/>
        <v>613494</v>
      </c>
    </row>
    <row r="50" spans="1:12" s="12" customFormat="1" x14ac:dyDescent="0.2">
      <c r="A50" s="6" t="s">
        <v>116</v>
      </c>
      <c r="B50" s="54" t="s">
        <v>117</v>
      </c>
      <c r="C50" s="31" t="s">
        <v>174</v>
      </c>
      <c r="D50" s="7">
        <v>1</v>
      </c>
      <c r="E50" s="32">
        <v>1</v>
      </c>
      <c r="F50" s="33">
        <v>3835598.2899999996</v>
      </c>
      <c r="G50" s="34">
        <f t="shared" si="4"/>
        <v>9.923493579259415E-3</v>
      </c>
      <c r="H50" s="33">
        <f t="shared" si="5"/>
        <v>3552406</v>
      </c>
      <c r="I50" s="33"/>
      <c r="J50" s="33">
        <v>4370701.2470356077</v>
      </c>
      <c r="K50" s="34">
        <f t="shared" si="6"/>
        <v>2.7449871138167204E-2</v>
      </c>
      <c r="L50" s="35">
        <f t="shared" si="7"/>
        <v>1999010</v>
      </c>
    </row>
    <row r="51" spans="1:12" x14ac:dyDescent="0.2">
      <c r="A51" s="6" t="s">
        <v>118</v>
      </c>
      <c r="B51" s="54" t="s">
        <v>119</v>
      </c>
      <c r="C51" s="31" t="s">
        <v>174</v>
      </c>
      <c r="D51" s="7">
        <v>1</v>
      </c>
      <c r="E51" s="32">
        <v>1</v>
      </c>
      <c r="F51" s="33">
        <v>388095.18</v>
      </c>
      <c r="G51" s="34">
        <f t="shared" si="4"/>
        <v>1.0040832578615856E-3</v>
      </c>
      <c r="H51" s="33">
        <f t="shared" si="5"/>
        <v>359441</v>
      </c>
      <c r="I51" s="33"/>
      <c r="J51" s="33">
        <v>3862042.4516106467</v>
      </c>
      <c r="K51" s="34">
        <f t="shared" si="6"/>
        <v>2.4255276587194275E-2</v>
      </c>
      <c r="L51" s="35">
        <f t="shared" si="7"/>
        <v>1766367</v>
      </c>
    </row>
    <row r="52" spans="1:12" s="12" customFormat="1" x14ac:dyDescent="0.2">
      <c r="A52" s="6" t="s">
        <v>120</v>
      </c>
      <c r="B52" s="54" t="s">
        <v>121</v>
      </c>
      <c r="C52" s="31" t="s">
        <v>175</v>
      </c>
      <c r="D52" s="7">
        <v>1</v>
      </c>
      <c r="E52" s="32">
        <v>1</v>
      </c>
      <c r="F52" s="33">
        <v>1242216.0700000003</v>
      </c>
      <c r="G52" s="34">
        <f t="shared" si="4"/>
        <v>3.2138723251693463E-3</v>
      </c>
      <c r="H52" s="33">
        <f t="shared" si="5"/>
        <v>1150500</v>
      </c>
      <c r="I52" s="33"/>
      <c r="J52" s="33">
        <v>190.12803271208452</v>
      </c>
      <c r="K52" s="34">
        <f t="shared" si="6"/>
        <v>1.1940852743572203E-6</v>
      </c>
      <c r="L52" s="35">
        <f t="shared" si="7"/>
        <v>87</v>
      </c>
    </row>
    <row r="53" spans="1:12" x14ac:dyDescent="0.2">
      <c r="A53" s="6" t="s">
        <v>122</v>
      </c>
      <c r="B53" s="54" t="s">
        <v>123</v>
      </c>
      <c r="C53" s="31" t="s">
        <v>175</v>
      </c>
      <c r="D53" s="7">
        <v>1</v>
      </c>
      <c r="E53" s="32">
        <v>1</v>
      </c>
      <c r="F53" s="33">
        <v>5026659.67</v>
      </c>
      <c r="G53" s="34">
        <f t="shared" si="4"/>
        <v>1.3005018041231647E-2</v>
      </c>
      <c r="H53" s="33">
        <f t="shared" si="5"/>
        <v>4655528</v>
      </c>
      <c r="I53" s="33"/>
      <c r="J53" s="33">
        <v>0</v>
      </c>
      <c r="K53" s="34">
        <f t="shared" si="6"/>
        <v>0</v>
      </c>
      <c r="L53" s="35">
        <f t="shared" si="7"/>
        <v>0</v>
      </c>
    </row>
    <row r="54" spans="1:12" s="12" customFormat="1" x14ac:dyDescent="0.2">
      <c r="A54" s="55" t="s">
        <v>124</v>
      </c>
      <c r="B54" s="54" t="s">
        <v>125</v>
      </c>
      <c r="C54" s="31" t="s">
        <v>174</v>
      </c>
      <c r="D54" s="7">
        <v>1</v>
      </c>
      <c r="E54" s="32">
        <v>1</v>
      </c>
      <c r="F54" s="33">
        <v>1495288.44</v>
      </c>
      <c r="G54" s="34">
        <f t="shared" si="4"/>
        <v>3.868623383258633E-3</v>
      </c>
      <c r="H54" s="33">
        <f t="shared" si="5"/>
        <v>1384887</v>
      </c>
      <c r="I54" s="33"/>
      <c r="J54" s="33">
        <v>1592267.0850811256</v>
      </c>
      <c r="K54" s="34">
        <f t="shared" si="6"/>
        <v>1.0000117562980606E-2</v>
      </c>
      <c r="L54" s="35">
        <f t="shared" si="7"/>
        <v>728249</v>
      </c>
    </row>
    <row r="55" spans="1:12" x14ac:dyDescent="0.2">
      <c r="A55" s="30"/>
      <c r="B55" s="54"/>
      <c r="C55" s="31"/>
      <c r="E55" s="32"/>
      <c r="F55" s="33"/>
      <c r="G55" s="34"/>
      <c r="H55" s="33"/>
      <c r="I55" s="33"/>
      <c r="J55" s="33"/>
      <c r="K55" s="34"/>
      <c r="L55" s="35"/>
    </row>
    <row r="56" spans="1:12" x14ac:dyDescent="0.2">
      <c r="A56" s="42"/>
      <c r="B56" s="42"/>
      <c r="E56" s="39"/>
      <c r="F56" s="33"/>
      <c r="G56" s="34"/>
      <c r="H56" s="33"/>
      <c r="I56" s="33"/>
      <c r="J56" s="33"/>
      <c r="K56" s="34"/>
      <c r="L56" s="35"/>
    </row>
    <row r="57" spans="1:12" x14ac:dyDescent="0.2">
      <c r="A57" s="6"/>
      <c r="E57" s="32"/>
      <c r="F57" s="40">
        <f>SUM(F3:F55)</f>
        <v>386516931.69999999</v>
      </c>
      <c r="G57" s="43">
        <f>SUM(G3:G55)</f>
        <v>0.99999999999999989</v>
      </c>
      <c r="H57" s="33">
        <f>SUM(H3:H55)</f>
        <v>357979329</v>
      </c>
      <c r="I57" s="33"/>
      <c r="J57" s="40">
        <f>SUM(J3:J55)</f>
        <v>159224836.6134747</v>
      </c>
      <c r="K57" s="43">
        <f>SUM(K3:K55)</f>
        <v>0.99999999999999989</v>
      </c>
      <c r="L57" s="33">
        <f>SUM(L3:L55)</f>
        <v>72824031</v>
      </c>
    </row>
    <row r="58" spans="1:12" x14ac:dyDescent="0.2">
      <c r="A58" s="6"/>
      <c r="E58" s="32"/>
      <c r="F58" s="40"/>
      <c r="G58" s="40"/>
      <c r="H58" s="40"/>
      <c r="I58" s="40"/>
      <c r="J58" s="33"/>
    </row>
    <row r="59" spans="1:12" x14ac:dyDescent="0.2">
      <c r="A59" s="6"/>
      <c r="E59" s="32"/>
      <c r="F59" s="40"/>
      <c r="G59" s="44" t="s">
        <v>176</v>
      </c>
      <c r="H59" s="59">
        <v>357979328.50305474</v>
      </c>
      <c r="I59" s="40"/>
      <c r="J59" s="23"/>
      <c r="K59" s="45" t="s">
        <v>177</v>
      </c>
      <c r="L59" s="60">
        <v>72824028.631680995</v>
      </c>
    </row>
    <row r="60" spans="1:12" x14ac:dyDescent="0.2">
      <c r="A60" s="6"/>
      <c r="E60" s="32"/>
      <c r="F60" s="40"/>
      <c r="G60" s="40"/>
      <c r="H60" s="40"/>
      <c r="I60" s="40"/>
      <c r="J60" s="33"/>
    </row>
    <row r="61" spans="1:12" x14ac:dyDescent="0.2">
      <c r="A61" s="6"/>
      <c r="E61" s="32"/>
      <c r="F61" s="40"/>
      <c r="G61" s="40"/>
      <c r="H61" s="40"/>
      <c r="I61" s="40"/>
      <c r="J61" s="33"/>
    </row>
    <row r="62" spans="1:12" x14ac:dyDescent="0.2">
      <c r="A62" s="6" t="s">
        <v>178</v>
      </c>
      <c r="B62" s="54" t="s">
        <v>127</v>
      </c>
      <c r="C62" s="31" t="s">
        <v>174</v>
      </c>
      <c r="D62" s="7">
        <v>2</v>
      </c>
      <c r="E62" s="32">
        <v>1</v>
      </c>
      <c r="F62" s="33">
        <v>164156.35999999999</v>
      </c>
      <c r="G62" s="34">
        <f t="shared" ref="G62:G81" si="8">IF($E62=1,F62/$F$84,0)</f>
        <v>3.9236730883646341E-3</v>
      </c>
      <c r="H62" s="33">
        <f t="shared" ref="H62:H81" si="9">IF($E62=1,ROUND(G62*($H$86),0),0)</f>
        <v>266722</v>
      </c>
      <c r="I62" s="33"/>
      <c r="J62" s="33">
        <v>467048.52290679346</v>
      </c>
      <c r="K62" s="34">
        <f t="shared" ref="K62:K81" si="10">IF($E62=1,J62/$J$84,0)</f>
        <v>1.4613101735471784E-2</v>
      </c>
      <c r="L62" s="35">
        <f t="shared" ref="L62:L81" si="11">IF($E62=1,ROUND(K62*$L$86,0),0)</f>
        <v>180476</v>
      </c>
    </row>
    <row r="63" spans="1:12" x14ac:dyDescent="0.2">
      <c r="A63" s="6" t="s">
        <v>128</v>
      </c>
      <c r="B63" s="54" t="s">
        <v>129</v>
      </c>
      <c r="C63" s="31" t="s">
        <v>174</v>
      </c>
      <c r="D63" s="7">
        <v>2</v>
      </c>
      <c r="E63" s="32">
        <v>1</v>
      </c>
      <c r="F63" s="33">
        <v>481968.07</v>
      </c>
      <c r="G63" s="34">
        <f t="shared" si="8"/>
        <v>1.1520023626925221E-2</v>
      </c>
      <c r="H63" s="33">
        <f t="shared" si="9"/>
        <v>783105</v>
      </c>
      <c r="I63" s="33"/>
      <c r="J63" s="33">
        <v>492549.49607852608</v>
      </c>
      <c r="K63" s="34">
        <f t="shared" si="10"/>
        <v>1.5410980964363882E-2</v>
      </c>
      <c r="L63" s="35">
        <f t="shared" si="11"/>
        <v>190330</v>
      </c>
    </row>
    <row r="64" spans="1:12" x14ac:dyDescent="0.2">
      <c r="A64" s="6" t="s">
        <v>130</v>
      </c>
      <c r="B64" s="54" t="s">
        <v>131</v>
      </c>
      <c r="C64" s="31" t="s">
        <v>174</v>
      </c>
      <c r="D64" s="7">
        <v>2</v>
      </c>
      <c r="E64" s="32">
        <v>1</v>
      </c>
      <c r="F64" s="33">
        <v>9185672.4199999999</v>
      </c>
      <c r="G64" s="34">
        <f t="shared" si="8"/>
        <v>0.21955637705957443</v>
      </c>
      <c r="H64" s="33">
        <f t="shared" si="9"/>
        <v>14924949</v>
      </c>
      <c r="I64" s="33"/>
      <c r="J64" s="33">
        <v>5633030.8109105807</v>
      </c>
      <c r="K64" s="34">
        <f t="shared" si="10"/>
        <v>0.1762473239537701</v>
      </c>
      <c r="L64" s="35">
        <f t="shared" si="11"/>
        <v>2176703</v>
      </c>
    </row>
    <row r="65" spans="1:12" x14ac:dyDescent="0.2">
      <c r="A65" s="6" t="s">
        <v>132</v>
      </c>
      <c r="B65" s="54" t="s">
        <v>133</v>
      </c>
      <c r="C65" s="31" t="s">
        <v>174</v>
      </c>
      <c r="D65" s="7">
        <v>2</v>
      </c>
      <c r="E65" s="32">
        <v>1</v>
      </c>
      <c r="F65" s="33">
        <v>337197.25</v>
      </c>
      <c r="G65" s="34">
        <f t="shared" si="8"/>
        <v>8.0597046334090362E-3</v>
      </c>
      <c r="H65" s="33">
        <f t="shared" si="9"/>
        <v>547881</v>
      </c>
      <c r="I65" s="33"/>
      <c r="J65" s="33">
        <v>323757.28384964692</v>
      </c>
      <c r="K65" s="34">
        <f t="shared" si="10"/>
        <v>1.012977858713637E-2</v>
      </c>
      <c r="L65" s="35">
        <f t="shared" si="11"/>
        <v>125106</v>
      </c>
    </row>
    <row r="66" spans="1:12" x14ac:dyDescent="0.2">
      <c r="A66" s="6" t="s">
        <v>134</v>
      </c>
      <c r="B66" s="54" t="s">
        <v>135</v>
      </c>
      <c r="C66" s="31" t="s">
        <v>174</v>
      </c>
      <c r="D66" s="7">
        <v>2</v>
      </c>
      <c r="E66" s="32">
        <v>1</v>
      </c>
      <c r="F66" s="33">
        <v>1173741.5</v>
      </c>
      <c r="G66" s="34">
        <f t="shared" si="8"/>
        <v>2.8054824901372923E-2</v>
      </c>
      <c r="H66" s="33">
        <f t="shared" si="9"/>
        <v>1907104</v>
      </c>
      <c r="I66" s="33"/>
      <c r="J66" s="33">
        <v>1072974.9253721114</v>
      </c>
      <c r="K66" s="34">
        <f t="shared" si="10"/>
        <v>3.3571440599978061E-2</v>
      </c>
      <c r="L66" s="35">
        <f t="shared" si="11"/>
        <v>414616</v>
      </c>
    </row>
    <row r="67" spans="1:12" x14ac:dyDescent="0.2">
      <c r="A67" s="6" t="s">
        <v>136</v>
      </c>
      <c r="B67" s="54" t="s">
        <v>137</v>
      </c>
      <c r="C67" s="31" t="s">
        <v>174</v>
      </c>
      <c r="D67" s="7">
        <v>2</v>
      </c>
      <c r="E67" s="32">
        <v>1</v>
      </c>
      <c r="F67" s="33">
        <v>159759.44999999998</v>
      </c>
      <c r="G67" s="34">
        <f t="shared" si="8"/>
        <v>3.8185779373819894E-3</v>
      </c>
      <c r="H67" s="33">
        <f t="shared" si="9"/>
        <v>259578</v>
      </c>
      <c r="I67" s="33"/>
      <c r="J67" s="33">
        <v>105589.36668527378</v>
      </c>
      <c r="K67" s="34">
        <f t="shared" si="10"/>
        <v>3.3036998981449883E-3</v>
      </c>
      <c r="L67" s="35">
        <f t="shared" si="11"/>
        <v>40802</v>
      </c>
    </row>
    <row r="68" spans="1:12" x14ac:dyDescent="0.2">
      <c r="A68" s="6" t="s">
        <v>138</v>
      </c>
      <c r="B68" s="54" t="s">
        <v>139</v>
      </c>
      <c r="C68" s="31" t="s">
        <v>174</v>
      </c>
      <c r="D68" s="7">
        <v>2</v>
      </c>
      <c r="E68" s="32">
        <v>1</v>
      </c>
      <c r="F68" s="33">
        <v>2262676.9</v>
      </c>
      <c r="G68" s="34">
        <f t="shared" si="8"/>
        <v>5.4082610385575776E-2</v>
      </c>
      <c r="H68" s="33">
        <f t="shared" si="9"/>
        <v>3676414</v>
      </c>
      <c r="I68" s="33"/>
      <c r="J68" s="33">
        <v>1508569.1406586221</v>
      </c>
      <c r="K68" s="34">
        <f t="shared" si="10"/>
        <v>4.720039406234687E-2</v>
      </c>
      <c r="L68" s="35">
        <f t="shared" si="11"/>
        <v>582938</v>
      </c>
    </row>
    <row r="69" spans="1:12" x14ac:dyDescent="0.2">
      <c r="A69" s="6" t="s">
        <v>140</v>
      </c>
      <c r="B69" s="54" t="s">
        <v>141</v>
      </c>
      <c r="C69" s="31" t="s">
        <v>174</v>
      </c>
      <c r="D69" s="7">
        <v>2</v>
      </c>
      <c r="E69" s="32">
        <v>1</v>
      </c>
      <c r="F69" s="33">
        <v>51302.76</v>
      </c>
      <c r="G69" s="34">
        <f t="shared" si="8"/>
        <v>1.2262409983434673E-3</v>
      </c>
      <c r="H69" s="33">
        <f t="shared" si="9"/>
        <v>83357</v>
      </c>
      <c r="I69" s="33"/>
      <c r="J69" s="33">
        <v>200810.61303397198</v>
      </c>
      <c r="K69" s="34">
        <f t="shared" si="10"/>
        <v>6.2830001036391367E-3</v>
      </c>
      <c r="L69" s="35">
        <f t="shared" si="11"/>
        <v>77597</v>
      </c>
    </row>
    <row r="70" spans="1:12" x14ac:dyDescent="0.2">
      <c r="A70" s="6" t="s">
        <v>142</v>
      </c>
      <c r="B70" s="54" t="s">
        <v>143</v>
      </c>
      <c r="C70" s="31" t="s">
        <v>174</v>
      </c>
      <c r="D70" s="7">
        <v>2</v>
      </c>
      <c r="E70" s="32">
        <v>1</v>
      </c>
      <c r="F70" s="33">
        <v>4178498.3400000003</v>
      </c>
      <c r="G70" s="34">
        <f t="shared" si="8"/>
        <v>9.9874665145074482E-2</v>
      </c>
      <c r="H70" s="33">
        <f t="shared" si="9"/>
        <v>6789255</v>
      </c>
      <c r="I70" s="33"/>
      <c r="J70" s="33">
        <v>2942179.9434899613</v>
      </c>
      <c r="K70" s="34">
        <f t="shared" si="10"/>
        <v>9.2055477599409088E-2</v>
      </c>
      <c r="L70" s="35">
        <f t="shared" si="11"/>
        <v>1136910</v>
      </c>
    </row>
    <row r="71" spans="1:12" x14ac:dyDescent="0.2">
      <c r="A71" s="6" t="s">
        <v>144</v>
      </c>
      <c r="B71" s="54" t="s">
        <v>145</v>
      </c>
      <c r="C71" s="31" t="s">
        <v>174</v>
      </c>
      <c r="D71" s="7">
        <v>2</v>
      </c>
      <c r="E71" s="32">
        <v>1</v>
      </c>
      <c r="F71" s="33">
        <v>846518.06</v>
      </c>
      <c r="G71" s="34">
        <f t="shared" si="8"/>
        <v>2.0233514746773373E-2</v>
      </c>
      <c r="H71" s="33">
        <f t="shared" si="9"/>
        <v>1375429</v>
      </c>
      <c r="I71" s="33"/>
      <c r="J71" s="33">
        <v>370009.62666470237</v>
      </c>
      <c r="K71" s="34">
        <f t="shared" si="10"/>
        <v>1.1576930559384887E-2</v>
      </c>
      <c r="L71" s="35">
        <f t="shared" si="11"/>
        <v>142978</v>
      </c>
    </row>
    <row r="72" spans="1:12" x14ac:dyDescent="0.2">
      <c r="A72" s="6" t="s">
        <v>146</v>
      </c>
      <c r="B72" s="54" t="s">
        <v>147</v>
      </c>
      <c r="C72" s="31" t="s">
        <v>174</v>
      </c>
      <c r="D72" s="7">
        <v>2</v>
      </c>
      <c r="E72" s="32">
        <v>1</v>
      </c>
      <c r="F72" s="33">
        <v>14383433.460000001</v>
      </c>
      <c r="G72" s="34">
        <f t="shared" si="8"/>
        <v>0.34379350751494137</v>
      </c>
      <c r="H72" s="33">
        <f t="shared" si="9"/>
        <v>23370310</v>
      </c>
      <c r="I72" s="33"/>
      <c r="J72" s="33">
        <v>7700561.7790231574</v>
      </c>
      <c r="K72" s="34">
        <f t="shared" si="10"/>
        <v>0.24093662045390488</v>
      </c>
      <c r="L72" s="35">
        <f t="shared" si="11"/>
        <v>2975633</v>
      </c>
    </row>
    <row r="73" spans="1:12" x14ac:dyDescent="0.2">
      <c r="A73" s="6" t="s">
        <v>162</v>
      </c>
      <c r="B73" s="54" t="s">
        <v>163</v>
      </c>
      <c r="C73" s="31" t="s">
        <v>174</v>
      </c>
      <c r="D73" s="7">
        <v>2</v>
      </c>
      <c r="E73" s="32">
        <v>1</v>
      </c>
      <c r="F73" s="33">
        <v>3092835</v>
      </c>
      <c r="G73" s="34">
        <f t="shared" si="8"/>
        <v>7.3925088593900554E-2</v>
      </c>
      <c r="H73" s="33">
        <f t="shared" si="9"/>
        <v>5025261</v>
      </c>
      <c r="I73" s="33"/>
      <c r="J73" s="33">
        <v>3714026.5243640705</v>
      </c>
      <c r="K73" s="34">
        <f t="shared" si="10"/>
        <v>0.11620515810860174</v>
      </c>
      <c r="L73" s="35">
        <f t="shared" si="11"/>
        <v>1435166</v>
      </c>
    </row>
    <row r="74" spans="1:12" x14ac:dyDescent="0.2">
      <c r="A74" s="6" t="s">
        <v>148</v>
      </c>
      <c r="B74" s="54" t="s">
        <v>149</v>
      </c>
      <c r="C74" s="31" t="s">
        <v>174</v>
      </c>
      <c r="D74" s="7">
        <v>2</v>
      </c>
      <c r="E74" s="32">
        <v>1</v>
      </c>
      <c r="F74" s="33">
        <v>104023.65</v>
      </c>
      <c r="G74" s="34">
        <f t="shared" si="8"/>
        <v>2.4863782070853775E-3</v>
      </c>
      <c r="H74" s="33">
        <f t="shared" si="9"/>
        <v>169018</v>
      </c>
      <c r="I74" s="33"/>
      <c r="J74" s="33">
        <v>597446.53799751191</v>
      </c>
      <c r="K74" s="34">
        <f t="shared" si="10"/>
        <v>1.8693019275441241E-2</v>
      </c>
      <c r="L74" s="35">
        <f t="shared" si="11"/>
        <v>230864</v>
      </c>
    </row>
    <row r="75" spans="1:12" x14ac:dyDescent="0.2">
      <c r="A75" s="6" t="s">
        <v>150</v>
      </c>
      <c r="B75" s="54" t="s">
        <v>151</v>
      </c>
      <c r="C75" s="31" t="s">
        <v>174</v>
      </c>
      <c r="D75" s="7">
        <v>2</v>
      </c>
      <c r="E75" s="32">
        <v>1</v>
      </c>
      <c r="F75" s="33">
        <v>31697.91</v>
      </c>
      <c r="G75" s="34">
        <f t="shared" si="8"/>
        <v>7.5764494549223813E-4</v>
      </c>
      <c r="H75" s="33">
        <f t="shared" si="9"/>
        <v>51503</v>
      </c>
      <c r="I75" s="33"/>
      <c r="J75" s="33">
        <v>145340.55068720994</v>
      </c>
      <c r="K75" s="34">
        <f t="shared" si="10"/>
        <v>4.5474423947713541E-3</v>
      </c>
      <c r="L75" s="35">
        <f t="shared" si="11"/>
        <v>56162</v>
      </c>
    </row>
    <row r="76" spans="1:12" x14ac:dyDescent="0.2">
      <c r="A76" s="6" t="s">
        <v>152</v>
      </c>
      <c r="B76" s="54" t="s">
        <v>153</v>
      </c>
      <c r="C76" s="31" t="s">
        <v>174</v>
      </c>
      <c r="D76" s="7">
        <v>2</v>
      </c>
      <c r="E76" s="32">
        <v>1</v>
      </c>
      <c r="F76" s="33">
        <v>146293.4</v>
      </c>
      <c r="G76" s="34">
        <f t="shared" si="8"/>
        <v>3.4967117727595981E-3</v>
      </c>
      <c r="H76" s="33">
        <f t="shared" si="9"/>
        <v>237699</v>
      </c>
      <c r="I76" s="33"/>
      <c r="J76" s="33">
        <v>738721.36640744621</v>
      </c>
      <c r="K76" s="34">
        <f t="shared" si="10"/>
        <v>2.3113252589459631E-2</v>
      </c>
      <c r="L76" s="35">
        <f t="shared" si="11"/>
        <v>285455</v>
      </c>
    </row>
    <row r="77" spans="1:12" x14ac:dyDescent="0.2">
      <c r="A77" s="6" t="s">
        <v>154</v>
      </c>
      <c r="B77" s="54" t="s">
        <v>155</v>
      </c>
      <c r="C77" s="31" t="s">
        <v>174</v>
      </c>
      <c r="D77" s="7">
        <v>2</v>
      </c>
      <c r="E77" s="32">
        <v>1</v>
      </c>
      <c r="F77" s="33">
        <v>207314.73</v>
      </c>
      <c r="G77" s="34">
        <f t="shared" si="8"/>
        <v>4.9552464913487377E-3</v>
      </c>
      <c r="H77" s="33">
        <f t="shared" si="9"/>
        <v>336847</v>
      </c>
      <c r="I77" s="33"/>
      <c r="J77" s="33">
        <v>396980.13932280912</v>
      </c>
      <c r="K77" s="34">
        <f t="shared" si="10"/>
        <v>1.2420789015199758E-2</v>
      </c>
      <c r="L77" s="35">
        <f t="shared" si="11"/>
        <v>153400</v>
      </c>
    </row>
    <row r="78" spans="1:12" ht="12" customHeight="1" x14ac:dyDescent="0.2">
      <c r="A78" s="6" t="s">
        <v>156</v>
      </c>
      <c r="B78" s="54" t="s">
        <v>157</v>
      </c>
      <c r="C78" s="31" t="s">
        <v>174</v>
      </c>
      <c r="D78" s="7">
        <v>2</v>
      </c>
      <c r="E78" s="32">
        <v>1</v>
      </c>
      <c r="F78" s="33">
        <v>315004.46000000002</v>
      </c>
      <c r="G78" s="34">
        <f t="shared" si="8"/>
        <v>7.5292515161571195E-3</v>
      </c>
      <c r="H78" s="33">
        <f t="shared" si="9"/>
        <v>511822</v>
      </c>
      <c r="I78" s="33"/>
      <c r="J78" s="33">
        <v>1069806.5540053155</v>
      </c>
      <c r="K78" s="34">
        <f t="shared" si="10"/>
        <v>3.3472308002725451E-2</v>
      </c>
      <c r="L78" s="35">
        <f t="shared" si="11"/>
        <v>413392</v>
      </c>
    </row>
    <row r="79" spans="1:12" x14ac:dyDescent="0.2">
      <c r="A79" s="6" t="s">
        <v>158</v>
      </c>
      <c r="B79" s="54" t="s">
        <v>159</v>
      </c>
      <c r="C79" s="31" t="s">
        <v>174</v>
      </c>
      <c r="D79" s="7">
        <v>2</v>
      </c>
      <c r="E79" s="32">
        <v>1</v>
      </c>
      <c r="F79" s="33">
        <v>5213.8999999999996</v>
      </c>
      <c r="G79" s="34">
        <f t="shared" si="8"/>
        <v>1.246228846413527E-4</v>
      </c>
      <c r="H79" s="33">
        <f t="shared" si="9"/>
        <v>8472</v>
      </c>
      <c r="I79" s="33"/>
      <c r="J79" s="33">
        <v>168060.37544829064</v>
      </c>
      <c r="K79" s="34">
        <f t="shared" si="10"/>
        <v>5.258304530849708E-3</v>
      </c>
      <c r="L79" s="35">
        <f t="shared" si="11"/>
        <v>64942</v>
      </c>
    </row>
    <row r="80" spans="1:12" x14ac:dyDescent="0.2">
      <c r="A80" s="6" t="s">
        <v>160</v>
      </c>
      <c r="B80" s="54" t="s">
        <v>161</v>
      </c>
      <c r="C80" s="31" t="s">
        <v>174</v>
      </c>
      <c r="D80" s="7">
        <v>2</v>
      </c>
      <c r="E80" s="32">
        <v>1</v>
      </c>
      <c r="F80" s="33">
        <v>3144391.64</v>
      </c>
      <c r="G80" s="34">
        <f t="shared" si="8"/>
        <v>7.5157397844023449E-2</v>
      </c>
      <c r="H80" s="33">
        <f t="shared" si="9"/>
        <v>5109031</v>
      </c>
      <c r="I80" s="33"/>
      <c r="J80" s="33">
        <v>3680621.3771707066</v>
      </c>
      <c r="K80" s="34">
        <f t="shared" si="10"/>
        <v>0.11515997160124081</v>
      </c>
      <c r="L80" s="35">
        <f t="shared" si="11"/>
        <v>1422257</v>
      </c>
    </row>
    <row r="81" spans="1:12" x14ac:dyDescent="0.2">
      <c r="A81" s="6" t="s">
        <v>164</v>
      </c>
      <c r="B81" s="54" t="s">
        <v>165</v>
      </c>
      <c r="C81" s="31" t="s">
        <v>174</v>
      </c>
      <c r="D81" s="7">
        <v>2</v>
      </c>
      <c r="E81" s="32">
        <v>1</v>
      </c>
      <c r="F81" s="33">
        <v>1565721.01</v>
      </c>
      <c r="G81" s="34">
        <f t="shared" si="8"/>
        <v>3.7423937706855183E-2</v>
      </c>
      <c r="H81" s="33">
        <f t="shared" si="9"/>
        <v>2543995</v>
      </c>
      <c r="I81" s="33"/>
      <c r="J81" s="33">
        <v>632858.83825615642</v>
      </c>
      <c r="K81" s="34">
        <f t="shared" si="10"/>
        <v>1.9801005964160345E-2</v>
      </c>
      <c r="L81" s="35">
        <f t="shared" si="11"/>
        <v>244548</v>
      </c>
    </row>
    <row r="82" spans="1:12" x14ac:dyDescent="0.2">
      <c r="A82" s="6"/>
      <c r="C82" s="31"/>
      <c r="E82" s="32"/>
      <c r="F82" s="33"/>
      <c r="G82" s="34"/>
      <c r="H82" s="33"/>
      <c r="I82" s="33"/>
      <c r="J82" s="33"/>
      <c r="K82" s="34"/>
      <c r="L82" s="35"/>
    </row>
    <row r="83" spans="1:12" x14ac:dyDescent="0.2">
      <c r="A83" s="30"/>
      <c r="E83" s="39"/>
      <c r="F83" s="40"/>
      <c r="G83" s="34"/>
      <c r="H83" s="33"/>
      <c r="I83" s="33"/>
      <c r="J83" s="33"/>
      <c r="K83" s="34"/>
      <c r="L83" s="35"/>
    </row>
    <row r="84" spans="1:12" x14ac:dyDescent="0.2">
      <c r="A84" s="30"/>
      <c r="E84" s="32"/>
      <c r="F84" s="40">
        <f>SUM(F62:F81)</f>
        <v>41837420.269999988</v>
      </c>
      <c r="G84" s="41">
        <f>SUM(G62:G83)</f>
        <v>1.0000000000000002</v>
      </c>
      <c r="H84" s="33">
        <f>SUM(H62:H82)</f>
        <v>67977752</v>
      </c>
      <c r="I84" s="33"/>
      <c r="J84" s="40">
        <f>SUM(J62:J81)</f>
        <v>31960943.772332862</v>
      </c>
      <c r="K84" s="34">
        <f>SUM(K62:K82)</f>
        <v>1</v>
      </c>
      <c r="L84" s="33">
        <f>SUM(L62:L82)</f>
        <v>12350275</v>
      </c>
    </row>
    <row r="85" spans="1:12" x14ac:dyDescent="0.2">
      <c r="A85" s="30"/>
      <c r="E85" s="32"/>
      <c r="F85" s="40"/>
      <c r="G85" s="40"/>
      <c r="H85" s="40"/>
      <c r="I85" s="40"/>
      <c r="J85" s="40"/>
    </row>
    <row r="86" spans="1:12" x14ac:dyDescent="0.2">
      <c r="A86" s="30"/>
      <c r="E86" s="32"/>
      <c r="F86" s="40"/>
      <c r="G86" s="44" t="s">
        <v>179</v>
      </c>
      <c r="H86" s="59">
        <v>67977753.094115496</v>
      </c>
      <c r="I86" s="40"/>
      <c r="J86" s="23"/>
      <c r="K86" s="47" t="s">
        <v>180</v>
      </c>
      <c r="L86" s="60">
        <v>12350273.861513151</v>
      </c>
    </row>
    <row r="87" spans="1:12" x14ac:dyDescent="0.2">
      <c r="A87" s="30"/>
      <c r="E87" s="32"/>
      <c r="F87" s="40"/>
      <c r="G87" s="40"/>
      <c r="H87" s="40"/>
      <c r="I87" s="40"/>
      <c r="J87" s="40"/>
    </row>
    <row r="88" spans="1:12" x14ac:dyDescent="0.2">
      <c r="A88" s="7"/>
      <c r="D88" s="22"/>
      <c r="E88" s="32"/>
      <c r="F88" s="40"/>
      <c r="G88" s="40"/>
      <c r="H88" s="40"/>
      <c r="I88" s="40"/>
      <c r="K88" s="40"/>
    </row>
    <row r="89" spans="1:12" x14ac:dyDescent="0.2">
      <c r="A89" s="30"/>
      <c r="E89" s="32"/>
      <c r="F89" s="40"/>
      <c r="G89" s="40"/>
      <c r="H89" s="40"/>
      <c r="I89" s="40"/>
      <c r="J89" s="40"/>
    </row>
    <row r="94" spans="1:12" x14ac:dyDescent="0.2">
      <c r="B94" s="21"/>
      <c r="C94" s="21"/>
      <c r="D94" s="21"/>
      <c r="E94" s="46"/>
      <c r="F94" s="33"/>
      <c r="G94" s="33"/>
      <c r="H94" s="33"/>
      <c r="I94" s="33"/>
      <c r="J94" s="33"/>
    </row>
    <row r="95" spans="1:12" x14ac:dyDescent="0.2">
      <c r="B95" s="21"/>
      <c r="C95" s="21"/>
      <c r="D95" s="21"/>
      <c r="E95" s="46"/>
    </row>
    <row r="96" spans="1:12" x14ac:dyDescent="0.2">
      <c r="B96" s="21"/>
      <c r="C96" s="21"/>
      <c r="D96" s="21"/>
      <c r="E96" s="46"/>
    </row>
    <row r="97" spans="2:5" x14ac:dyDescent="0.2">
      <c r="B97" s="21"/>
      <c r="C97" s="21"/>
      <c r="D97" s="21"/>
      <c r="E97" s="46"/>
    </row>
    <row r="98" spans="2:5" x14ac:dyDescent="0.2">
      <c r="B98" s="21"/>
      <c r="C98" s="21"/>
      <c r="D98" s="21"/>
      <c r="E98" s="46"/>
    </row>
    <row r="99" spans="2:5" x14ac:dyDescent="0.2">
      <c r="B99" s="21"/>
      <c r="C99" s="21"/>
      <c r="D99" s="21"/>
      <c r="E99" s="46"/>
    </row>
    <row r="100" spans="2:5" x14ac:dyDescent="0.2">
      <c r="B100" s="21"/>
      <c r="C100" s="21"/>
      <c r="D100" s="21"/>
      <c r="E100" s="46"/>
    </row>
    <row r="101" spans="2:5" x14ac:dyDescent="0.2">
      <c r="B101" s="21"/>
      <c r="C101" s="21"/>
      <c r="D101" s="21"/>
      <c r="E101" s="46"/>
    </row>
    <row r="102" spans="2:5" x14ac:dyDescent="0.2">
      <c r="B102" s="21"/>
      <c r="C102" s="21"/>
      <c r="D102" s="21"/>
      <c r="E102" s="46"/>
    </row>
    <row r="103" spans="2:5" x14ac:dyDescent="0.2">
      <c r="B103" s="21"/>
      <c r="C103" s="21"/>
      <c r="D103" s="21"/>
      <c r="E103" s="46"/>
    </row>
    <row r="104" spans="2:5" x14ac:dyDescent="0.2">
      <c r="B104" s="21"/>
      <c r="C104" s="21"/>
      <c r="D104" s="21"/>
      <c r="E104" s="46"/>
    </row>
    <row r="105" spans="2:5" x14ac:dyDescent="0.2">
      <c r="B105" s="21"/>
      <c r="C105" s="21"/>
      <c r="D105" s="21"/>
      <c r="E105" s="46"/>
    </row>
    <row r="106" spans="2:5" x14ac:dyDescent="0.2">
      <c r="B106" s="21"/>
      <c r="C106" s="21"/>
      <c r="D106" s="21"/>
      <c r="E106" s="46"/>
    </row>
    <row r="107" spans="2:5" x14ac:dyDescent="0.2">
      <c r="B107" s="21"/>
      <c r="C107" s="21"/>
      <c r="D107" s="21"/>
      <c r="E107" s="46"/>
    </row>
    <row r="108" spans="2:5" x14ac:dyDescent="0.2">
      <c r="E108" s="46"/>
    </row>
    <row r="109" spans="2:5" x14ac:dyDescent="0.2">
      <c r="E109" s="23"/>
    </row>
    <row r="119" spans="1:12" s="24" customFormat="1" x14ac:dyDescent="0.2">
      <c r="A119" s="21"/>
      <c r="B119" s="7"/>
      <c r="C119" s="7"/>
      <c r="D119" s="7"/>
      <c r="F119" s="21"/>
      <c r="G119" s="21"/>
      <c r="H119" s="21"/>
      <c r="I119" s="21"/>
      <c r="J119" s="21"/>
      <c r="K119" s="21"/>
      <c r="L119" s="21"/>
    </row>
    <row r="120" spans="1:12" s="24" customFormat="1" x14ac:dyDescent="0.2">
      <c r="A120" s="21"/>
      <c r="B120" s="7"/>
      <c r="C120" s="7"/>
      <c r="D120" s="7"/>
      <c r="F120" s="21"/>
      <c r="G120" s="21"/>
      <c r="H120" s="21"/>
      <c r="I120" s="21"/>
      <c r="J120" s="21"/>
      <c r="K120" s="21"/>
      <c r="L120" s="21"/>
    </row>
    <row r="121" spans="1:12" s="24" customFormat="1" x14ac:dyDescent="0.2">
      <c r="A121" s="21"/>
      <c r="B121" s="7"/>
      <c r="C121" s="7"/>
      <c r="D121" s="7"/>
      <c r="F121" s="21"/>
      <c r="G121" s="21"/>
      <c r="H121" s="21"/>
      <c r="I121" s="21"/>
      <c r="J121" s="21"/>
      <c r="K121" s="21"/>
      <c r="L121" s="21"/>
    </row>
    <row r="122" spans="1:12" s="24" customFormat="1" x14ac:dyDescent="0.2">
      <c r="A122" s="21"/>
      <c r="B122" s="7"/>
      <c r="C122" s="7"/>
      <c r="D122" s="7"/>
      <c r="F122" s="21"/>
      <c r="G122" s="21"/>
      <c r="H122" s="21"/>
      <c r="I122" s="21"/>
      <c r="J122" s="21"/>
      <c r="K122" s="21"/>
      <c r="L122" s="21"/>
    </row>
    <row r="123" spans="1:12" s="24" customFormat="1" x14ac:dyDescent="0.2">
      <c r="A123" s="21"/>
      <c r="B123" s="7"/>
      <c r="C123" s="7"/>
      <c r="D123" s="7"/>
      <c r="F123" s="21"/>
      <c r="G123" s="21"/>
      <c r="H123" s="21"/>
      <c r="I123" s="21"/>
      <c r="J123" s="21"/>
      <c r="K123" s="21"/>
      <c r="L123" s="21"/>
    </row>
    <row r="124" spans="1:12" s="24" customFormat="1" x14ac:dyDescent="0.2">
      <c r="A124" s="21"/>
      <c r="B124" s="7"/>
      <c r="C124" s="7"/>
      <c r="D124" s="7"/>
      <c r="F124" s="21"/>
      <c r="G124" s="21"/>
      <c r="H124" s="21"/>
      <c r="I124" s="21"/>
      <c r="J124" s="21"/>
      <c r="K124" s="21"/>
      <c r="L124" s="21"/>
    </row>
    <row r="125" spans="1:12" s="24" customFormat="1" x14ac:dyDescent="0.2">
      <c r="A125" s="21"/>
      <c r="B125" s="7"/>
      <c r="C125" s="7"/>
      <c r="D125" s="7"/>
      <c r="F125" s="21"/>
      <c r="G125" s="21"/>
      <c r="H125" s="21"/>
      <c r="I125" s="21"/>
      <c r="J125" s="21"/>
      <c r="K125" s="21"/>
      <c r="L125" s="21"/>
    </row>
    <row r="126" spans="1:12" s="24" customFormat="1" x14ac:dyDescent="0.2">
      <c r="A126" s="21"/>
      <c r="B126" s="7"/>
      <c r="C126" s="7"/>
      <c r="D126" s="7"/>
      <c r="F126" s="21"/>
      <c r="G126" s="21"/>
      <c r="H126" s="21"/>
      <c r="I126" s="21"/>
      <c r="J126" s="21"/>
      <c r="K126" s="21"/>
      <c r="L126" s="21"/>
    </row>
    <row r="127" spans="1:12" s="24" customFormat="1" x14ac:dyDescent="0.2">
      <c r="A127" s="21"/>
      <c r="B127" s="7"/>
      <c r="C127" s="7"/>
      <c r="D127" s="7"/>
      <c r="F127" s="21"/>
      <c r="G127" s="21"/>
      <c r="H127" s="21"/>
      <c r="I127" s="21"/>
      <c r="J127" s="21"/>
      <c r="K127" s="21"/>
      <c r="L127" s="21"/>
    </row>
    <row r="128" spans="1:12" s="24" customFormat="1" x14ac:dyDescent="0.2">
      <c r="A128" s="21"/>
      <c r="B128" s="7"/>
      <c r="C128" s="7"/>
      <c r="D128" s="7"/>
      <c r="F128" s="21"/>
      <c r="G128" s="21"/>
      <c r="H128" s="21"/>
      <c r="I128" s="21"/>
      <c r="J128" s="21"/>
      <c r="K128" s="21"/>
      <c r="L128" s="21"/>
    </row>
    <row r="129" spans="1:12" s="24" customFormat="1" x14ac:dyDescent="0.2">
      <c r="A129" s="21"/>
      <c r="B129" s="7"/>
      <c r="C129" s="7"/>
      <c r="D129" s="7"/>
      <c r="F129" s="21"/>
      <c r="G129" s="21"/>
      <c r="H129" s="21"/>
      <c r="I129" s="21"/>
      <c r="J129" s="21"/>
      <c r="K129" s="21"/>
      <c r="L129" s="21"/>
    </row>
    <row r="130" spans="1:12" s="24" customFormat="1" x14ac:dyDescent="0.2">
      <c r="A130" s="21"/>
      <c r="B130" s="7"/>
      <c r="C130" s="7"/>
      <c r="D130" s="7"/>
      <c r="F130" s="21"/>
      <c r="G130" s="21"/>
      <c r="H130" s="21"/>
      <c r="I130" s="21"/>
      <c r="J130" s="21"/>
      <c r="K130" s="21"/>
      <c r="L130" s="21"/>
    </row>
    <row r="131" spans="1:12" s="24" customFormat="1" x14ac:dyDescent="0.2">
      <c r="A131" s="21"/>
      <c r="B131" s="7"/>
      <c r="C131" s="7"/>
      <c r="D131" s="7"/>
      <c r="F131" s="21"/>
      <c r="G131" s="21"/>
      <c r="H131" s="21"/>
      <c r="I131" s="21"/>
      <c r="J131" s="21"/>
      <c r="K131" s="21"/>
      <c r="L131" s="21"/>
    </row>
    <row r="132" spans="1:12" s="24" customFormat="1" x14ac:dyDescent="0.2">
      <c r="A132" s="21"/>
      <c r="B132" s="7"/>
      <c r="C132" s="7"/>
      <c r="D132" s="7"/>
      <c r="F132" s="21"/>
      <c r="G132" s="21"/>
      <c r="H132" s="21"/>
      <c r="I132" s="21"/>
      <c r="J132" s="21"/>
      <c r="K132" s="21"/>
      <c r="L132" s="21"/>
    </row>
    <row r="133" spans="1:12" s="24" customFormat="1" x14ac:dyDescent="0.2">
      <c r="A133" s="21"/>
      <c r="B133" s="7"/>
      <c r="C133" s="7"/>
      <c r="D133" s="7"/>
      <c r="F133" s="21"/>
      <c r="G133" s="21"/>
      <c r="H133" s="21"/>
      <c r="I133" s="21"/>
      <c r="J133" s="21"/>
      <c r="K133" s="21"/>
      <c r="L133" s="21"/>
    </row>
    <row r="134" spans="1:12" s="24" customFormat="1" x14ac:dyDescent="0.2">
      <c r="A134" s="21"/>
      <c r="B134" s="7"/>
      <c r="C134" s="7"/>
      <c r="D134" s="7"/>
      <c r="F134" s="21"/>
      <c r="G134" s="21"/>
      <c r="H134" s="21"/>
      <c r="I134" s="21"/>
      <c r="J134" s="21"/>
      <c r="K134" s="21"/>
      <c r="L134" s="21"/>
    </row>
    <row r="135" spans="1:12" s="24" customFormat="1" x14ac:dyDescent="0.2">
      <c r="A135" s="21"/>
      <c r="B135" s="7"/>
      <c r="C135" s="7"/>
      <c r="D135" s="7"/>
      <c r="F135" s="21"/>
      <c r="G135" s="21"/>
      <c r="H135" s="21"/>
      <c r="I135" s="21"/>
      <c r="J135" s="21"/>
      <c r="K135" s="21"/>
      <c r="L135" s="21"/>
    </row>
    <row r="136" spans="1:12" s="24" customFormat="1" x14ac:dyDescent="0.2">
      <c r="A136" s="21"/>
      <c r="B136" s="7"/>
      <c r="C136" s="7"/>
      <c r="D136" s="7"/>
      <c r="F136" s="21"/>
      <c r="G136" s="21"/>
      <c r="H136" s="21"/>
      <c r="I136" s="21"/>
      <c r="J136" s="21"/>
      <c r="K136" s="21"/>
      <c r="L136" s="21"/>
    </row>
    <row r="137" spans="1:12" s="24" customFormat="1" x14ac:dyDescent="0.2">
      <c r="A137" s="21"/>
      <c r="B137" s="7"/>
      <c r="C137" s="7"/>
      <c r="D137" s="7"/>
      <c r="F137" s="21"/>
      <c r="G137" s="21"/>
      <c r="H137" s="21"/>
      <c r="I137" s="21"/>
      <c r="J137" s="21"/>
      <c r="K137" s="21"/>
      <c r="L137" s="21"/>
    </row>
    <row r="138" spans="1:12" s="24" customFormat="1" x14ac:dyDescent="0.2">
      <c r="A138" s="21"/>
      <c r="B138" s="7"/>
      <c r="C138" s="7"/>
      <c r="D138" s="7"/>
      <c r="F138" s="21"/>
      <c r="G138" s="21"/>
      <c r="H138" s="21"/>
      <c r="I138" s="21"/>
      <c r="J138" s="21"/>
      <c r="K138" s="21"/>
      <c r="L138" s="21"/>
    </row>
    <row r="139" spans="1:12" s="24" customFormat="1" x14ac:dyDescent="0.2">
      <c r="A139" s="21"/>
      <c r="B139" s="7"/>
      <c r="C139" s="7"/>
      <c r="D139" s="7"/>
      <c r="F139" s="21"/>
      <c r="G139" s="21"/>
      <c r="H139" s="21"/>
      <c r="I139" s="21"/>
      <c r="J139" s="21"/>
      <c r="K139" s="21"/>
      <c r="L139" s="21"/>
    </row>
    <row r="140" spans="1:12" s="24" customFormat="1" x14ac:dyDescent="0.2">
      <c r="A140" s="21"/>
      <c r="B140" s="7"/>
      <c r="C140" s="7"/>
      <c r="D140" s="7"/>
      <c r="F140" s="21"/>
      <c r="G140" s="21"/>
      <c r="H140" s="21"/>
      <c r="I140" s="21"/>
      <c r="J140" s="21"/>
      <c r="K140" s="21"/>
      <c r="L140" s="21"/>
    </row>
    <row r="141" spans="1:12" s="24" customFormat="1" x14ac:dyDescent="0.2">
      <c r="A141" s="21"/>
      <c r="B141" s="7"/>
      <c r="C141" s="7"/>
      <c r="D141" s="7"/>
      <c r="F141" s="21"/>
      <c r="G141" s="21"/>
      <c r="H141" s="21"/>
      <c r="I141" s="21"/>
      <c r="J141" s="21"/>
      <c r="K141" s="21"/>
      <c r="L141" s="21"/>
    </row>
    <row r="142" spans="1:12" s="24" customFormat="1" x14ac:dyDescent="0.2">
      <c r="A142" s="21"/>
      <c r="B142" s="7"/>
      <c r="C142" s="7"/>
      <c r="D142" s="7"/>
      <c r="F142" s="21"/>
      <c r="G142" s="21"/>
      <c r="H142" s="21"/>
      <c r="I142" s="21"/>
      <c r="J142" s="21"/>
      <c r="K142" s="21"/>
      <c r="L142" s="21"/>
    </row>
    <row r="143" spans="1:12" s="24" customFormat="1" x14ac:dyDescent="0.2">
      <c r="A143" s="21"/>
      <c r="B143" s="7"/>
      <c r="C143" s="7"/>
      <c r="D143" s="7"/>
      <c r="F143" s="21"/>
      <c r="G143" s="21"/>
      <c r="H143" s="21"/>
      <c r="I143" s="21"/>
      <c r="J143" s="21"/>
      <c r="K143" s="21"/>
      <c r="L143" s="21"/>
    </row>
    <row r="144" spans="1:12" s="24" customFormat="1" x14ac:dyDescent="0.2">
      <c r="A144" s="21"/>
      <c r="B144" s="7"/>
      <c r="C144" s="7"/>
      <c r="D144" s="7"/>
      <c r="F144" s="21"/>
      <c r="G144" s="21"/>
      <c r="H144" s="21"/>
      <c r="I144" s="21"/>
      <c r="J144" s="21"/>
      <c r="K144" s="21"/>
      <c r="L144" s="21"/>
    </row>
    <row r="145" spans="1:12" s="24" customFormat="1" x14ac:dyDescent="0.2">
      <c r="A145" s="21"/>
      <c r="B145" s="7"/>
      <c r="C145" s="7"/>
      <c r="D145" s="7"/>
      <c r="F145" s="21"/>
      <c r="G145" s="21"/>
      <c r="H145" s="21"/>
      <c r="I145" s="21"/>
      <c r="J145" s="21"/>
      <c r="K145" s="21"/>
      <c r="L145" s="21"/>
    </row>
    <row r="146" spans="1:12" s="24" customFormat="1" x14ac:dyDescent="0.2">
      <c r="A146" s="21"/>
      <c r="B146" s="7"/>
      <c r="C146" s="7"/>
      <c r="D146" s="7"/>
      <c r="F146" s="21"/>
      <c r="G146" s="21"/>
      <c r="H146" s="21"/>
      <c r="I146" s="21"/>
      <c r="J146" s="21"/>
      <c r="K146" s="21"/>
      <c r="L146" s="21"/>
    </row>
    <row r="147" spans="1:12" s="24" customFormat="1" x14ac:dyDescent="0.2">
      <c r="A147" s="21"/>
      <c r="B147" s="7"/>
      <c r="C147" s="7"/>
      <c r="D147" s="7"/>
      <c r="F147" s="21"/>
      <c r="G147" s="21"/>
      <c r="H147" s="21"/>
      <c r="I147" s="21"/>
      <c r="J147" s="21"/>
      <c r="K147" s="21"/>
      <c r="L147" s="21"/>
    </row>
    <row r="148" spans="1:12" s="24" customFormat="1" x14ac:dyDescent="0.2">
      <c r="A148" s="21"/>
      <c r="B148" s="7"/>
      <c r="C148" s="7"/>
      <c r="D148" s="7"/>
      <c r="F148" s="21"/>
      <c r="G148" s="21"/>
      <c r="H148" s="21"/>
      <c r="I148" s="21"/>
      <c r="J148" s="21"/>
      <c r="K148" s="21"/>
      <c r="L148" s="21"/>
    </row>
    <row r="149" spans="1:12" s="24" customFormat="1" x14ac:dyDescent="0.2">
      <c r="A149" s="21"/>
      <c r="B149" s="7"/>
      <c r="C149" s="7"/>
      <c r="D149" s="7"/>
      <c r="F149" s="21"/>
      <c r="G149" s="21"/>
      <c r="H149" s="21"/>
      <c r="I149" s="21"/>
      <c r="J149" s="21"/>
      <c r="K149" s="21"/>
      <c r="L149" s="21"/>
    </row>
    <row r="150" spans="1:12" s="24" customFormat="1" x14ac:dyDescent="0.2">
      <c r="A150" s="21"/>
      <c r="B150" s="7"/>
      <c r="C150" s="7"/>
      <c r="D150" s="7"/>
      <c r="F150" s="21"/>
      <c r="G150" s="21"/>
      <c r="H150" s="21"/>
      <c r="I150" s="21"/>
      <c r="J150" s="21"/>
      <c r="K150" s="21"/>
      <c r="L150" s="21"/>
    </row>
    <row r="151" spans="1:12" s="24" customFormat="1" x14ac:dyDescent="0.2">
      <c r="A151" s="21"/>
      <c r="B151" s="7"/>
      <c r="C151" s="7"/>
      <c r="D151" s="7"/>
      <c r="F151" s="21"/>
      <c r="G151" s="21"/>
      <c r="H151" s="21"/>
      <c r="I151" s="21"/>
      <c r="J151" s="21"/>
      <c r="K151" s="21"/>
      <c r="L151" s="21"/>
    </row>
    <row r="152" spans="1:12" s="24" customFormat="1" x14ac:dyDescent="0.2">
      <c r="A152" s="21"/>
      <c r="B152" s="7"/>
      <c r="C152" s="7"/>
      <c r="D152" s="7"/>
      <c r="F152" s="21"/>
      <c r="G152" s="21"/>
      <c r="H152" s="21"/>
      <c r="I152" s="21"/>
      <c r="J152" s="21"/>
      <c r="K152" s="21"/>
      <c r="L152" s="21"/>
    </row>
    <row r="153" spans="1:12" s="24" customFormat="1" x14ac:dyDescent="0.2">
      <c r="A153" s="21"/>
      <c r="B153" s="7"/>
      <c r="C153" s="7"/>
      <c r="D153" s="7"/>
      <c r="F153" s="21"/>
      <c r="G153" s="21"/>
      <c r="H153" s="21"/>
      <c r="I153" s="21"/>
      <c r="J153" s="21"/>
      <c r="K153" s="21"/>
      <c r="L153" s="21"/>
    </row>
    <row r="154" spans="1:12" s="24" customFormat="1" x14ac:dyDescent="0.2">
      <c r="A154" s="21"/>
      <c r="B154" s="7"/>
      <c r="C154" s="7"/>
      <c r="D154" s="7"/>
      <c r="F154" s="21"/>
      <c r="G154" s="21"/>
      <c r="H154" s="21"/>
      <c r="I154" s="21"/>
      <c r="J154" s="21"/>
      <c r="K154" s="21"/>
      <c r="L154" s="21"/>
    </row>
    <row r="155" spans="1:12" s="24" customFormat="1" x14ac:dyDescent="0.2">
      <c r="A155" s="21"/>
      <c r="B155" s="7"/>
      <c r="C155" s="7"/>
      <c r="D155" s="7"/>
      <c r="F155" s="21"/>
      <c r="G155" s="21"/>
      <c r="H155" s="21"/>
      <c r="I155" s="21"/>
      <c r="J155" s="21"/>
      <c r="K155" s="21"/>
      <c r="L155" s="21"/>
    </row>
    <row r="156" spans="1:12" s="24" customFormat="1" x14ac:dyDescent="0.2">
      <c r="A156" s="21"/>
      <c r="B156" s="7"/>
      <c r="C156" s="7"/>
      <c r="D156" s="7"/>
      <c r="F156" s="21"/>
      <c r="G156" s="21"/>
      <c r="H156" s="21"/>
      <c r="I156" s="21"/>
      <c r="J156" s="21"/>
      <c r="K156" s="21"/>
      <c r="L156" s="21"/>
    </row>
    <row r="157" spans="1:12" s="24" customFormat="1" x14ac:dyDescent="0.2">
      <c r="A157" s="21"/>
      <c r="B157" s="7"/>
      <c r="C157" s="7"/>
      <c r="D157" s="7"/>
      <c r="F157" s="21"/>
      <c r="G157" s="21"/>
      <c r="H157" s="21"/>
      <c r="I157" s="21"/>
      <c r="J157" s="21"/>
      <c r="K157" s="21"/>
      <c r="L157" s="21"/>
    </row>
    <row r="158" spans="1:12" s="24" customFormat="1" x14ac:dyDescent="0.2">
      <c r="A158" s="21"/>
      <c r="B158" s="7"/>
      <c r="C158" s="7"/>
      <c r="D158" s="7"/>
      <c r="F158" s="21"/>
      <c r="G158" s="21"/>
      <c r="H158" s="21"/>
      <c r="I158" s="21"/>
      <c r="J158" s="21"/>
      <c r="K158" s="21"/>
      <c r="L158" s="21"/>
    </row>
    <row r="159" spans="1:12" s="24" customFormat="1" x14ac:dyDescent="0.2">
      <c r="A159" s="21"/>
      <c r="B159" s="7"/>
      <c r="C159" s="7"/>
      <c r="D159" s="7"/>
      <c r="F159" s="21"/>
      <c r="G159" s="21"/>
      <c r="H159" s="21"/>
      <c r="I159" s="21"/>
      <c r="J159" s="21"/>
      <c r="K159" s="21"/>
      <c r="L159" s="21"/>
    </row>
    <row r="160" spans="1:12" s="24" customFormat="1" x14ac:dyDescent="0.2">
      <c r="A160" s="21"/>
      <c r="B160" s="7"/>
      <c r="C160" s="7"/>
      <c r="D160" s="7"/>
      <c r="F160" s="21"/>
      <c r="G160" s="21"/>
      <c r="H160" s="21"/>
      <c r="I160" s="21"/>
      <c r="J160" s="21"/>
      <c r="K160" s="21"/>
      <c r="L160" s="21"/>
    </row>
    <row r="161" spans="1:12" s="24" customFormat="1" x14ac:dyDescent="0.2">
      <c r="A161" s="21"/>
      <c r="B161" s="7"/>
      <c r="C161" s="7"/>
      <c r="D161" s="7"/>
      <c r="F161" s="21"/>
      <c r="G161" s="21"/>
      <c r="H161" s="21"/>
      <c r="I161" s="21"/>
      <c r="J161" s="21"/>
      <c r="K161" s="21"/>
      <c r="L161" s="21"/>
    </row>
    <row r="162" spans="1:12" s="24" customFormat="1" x14ac:dyDescent="0.2">
      <c r="A162" s="21"/>
      <c r="B162" s="7"/>
      <c r="C162" s="7"/>
      <c r="D162" s="7"/>
      <c r="F162" s="21"/>
      <c r="G162" s="21"/>
      <c r="H162" s="21"/>
      <c r="I162" s="21"/>
      <c r="J162" s="21"/>
      <c r="K162" s="21"/>
      <c r="L162" s="21"/>
    </row>
    <row r="163" spans="1:12" s="24" customFormat="1" x14ac:dyDescent="0.2">
      <c r="A163" s="21"/>
      <c r="B163" s="7"/>
      <c r="C163" s="7"/>
      <c r="D163" s="7"/>
      <c r="F163" s="21"/>
      <c r="G163" s="21"/>
      <c r="H163" s="21"/>
      <c r="I163" s="21"/>
      <c r="J163" s="21"/>
      <c r="K163" s="21"/>
      <c r="L163" s="21"/>
    </row>
    <row r="164" spans="1:12" s="24" customFormat="1" x14ac:dyDescent="0.2">
      <c r="A164" s="21"/>
      <c r="B164" s="7"/>
      <c r="C164" s="7"/>
      <c r="D164" s="7"/>
      <c r="F164" s="21"/>
      <c r="G164" s="21"/>
      <c r="H164" s="21"/>
      <c r="I164" s="21"/>
      <c r="J164" s="21"/>
      <c r="K164" s="21"/>
      <c r="L164" s="21"/>
    </row>
    <row r="165" spans="1:12" s="24" customFormat="1" x14ac:dyDescent="0.2">
      <c r="A165" s="21"/>
      <c r="B165" s="7"/>
      <c r="C165" s="7"/>
      <c r="D165" s="7"/>
      <c r="F165" s="21"/>
      <c r="G165" s="21"/>
      <c r="H165" s="21"/>
      <c r="I165" s="21"/>
      <c r="J165" s="21"/>
      <c r="K165" s="21"/>
      <c r="L165" s="21"/>
    </row>
    <row r="166" spans="1:12" s="24" customFormat="1" x14ac:dyDescent="0.2">
      <c r="A166" s="21"/>
      <c r="B166" s="7"/>
      <c r="C166" s="7"/>
      <c r="D166" s="7"/>
      <c r="F166" s="21"/>
      <c r="G166" s="21"/>
      <c r="H166" s="21"/>
      <c r="I166" s="21"/>
      <c r="J166" s="21"/>
      <c r="K166" s="21"/>
      <c r="L166" s="21"/>
    </row>
    <row r="167" spans="1:12" s="24" customFormat="1" x14ac:dyDescent="0.2">
      <c r="A167" s="21"/>
      <c r="B167" s="7"/>
      <c r="C167" s="7"/>
      <c r="D167" s="7"/>
      <c r="F167" s="21"/>
      <c r="G167" s="21"/>
      <c r="H167" s="21"/>
      <c r="I167" s="21"/>
      <c r="J167" s="21"/>
      <c r="K167" s="21"/>
      <c r="L167" s="21"/>
    </row>
    <row r="168" spans="1:12" s="24" customFormat="1" x14ac:dyDescent="0.2">
      <c r="A168" s="21"/>
      <c r="B168" s="7"/>
      <c r="C168" s="7"/>
      <c r="D168" s="7"/>
      <c r="F168" s="21"/>
      <c r="G168" s="21"/>
      <c r="H168" s="21"/>
      <c r="I168" s="21"/>
      <c r="J168" s="21"/>
      <c r="K168" s="21"/>
      <c r="L168" s="21"/>
    </row>
    <row r="169" spans="1:12" s="24" customFormat="1" x14ac:dyDescent="0.2">
      <c r="A169" s="21"/>
      <c r="B169" s="7"/>
      <c r="C169" s="7"/>
      <c r="D169" s="7"/>
      <c r="F169" s="21"/>
      <c r="G169" s="21"/>
      <c r="H169" s="21"/>
      <c r="I169" s="21"/>
      <c r="J169" s="21"/>
      <c r="K169" s="21"/>
      <c r="L169" s="21"/>
    </row>
    <row r="170" spans="1:12" s="24" customFormat="1" x14ac:dyDescent="0.2">
      <c r="A170" s="21"/>
      <c r="B170" s="7"/>
      <c r="C170" s="7"/>
      <c r="D170" s="7"/>
      <c r="F170" s="21"/>
      <c r="G170" s="21"/>
      <c r="H170" s="21"/>
      <c r="I170" s="21"/>
      <c r="J170" s="21"/>
      <c r="K170" s="21"/>
      <c r="L170" s="21"/>
    </row>
    <row r="171" spans="1:12" s="24" customFormat="1" x14ac:dyDescent="0.2">
      <c r="A171" s="21"/>
      <c r="B171" s="7"/>
      <c r="C171" s="7"/>
      <c r="D171" s="7"/>
      <c r="F171" s="21"/>
      <c r="G171" s="21"/>
      <c r="H171" s="21"/>
      <c r="I171" s="21"/>
      <c r="J171" s="21"/>
      <c r="K171" s="21"/>
      <c r="L171" s="21"/>
    </row>
    <row r="172" spans="1:12" s="24" customFormat="1" x14ac:dyDescent="0.2">
      <c r="A172" s="21"/>
      <c r="B172" s="7"/>
      <c r="C172" s="7"/>
      <c r="D172" s="7"/>
      <c r="F172" s="21"/>
      <c r="G172" s="21"/>
      <c r="H172" s="21"/>
      <c r="I172" s="21"/>
      <c r="J172" s="21"/>
      <c r="K172" s="21"/>
      <c r="L172" s="21"/>
    </row>
    <row r="173" spans="1:12" s="24" customFormat="1" x14ac:dyDescent="0.2">
      <c r="A173" s="21"/>
      <c r="B173" s="7"/>
      <c r="C173" s="7"/>
      <c r="D173" s="7"/>
      <c r="F173" s="21"/>
      <c r="G173" s="21"/>
      <c r="H173" s="21"/>
      <c r="I173" s="21"/>
      <c r="J173" s="21"/>
      <c r="K173" s="21"/>
      <c r="L173" s="21"/>
    </row>
    <row r="174" spans="1:12" s="24" customFormat="1" x14ac:dyDescent="0.2">
      <c r="A174" s="21"/>
      <c r="B174" s="7"/>
      <c r="C174" s="7"/>
      <c r="D174" s="7"/>
      <c r="F174" s="21"/>
      <c r="G174" s="21"/>
      <c r="H174" s="21"/>
      <c r="I174" s="21"/>
      <c r="J174" s="21"/>
      <c r="K174" s="21"/>
      <c r="L174" s="21"/>
    </row>
    <row r="175" spans="1:12" s="24" customFormat="1" x14ac:dyDescent="0.2">
      <c r="A175" s="21"/>
      <c r="B175" s="7"/>
      <c r="C175" s="7"/>
      <c r="D175" s="7"/>
      <c r="F175" s="21"/>
      <c r="G175" s="21"/>
      <c r="H175" s="21"/>
      <c r="I175" s="21"/>
      <c r="J175" s="21"/>
      <c r="K175" s="21"/>
      <c r="L175" s="21"/>
    </row>
    <row r="176" spans="1:12" s="24" customFormat="1" x14ac:dyDescent="0.2">
      <c r="A176" s="21"/>
      <c r="B176" s="7"/>
      <c r="C176" s="7"/>
      <c r="D176" s="7"/>
      <c r="F176" s="21"/>
      <c r="G176" s="21"/>
      <c r="H176" s="21"/>
      <c r="I176" s="21"/>
      <c r="J176" s="21"/>
      <c r="K176" s="21"/>
      <c r="L176" s="21"/>
    </row>
    <row r="177" spans="1:12" s="24" customFormat="1" x14ac:dyDescent="0.2">
      <c r="A177" s="21"/>
      <c r="B177" s="7"/>
      <c r="C177" s="7"/>
      <c r="D177" s="7"/>
      <c r="F177" s="21"/>
      <c r="G177" s="21"/>
      <c r="H177" s="21"/>
      <c r="I177" s="21"/>
      <c r="J177" s="21"/>
      <c r="K177" s="21"/>
      <c r="L177" s="21"/>
    </row>
    <row r="178" spans="1:12" s="24" customFormat="1" x14ac:dyDescent="0.2">
      <c r="A178" s="21"/>
      <c r="B178" s="7"/>
      <c r="C178" s="7"/>
      <c r="D178" s="7"/>
      <c r="F178" s="21"/>
      <c r="G178" s="21"/>
      <c r="H178" s="21"/>
      <c r="I178" s="21"/>
      <c r="J178" s="21"/>
      <c r="K178" s="21"/>
      <c r="L178" s="21"/>
    </row>
    <row r="179" spans="1:12" s="24" customFormat="1" x14ac:dyDescent="0.2">
      <c r="A179" s="21"/>
      <c r="B179" s="7"/>
      <c r="C179" s="7"/>
      <c r="D179" s="7"/>
      <c r="F179" s="21"/>
      <c r="G179" s="21"/>
      <c r="H179" s="21"/>
      <c r="I179" s="21"/>
      <c r="J179" s="21"/>
      <c r="K179" s="21"/>
      <c r="L179" s="21"/>
    </row>
    <row r="180" spans="1:12" s="24" customFormat="1" x14ac:dyDescent="0.2">
      <c r="A180" s="21"/>
      <c r="B180" s="7"/>
      <c r="C180" s="7"/>
      <c r="D180" s="7"/>
      <c r="F180" s="21"/>
      <c r="G180" s="21"/>
      <c r="H180" s="21"/>
      <c r="I180" s="21"/>
      <c r="J180" s="21"/>
      <c r="K180" s="21"/>
      <c r="L180" s="21"/>
    </row>
    <row r="181" spans="1:12" s="24" customFormat="1" x14ac:dyDescent="0.2">
      <c r="A181" s="21"/>
      <c r="B181" s="7"/>
      <c r="C181" s="7"/>
      <c r="D181" s="7"/>
      <c r="F181" s="21"/>
      <c r="G181" s="21"/>
      <c r="H181" s="21"/>
      <c r="I181" s="21"/>
      <c r="J181" s="21"/>
      <c r="K181" s="21"/>
      <c r="L181" s="21"/>
    </row>
    <row r="182" spans="1:12" s="24" customFormat="1" x14ac:dyDescent="0.2">
      <c r="A182" s="21"/>
      <c r="B182" s="7"/>
      <c r="C182" s="7"/>
      <c r="D182" s="7"/>
      <c r="F182" s="21"/>
      <c r="G182" s="21"/>
      <c r="H182" s="21"/>
      <c r="I182" s="21"/>
      <c r="J182" s="21"/>
      <c r="K182" s="21"/>
      <c r="L182" s="21"/>
    </row>
    <row r="183" spans="1:12" s="24" customFormat="1" x14ac:dyDescent="0.2">
      <c r="A183" s="21"/>
      <c r="B183" s="7"/>
      <c r="C183" s="7"/>
      <c r="D183" s="7"/>
      <c r="F183" s="21"/>
      <c r="G183" s="21"/>
      <c r="H183" s="21"/>
      <c r="I183" s="21"/>
      <c r="J183" s="21"/>
      <c r="K183" s="21"/>
      <c r="L183" s="21"/>
    </row>
    <row r="184" spans="1:12" s="24" customFormat="1" x14ac:dyDescent="0.2">
      <c r="A184" s="21"/>
      <c r="B184" s="7"/>
      <c r="C184" s="7"/>
      <c r="D184" s="7"/>
      <c r="F184" s="21"/>
      <c r="G184" s="21"/>
      <c r="H184" s="21"/>
      <c r="I184" s="21"/>
      <c r="J184" s="21"/>
      <c r="K184" s="21"/>
      <c r="L184" s="21"/>
    </row>
    <row r="185" spans="1:12" s="24" customFormat="1" x14ac:dyDescent="0.2">
      <c r="A185" s="21"/>
      <c r="B185" s="7"/>
      <c r="C185" s="7"/>
      <c r="D185" s="7"/>
      <c r="F185" s="21"/>
      <c r="G185" s="21"/>
      <c r="H185" s="21"/>
      <c r="I185" s="21"/>
      <c r="J185" s="21"/>
      <c r="K185" s="21"/>
      <c r="L185" s="21"/>
    </row>
    <row r="186" spans="1:12" s="24" customFormat="1" x14ac:dyDescent="0.2">
      <c r="A186" s="21"/>
      <c r="B186" s="7"/>
      <c r="C186" s="7"/>
      <c r="D186" s="7"/>
      <c r="F186" s="21"/>
      <c r="G186" s="21"/>
      <c r="H186" s="21"/>
      <c r="I186" s="21"/>
      <c r="J186" s="21"/>
      <c r="K186" s="21"/>
      <c r="L186" s="21"/>
    </row>
    <row r="187" spans="1:12" s="24" customFormat="1" x14ac:dyDescent="0.2">
      <c r="A187" s="21"/>
      <c r="B187" s="7"/>
      <c r="C187" s="7"/>
      <c r="D187" s="7"/>
      <c r="F187" s="21"/>
      <c r="G187" s="21"/>
      <c r="H187" s="21"/>
      <c r="I187" s="21"/>
      <c r="J187" s="21"/>
      <c r="K187" s="21"/>
      <c r="L187" s="21"/>
    </row>
    <row r="188" spans="1:12" s="24" customFormat="1" x14ac:dyDescent="0.2">
      <c r="A188" s="21"/>
      <c r="B188" s="7"/>
      <c r="C188" s="7"/>
      <c r="D188" s="7"/>
      <c r="F188" s="21"/>
      <c r="G188" s="21"/>
      <c r="H188" s="21"/>
      <c r="I188" s="21"/>
      <c r="J188" s="21"/>
      <c r="K188" s="21"/>
      <c r="L188" s="21"/>
    </row>
    <row r="189" spans="1:12" s="24" customFormat="1" x14ac:dyDescent="0.2">
      <c r="A189" s="21"/>
      <c r="B189" s="7"/>
      <c r="C189" s="7"/>
      <c r="D189" s="7"/>
      <c r="F189" s="21"/>
      <c r="G189" s="21"/>
      <c r="H189" s="21"/>
      <c r="I189" s="21"/>
      <c r="J189" s="21"/>
      <c r="K189" s="21"/>
      <c r="L189" s="21"/>
    </row>
    <row r="190" spans="1:12" s="24" customFormat="1" x14ac:dyDescent="0.2">
      <c r="A190" s="21"/>
      <c r="B190" s="7"/>
      <c r="C190" s="7"/>
      <c r="D190" s="7"/>
      <c r="F190" s="21"/>
      <c r="G190" s="21"/>
      <c r="H190" s="21"/>
      <c r="I190" s="21"/>
      <c r="J190" s="21"/>
      <c r="K190" s="21"/>
      <c r="L190" s="21"/>
    </row>
    <row r="191" spans="1:12" s="24" customFormat="1" x14ac:dyDescent="0.2">
      <c r="A191" s="21"/>
      <c r="B191" s="7"/>
      <c r="C191" s="7"/>
      <c r="D191" s="7"/>
      <c r="F191" s="21"/>
      <c r="G191" s="21"/>
      <c r="H191" s="21"/>
      <c r="I191" s="21"/>
      <c r="J191" s="21"/>
      <c r="K191" s="21"/>
      <c r="L191" s="21"/>
    </row>
    <row r="192" spans="1:12" s="24" customFormat="1" x14ac:dyDescent="0.2">
      <c r="A192" s="21"/>
      <c r="B192" s="7"/>
      <c r="C192" s="7"/>
      <c r="D192" s="7"/>
      <c r="F192" s="21"/>
      <c r="G192" s="21"/>
      <c r="H192" s="21"/>
      <c r="I192" s="21"/>
      <c r="J192" s="21"/>
      <c r="K192" s="21"/>
      <c r="L192" s="21"/>
    </row>
    <row r="193" spans="1:12" s="24" customFormat="1" x14ac:dyDescent="0.2">
      <c r="A193" s="21"/>
      <c r="B193" s="7"/>
      <c r="C193" s="7"/>
      <c r="D193" s="7"/>
      <c r="F193" s="21"/>
      <c r="G193" s="21"/>
      <c r="H193" s="21"/>
      <c r="I193" s="21"/>
      <c r="J193" s="21"/>
      <c r="K193" s="21"/>
      <c r="L193" s="21"/>
    </row>
    <row r="194" spans="1:12" s="24" customFormat="1" x14ac:dyDescent="0.2">
      <c r="A194" s="21"/>
      <c r="B194" s="7"/>
      <c r="C194" s="7"/>
      <c r="D194" s="7"/>
      <c r="F194" s="21"/>
      <c r="G194" s="21"/>
      <c r="H194" s="21"/>
      <c r="I194" s="21"/>
      <c r="J194" s="21"/>
      <c r="K194" s="21"/>
      <c r="L194" s="21"/>
    </row>
    <row r="195" spans="1:12" s="24" customFormat="1" x14ac:dyDescent="0.2">
      <c r="A195" s="21"/>
      <c r="B195" s="7"/>
      <c r="C195" s="7"/>
      <c r="D195" s="7"/>
      <c r="F195" s="21"/>
      <c r="G195" s="21"/>
      <c r="H195" s="21"/>
      <c r="I195" s="21"/>
      <c r="J195" s="21"/>
      <c r="K195" s="21"/>
      <c r="L195" s="21"/>
    </row>
    <row r="196" spans="1:12" s="24" customFormat="1" x14ac:dyDescent="0.2">
      <c r="A196" s="21"/>
      <c r="B196" s="7"/>
      <c r="C196" s="7"/>
      <c r="D196" s="7"/>
      <c r="F196" s="21"/>
      <c r="G196" s="21"/>
      <c r="H196" s="21"/>
      <c r="I196" s="21"/>
      <c r="J196" s="21"/>
      <c r="K196" s="21"/>
      <c r="L196" s="21"/>
    </row>
    <row r="197" spans="1:12" s="24" customFormat="1" x14ac:dyDescent="0.2">
      <c r="A197" s="21"/>
      <c r="B197" s="7"/>
      <c r="C197" s="7"/>
      <c r="D197" s="7"/>
      <c r="F197" s="21"/>
      <c r="G197" s="21"/>
      <c r="H197" s="21"/>
      <c r="I197" s="21"/>
      <c r="J197" s="21"/>
      <c r="K197" s="21"/>
      <c r="L197" s="21"/>
    </row>
    <row r="198" spans="1:12" s="24" customFormat="1" x14ac:dyDescent="0.2">
      <c r="A198" s="21"/>
      <c r="B198" s="7"/>
      <c r="C198" s="7"/>
      <c r="D198" s="7"/>
      <c r="F198" s="21"/>
      <c r="G198" s="21"/>
      <c r="H198" s="21"/>
      <c r="I198" s="21"/>
      <c r="J198" s="21"/>
      <c r="K198" s="21"/>
      <c r="L198" s="21"/>
    </row>
    <row r="199" spans="1:12" s="24" customFormat="1" x14ac:dyDescent="0.2">
      <c r="A199" s="21"/>
      <c r="B199" s="7"/>
      <c r="C199" s="7"/>
      <c r="D199" s="7"/>
      <c r="F199" s="21"/>
      <c r="G199" s="21"/>
      <c r="H199" s="21"/>
      <c r="I199" s="21"/>
      <c r="J199" s="21"/>
      <c r="K199" s="21"/>
      <c r="L199" s="21"/>
    </row>
    <row r="200" spans="1:12" s="24" customFormat="1" x14ac:dyDescent="0.2">
      <c r="A200" s="21"/>
      <c r="B200" s="7"/>
      <c r="C200" s="7"/>
      <c r="D200" s="7"/>
      <c r="F200" s="21"/>
      <c r="G200" s="21"/>
      <c r="H200" s="21"/>
      <c r="I200" s="21"/>
      <c r="J200" s="21"/>
      <c r="K200" s="21"/>
      <c r="L200" s="21"/>
    </row>
    <row r="201" spans="1:12" s="24" customFormat="1" x14ac:dyDescent="0.2">
      <c r="A201" s="21"/>
      <c r="B201" s="7"/>
      <c r="C201" s="7"/>
      <c r="D201" s="7"/>
      <c r="F201" s="21"/>
      <c r="G201" s="21"/>
      <c r="H201" s="21"/>
      <c r="I201" s="21"/>
      <c r="J201" s="21"/>
      <c r="K201" s="21"/>
      <c r="L201" s="21"/>
    </row>
    <row r="202" spans="1:12" s="24" customFormat="1" x14ac:dyDescent="0.2">
      <c r="A202" s="21"/>
      <c r="B202" s="7"/>
      <c r="C202" s="7"/>
      <c r="D202" s="7"/>
      <c r="F202" s="21"/>
      <c r="G202" s="21"/>
      <c r="H202" s="21"/>
      <c r="I202" s="21"/>
      <c r="J202" s="21"/>
      <c r="K202" s="21"/>
      <c r="L202" s="21"/>
    </row>
    <row r="203" spans="1:12" s="24" customFormat="1" x14ac:dyDescent="0.2">
      <c r="A203" s="21"/>
      <c r="B203" s="7"/>
      <c r="C203" s="7"/>
      <c r="D203" s="7"/>
      <c r="F203" s="21"/>
      <c r="G203" s="21"/>
      <c r="H203" s="21"/>
      <c r="I203" s="21"/>
      <c r="J203" s="21"/>
      <c r="K203" s="21"/>
      <c r="L203" s="21"/>
    </row>
    <row r="204" spans="1:12" s="24" customFormat="1" x14ac:dyDescent="0.2">
      <c r="A204" s="21"/>
      <c r="B204" s="7"/>
      <c r="C204" s="7"/>
      <c r="D204" s="7"/>
      <c r="F204" s="21"/>
      <c r="G204" s="21"/>
      <c r="H204" s="21"/>
      <c r="I204" s="21"/>
      <c r="J204" s="21"/>
      <c r="K204" s="21"/>
      <c r="L204" s="21"/>
    </row>
    <row r="205" spans="1:12" s="24" customFormat="1" x14ac:dyDescent="0.2">
      <c r="A205" s="21"/>
      <c r="B205" s="7"/>
      <c r="C205" s="7"/>
      <c r="D205" s="7"/>
      <c r="F205" s="21"/>
      <c r="G205" s="21"/>
      <c r="H205" s="21"/>
      <c r="I205" s="21"/>
      <c r="J205" s="21"/>
      <c r="K205" s="21"/>
      <c r="L205" s="21"/>
    </row>
    <row r="206" spans="1:12" s="24" customFormat="1" x14ac:dyDescent="0.2">
      <c r="A206" s="21"/>
      <c r="B206" s="7"/>
      <c r="C206" s="7"/>
      <c r="D206" s="7"/>
      <c r="F206" s="21"/>
      <c r="G206" s="21"/>
      <c r="H206" s="21"/>
      <c r="I206" s="21"/>
      <c r="J206" s="21"/>
      <c r="K206" s="21"/>
      <c r="L206" s="21"/>
    </row>
    <row r="207" spans="1:12" s="24" customFormat="1" x14ac:dyDescent="0.2">
      <c r="A207" s="21"/>
      <c r="B207" s="7"/>
      <c r="C207" s="7"/>
      <c r="D207" s="7"/>
      <c r="F207" s="21"/>
      <c r="G207" s="21"/>
      <c r="H207" s="21"/>
      <c r="I207" s="21"/>
      <c r="J207" s="21"/>
      <c r="K207" s="21"/>
      <c r="L207" s="21"/>
    </row>
    <row r="208" spans="1:12" s="24" customFormat="1" x14ac:dyDescent="0.2">
      <c r="A208" s="21"/>
      <c r="B208" s="7"/>
      <c r="C208" s="7"/>
      <c r="D208" s="7"/>
      <c r="F208" s="21"/>
      <c r="G208" s="21"/>
      <c r="H208" s="21"/>
      <c r="I208" s="21"/>
      <c r="J208" s="21"/>
      <c r="K208" s="21"/>
      <c r="L208" s="21"/>
    </row>
    <row r="209" spans="1:12" s="24" customFormat="1" x14ac:dyDescent="0.2">
      <c r="A209" s="21"/>
      <c r="B209" s="7"/>
      <c r="C209" s="7"/>
      <c r="D209" s="7"/>
      <c r="F209" s="21"/>
      <c r="G209" s="21"/>
      <c r="H209" s="21"/>
      <c r="I209" s="21"/>
      <c r="J209" s="21"/>
      <c r="K209" s="21"/>
      <c r="L209" s="21"/>
    </row>
    <row r="210" spans="1:12" s="24" customFormat="1" x14ac:dyDescent="0.2">
      <c r="A210" s="21"/>
      <c r="B210" s="7"/>
      <c r="C210" s="7"/>
      <c r="D210" s="7"/>
      <c r="F210" s="21"/>
      <c r="G210" s="21"/>
      <c r="H210" s="21"/>
      <c r="I210" s="21"/>
      <c r="J210" s="21"/>
      <c r="K210" s="21"/>
      <c r="L210" s="21"/>
    </row>
    <row r="211" spans="1:12" s="24" customFormat="1" x14ac:dyDescent="0.2">
      <c r="A211" s="21"/>
      <c r="B211" s="7"/>
      <c r="C211" s="7"/>
      <c r="D211" s="7"/>
      <c r="F211" s="21"/>
      <c r="G211" s="21"/>
      <c r="H211" s="21"/>
      <c r="I211" s="21"/>
      <c r="J211" s="21"/>
      <c r="K211" s="21"/>
      <c r="L211" s="21"/>
    </row>
    <row r="212" spans="1:12" s="24" customFormat="1" x14ac:dyDescent="0.2">
      <c r="A212" s="21"/>
      <c r="B212" s="7"/>
      <c r="C212" s="7"/>
      <c r="D212" s="7"/>
      <c r="F212" s="21"/>
      <c r="G212" s="21"/>
      <c r="H212" s="21"/>
      <c r="I212" s="21"/>
      <c r="J212" s="21"/>
      <c r="K212" s="21"/>
      <c r="L212" s="21"/>
    </row>
    <row r="213" spans="1:12" s="24" customFormat="1" x14ac:dyDescent="0.2">
      <c r="A213" s="21"/>
      <c r="B213" s="7"/>
      <c r="C213" s="7"/>
      <c r="D213" s="7"/>
      <c r="F213" s="21"/>
      <c r="G213" s="21"/>
      <c r="H213" s="21"/>
      <c r="I213" s="21"/>
      <c r="J213" s="21"/>
      <c r="K213" s="21"/>
      <c r="L213" s="21"/>
    </row>
    <row r="214" spans="1:12" s="24" customFormat="1" x14ac:dyDescent="0.2">
      <c r="A214" s="21"/>
      <c r="B214" s="7"/>
      <c r="C214" s="7"/>
      <c r="D214" s="7"/>
      <c r="F214" s="21"/>
      <c r="G214" s="21"/>
      <c r="H214" s="21"/>
      <c r="I214" s="21"/>
      <c r="J214" s="21"/>
      <c r="K214" s="21"/>
      <c r="L214" s="21"/>
    </row>
    <row r="215" spans="1:12" s="24" customFormat="1" x14ac:dyDescent="0.2">
      <c r="A215" s="21"/>
      <c r="B215" s="7"/>
      <c r="C215" s="7"/>
      <c r="D215" s="7"/>
      <c r="F215" s="21"/>
      <c r="G215" s="21"/>
      <c r="H215" s="21"/>
      <c r="I215" s="21"/>
      <c r="J215" s="21"/>
      <c r="K215" s="21"/>
      <c r="L215" s="21"/>
    </row>
    <row r="216" spans="1:12" s="24" customFormat="1" x14ac:dyDescent="0.2">
      <c r="A216" s="21"/>
      <c r="B216" s="7"/>
      <c r="C216" s="7"/>
      <c r="D216" s="7"/>
      <c r="F216" s="21"/>
      <c r="G216" s="21"/>
      <c r="H216" s="21"/>
      <c r="I216" s="21"/>
      <c r="J216" s="21"/>
      <c r="K216" s="21"/>
      <c r="L216" s="21"/>
    </row>
    <row r="217" spans="1:12" s="24" customFormat="1" x14ac:dyDescent="0.2">
      <c r="A217" s="21"/>
      <c r="B217" s="7"/>
      <c r="C217" s="7"/>
      <c r="D217" s="7"/>
      <c r="F217" s="21"/>
      <c r="G217" s="21"/>
      <c r="H217" s="21"/>
      <c r="I217" s="21"/>
      <c r="J217" s="21"/>
      <c r="K217" s="21"/>
      <c r="L217" s="21"/>
    </row>
    <row r="218" spans="1:12" s="24" customFormat="1" x14ac:dyDescent="0.2">
      <c r="A218" s="21"/>
      <c r="B218" s="7"/>
      <c r="C218" s="7"/>
      <c r="D218" s="7"/>
      <c r="F218" s="21"/>
      <c r="G218" s="21"/>
      <c r="H218" s="21"/>
      <c r="I218" s="21"/>
      <c r="J218" s="21"/>
      <c r="K218" s="21"/>
      <c r="L218" s="21"/>
    </row>
    <row r="219" spans="1:12" s="24" customFormat="1" x14ac:dyDescent="0.2">
      <c r="A219" s="21"/>
      <c r="B219" s="7"/>
      <c r="C219" s="7"/>
      <c r="D219" s="7"/>
      <c r="F219" s="21"/>
      <c r="G219" s="21"/>
      <c r="H219" s="21"/>
      <c r="I219" s="21"/>
      <c r="J219" s="21"/>
      <c r="K219" s="21"/>
      <c r="L219" s="21"/>
    </row>
    <row r="220" spans="1:12" s="24" customFormat="1" x14ac:dyDescent="0.2">
      <c r="A220" s="21"/>
      <c r="B220" s="7"/>
      <c r="C220" s="7"/>
      <c r="D220" s="7"/>
      <c r="F220" s="21"/>
      <c r="G220" s="21"/>
      <c r="H220" s="21"/>
      <c r="I220" s="21"/>
      <c r="J220" s="21"/>
      <c r="K220" s="21"/>
      <c r="L220" s="21"/>
    </row>
    <row r="221" spans="1:12" s="24" customFormat="1" x14ac:dyDescent="0.2">
      <c r="A221" s="21"/>
      <c r="B221" s="7"/>
      <c r="C221" s="7"/>
      <c r="D221" s="7"/>
      <c r="F221" s="21"/>
      <c r="G221" s="21"/>
      <c r="H221" s="21"/>
      <c r="I221" s="21"/>
      <c r="J221" s="21"/>
      <c r="K221" s="21"/>
      <c r="L221" s="21"/>
    </row>
    <row r="222" spans="1:12" s="24" customFormat="1" x14ac:dyDescent="0.2">
      <c r="A222" s="21"/>
      <c r="B222" s="7"/>
      <c r="C222" s="7"/>
      <c r="D222" s="7"/>
      <c r="F222" s="21"/>
      <c r="G222" s="21"/>
      <c r="H222" s="21"/>
      <c r="I222" s="21"/>
      <c r="J222" s="21"/>
      <c r="K222" s="21"/>
      <c r="L222" s="21"/>
    </row>
    <row r="223" spans="1:12" s="24" customFormat="1" x14ac:dyDescent="0.2">
      <c r="A223" s="21"/>
      <c r="B223" s="7"/>
      <c r="C223" s="7"/>
      <c r="D223" s="7"/>
      <c r="F223" s="21"/>
      <c r="G223" s="21"/>
      <c r="H223" s="21"/>
      <c r="I223" s="21"/>
      <c r="J223" s="21"/>
      <c r="K223" s="21"/>
      <c r="L223" s="21"/>
    </row>
    <row r="224" spans="1:12" s="24" customFormat="1" x14ac:dyDescent="0.2">
      <c r="A224" s="21"/>
      <c r="B224" s="7"/>
      <c r="C224" s="7"/>
      <c r="D224" s="7"/>
      <c r="F224" s="21"/>
      <c r="G224" s="21"/>
      <c r="H224" s="21"/>
      <c r="I224" s="21"/>
      <c r="J224" s="21"/>
      <c r="K224" s="21"/>
      <c r="L224" s="21"/>
    </row>
    <row r="225" spans="1:12" s="24" customFormat="1" x14ac:dyDescent="0.2">
      <c r="A225" s="21"/>
      <c r="B225" s="7"/>
      <c r="C225" s="7"/>
      <c r="D225" s="7"/>
      <c r="F225" s="21"/>
      <c r="G225" s="21"/>
      <c r="H225" s="21"/>
      <c r="I225" s="21"/>
      <c r="J225" s="21"/>
      <c r="K225" s="21"/>
      <c r="L225" s="21"/>
    </row>
    <row r="226" spans="1:12" s="24" customFormat="1" x14ac:dyDescent="0.2">
      <c r="A226" s="21"/>
      <c r="B226" s="7"/>
      <c r="C226" s="7"/>
      <c r="D226" s="7"/>
      <c r="F226" s="21"/>
      <c r="G226" s="21"/>
      <c r="H226" s="21"/>
      <c r="I226" s="21"/>
      <c r="J226" s="21"/>
      <c r="K226" s="21"/>
      <c r="L226" s="21"/>
    </row>
    <row r="227" spans="1:12" s="24" customFormat="1" x14ac:dyDescent="0.2">
      <c r="A227" s="21"/>
      <c r="B227" s="7"/>
      <c r="C227" s="7"/>
      <c r="D227" s="7"/>
      <c r="F227" s="21"/>
      <c r="G227" s="21"/>
      <c r="H227" s="21"/>
      <c r="I227" s="21"/>
      <c r="J227" s="21"/>
      <c r="K227" s="21"/>
      <c r="L227" s="21"/>
    </row>
    <row r="228" spans="1:12" s="24" customFormat="1" x14ac:dyDescent="0.2">
      <c r="A228" s="21"/>
      <c r="B228" s="7"/>
      <c r="C228" s="7"/>
      <c r="D228" s="7"/>
      <c r="F228" s="21"/>
      <c r="G228" s="21"/>
      <c r="H228" s="21"/>
      <c r="I228" s="21"/>
      <c r="J228" s="21"/>
      <c r="K228" s="21"/>
      <c r="L228" s="21"/>
    </row>
    <row r="229" spans="1:12" s="24" customFormat="1" x14ac:dyDescent="0.2">
      <c r="A229" s="21"/>
      <c r="B229" s="7"/>
      <c r="C229" s="7"/>
      <c r="D229" s="7"/>
      <c r="F229" s="21"/>
      <c r="G229" s="21"/>
      <c r="H229" s="21"/>
      <c r="I229" s="21"/>
      <c r="J229" s="21"/>
      <c r="K229" s="21"/>
      <c r="L229" s="21"/>
    </row>
    <row r="230" spans="1:12" s="24" customFormat="1" x14ac:dyDescent="0.2">
      <c r="A230" s="21"/>
      <c r="B230" s="7"/>
      <c r="C230" s="7"/>
      <c r="D230" s="7"/>
      <c r="F230" s="21"/>
      <c r="G230" s="21"/>
      <c r="H230" s="21"/>
      <c r="I230" s="21"/>
      <c r="J230" s="21"/>
      <c r="K230" s="21"/>
      <c r="L230" s="21"/>
    </row>
    <row r="231" spans="1:12" s="24" customFormat="1" x14ac:dyDescent="0.2">
      <c r="A231" s="21"/>
      <c r="B231" s="7"/>
      <c r="C231" s="7"/>
      <c r="D231" s="7"/>
      <c r="F231" s="21"/>
      <c r="G231" s="21"/>
      <c r="H231" s="21"/>
      <c r="I231" s="21"/>
      <c r="J231" s="21"/>
      <c r="K231" s="21"/>
      <c r="L231" s="21"/>
    </row>
    <row r="232" spans="1:12" s="24" customFormat="1" x14ac:dyDescent="0.2">
      <c r="A232" s="21"/>
      <c r="B232" s="7"/>
      <c r="C232" s="7"/>
      <c r="D232" s="7"/>
      <c r="F232" s="21"/>
      <c r="G232" s="21"/>
      <c r="H232" s="21"/>
      <c r="I232" s="21"/>
      <c r="J232" s="21"/>
      <c r="K232" s="21"/>
      <c r="L232" s="21"/>
    </row>
    <row r="233" spans="1:12" s="24" customFormat="1" x14ac:dyDescent="0.2">
      <c r="A233" s="21"/>
      <c r="B233" s="7"/>
      <c r="C233" s="7"/>
      <c r="D233" s="7"/>
      <c r="F233" s="21"/>
      <c r="G233" s="21"/>
      <c r="H233" s="21"/>
      <c r="I233" s="21"/>
      <c r="J233" s="21"/>
      <c r="K233" s="21"/>
      <c r="L233" s="21"/>
    </row>
    <row r="234" spans="1:12" s="24" customFormat="1" x14ac:dyDescent="0.2">
      <c r="A234" s="21"/>
      <c r="B234" s="7"/>
      <c r="C234" s="7"/>
      <c r="D234" s="7"/>
      <c r="F234" s="21"/>
      <c r="G234" s="21"/>
      <c r="H234" s="21"/>
      <c r="I234" s="21"/>
      <c r="J234" s="21"/>
      <c r="K234" s="21"/>
      <c r="L234" s="21"/>
    </row>
    <row r="235" spans="1:12" s="24" customFormat="1" x14ac:dyDescent="0.2">
      <c r="A235" s="21"/>
      <c r="B235" s="7"/>
      <c r="C235" s="7"/>
      <c r="D235" s="7"/>
      <c r="F235" s="21"/>
      <c r="G235" s="21"/>
      <c r="H235" s="21"/>
      <c r="I235" s="21"/>
      <c r="J235" s="21"/>
      <c r="K235" s="21"/>
      <c r="L235" s="21"/>
    </row>
    <row r="236" spans="1:12" s="24" customFormat="1" x14ac:dyDescent="0.2">
      <c r="A236" s="21"/>
      <c r="B236" s="7"/>
      <c r="C236" s="7"/>
      <c r="D236" s="7"/>
      <c r="F236" s="21"/>
      <c r="G236" s="21"/>
      <c r="H236" s="21"/>
      <c r="I236" s="21"/>
      <c r="J236" s="21"/>
      <c r="K236" s="21"/>
      <c r="L236" s="21"/>
    </row>
    <row r="237" spans="1:12" s="24" customFormat="1" x14ac:dyDescent="0.2">
      <c r="A237" s="21"/>
      <c r="B237" s="7"/>
      <c r="C237" s="7"/>
      <c r="D237" s="7"/>
      <c r="F237" s="21"/>
      <c r="G237" s="21"/>
      <c r="H237" s="21"/>
      <c r="I237" s="21"/>
      <c r="J237" s="21"/>
      <c r="K237" s="21"/>
      <c r="L237" s="21"/>
    </row>
    <row r="238" spans="1:12" s="24" customFormat="1" x14ac:dyDescent="0.2">
      <c r="A238" s="21"/>
      <c r="B238" s="7"/>
      <c r="C238" s="7"/>
      <c r="D238" s="7"/>
      <c r="F238" s="21"/>
      <c r="G238" s="21"/>
      <c r="H238" s="21"/>
      <c r="I238" s="21"/>
      <c r="J238" s="21"/>
      <c r="K238" s="21"/>
      <c r="L238" s="21"/>
    </row>
    <row r="239" spans="1:12" s="24" customFormat="1" x14ac:dyDescent="0.2">
      <c r="A239" s="21"/>
      <c r="B239" s="7"/>
      <c r="C239" s="7"/>
      <c r="D239" s="7"/>
      <c r="F239" s="21"/>
      <c r="G239" s="21"/>
      <c r="H239" s="21"/>
      <c r="I239" s="21"/>
      <c r="J239" s="21"/>
      <c r="K239" s="21"/>
      <c r="L239" s="21"/>
    </row>
    <row r="240" spans="1:12" s="24" customFormat="1" x14ac:dyDescent="0.2">
      <c r="A240" s="21"/>
      <c r="B240" s="7"/>
      <c r="C240" s="7"/>
      <c r="D240" s="7"/>
      <c r="F240" s="21"/>
      <c r="G240" s="21"/>
      <c r="H240" s="21"/>
      <c r="I240" s="21"/>
      <c r="J240" s="21"/>
      <c r="K240" s="21"/>
      <c r="L240" s="21"/>
    </row>
    <row r="241" spans="1:12" s="24" customFormat="1" x14ac:dyDescent="0.2">
      <c r="A241" s="21"/>
      <c r="B241" s="7"/>
      <c r="C241" s="7"/>
      <c r="D241" s="7"/>
      <c r="F241" s="21"/>
      <c r="G241" s="21"/>
      <c r="H241" s="21"/>
      <c r="I241" s="21"/>
      <c r="J241" s="21"/>
      <c r="K241" s="21"/>
      <c r="L241" s="21"/>
    </row>
    <row r="242" spans="1:12" s="24" customFormat="1" x14ac:dyDescent="0.2">
      <c r="A242" s="21"/>
      <c r="B242" s="7"/>
      <c r="C242" s="7"/>
      <c r="D242" s="7"/>
      <c r="F242" s="21"/>
      <c r="G242" s="21"/>
      <c r="H242" s="21"/>
      <c r="I242" s="21"/>
      <c r="J242" s="21"/>
      <c r="K242" s="21"/>
      <c r="L242" s="21"/>
    </row>
    <row r="243" spans="1:12" s="24" customFormat="1" x14ac:dyDescent="0.2">
      <c r="A243" s="21"/>
      <c r="B243" s="7"/>
      <c r="C243" s="7"/>
      <c r="D243" s="7"/>
      <c r="F243" s="21"/>
      <c r="G243" s="21"/>
      <c r="H243" s="21"/>
      <c r="I243" s="21"/>
      <c r="J243" s="21"/>
      <c r="K243" s="21"/>
      <c r="L243" s="21"/>
    </row>
    <row r="244" spans="1:12" s="24" customFormat="1" x14ac:dyDescent="0.2">
      <c r="A244" s="21"/>
      <c r="B244" s="7"/>
      <c r="C244" s="7"/>
      <c r="D244" s="7"/>
      <c r="F244" s="21"/>
      <c r="G244" s="21"/>
      <c r="H244" s="21"/>
      <c r="I244" s="21"/>
      <c r="J244" s="21"/>
      <c r="K244" s="21"/>
      <c r="L244" s="21"/>
    </row>
    <row r="245" spans="1:12" s="24" customFormat="1" x14ac:dyDescent="0.2">
      <c r="A245" s="21"/>
      <c r="B245" s="7"/>
      <c r="C245" s="7"/>
      <c r="D245" s="7"/>
      <c r="F245" s="21"/>
      <c r="G245" s="21"/>
      <c r="H245" s="21"/>
      <c r="I245" s="21"/>
      <c r="J245" s="21"/>
      <c r="K245" s="21"/>
      <c r="L245" s="21"/>
    </row>
    <row r="246" spans="1:12" s="24" customFormat="1" x14ac:dyDescent="0.2">
      <c r="A246" s="21"/>
      <c r="B246" s="7"/>
      <c r="C246" s="7"/>
      <c r="D246" s="7"/>
      <c r="F246" s="21"/>
      <c r="G246" s="21"/>
      <c r="H246" s="21"/>
      <c r="I246" s="21"/>
      <c r="J246" s="21"/>
      <c r="K246" s="21"/>
      <c r="L246" s="21"/>
    </row>
    <row r="247" spans="1:12" s="24" customFormat="1" x14ac:dyDescent="0.2">
      <c r="A247" s="21"/>
      <c r="B247" s="7"/>
      <c r="C247" s="7"/>
      <c r="D247" s="7"/>
      <c r="F247" s="21"/>
      <c r="G247" s="21"/>
      <c r="H247" s="21"/>
      <c r="I247" s="21"/>
      <c r="J247" s="21"/>
      <c r="K247" s="21"/>
      <c r="L247" s="21"/>
    </row>
    <row r="248" spans="1:12" s="24" customFormat="1" x14ac:dyDescent="0.2">
      <c r="A248" s="21"/>
      <c r="B248" s="7"/>
      <c r="C248" s="7"/>
      <c r="D248" s="7"/>
      <c r="F248" s="21"/>
      <c r="G248" s="21"/>
      <c r="H248" s="21"/>
      <c r="I248" s="21"/>
      <c r="J248" s="21"/>
      <c r="K248" s="21"/>
      <c r="L248" s="21"/>
    </row>
    <row r="249" spans="1:12" s="24" customFormat="1" x14ac:dyDescent="0.2">
      <c r="A249" s="21"/>
      <c r="B249" s="7"/>
      <c r="C249" s="7"/>
      <c r="D249" s="7"/>
      <c r="F249" s="21"/>
      <c r="G249" s="21"/>
      <c r="H249" s="21"/>
      <c r="I249" s="21"/>
      <c r="J249" s="21"/>
      <c r="K249" s="21"/>
      <c r="L249" s="21"/>
    </row>
    <row r="250" spans="1:12" s="24" customFormat="1" x14ac:dyDescent="0.2">
      <c r="A250" s="21"/>
      <c r="B250" s="7"/>
      <c r="C250" s="7"/>
      <c r="D250" s="7"/>
      <c r="F250" s="21"/>
      <c r="G250" s="21"/>
      <c r="H250" s="21"/>
      <c r="I250" s="21"/>
      <c r="J250" s="21"/>
      <c r="K250" s="21"/>
      <c r="L250" s="21"/>
    </row>
    <row r="251" spans="1:12" s="24" customFormat="1" x14ac:dyDescent="0.2">
      <c r="A251" s="21"/>
      <c r="B251" s="7"/>
      <c r="C251" s="7"/>
      <c r="D251" s="7"/>
      <c r="F251" s="21"/>
      <c r="G251" s="21"/>
      <c r="H251" s="21"/>
      <c r="I251" s="21"/>
      <c r="J251" s="21"/>
      <c r="K251" s="21"/>
      <c r="L251" s="21"/>
    </row>
    <row r="252" spans="1:12" s="24" customFormat="1" x14ac:dyDescent="0.2">
      <c r="A252" s="21"/>
      <c r="B252" s="7"/>
      <c r="C252" s="7"/>
      <c r="D252" s="7"/>
      <c r="F252" s="21"/>
      <c r="G252" s="21"/>
      <c r="H252" s="21"/>
      <c r="I252" s="21"/>
      <c r="J252" s="21"/>
      <c r="K252" s="21"/>
      <c r="L252" s="21"/>
    </row>
    <row r="253" spans="1:12" s="24" customFormat="1" x14ac:dyDescent="0.2">
      <c r="A253" s="21"/>
      <c r="B253" s="7"/>
      <c r="C253" s="7"/>
      <c r="D253" s="7"/>
      <c r="F253" s="21"/>
      <c r="G253" s="21"/>
      <c r="H253" s="21"/>
      <c r="I253" s="21"/>
      <c r="J253" s="21"/>
      <c r="K253" s="21"/>
      <c r="L253" s="21"/>
    </row>
    <row r="254" spans="1:12" s="24" customFormat="1" x14ac:dyDescent="0.2">
      <c r="A254" s="21"/>
      <c r="B254" s="7"/>
      <c r="C254" s="7"/>
      <c r="D254" s="7"/>
      <c r="F254" s="21"/>
      <c r="G254" s="21"/>
      <c r="H254" s="21"/>
      <c r="I254" s="21"/>
      <c r="J254" s="21"/>
      <c r="K254" s="21"/>
      <c r="L254" s="21"/>
    </row>
    <row r="255" spans="1:12" s="24" customFormat="1" x14ac:dyDescent="0.2">
      <c r="A255" s="21"/>
      <c r="B255" s="7"/>
      <c r="C255" s="7"/>
      <c r="D255" s="7"/>
      <c r="F255" s="21"/>
      <c r="G255" s="21"/>
      <c r="H255" s="21"/>
      <c r="I255" s="21"/>
      <c r="J255" s="21"/>
      <c r="K255" s="21"/>
      <c r="L255" s="21"/>
    </row>
    <row r="256" spans="1:12" s="24" customFormat="1" x14ac:dyDescent="0.2">
      <c r="A256" s="21"/>
      <c r="B256" s="7"/>
      <c r="C256" s="7"/>
      <c r="D256" s="7"/>
      <c r="F256" s="21"/>
      <c r="G256" s="21"/>
      <c r="H256" s="21"/>
      <c r="I256" s="21"/>
      <c r="J256" s="21"/>
      <c r="K256" s="21"/>
      <c r="L256" s="21"/>
    </row>
    <row r="257" spans="1:12" s="24" customFormat="1" x14ac:dyDescent="0.2">
      <c r="A257" s="21"/>
      <c r="B257" s="7"/>
      <c r="C257" s="7"/>
      <c r="D257" s="7"/>
      <c r="F257" s="21"/>
      <c r="G257" s="21"/>
      <c r="H257" s="21"/>
      <c r="I257" s="21"/>
      <c r="J257" s="21"/>
      <c r="K257" s="21"/>
      <c r="L257" s="21"/>
    </row>
    <row r="258" spans="1:12" s="24" customFormat="1" x14ac:dyDescent="0.2">
      <c r="A258" s="21"/>
      <c r="B258" s="7"/>
      <c r="C258" s="7"/>
      <c r="D258" s="7"/>
      <c r="F258" s="21"/>
      <c r="G258" s="21"/>
      <c r="H258" s="21"/>
      <c r="I258" s="21"/>
      <c r="J258" s="21"/>
      <c r="K258" s="21"/>
      <c r="L258" s="21"/>
    </row>
    <row r="259" spans="1:12" s="24" customFormat="1" x14ac:dyDescent="0.2">
      <c r="A259" s="21"/>
      <c r="B259" s="7"/>
      <c r="C259" s="7"/>
      <c r="D259" s="7"/>
      <c r="F259" s="21"/>
      <c r="G259" s="21"/>
      <c r="H259" s="21"/>
      <c r="I259" s="21"/>
      <c r="J259" s="21"/>
      <c r="K259" s="21"/>
      <c r="L259" s="21"/>
    </row>
    <row r="260" spans="1:12" s="24" customFormat="1" x14ac:dyDescent="0.2">
      <c r="A260" s="21"/>
      <c r="B260" s="7"/>
      <c r="C260" s="7"/>
      <c r="D260" s="7"/>
      <c r="F260" s="21"/>
      <c r="G260" s="21"/>
      <c r="H260" s="21"/>
      <c r="I260" s="21"/>
      <c r="J260" s="21"/>
      <c r="K260" s="21"/>
      <c r="L260" s="21"/>
    </row>
    <row r="261" spans="1:12" s="24" customFormat="1" x14ac:dyDescent="0.2">
      <c r="A261" s="21"/>
      <c r="B261" s="7"/>
      <c r="C261" s="7"/>
      <c r="D261" s="7"/>
      <c r="F261" s="21"/>
      <c r="G261" s="21"/>
      <c r="H261" s="21"/>
      <c r="I261" s="21"/>
      <c r="J261" s="21"/>
      <c r="K261" s="21"/>
      <c r="L261" s="21"/>
    </row>
    <row r="262" spans="1:12" s="24" customFormat="1" x14ac:dyDescent="0.2">
      <c r="A262" s="21"/>
      <c r="B262" s="7"/>
      <c r="C262" s="7"/>
      <c r="D262" s="7"/>
      <c r="F262" s="21"/>
      <c r="G262" s="21"/>
      <c r="H262" s="21"/>
      <c r="I262" s="21"/>
      <c r="J262" s="21"/>
      <c r="K262" s="21"/>
      <c r="L262" s="21"/>
    </row>
    <row r="263" spans="1:12" s="24" customFormat="1" x14ac:dyDescent="0.2">
      <c r="A263" s="21"/>
      <c r="B263" s="7"/>
      <c r="C263" s="7"/>
      <c r="D263" s="7"/>
      <c r="F263" s="21"/>
      <c r="G263" s="21"/>
      <c r="H263" s="21"/>
      <c r="I263" s="21"/>
      <c r="J263" s="21"/>
      <c r="K263" s="21"/>
      <c r="L263" s="21"/>
    </row>
    <row r="264" spans="1:12" s="24" customFormat="1" x14ac:dyDescent="0.2">
      <c r="A264" s="21"/>
      <c r="B264" s="7"/>
      <c r="C264" s="7"/>
      <c r="D264" s="7"/>
      <c r="F264" s="21"/>
      <c r="G264" s="21"/>
      <c r="H264" s="21"/>
      <c r="I264" s="21"/>
      <c r="J264" s="21"/>
      <c r="K264" s="21"/>
      <c r="L264" s="21"/>
    </row>
    <row r="265" spans="1:12" s="24" customFormat="1" x14ac:dyDescent="0.2">
      <c r="A265" s="21"/>
      <c r="B265" s="7"/>
      <c r="C265" s="7"/>
      <c r="D265" s="7"/>
      <c r="F265" s="21"/>
      <c r="G265" s="21"/>
      <c r="H265" s="21"/>
      <c r="I265" s="21"/>
      <c r="J265" s="21"/>
      <c r="K265" s="21"/>
      <c r="L265" s="21"/>
    </row>
  </sheetData>
  <sortState ref="A62:L81">
    <sortCondition ref="B62:B81"/>
  </sortState>
  <pageMargins left="0.7" right="0.7" top="0.75" bottom="0.75" header="0.3" footer="0.3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264"/>
  <sheetViews>
    <sheetView tabSelected="1"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A2" sqref="A2"/>
    </sheetView>
  </sheetViews>
  <sheetFormatPr defaultColWidth="9.140625" defaultRowHeight="12.75" x14ac:dyDescent="0.2"/>
  <cols>
    <col min="1" max="1" width="11.7109375" style="21" bestFit="1" customWidth="1"/>
    <col min="2" max="2" width="52.140625" style="7" customWidth="1"/>
    <col min="3" max="3" width="7.42578125" style="7" customWidth="1"/>
    <col min="4" max="4" width="8.7109375" style="7" customWidth="1"/>
    <col min="5" max="5" width="6" style="24" bestFit="1" customWidth="1"/>
    <col min="6" max="6" width="14.5703125" style="21" bestFit="1" customWidth="1"/>
    <col min="7" max="7" width="25.5703125" style="21" bestFit="1" customWidth="1"/>
    <col min="8" max="8" width="15" style="21" bestFit="1" customWidth="1"/>
    <col min="9" max="9" width="7.140625" style="21" customWidth="1"/>
    <col min="10" max="10" width="14.5703125" style="21" bestFit="1" customWidth="1"/>
    <col min="11" max="11" width="15.28515625" style="21" customWidth="1"/>
    <col min="12" max="12" width="16.5703125" style="21" bestFit="1" customWidth="1"/>
    <col min="13" max="16384" width="9.140625" style="21"/>
  </cols>
  <sheetData>
    <row r="1" spans="1:12" x14ac:dyDescent="0.2">
      <c r="E1" s="25"/>
      <c r="G1" s="26" t="s">
        <v>166</v>
      </c>
      <c r="H1" s="27">
        <v>411368962.54592359</v>
      </c>
      <c r="K1" s="26" t="s">
        <v>167</v>
      </c>
      <c r="L1" s="27">
        <v>82257264.794892237</v>
      </c>
    </row>
    <row r="2" spans="1:12" s="29" customFormat="1" ht="51" x14ac:dyDescent="0.2">
      <c r="A2" s="49" t="s">
        <v>0</v>
      </c>
      <c r="B2" s="4" t="s">
        <v>1</v>
      </c>
      <c r="C2" s="4" t="s">
        <v>168</v>
      </c>
      <c r="D2" s="4" t="s">
        <v>2</v>
      </c>
      <c r="E2" s="50" t="s">
        <v>169</v>
      </c>
      <c r="F2" s="51" t="s">
        <v>170</v>
      </c>
      <c r="G2" s="4" t="s">
        <v>171</v>
      </c>
      <c r="H2" s="4" t="s">
        <v>4</v>
      </c>
      <c r="I2" s="28"/>
      <c r="J2" s="4" t="s">
        <v>172</v>
      </c>
      <c r="K2" s="4" t="s">
        <v>173</v>
      </c>
      <c r="L2" s="4" t="s">
        <v>5</v>
      </c>
    </row>
    <row r="3" spans="1:12" x14ac:dyDescent="0.2">
      <c r="A3" s="55" t="s">
        <v>22</v>
      </c>
      <c r="B3" s="7" t="s">
        <v>23</v>
      </c>
      <c r="C3" s="31" t="s">
        <v>174</v>
      </c>
      <c r="D3" s="7">
        <v>1</v>
      </c>
      <c r="E3" s="32">
        <v>1</v>
      </c>
      <c r="F3" s="33">
        <v>1333036.3999999999</v>
      </c>
      <c r="G3" s="34">
        <f t="shared" ref="G3:G34" si="0">IF($E3=1,F3/$F$58,0)</f>
        <v>3.4488434805092913E-3</v>
      </c>
      <c r="H3" s="33">
        <f t="shared" ref="H3:H34" si="1">IF($E3=1,ROUND(G3*($H$60),0),0)</f>
        <v>1192332</v>
      </c>
      <c r="I3" s="33"/>
      <c r="J3" s="33">
        <v>870752.26881363674</v>
      </c>
      <c r="K3" s="34">
        <f t="shared" ref="K3:K34" si="2">IF($E3=1,J3/$J$58,0)</f>
        <v>5.4686962620500356E-3</v>
      </c>
      <c r="L3" s="35">
        <f t="shared" ref="L3:L34" si="3">IF($E3=1,ROUND(K3*$L$60,0),0)</f>
        <v>384613</v>
      </c>
    </row>
    <row r="4" spans="1:12" x14ac:dyDescent="0.2">
      <c r="A4" s="12" t="s">
        <v>24</v>
      </c>
      <c r="B4" s="54" t="s">
        <v>25</v>
      </c>
      <c r="C4" s="31" t="s">
        <v>174</v>
      </c>
      <c r="D4" s="54">
        <v>1</v>
      </c>
      <c r="E4" s="32">
        <v>1</v>
      </c>
      <c r="F4" s="33">
        <v>2949527.87</v>
      </c>
      <c r="G4" s="34">
        <f t="shared" si="0"/>
        <v>7.631044407361987E-3</v>
      </c>
      <c r="H4" s="33">
        <f t="shared" si="1"/>
        <v>2638199</v>
      </c>
      <c r="I4" s="33"/>
      <c r="J4" s="33">
        <v>2728583.3091734163</v>
      </c>
      <c r="K4" s="34">
        <f t="shared" si="2"/>
        <v>1.713666892180378E-2</v>
      </c>
      <c r="L4" s="35">
        <f t="shared" si="3"/>
        <v>1205221</v>
      </c>
    </row>
    <row r="5" spans="1:12" x14ac:dyDescent="0.2">
      <c r="A5" s="12" t="s">
        <v>26</v>
      </c>
      <c r="B5" s="54" t="s">
        <v>27</v>
      </c>
      <c r="C5" s="31" t="s">
        <v>174</v>
      </c>
      <c r="D5" s="54">
        <v>1</v>
      </c>
      <c r="E5" s="32">
        <v>1</v>
      </c>
      <c r="F5" s="33">
        <v>6966406.1799999997</v>
      </c>
      <c r="G5" s="34">
        <f t="shared" si="0"/>
        <v>1.8023547246326235E-2</v>
      </c>
      <c r="H5" s="33">
        <f t="shared" si="1"/>
        <v>6231088</v>
      </c>
      <c r="I5" s="33"/>
      <c r="J5" s="33">
        <v>3527391.7884476809</v>
      </c>
      <c r="K5" s="34">
        <f t="shared" si="2"/>
        <v>2.2153527448802349E-2</v>
      </c>
      <c r="L5" s="35">
        <f t="shared" si="3"/>
        <v>1558057</v>
      </c>
    </row>
    <row r="6" spans="1:12" x14ac:dyDescent="0.2">
      <c r="A6" s="55" t="s">
        <v>28</v>
      </c>
      <c r="B6" s="54" t="s">
        <v>29</v>
      </c>
      <c r="C6" s="31" t="s">
        <v>174</v>
      </c>
      <c r="D6" s="54">
        <v>1</v>
      </c>
      <c r="E6" s="32">
        <v>1</v>
      </c>
      <c r="F6" s="33">
        <v>5892855.1200000001</v>
      </c>
      <c r="G6" s="34">
        <f t="shared" si="0"/>
        <v>1.5246046516207508E-2</v>
      </c>
      <c r="H6" s="33">
        <f t="shared" si="1"/>
        <v>5270853</v>
      </c>
      <c r="I6" s="33"/>
      <c r="J6" s="33">
        <v>3479678.6878688387</v>
      </c>
      <c r="K6" s="34">
        <f t="shared" si="2"/>
        <v>2.1853868792567281E-2</v>
      </c>
      <c r="L6" s="35">
        <f t="shared" si="3"/>
        <v>1536982</v>
      </c>
    </row>
    <row r="7" spans="1:12" x14ac:dyDescent="0.2">
      <c r="A7" s="55" t="s">
        <v>30</v>
      </c>
      <c r="B7" s="54" t="s">
        <v>31</v>
      </c>
      <c r="C7" s="31" t="s">
        <v>174</v>
      </c>
      <c r="D7" s="54">
        <v>1</v>
      </c>
      <c r="E7" s="32">
        <v>1</v>
      </c>
      <c r="F7" s="33">
        <v>8136430.6600000001</v>
      </c>
      <c r="G7" s="34">
        <f t="shared" si="0"/>
        <v>2.1050644855877088E-2</v>
      </c>
      <c r="H7" s="33">
        <f t="shared" si="1"/>
        <v>7277614</v>
      </c>
      <c r="I7" s="33"/>
      <c r="J7" s="33">
        <v>4504948.3828476481</v>
      </c>
      <c r="K7" s="34">
        <f t="shared" si="2"/>
        <v>2.8293000505841992E-2</v>
      </c>
      <c r="L7" s="35">
        <f t="shared" si="3"/>
        <v>1989846</v>
      </c>
    </row>
    <row r="8" spans="1:12" x14ac:dyDescent="0.2">
      <c r="A8" s="48" t="s">
        <v>32</v>
      </c>
      <c r="B8" s="54" t="s">
        <v>33</v>
      </c>
      <c r="C8" s="31" t="s">
        <v>174</v>
      </c>
      <c r="D8" s="54">
        <v>1</v>
      </c>
      <c r="E8" s="32">
        <v>1</v>
      </c>
      <c r="F8" s="33">
        <v>3221631.9699999997</v>
      </c>
      <c r="G8" s="34">
        <f t="shared" si="0"/>
        <v>8.3350345244396964E-3</v>
      </c>
      <c r="H8" s="33">
        <f t="shared" si="1"/>
        <v>2881582</v>
      </c>
      <c r="I8" s="33"/>
      <c r="J8" s="33">
        <v>2569926.195515119</v>
      </c>
      <c r="K8" s="34">
        <f t="shared" si="2"/>
        <v>1.614023446451214E-2</v>
      </c>
      <c r="L8" s="35">
        <f t="shared" si="3"/>
        <v>1135142</v>
      </c>
    </row>
    <row r="9" spans="1:12" x14ac:dyDescent="0.2">
      <c r="A9" s="55" t="s">
        <v>34</v>
      </c>
      <c r="B9" s="54" t="s">
        <v>35</v>
      </c>
      <c r="C9" s="31" t="s">
        <v>174</v>
      </c>
      <c r="D9" s="54">
        <v>1</v>
      </c>
      <c r="E9" s="32">
        <v>1</v>
      </c>
      <c r="F9" s="33">
        <v>215029.87</v>
      </c>
      <c r="G9" s="34">
        <f t="shared" si="0"/>
        <v>5.5632716800851087E-4</v>
      </c>
      <c r="H9" s="33">
        <f t="shared" si="1"/>
        <v>192333</v>
      </c>
      <c r="I9" s="33"/>
      <c r="J9" s="33">
        <v>1309255.7702045008</v>
      </c>
      <c r="K9" s="34">
        <f t="shared" si="2"/>
        <v>8.2226855938485072E-3</v>
      </c>
      <c r="L9" s="35">
        <f t="shared" si="3"/>
        <v>578301</v>
      </c>
    </row>
    <row r="10" spans="1:12" s="12" customFormat="1" x14ac:dyDescent="0.2">
      <c r="A10" s="55" t="s">
        <v>36</v>
      </c>
      <c r="B10" s="54" t="s">
        <v>37</v>
      </c>
      <c r="C10" s="31" t="s">
        <v>174</v>
      </c>
      <c r="D10" s="54">
        <v>1</v>
      </c>
      <c r="E10" s="32">
        <v>1</v>
      </c>
      <c r="F10" s="33">
        <v>959347.41999999993</v>
      </c>
      <c r="G10" s="34">
        <f t="shared" si="0"/>
        <v>2.482032069799751E-3</v>
      </c>
      <c r="H10" s="33">
        <f t="shared" si="1"/>
        <v>858086</v>
      </c>
      <c r="I10" s="33"/>
      <c r="J10" s="33">
        <v>1442580.2367492947</v>
      </c>
      <c r="K10" s="34">
        <f t="shared" si="2"/>
        <v>9.0600202043304452E-3</v>
      </c>
      <c r="L10" s="35">
        <f t="shared" si="3"/>
        <v>637191</v>
      </c>
    </row>
    <row r="11" spans="1:12" s="12" customFormat="1" x14ac:dyDescent="0.2">
      <c r="A11" s="14" t="s">
        <v>38</v>
      </c>
      <c r="B11" s="54" t="s">
        <v>39</v>
      </c>
      <c r="C11" s="31" t="s">
        <v>174</v>
      </c>
      <c r="D11" s="54">
        <v>1</v>
      </c>
      <c r="E11" s="32">
        <v>1</v>
      </c>
      <c r="F11" s="33">
        <v>751905.06</v>
      </c>
      <c r="G11" s="34">
        <f t="shared" si="0"/>
        <v>1.9453353742950664E-3</v>
      </c>
      <c r="H11" s="33">
        <f t="shared" si="1"/>
        <v>672540</v>
      </c>
      <c r="I11" s="33"/>
      <c r="J11" s="33">
        <v>2014346.9737707258</v>
      </c>
      <c r="K11" s="34">
        <f t="shared" si="2"/>
        <v>1.2650959590309657E-2</v>
      </c>
      <c r="L11" s="35">
        <f t="shared" si="3"/>
        <v>889741</v>
      </c>
    </row>
    <row r="12" spans="1:12" x14ac:dyDescent="0.2">
      <c r="A12" s="15" t="s">
        <v>40</v>
      </c>
      <c r="B12" s="54" t="s">
        <v>41</v>
      </c>
      <c r="C12" s="31" t="s">
        <v>175</v>
      </c>
      <c r="D12" s="54">
        <v>1</v>
      </c>
      <c r="E12" s="32">
        <v>1</v>
      </c>
      <c r="F12" s="33">
        <v>7561821.5099999998</v>
      </c>
      <c r="G12" s="34">
        <f t="shared" si="0"/>
        <v>1.9564011016907284E-2</v>
      </c>
      <c r="H12" s="33">
        <f t="shared" si="1"/>
        <v>6763656</v>
      </c>
      <c r="I12" s="33"/>
      <c r="J12" s="33">
        <v>0</v>
      </c>
      <c r="K12" s="34">
        <f t="shared" si="2"/>
        <v>0</v>
      </c>
      <c r="L12" s="35">
        <f t="shared" si="3"/>
        <v>0</v>
      </c>
    </row>
    <row r="13" spans="1:12" x14ac:dyDescent="0.2">
      <c r="A13" s="12" t="s">
        <v>42</v>
      </c>
      <c r="B13" s="54" t="s">
        <v>43</v>
      </c>
      <c r="C13" s="31" t="s">
        <v>174</v>
      </c>
      <c r="D13" s="54">
        <v>1</v>
      </c>
      <c r="E13" s="32">
        <v>1</v>
      </c>
      <c r="F13" s="33">
        <v>1358545.53</v>
      </c>
      <c r="G13" s="34">
        <f t="shared" si="0"/>
        <v>3.5148409256607997E-3</v>
      </c>
      <c r="H13" s="33">
        <f t="shared" si="1"/>
        <v>1215148</v>
      </c>
      <c r="I13" s="33"/>
      <c r="J13" s="33">
        <v>873260.218080958</v>
      </c>
      <c r="K13" s="34">
        <f t="shared" si="2"/>
        <v>5.4844472549269163E-3</v>
      </c>
      <c r="L13" s="35">
        <f t="shared" si="3"/>
        <v>385721</v>
      </c>
    </row>
    <row r="14" spans="1:12" x14ac:dyDescent="0.2">
      <c r="A14" s="55" t="s">
        <v>44</v>
      </c>
      <c r="B14" s="54" t="s">
        <v>45</v>
      </c>
      <c r="C14" s="31" t="s">
        <v>174</v>
      </c>
      <c r="D14" s="54">
        <v>1</v>
      </c>
      <c r="E14" s="32">
        <v>1</v>
      </c>
      <c r="F14" s="33">
        <v>615925.16</v>
      </c>
      <c r="G14" s="34">
        <f t="shared" si="0"/>
        <v>1.5935269828698168E-3</v>
      </c>
      <c r="H14" s="33">
        <f t="shared" si="1"/>
        <v>550913</v>
      </c>
      <c r="I14" s="33"/>
      <c r="J14" s="33">
        <v>930522.01483397908</v>
      </c>
      <c r="K14" s="34">
        <f t="shared" si="2"/>
        <v>5.844075802651707E-3</v>
      </c>
      <c r="L14" s="35">
        <f t="shared" si="3"/>
        <v>411014</v>
      </c>
    </row>
    <row r="15" spans="1:12" x14ac:dyDescent="0.2">
      <c r="A15" s="55" t="s">
        <v>46</v>
      </c>
      <c r="B15" s="54" t="s">
        <v>47</v>
      </c>
      <c r="C15" s="31" t="s">
        <v>174</v>
      </c>
      <c r="D15" s="54">
        <v>1</v>
      </c>
      <c r="E15" s="32">
        <v>1</v>
      </c>
      <c r="F15" s="33">
        <v>1112509.1399999999</v>
      </c>
      <c r="G15" s="34">
        <f t="shared" si="0"/>
        <v>2.8782934168159234E-3</v>
      </c>
      <c r="H15" s="33">
        <f t="shared" si="1"/>
        <v>995082</v>
      </c>
      <c r="I15" s="33"/>
      <c r="J15" s="33">
        <v>1137410.5301220343</v>
      </c>
      <c r="K15" s="34">
        <f t="shared" si="2"/>
        <v>7.1434240682133558E-3</v>
      </c>
      <c r="L15" s="35">
        <f t="shared" si="3"/>
        <v>502397</v>
      </c>
    </row>
    <row r="16" spans="1:12" x14ac:dyDescent="0.2">
      <c r="A16" s="55" t="s">
        <v>48</v>
      </c>
      <c r="B16" s="54" t="s">
        <v>49</v>
      </c>
      <c r="C16" s="31" t="s">
        <v>174</v>
      </c>
      <c r="D16" s="54">
        <v>1</v>
      </c>
      <c r="E16" s="32">
        <v>1</v>
      </c>
      <c r="F16" s="33">
        <v>2869336.5999999996</v>
      </c>
      <c r="G16" s="34">
        <f t="shared" si="0"/>
        <v>7.4235728493960819E-3</v>
      </c>
      <c r="H16" s="33">
        <f t="shared" si="1"/>
        <v>2566472</v>
      </c>
      <c r="I16" s="33"/>
      <c r="J16" s="33">
        <v>3690172.4659489067</v>
      </c>
      <c r="K16" s="34">
        <f t="shared" si="2"/>
        <v>2.3175859648749166E-2</v>
      </c>
      <c r="L16" s="35">
        <f t="shared" si="3"/>
        <v>1629957</v>
      </c>
    </row>
    <row r="17" spans="1:12" s="36" customFormat="1" x14ac:dyDescent="0.2">
      <c r="A17" s="55" t="s">
        <v>50</v>
      </c>
      <c r="B17" s="54" t="s">
        <v>51</v>
      </c>
      <c r="C17" s="31" t="s">
        <v>174</v>
      </c>
      <c r="D17" s="54">
        <v>1</v>
      </c>
      <c r="E17" s="32">
        <v>1</v>
      </c>
      <c r="F17" s="33">
        <v>7056848.9100000001</v>
      </c>
      <c r="G17" s="34">
        <f t="shared" si="0"/>
        <v>1.8257541471630181E-2</v>
      </c>
      <c r="H17" s="33">
        <f t="shared" si="1"/>
        <v>6311984</v>
      </c>
      <c r="I17" s="33"/>
      <c r="J17" s="33">
        <v>4236167.0565714845</v>
      </c>
      <c r="K17" s="34">
        <f t="shared" si="2"/>
        <v>2.6604938944638182E-2</v>
      </c>
      <c r="L17" s="35">
        <f t="shared" si="3"/>
        <v>1871124</v>
      </c>
    </row>
    <row r="18" spans="1:12" x14ac:dyDescent="0.2">
      <c r="A18" s="55" t="s">
        <v>52</v>
      </c>
      <c r="B18" s="54" t="s">
        <v>53</v>
      </c>
      <c r="C18" s="31" t="s">
        <v>174</v>
      </c>
      <c r="D18" s="54">
        <v>1</v>
      </c>
      <c r="E18" s="32">
        <v>1</v>
      </c>
      <c r="F18" s="33">
        <v>1424363.49</v>
      </c>
      <c r="G18" s="34">
        <f t="shared" si="0"/>
        <v>3.6851257297714911E-3</v>
      </c>
      <c r="H18" s="33">
        <f t="shared" si="1"/>
        <v>1274019</v>
      </c>
      <c r="I18" s="33"/>
      <c r="J18" s="33">
        <v>1195440.833018559</v>
      </c>
      <c r="K18" s="34">
        <f t="shared" si="2"/>
        <v>7.507879162850355E-3</v>
      </c>
      <c r="L18" s="35">
        <f t="shared" si="3"/>
        <v>528029</v>
      </c>
    </row>
    <row r="19" spans="1:12" x14ac:dyDescent="0.2">
      <c r="A19" s="55" t="s">
        <v>54</v>
      </c>
      <c r="B19" s="54" t="s">
        <v>55</v>
      </c>
      <c r="C19" s="31" t="s">
        <v>174</v>
      </c>
      <c r="D19" s="54">
        <v>1</v>
      </c>
      <c r="E19" s="32">
        <v>1</v>
      </c>
      <c r="F19" s="33">
        <v>277294.03999999998</v>
      </c>
      <c r="G19" s="34">
        <f t="shared" si="0"/>
        <v>7.1741757542260857E-4</v>
      </c>
      <c r="H19" s="33">
        <f t="shared" si="1"/>
        <v>248025</v>
      </c>
      <c r="I19" s="33"/>
      <c r="J19" s="33">
        <v>1015401.4650849109</v>
      </c>
      <c r="K19" s="34">
        <f t="shared" si="2"/>
        <v>6.3771550135098753E-3</v>
      </c>
      <c r="L19" s="35">
        <f t="shared" si="3"/>
        <v>448505</v>
      </c>
    </row>
    <row r="20" spans="1:12" x14ac:dyDescent="0.2">
      <c r="A20" s="55" t="s">
        <v>56</v>
      </c>
      <c r="B20" s="54" t="s">
        <v>57</v>
      </c>
      <c r="C20" s="37" t="s">
        <v>174</v>
      </c>
      <c r="D20" s="16">
        <v>1</v>
      </c>
      <c r="E20" s="32">
        <v>1</v>
      </c>
      <c r="F20" s="33">
        <v>34014972.920000002</v>
      </c>
      <c r="G20" s="34">
        <f t="shared" si="0"/>
        <v>8.8003836650553655E-2</v>
      </c>
      <c r="H20" s="33">
        <f t="shared" si="1"/>
        <v>30424625</v>
      </c>
      <c r="I20" s="33"/>
      <c r="J20" s="33">
        <v>7783949.5145068467</v>
      </c>
      <c r="K20" s="34">
        <f t="shared" si="2"/>
        <v>4.8886528509385296E-2</v>
      </c>
      <c r="L20" s="35">
        <f t="shared" si="3"/>
        <v>3438188</v>
      </c>
    </row>
    <row r="21" spans="1:12" x14ac:dyDescent="0.2">
      <c r="A21" s="55" t="s">
        <v>58</v>
      </c>
      <c r="B21" s="54" t="s">
        <v>59</v>
      </c>
      <c r="C21" s="31" t="s">
        <v>174</v>
      </c>
      <c r="D21" s="54">
        <v>1</v>
      </c>
      <c r="E21" s="32">
        <v>1</v>
      </c>
      <c r="F21" s="33">
        <v>38653204.070000008</v>
      </c>
      <c r="G21" s="34">
        <f t="shared" si="0"/>
        <v>0.10000390901374841</v>
      </c>
      <c r="H21" s="33">
        <f t="shared" si="1"/>
        <v>34573282</v>
      </c>
      <c r="I21" s="33"/>
      <c r="J21" s="33">
        <v>8887119.5120845307</v>
      </c>
      <c r="K21" s="34">
        <f t="shared" si="2"/>
        <v>5.5814907404542702E-2</v>
      </c>
      <c r="L21" s="35">
        <f t="shared" si="3"/>
        <v>3925460</v>
      </c>
    </row>
    <row r="22" spans="1:12" x14ac:dyDescent="0.2">
      <c r="A22" s="55" t="s">
        <v>60</v>
      </c>
      <c r="B22" s="54" t="s">
        <v>61</v>
      </c>
      <c r="C22" s="31" t="s">
        <v>174</v>
      </c>
      <c r="D22" s="54">
        <v>1</v>
      </c>
      <c r="E22" s="32">
        <v>1</v>
      </c>
      <c r="F22" s="33">
        <v>2000464.18</v>
      </c>
      <c r="G22" s="34">
        <f t="shared" si="0"/>
        <v>5.1756184941276658E-3</v>
      </c>
      <c r="H22" s="33">
        <f t="shared" si="1"/>
        <v>1789311</v>
      </c>
      <c r="I22" s="33"/>
      <c r="J22" s="33">
        <v>2088601.8684519115</v>
      </c>
      <c r="K22" s="34">
        <f t="shared" si="2"/>
        <v>1.3117312053031554E-2</v>
      </c>
      <c r="L22" s="35">
        <f t="shared" si="3"/>
        <v>922540</v>
      </c>
    </row>
    <row r="23" spans="1:12" x14ac:dyDescent="0.2">
      <c r="A23" s="55" t="s">
        <v>62</v>
      </c>
      <c r="B23" s="54" t="s">
        <v>63</v>
      </c>
      <c r="C23" s="31" t="s">
        <v>174</v>
      </c>
      <c r="D23" s="54">
        <v>1</v>
      </c>
      <c r="E23" s="32">
        <v>1</v>
      </c>
      <c r="F23" s="33">
        <v>7963865.8499999987</v>
      </c>
      <c r="G23" s="34">
        <f t="shared" si="0"/>
        <v>2.0604183664019289E-2</v>
      </c>
      <c r="H23" s="33">
        <f t="shared" si="1"/>
        <v>7123264</v>
      </c>
      <c r="I23" s="33"/>
      <c r="J23" s="33">
        <v>2247973.9040761008</v>
      </c>
      <c r="K23" s="34">
        <f t="shared" si="2"/>
        <v>1.4118236525707081E-2</v>
      </c>
      <c r="L23" s="35">
        <f t="shared" si="3"/>
        <v>992935</v>
      </c>
    </row>
    <row r="24" spans="1:12" x14ac:dyDescent="0.2">
      <c r="A24" s="55" t="s">
        <v>64</v>
      </c>
      <c r="B24" s="54" t="s">
        <v>65</v>
      </c>
      <c r="C24" s="31" t="s">
        <v>174</v>
      </c>
      <c r="D24" s="54">
        <v>1</v>
      </c>
      <c r="E24" s="32">
        <v>1</v>
      </c>
      <c r="F24" s="33">
        <v>2560850.0300000003</v>
      </c>
      <c r="G24" s="34">
        <f t="shared" si="0"/>
        <v>6.6254536864316111E-3</v>
      </c>
      <c r="H24" s="33">
        <f t="shared" si="1"/>
        <v>2290547</v>
      </c>
      <c r="I24" s="33"/>
      <c r="J24" s="33">
        <v>2122927.3474210938</v>
      </c>
      <c r="K24" s="34">
        <f t="shared" si="2"/>
        <v>1.3332890725927346E-2</v>
      </c>
      <c r="L24" s="35">
        <f t="shared" si="3"/>
        <v>937702</v>
      </c>
    </row>
    <row r="25" spans="1:12" x14ac:dyDescent="0.2">
      <c r="A25" s="55" t="s">
        <v>66</v>
      </c>
      <c r="B25" s="54" t="s">
        <v>67</v>
      </c>
      <c r="C25" s="31" t="s">
        <v>174</v>
      </c>
      <c r="D25" s="54">
        <v>1</v>
      </c>
      <c r="E25" s="32">
        <v>1</v>
      </c>
      <c r="F25" s="33">
        <v>1622332.09</v>
      </c>
      <c r="G25" s="34">
        <f t="shared" si="0"/>
        <v>4.1973118302077225E-3</v>
      </c>
      <c r="H25" s="33">
        <f t="shared" si="1"/>
        <v>1451092</v>
      </c>
      <c r="I25" s="33"/>
      <c r="J25" s="33">
        <v>1873627.4189555373</v>
      </c>
      <c r="K25" s="34">
        <f t="shared" si="2"/>
        <v>1.1767180666065623E-2</v>
      </c>
      <c r="L25" s="35">
        <f t="shared" si="3"/>
        <v>827585</v>
      </c>
    </row>
    <row r="26" spans="1:12" x14ac:dyDescent="0.2">
      <c r="A26" s="55" t="s">
        <v>68</v>
      </c>
      <c r="B26" s="54" t="s">
        <v>69</v>
      </c>
      <c r="C26" s="31" t="s">
        <v>174</v>
      </c>
      <c r="D26" s="54">
        <v>1</v>
      </c>
      <c r="E26" s="32">
        <v>1</v>
      </c>
      <c r="F26" s="33">
        <v>1312890.1499999999</v>
      </c>
      <c r="G26" s="34">
        <f t="shared" si="0"/>
        <v>3.3967209255894026E-3</v>
      </c>
      <c r="H26" s="33">
        <f t="shared" si="1"/>
        <v>1174312</v>
      </c>
      <c r="I26" s="33"/>
      <c r="J26" s="33">
        <v>1071215.0259026501</v>
      </c>
      <c r="K26" s="34">
        <f t="shared" si="2"/>
        <v>6.7276880208272513E-3</v>
      </c>
      <c r="L26" s="35">
        <f t="shared" si="3"/>
        <v>473158</v>
      </c>
    </row>
    <row r="27" spans="1:12" x14ac:dyDescent="0.2">
      <c r="A27" s="55" t="s">
        <v>70</v>
      </c>
      <c r="B27" s="54" t="s">
        <v>71</v>
      </c>
      <c r="C27" s="31" t="s">
        <v>174</v>
      </c>
      <c r="D27" s="54">
        <v>1</v>
      </c>
      <c r="E27" s="32">
        <v>1</v>
      </c>
      <c r="F27" s="33">
        <v>12850580.4</v>
      </c>
      <c r="G27" s="34">
        <f t="shared" si="0"/>
        <v>3.324713446182001E-2</v>
      </c>
      <c r="H27" s="33">
        <f t="shared" si="1"/>
        <v>11494176</v>
      </c>
      <c r="I27" s="33"/>
      <c r="J27" s="33">
        <v>7498652.292582891</v>
      </c>
      <c r="K27" s="34">
        <f t="shared" si="2"/>
        <v>4.7094740067381569E-2</v>
      </c>
      <c r="L27" s="35">
        <f t="shared" si="3"/>
        <v>3312171</v>
      </c>
    </row>
    <row r="28" spans="1:12" s="12" customFormat="1" x14ac:dyDescent="0.2">
      <c r="A28" s="55" t="s">
        <v>72</v>
      </c>
      <c r="B28" s="54" t="s">
        <v>73</v>
      </c>
      <c r="C28" s="31" t="s">
        <v>174</v>
      </c>
      <c r="D28" s="54">
        <v>1</v>
      </c>
      <c r="E28" s="32">
        <v>1</v>
      </c>
      <c r="F28" s="33">
        <v>2981769.6699999995</v>
      </c>
      <c r="G28" s="34">
        <f t="shared" si="0"/>
        <v>7.7144606754623053E-3</v>
      </c>
      <c r="H28" s="33">
        <f t="shared" si="1"/>
        <v>2667038</v>
      </c>
      <c r="I28" s="33"/>
      <c r="J28" s="33">
        <v>3218366.6725540929</v>
      </c>
      <c r="K28" s="34">
        <f t="shared" si="2"/>
        <v>2.0212717695335558E-2</v>
      </c>
      <c r="L28" s="35">
        <f t="shared" si="3"/>
        <v>1421560</v>
      </c>
    </row>
    <row r="29" spans="1:12" x14ac:dyDescent="0.2">
      <c r="A29" s="55" t="s">
        <v>74</v>
      </c>
      <c r="B29" s="54" t="s">
        <v>75</v>
      </c>
      <c r="C29" s="31" t="s">
        <v>175</v>
      </c>
      <c r="D29" s="54">
        <v>1</v>
      </c>
      <c r="E29" s="32">
        <v>1</v>
      </c>
      <c r="F29" s="33">
        <v>90107.9</v>
      </c>
      <c r="G29" s="34">
        <f t="shared" si="0"/>
        <v>2.3312795018754412E-4</v>
      </c>
      <c r="H29" s="33">
        <f t="shared" si="1"/>
        <v>80597</v>
      </c>
      <c r="I29" s="33"/>
      <c r="J29" s="33">
        <v>0</v>
      </c>
      <c r="K29" s="34">
        <f t="shared" si="2"/>
        <v>0</v>
      </c>
      <c r="L29" s="35">
        <f t="shared" si="3"/>
        <v>0</v>
      </c>
    </row>
    <row r="30" spans="1:12" x14ac:dyDescent="0.2">
      <c r="A30" s="55" t="s">
        <v>76</v>
      </c>
      <c r="B30" s="54" t="s">
        <v>77</v>
      </c>
      <c r="C30" s="31" t="s">
        <v>174</v>
      </c>
      <c r="D30" s="54">
        <v>1</v>
      </c>
      <c r="E30" s="32">
        <v>1</v>
      </c>
      <c r="F30" s="33">
        <v>1139113.92</v>
      </c>
      <c r="G30" s="34">
        <f t="shared" si="0"/>
        <v>2.9471255372691867E-3</v>
      </c>
      <c r="H30" s="33">
        <f t="shared" si="1"/>
        <v>1018878</v>
      </c>
      <c r="I30" s="33"/>
      <c r="J30" s="33">
        <v>1250170.8409727244</v>
      </c>
      <c r="K30" s="34">
        <f t="shared" si="2"/>
        <v>7.8516069952552017E-3</v>
      </c>
      <c r="L30" s="35">
        <f t="shared" si="3"/>
        <v>552203</v>
      </c>
    </row>
    <row r="31" spans="1:12" x14ac:dyDescent="0.2">
      <c r="A31" s="55" t="s">
        <v>78</v>
      </c>
      <c r="B31" s="54" t="s">
        <v>79</v>
      </c>
      <c r="C31" s="31" t="s">
        <v>174</v>
      </c>
      <c r="D31" s="54">
        <v>1</v>
      </c>
      <c r="E31" s="32">
        <v>1</v>
      </c>
      <c r="F31" s="33">
        <v>15806302.48</v>
      </c>
      <c r="G31" s="34">
        <f t="shared" si="0"/>
        <v>4.0894204583690169E-2</v>
      </c>
      <c r="H31" s="33">
        <f t="shared" si="1"/>
        <v>14137916</v>
      </c>
      <c r="I31" s="33"/>
      <c r="J31" s="33">
        <v>6746540.2049459741</v>
      </c>
      <c r="K31" s="34">
        <f t="shared" si="2"/>
        <v>4.2371154830094113E-2</v>
      </c>
      <c r="L31" s="35">
        <f t="shared" si="3"/>
        <v>2979962</v>
      </c>
    </row>
    <row r="32" spans="1:12" x14ac:dyDescent="0.2">
      <c r="A32" s="55" t="s">
        <v>80</v>
      </c>
      <c r="B32" s="54" t="s">
        <v>81</v>
      </c>
      <c r="C32" s="31" t="s">
        <v>174</v>
      </c>
      <c r="D32" s="54">
        <v>1</v>
      </c>
      <c r="E32" s="32">
        <v>1</v>
      </c>
      <c r="F32" s="33">
        <v>4521601.66</v>
      </c>
      <c r="G32" s="34">
        <f t="shared" si="0"/>
        <v>1.1698327522452492E-2</v>
      </c>
      <c r="H32" s="33">
        <f t="shared" si="1"/>
        <v>4044338</v>
      </c>
      <c r="I32" s="33"/>
      <c r="J32" s="33">
        <v>3994012.3676794772</v>
      </c>
      <c r="K32" s="34">
        <f t="shared" si="2"/>
        <v>2.5084104041978816E-2</v>
      </c>
      <c r="L32" s="35">
        <f t="shared" si="3"/>
        <v>1764164</v>
      </c>
    </row>
    <row r="33" spans="1:12" x14ac:dyDescent="0.2">
      <c r="A33" s="55" t="s">
        <v>82</v>
      </c>
      <c r="B33" s="54" t="s">
        <v>83</v>
      </c>
      <c r="C33" s="31" t="s">
        <v>174</v>
      </c>
      <c r="D33" s="54">
        <v>1</v>
      </c>
      <c r="E33" s="32">
        <v>1</v>
      </c>
      <c r="F33" s="33">
        <v>7213371.0499999998</v>
      </c>
      <c r="G33" s="34">
        <f t="shared" si="0"/>
        <v>1.8662496926780816E-2</v>
      </c>
      <c r="H33" s="33">
        <f t="shared" si="1"/>
        <v>6451985</v>
      </c>
      <c r="I33" s="33"/>
      <c r="J33" s="33">
        <v>5423771.8180324007</v>
      </c>
      <c r="K33" s="34">
        <f t="shared" si="2"/>
        <v>3.4063604230280015E-2</v>
      </c>
      <c r="L33" s="35">
        <f t="shared" si="3"/>
        <v>2395692</v>
      </c>
    </row>
    <row r="34" spans="1:12" x14ac:dyDescent="0.2">
      <c r="A34" s="55" t="s">
        <v>84</v>
      </c>
      <c r="B34" s="54" t="s">
        <v>85</v>
      </c>
      <c r="C34" s="31" t="s">
        <v>174</v>
      </c>
      <c r="D34" s="54">
        <v>1</v>
      </c>
      <c r="E34" s="32">
        <v>1</v>
      </c>
      <c r="F34" s="33">
        <v>270405.21999999997</v>
      </c>
      <c r="G34" s="34">
        <f t="shared" si="0"/>
        <v>6.9959475982252293E-4</v>
      </c>
      <c r="H34" s="33">
        <f t="shared" si="1"/>
        <v>241863</v>
      </c>
      <c r="I34" s="33"/>
      <c r="J34" s="33">
        <v>652772.38251580892</v>
      </c>
      <c r="K34" s="34">
        <f t="shared" si="2"/>
        <v>4.0996894479498986E-3</v>
      </c>
      <c r="L34" s="35">
        <f t="shared" si="3"/>
        <v>288331</v>
      </c>
    </row>
    <row r="35" spans="1:12" x14ac:dyDescent="0.2">
      <c r="A35" s="55" t="s">
        <v>86</v>
      </c>
      <c r="B35" s="54" t="s">
        <v>87</v>
      </c>
      <c r="C35" s="31" t="s">
        <v>175</v>
      </c>
      <c r="D35" s="54">
        <v>1</v>
      </c>
      <c r="E35" s="32">
        <v>1</v>
      </c>
      <c r="F35" s="33">
        <v>178104.78</v>
      </c>
      <c r="G35" s="34">
        <f t="shared" ref="G35:G54" si="4">IF($E35=1,F35/$F$58,0)</f>
        <v>4.6079425089257998E-4</v>
      </c>
      <c r="H35" s="33">
        <f t="shared" ref="H35:H54" si="5">IF($E35=1,ROUND(G35*($H$60),0),0)</f>
        <v>159305</v>
      </c>
      <c r="J35" s="33">
        <v>0</v>
      </c>
      <c r="K35" s="34">
        <f t="shared" ref="K35:K54" si="6">IF($E35=1,J35/$J$58,0)</f>
        <v>0</v>
      </c>
      <c r="L35" s="35">
        <f t="shared" ref="L35:L54" si="7">IF($E35=1,ROUND(K35*$L$60,0),0)</f>
        <v>0</v>
      </c>
    </row>
    <row r="36" spans="1:12" x14ac:dyDescent="0.2">
      <c r="A36" s="55" t="s">
        <v>88</v>
      </c>
      <c r="B36" s="54" t="s">
        <v>89</v>
      </c>
      <c r="C36" s="31" t="s">
        <v>174</v>
      </c>
      <c r="D36" s="54">
        <v>1</v>
      </c>
      <c r="E36" s="32">
        <v>1</v>
      </c>
      <c r="F36" s="33">
        <v>9934513.8599999975</v>
      </c>
      <c r="G36" s="34">
        <f t="shared" si="4"/>
        <v>2.5702661501283974E-2</v>
      </c>
      <c r="H36" s="33">
        <f t="shared" si="5"/>
        <v>8885906</v>
      </c>
      <c r="I36" s="33"/>
      <c r="J36" s="33">
        <v>5193799.916556526</v>
      </c>
      <c r="K36" s="34">
        <f t="shared" si="6"/>
        <v>3.2619282437479927E-2</v>
      </c>
      <c r="L36" s="35">
        <f t="shared" si="7"/>
        <v>2294113</v>
      </c>
    </row>
    <row r="37" spans="1:12" x14ac:dyDescent="0.2">
      <c r="A37" s="55" t="s">
        <v>90</v>
      </c>
      <c r="B37" s="54" t="s">
        <v>91</v>
      </c>
      <c r="C37" s="31" t="s">
        <v>174</v>
      </c>
      <c r="D37" s="54">
        <v>1</v>
      </c>
      <c r="E37" s="32">
        <v>1</v>
      </c>
      <c r="F37" s="33">
        <v>16690251.58</v>
      </c>
      <c r="G37" s="34">
        <f t="shared" si="4"/>
        <v>4.3181165457854637E-2</v>
      </c>
      <c r="H37" s="33">
        <f t="shared" si="5"/>
        <v>14928562</v>
      </c>
      <c r="I37" s="33"/>
      <c r="J37" s="33">
        <v>5559435.5195191465</v>
      </c>
      <c r="K37" s="34">
        <f t="shared" si="6"/>
        <v>3.4915630235595227E-2</v>
      </c>
      <c r="L37" s="35">
        <f t="shared" si="7"/>
        <v>2455615</v>
      </c>
    </row>
    <row r="38" spans="1:12" s="12" customFormat="1" x14ac:dyDescent="0.2">
      <c r="A38" s="55" t="s">
        <v>92</v>
      </c>
      <c r="B38" s="54" t="s">
        <v>93</v>
      </c>
      <c r="C38" s="31" t="s">
        <v>175</v>
      </c>
      <c r="D38" s="54">
        <v>1</v>
      </c>
      <c r="E38" s="32">
        <v>1</v>
      </c>
      <c r="F38" s="33">
        <v>5495176.1699999999</v>
      </c>
      <c r="G38" s="34">
        <f t="shared" si="4"/>
        <v>1.4217168044439385E-2</v>
      </c>
      <c r="H38" s="33">
        <f t="shared" si="5"/>
        <v>4915149</v>
      </c>
      <c r="I38" s="33"/>
      <c r="J38" s="33">
        <v>0</v>
      </c>
      <c r="K38" s="34">
        <f t="shared" si="6"/>
        <v>0</v>
      </c>
      <c r="L38" s="35">
        <f t="shared" si="7"/>
        <v>0</v>
      </c>
    </row>
    <row r="39" spans="1:12" x14ac:dyDescent="0.2">
      <c r="A39" s="38" t="s">
        <v>94</v>
      </c>
      <c r="B39" s="54" t="s">
        <v>95</v>
      </c>
      <c r="C39" s="31" t="s">
        <v>175</v>
      </c>
      <c r="D39" s="54">
        <v>1</v>
      </c>
      <c r="E39" s="32">
        <v>1</v>
      </c>
      <c r="F39" s="33">
        <v>2599805.0999999996</v>
      </c>
      <c r="G39" s="34">
        <f t="shared" si="4"/>
        <v>6.7262385856303739E-3</v>
      </c>
      <c r="H39" s="33">
        <f t="shared" si="5"/>
        <v>2325391</v>
      </c>
      <c r="I39" s="33"/>
      <c r="J39" s="33">
        <v>0</v>
      </c>
      <c r="K39" s="34">
        <f t="shared" si="6"/>
        <v>0</v>
      </c>
      <c r="L39" s="35">
        <f t="shared" si="7"/>
        <v>0</v>
      </c>
    </row>
    <row r="40" spans="1:12" x14ac:dyDescent="0.2">
      <c r="A40" s="55" t="s">
        <v>96</v>
      </c>
      <c r="B40" s="54" t="s">
        <v>97</v>
      </c>
      <c r="C40" s="31" t="s">
        <v>174</v>
      </c>
      <c r="D40" s="54">
        <v>1</v>
      </c>
      <c r="E40" s="32">
        <v>1</v>
      </c>
      <c r="F40" s="33">
        <v>64473619.389999993</v>
      </c>
      <c r="G40" s="34">
        <f t="shared" si="4"/>
        <v>0.16680671427879906</v>
      </c>
      <c r="H40" s="33">
        <f t="shared" si="5"/>
        <v>57668301</v>
      </c>
      <c r="I40" s="33"/>
      <c r="J40" s="33">
        <v>18486068.212216455</v>
      </c>
      <c r="K40" s="34">
        <f t="shared" si="6"/>
        <v>0.11610040622677605</v>
      </c>
      <c r="L40" s="35">
        <f t="shared" si="7"/>
        <v>8165337</v>
      </c>
    </row>
    <row r="41" spans="1:12" x14ac:dyDescent="0.2">
      <c r="A41" s="55" t="s">
        <v>98</v>
      </c>
      <c r="B41" s="54" t="s">
        <v>99</v>
      </c>
      <c r="C41" s="31" t="s">
        <v>174</v>
      </c>
      <c r="D41" s="54">
        <v>1</v>
      </c>
      <c r="E41" s="32">
        <v>1</v>
      </c>
      <c r="F41" s="33">
        <v>3443785.84</v>
      </c>
      <c r="G41" s="34">
        <f t="shared" si="4"/>
        <v>8.9097929678095909E-3</v>
      </c>
      <c r="H41" s="33">
        <f t="shared" si="5"/>
        <v>3080287</v>
      </c>
      <c r="I41" s="33"/>
      <c r="J41" s="33">
        <v>1777345.8565787689</v>
      </c>
      <c r="K41" s="34">
        <f t="shared" si="6"/>
        <v>1.1162491319701299E-2</v>
      </c>
      <c r="L41" s="35">
        <f t="shared" si="7"/>
        <v>785058</v>
      </c>
    </row>
    <row r="42" spans="1:12" x14ac:dyDescent="0.2">
      <c r="A42" s="12" t="s">
        <v>100</v>
      </c>
      <c r="B42" s="54" t="s">
        <v>101</v>
      </c>
      <c r="C42" s="31" t="s">
        <v>174</v>
      </c>
      <c r="D42" s="54">
        <v>1</v>
      </c>
      <c r="E42" s="32">
        <v>1</v>
      </c>
      <c r="F42" s="33">
        <v>363988</v>
      </c>
      <c r="G42" s="34">
        <f t="shared" si="4"/>
        <v>9.4171295006169071E-4</v>
      </c>
      <c r="H42" s="33">
        <f t="shared" si="5"/>
        <v>325568</v>
      </c>
      <c r="I42" s="33"/>
      <c r="J42" s="33">
        <v>1227827.8982737965</v>
      </c>
      <c r="K42" s="34">
        <f t="shared" si="6"/>
        <v>7.7112837694687216E-3</v>
      </c>
      <c r="L42" s="35">
        <f t="shared" si="7"/>
        <v>542334</v>
      </c>
    </row>
    <row r="43" spans="1:12" s="12" customFormat="1" x14ac:dyDescent="0.2">
      <c r="A43" s="12" t="s">
        <v>102</v>
      </c>
      <c r="B43" s="54" t="s">
        <v>103</v>
      </c>
      <c r="C43" s="31" t="s">
        <v>175</v>
      </c>
      <c r="D43" s="54">
        <v>1</v>
      </c>
      <c r="E43" s="32">
        <v>1</v>
      </c>
      <c r="F43" s="33">
        <v>11940584.199999999</v>
      </c>
      <c r="G43" s="34">
        <f t="shared" si="4"/>
        <v>3.0892784301795696E-2</v>
      </c>
      <c r="H43" s="33">
        <f t="shared" si="5"/>
        <v>10680232</v>
      </c>
      <c r="I43" s="33"/>
      <c r="J43" s="33">
        <v>0</v>
      </c>
      <c r="K43" s="34">
        <f t="shared" si="6"/>
        <v>0</v>
      </c>
      <c r="L43" s="35">
        <f t="shared" si="7"/>
        <v>0</v>
      </c>
    </row>
    <row r="44" spans="1:12" s="12" customFormat="1" x14ac:dyDescent="0.2">
      <c r="A44" s="55" t="s">
        <v>104</v>
      </c>
      <c r="B44" s="54" t="s">
        <v>105</v>
      </c>
      <c r="C44" s="31" t="s">
        <v>174</v>
      </c>
      <c r="D44" s="54">
        <v>1</v>
      </c>
      <c r="E44" s="32">
        <v>1</v>
      </c>
      <c r="F44" s="33">
        <v>8244675.2000000011</v>
      </c>
      <c r="G44" s="34">
        <f t="shared" si="4"/>
        <v>2.1330696080344574E-2</v>
      </c>
      <c r="H44" s="33">
        <f t="shared" si="5"/>
        <v>7374433</v>
      </c>
      <c r="I44" s="33"/>
      <c r="J44" s="33">
        <v>3174478.0873971255</v>
      </c>
      <c r="K44" s="34">
        <f t="shared" si="6"/>
        <v>1.9937078629908164E-2</v>
      </c>
      <c r="L44" s="35">
        <f t="shared" si="7"/>
        <v>1402174</v>
      </c>
    </row>
    <row r="45" spans="1:12" x14ac:dyDescent="0.2">
      <c r="A45" s="55" t="s">
        <v>106</v>
      </c>
      <c r="B45" s="54" t="s">
        <v>107</v>
      </c>
      <c r="C45" s="31" t="s">
        <v>174</v>
      </c>
      <c r="D45" s="54">
        <v>1</v>
      </c>
      <c r="E45" s="32">
        <v>1</v>
      </c>
      <c r="F45" s="33">
        <v>33167225.109999999</v>
      </c>
      <c r="G45" s="34">
        <f t="shared" si="4"/>
        <v>8.5810536071788859E-2</v>
      </c>
      <c r="H45" s="33">
        <f t="shared" si="5"/>
        <v>29666359</v>
      </c>
      <c r="I45" s="33"/>
      <c r="J45" s="33">
        <v>11711045.032431962</v>
      </c>
      <c r="K45" s="34">
        <f t="shared" si="6"/>
        <v>7.3550366145835905E-2</v>
      </c>
      <c r="L45" s="35">
        <f t="shared" si="7"/>
        <v>5172794</v>
      </c>
    </row>
    <row r="46" spans="1:12" s="12" customFormat="1" x14ac:dyDescent="0.2">
      <c r="A46" s="55" t="s">
        <v>108</v>
      </c>
      <c r="B46" s="54" t="s">
        <v>109</v>
      </c>
      <c r="C46" s="31" t="s">
        <v>174</v>
      </c>
      <c r="D46" s="54">
        <v>1</v>
      </c>
      <c r="E46" s="39">
        <v>1</v>
      </c>
      <c r="F46" s="33">
        <v>460289.41</v>
      </c>
      <c r="G46" s="34">
        <f t="shared" si="4"/>
        <v>1.1908648037112625E-3</v>
      </c>
      <c r="H46" s="33">
        <f t="shared" si="5"/>
        <v>411705</v>
      </c>
      <c r="I46" s="33"/>
      <c r="J46" s="33">
        <v>2330690.7881586524</v>
      </c>
      <c r="K46" s="34">
        <f t="shared" si="6"/>
        <v>1.4637733897108696E-2</v>
      </c>
      <c r="L46" s="35">
        <f t="shared" si="7"/>
        <v>1029471</v>
      </c>
    </row>
    <row r="47" spans="1:12" s="12" customFormat="1" x14ac:dyDescent="0.2">
      <c r="A47" s="55" t="s">
        <v>110</v>
      </c>
      <c r="B47" s="54" t="s">
        <v>111</v>
      </c>
      <c r="C47" s="31" t="s">
        <v>174</v>
      </c>
      <c r="D47" s="54">
        <v>1</v>
      </c>
      <c r="E47" s="32">
        <v>1</v>
      </c>
      <c r="F47" s="33">
        <v>28581368.999999996</v>
      </c>
      <c r="G47" s="34">
        <f t="shared" si="4"/>
        <v>7.3945968872028062E-2</v>
      </c>
      <c r="H47" s="33">
        <f t="shared" si="5"/>
        <v>25564549</v>
      </c>
      <c r="I47" s="33"/>
      <c r="J47" s="33">
        <v>6689589.8110236414</v>
      </c>
      <c r="K47" s="34">
        <f t="shared" si="6"/>
        <v>4.2013482025187537E-2</v>
      </c>
      <c r="L47" s="35">
        <f t="shared" si="7"/>
        <v>2954807</v>
      </c>
    </row>
    <row r="48" spans="1:12" x14ac:dyDescent="0.2">
      <c r="A48" s="55" t="s">
        <v>112</v>
      </c>
      <c r="B48" s="54" t="s">
        <v>113</v>
      </c>
      <c r="C48" s="31" t="s">
        <v>174</v>
      </c>
      <c r="D48" s="54">
        <v>1</v>
      </c>
      <c r="E48" s="32">
        <v>1</v>
      </c>
      <c r="F48" s="33">
        <v>1049475.4000000001</v>
      </c>
      <c r="G48" s="34">
        <f t="shared" si="4"/>
        <v>2.7152119711396339E-3</v>
      </c>
      <c r="H48" s="33">
        <f t="shared" si="5"/>
        <v>938701</v>
      </c>
      <c r="I48" s="33"/>
      <c r="J48" s="33">
        <v>1522452.8657371255</v>
      </c>
      <c r="K48" s="34">
        <f t="shared" si="6"/>
        <v>9.5616544385782407E-3</v>
      </c>
      <c r="L48" s="35">
        <f t="shared" si="7"/>
        <v>672471</v>
      </c>
    </row>
    <row r="49" spans="1:12" x14ac:dyDescent="0.2">
      <c r="A49" s="55" t="s">
        <v>114</v>
      </c>
      <c r="B49" s="54" t="s">
        <v>115</v>
      </c>
      <c r="C49" s="31" t="s">
        <v>174</v>
      </c>
      <c r="D49" s="54">
        <v>1</v>
      </c>
      <c r="E49" s="32">
        <v>1</v>
      </c>
      <c r="F49" s="33">
        <v>2201564.4899999998</v>
      </c>
      <c r="G49" s="34">
        <f t="shared" si="4"/>
        <v>5.6959069821778778E-3</v>
      </c>
      <c r="H49" s="33">
        <f t="shared" si="5"/>
        <v>1969185</v>
      </c>
      <c r="I49" s="33"/>
      <c r="J49" s="33">
        <v>1341362.3460876711</v>
      </c>
      <c r="K49" s="34">
        <f t="shared" si="6"/>
        <v>8.4243286073760418E-3</v>
      </c>
      <c r="L49" s="35">
        <f t="shared" si="7"/>
        <v>592483</v>
      </c>
    </row>
    <row r="50" spans="1:12" s="12" customFormat="1" x14ac:dyDescent="0.2">
      <c r="A50" s="55" t="s">
        <v>116</v>
      </c>
      <c r="B50" s="54" t="s">
        <v>117</v>
      </c>
      <c r="C50" s="31" t="s">
        <v>174</v>
      </c>
      <c r="D50" s="54">
        <v>1</v>
      </c>
      <c r="E50" s="32">
        <v>1</v>
      </c>
      <c r="F50" s="33">
        <v>3835598.2899999996</v>
      </c>
      <c r="G50" s="34">
        <f t="shared" si="4"/>
        <v>9.923493579259415E-3</v>
      </c>
      <c r="H50" s="33">
        <f t="shared" si="5"/>
        <v>3430743</v>
      </c>
      <c r="I50" s="33"/>
      <c r="J50" s="33">
        <v>4370701.2470356077</v>
      </c>
      <c r="K50" s="34">
        <f t="shared" si="6"/>
        <v>2.7449871138167204E-2</v>
      </c>
      <c r="L50" s="35">
        <f t="shared" si="7"/>
        <v>1930548</v>
      </c>
    </row>
    <row r="51" spans="1:12" x14ac:dyDescent="0.2">
      <c r="A51" s="55" t="s">
        <v>118</v>
      </c>
      <c r="B51" s="54" t="s">
        <v>119</v>
      </c>
      <c r="C51" s="31" t="s">
        <v>174</v>
      </c>
      <c r="D51" s="54">
        <v>1</v>
      </c>
      <c r="E51" s="32">
        <v>1</v>
      </c>
      <c r="F51" s="33">
        <v>388095.18</v>
      </c>
      <c r="G51" s="34">
        <f t="shared" si="4"/>
        <v>1.0040832578615856E-3</v>
      </c>
      <c r="H51" s="33">
        <f t="shared" si="5"/>
        <v>347131</v>
      </c>
      <c r="I51" s="33"/>
      <c r="J51" s="33">
        <v>3862042.4516106467</v>
      </c>
      <c r="K51" s="34">
        <f t="shared" si="6"/>
        <v>2.4255276587194275E-2</v>
      </c>
      <c r="L51" s="35">
        <f t="shared" si="7"/>
        <v>1705873</v>
      </c>
    </row>
    <row r="52" spans="1:12" s="12" customFormat="1" x14ac:dyDescent="0.2">
      <c r="A52" s="55" t="s">
        <v>120</v>
      </c>
      <c r="B52" s="54" t="s">
        <v>121</v>
      </c>
      <c r="C52" s="31" t="s">
        <v>175</v>
      </c>
      <c r="D52" s="54">
        <v>1</v>
      </c>
      <c r="E52" s="32">
        <v>1</v>
      </c>
      <c r="F52" s="33">
        <v>1242216.0700000003</v>
      </c>
      <c r="G52" s="34">
        <f t="shared" si="4"/>
        <v>3.2138723251693463E-3</v>
      </c>
      <c r="H52" s="33">
        <f t="shared" si="5"/>
        <v>1111098</v>
      </c>
      <c r="I52" s="33"/>
      <c r="J52" s="33">
        <v>190.12803271208452</v>
      </c>
      <c r="K52" s="34">
        <f t="shared" si="6"/>
        <v>1.1940852743572203E-6</v>
      </c>
      <c r="L52" s="35">
        <f t="shared" si="7"/>
        <v>84</v>
      </c>
    </row>
    <row r="53" spans="1:12" x14ac:dyDescent="0.2">
      <c r="A53" s="55" t="s">
        <v>122</v>
      </c>
      <c r="B53" s="54" t="s">
        <v>123</v>
      </c>
      <c r="C53" s="31" t="s">
        <v>175</v>
      </c>
      <c r="D53" s="54">
        <v>1</v>
      </c>
      <c r="E53" s="32">
        <v>1</v>
      </c>
      <c r="F53" s="33">
        <v>5026659.67</v>
      </c>
      <c r="G53" s="34">
        <f t="shared" si="4"/>
        <v>1.3005018041231647E-2</v>
      </c>
      <c r="H53" s="33">
        <f t="shared" si="5"/>
        <v>4496086</v>
      </c>
      <c r="I53" s="33"/>
      <c r="J53" s="33">
        <v>0</v>
      </c>
      <c r="K53" s="34">
        <f t="shared" si="6"/>
        <v>0</v>
      </c>
      <c r="L53" s="35">
        <f t="shared" si="7"/>
        <v>0</v>
      </c>
    </row>
    <row r="54" spans="1:12" s="12" customFormat="1" x14ac:dyDescent="0.2">
      <c r="A54" s="55" t="s">
        <v>124</v>
      </c>
      <c r="B54" s="54" t="s">
        <v>125</v>
      </c>
      <c r="C54" s="31" t="s">
        <v>174</v>
      </c>
      <c r="D54" s="54">
        <v>1</v>
      </c>
      <c r="E54" s="32">
        <v>1</v>
      </c>
      <c r="F54" s="33">
        <v>1495288.44</v>
      </c>
      <c r="G54" s="34">
        <f t="shared" si="4"/>
        <v>3.868623383258633E-3</v>
      </c>
      <c r="H54" s="33">
        <f t="shared" si="5"/>
        <v>1337458</v>
      </c>
      <c r="I54" s="33"/>
      <c r="J54" s="33">
        <v>1592267.0850811256</v>
      </c>
      <c r="K54" s="34">
        <f t="shared" si="6"/>
        <v>1.0000117562980606E-2</v>
      </c>
      <c r="L54" s="35">
        <f t="shared" si="7"/>
        <v>703308</v>
      </c>
    </row>
    <row r="55" spans="1:12" x14ac:dyDescent="0.2">
      <c r="A55" s="30"/>
      <c r="B55" s="54"/>
      <c r="C55" s="31"/>
      <c r="D55" s="54"/>
      <c r="E55" s="32"/>
      <c r="F55" s="33"/>
      <c r="G55" s="34"/>
      <c r="H55" s="33"/>
      <c r="I55" s="33"/>
      <c r="J55" s="33"/>
      <c r="K55" s="34"/>
      <c r="L55" s="35"/>
    </row>
    <row r="56" spans="1:12" x14ac:dyDescent="0.2">
      <c r="A56" s="30"/>
      <c r="C56" s="31"/>
      <c r="E56" s="39"/>
      <c r="F56" s="33"/>
      <c r="G56" s="34"/>
      <c r="H56" s="33"/>
      <c r="I56" s="33"/>
      <c r="J56" s="33"/>
      <c r="K56" s="34"/>
      <c r="L56" s="35"/>
    </row>
    <row r="57" spans="1:12" x14ac:dyDescent="0.2">
      <c r="A57" s="42"/>
      <c r="B57" s="42"/>
      <c r="C57" s="54"/>
      <c r="D57" s="54"/>
      <c r="E57" s="39"/>
      <c r="F57" s="33"/>
      <c r="G57" s="34"/>
      <c r="H57" s="33"/>
      <c r="I57" s="33"/>
      <c r="J57" s="33"/>
      <c r="K57" s="34"/>
      <c r="L57" s="35"/>
    </row>
    <row r="58" spans="1:12" x14ac:dyDescent="0.2">
      <c r="A58" s="55"/>
      <c r="B58" s="54"/>
      <c r="C58" s="54"/>
      <c r="D58" s="54"/>
      <c r="E58" s="32"/>
      <c r="F58" s="40">
        <f>SUM(F3:F55)</f>
        <v>386516931.69999999</v>
      </c>
      <c r="G58" s="43">
        <f>SUM(G3:G56)</f>
        <v>0.99999999999999989</v>
      </c>
      <c r="H58" s="33">
        <f>SUM(H3:H56)</f>
        <v>345719299</v>
      </c>
      <c r="I58" s="33"/>
      <c r="J58" s="40">
        <f>SUM(J3:J55)</f>
        <v>159224836.6134747</v>
      </c>
      <c r="K58" s="43">
        <f>SUM(K3:K56)</f>
        <v>0.99999999999999989</v>
      </c>
      <c r="L58" s="33">
        <f>SUM(L3:L56)</f>
        <v>70329962</v>
      </c>
    </row>
    <row r="59" spans="1:12" x14ac:dyDescent="0.2">
      <c r="A59" s="55"/>
      <c r="B59" s="54"/>
      <c r="C59" s="54"/>
      <c r="D59" s="54"/>
      <c r="E59" s="32"/>
      <c r="F59" s="40"/>
      <c r="G59" s="40"/>
      <c r="H59" s="40"/>
      <c r="I59" s="40"/>
      <c r="J59" s="33"/>
    </row>
    <row r="60" spans="1:12" x14ac:dyDescent="0.2">
      <c r="A60" s="55"/>
      <c r="B60" s="54"/>
      <c r="C60" s="54"/>
      <c r="D60" s="54"/>
      <c r="E60" s="32"/>
      <c r="F60" s="40"/>
      <c r="G60" s="44" t="s">
        <v>176</v>
      </c>
      <c r="H60" s="59">
        <v>345719302.11141324</v>
      </c>
      <c r="I60" s="40"/>
      <c r="J60" s="23"/>
      <c r="K60" s="45" t="s">
        <v>177</v>
      </c>
      <c r="L60" s="60">
        <v>70329961.399632856</v>
      </c>
    </row>
    <row r="61" spans="1:12" x14ac:dyDescent="0.2">
      <c r="A61" s="55"/>
      <c r="B61" s="54"/>
      <c r="C61" s="54"/>
      <c r="D61" s="54"/>
      <c r="E61" s="32"/>
      <c r="F61" s="40"/>
      <c r="G61" s="40"/>
      <c r="H61" s="40"/>
      <c r="I61" s="40"/>
      <c r="J61" s="33"/>
    </row>
    <row r="62" spans="1:12" x14ac:dyDescent="0.2">
      <c r="A62" s="55"/>
      <c r="B62" s="54"/>
      <c r="C62" s="54"/>
      <c r="D62" s="54"/>
      <c r="E62" s="32"/>
      <c r="F62" s="40"/>
      <c r="G62" s="40"/>
      <c r="H62" s="40"/>
      <c r="I62" s="40"/>
      <c r="J62" s="33"/>
    </row>
    <row r="63" spans="1:12" x14ac:dyDescent="0.2">
      <c r="A63" s="55" t="s">
        <v>178</v>
      </c>
      <c r="B63" s="54" t="s">
        <v>127</v>
      </c>
      <c r="C63" s="31" t="s">
        <v>174</v>
      </c>
      <c r="D63" s="54">
        <v>2</v>
      </c>
      <c r="E63" s="32">
        <v>1</v>
      </c>
      <c r="F63" s="33">
        <v>164156.35999999999</v>
      </c>
      <c r="G63" s="34">
        <f t="shared" ref="G63:G82" si="8">IF($E63=1,F63/$F$85,0)</f>
        <v>3.9236730883646341E-3</v>
      </c>
      <c r="H63" s="33">
        <f t="shared" ref="H63:H82" si="9">IF($E63=1,ROUND(G63*($H$87),0),0)</f>
        <v>257588</v>
      </c>
      <c r="I63" s="33"/>
      <c r="J63" s="33">
        <v>467048.52290679346</v>
      </c>
      <c r="K63" s="34">
        <f t="shared" ref="K63:K82" si="10">IF($E63=1,J63/$J$85,0)</f>
        <v>1.4613101735471784E-2</v>
      </c>
      <c r="L63" s="35">
        <f t="shared" ref="L63:L82" si="11">IF($E63=1,ROUND(K63*$L$87,0),0)</f>
        <v>174295</v>
      </c>
    </row>
    <row r="64" spans="1:12" x14ac:dyDescent="0.2">
      <c r="A64" s="55" t="s">
        <v>128</v>
      </c>
      <c r="B64" s="54" t="s">
        <v>129</v>
      </c>
      <c r="C64" s="31" t="s">
        <v>174</v>
      </c>
      <c r="D64" s="54">
        <v>2</v>
      </c>
      <c r="E64" s="32">
        <v>1</v>
      </c>
      <c r="F64" s="33">
        <v>481968.07</v>
      </c>
      <c r="G64" s="34">
        <f t="shared" si="8"/>
        <v>1.1520023626925221E-2</v>
      </c>
      <c r="H64" s="33">
        <f t="shared" si="9"/>
        <v>756286</v>
      </c>
      <c r="I64" s="33"/>
      <c r="J64" s="33">
        <v>492549.49607852608</v>
      </c>
      <c r="K64" s="34">
        <f t="shared" si="10"/>
        <v>1.5410980964363882E-2</v>
      </c>
      <c r="L64" s="35">
        <f t="shared" si="11"/>
        <v>183811</v>
      </c>
    </row>
    <row r="65" spans="1:12" x14ac:dyDescent="0.2">
      <c r="A65" s="55" t="s">
        <v>130</v>
      </c>
      <c r="B65" s="54" t="s">
        <v>131</v>
      </c>
      <c r="C65" s="31" t="s">
        <v>174</v>
      </c>
      <c r="D65" s="54">
        <v>2</v>
      </c>
      <c r="E65" s="32">
        <v>1</v>
      </c>
      <c r="F65" s="33">
        <v>9185672.4199999999</v>
      </c>
      <c r="G65" s="34">
        <f t="shared" si="8"/>
        <v>0.21955637705957443</v>
      </c>
      <c r="H65" s="33">
        <f t="shared" si="9"/>
        <v>14413802</v>
      </c>
      <c r="I65" s="33"/>
      <c r="J65" s="33">
        <v>5633030.8109105807</v>
      </c>
      <c r="K65" s="34">
        <f t="shared" si="10"/>
        <v>0.1762473239537701</v>
      </c>
      <c r="L65" s="35">
        <f t="shared" si="11"/>
        <v>2102155</v>
      </c>
    </row>
    <row r="66" spans="1:12" x14ac:dyDescent="0.2">
      <c r="A66" s="55" t="s">
        <v>132</v>
      </c>
      <c r="B66" s="54" t="s">
        <v>133</v>
      </c>
      <c r="C66" s="31" t="s">
        <v>174</v>
      </c>
      <c r="D66" s="54">
        <v>2</v>
      </c>
      <c r="E66" s="32">
        <v>1</v>
      </c>
      <c r="F66" s="33">
        <v>337197.25</v>
      </c>
      <c r="G66" s="34">
        <f t="shared" si="8"/>
        <v>8.0597046334090362E-3</v>
      </c>
      <c r="H66" s="33">
        <f t="shared" si="9"/>
        <v>529117</v>
      </c>
      <c r="I66" s="33"/>
      <c r="J66" s="33">
        <v>323757.28384964692</v>
      </c>
      <c r="K66" s="34">
        <f t="shared" si="10"/>
        <v>1.012977858713637E-2</v>
      </c>
      <c r="L66" s="35">
        <f t="shared" si="11"/>
        <v>120821</v>
      </c>
    </row>
    <row r="67" spans="1:12" x14ac:dyDescent="0.2">
      <c r="A67" s="55" t="s">
        <v>134</v>
      </c>
      <c r="B67" s="54" t="s">
        <v>135</v>
      </c>
      <c r="C67" s="31" t="s">
        <v>174</v>
      </c>
      <c r="D67" s="54">
        <v>2</v>
      </c>
      <c r="E67" s="32">
        <v>1</v>
      </c>
      <c r="F67" s="33">
        <v>1173741.5</v>
      </c>
      <c r="G67" s="34">
        <f t="shared" si="8"/>
        <v>2.8054824901372923E-2</v>
      </c>
      <c r="H67" s="33">
        <f t="shared" si="9"/>
        <v>1841790</v>
      </c>
      <c r="I67" s="33"/>
      <c r="J67" s="33">
        <v>1072974.9253721114</v>
      </c>
      <c r="K67" s="34">
        <f t="shared" si="10"/>
        <v>3.3571440599978061E-2</v>
      </c>
      <c r="L67" s="35">
        <f t="shared" si="11"/>
        <v>400417</v>
      </c>
    </row>
    <row r="68" spans="1:12" x14ac:dyDescent="0.2">
      <c r="A68" s="55" t="s">
        <v>136</v>
      </c>
      <c r="B68" s="54" t="s">
        <v>137</v>
      </c>
      <c r="C68" s="31" t="s">
        <v>174</v>
      </c>
      <c r="D68" s="54">
        <v>2</v>
      </c>
      <c r="E68" s="32">
        <v>1</v>
      </c>
      <c r="F68" s="33">
        <v>159759.44999999998</v>
      </c>
      <c r="G68" s="34">
        <f t="shared" si="8"/>
        <v>3.8185779373819894E-3</v>
      </c>
      <c r="H68" s="33">
        <f t="shared" si="9"/>
        <v>250688</v>
      </c>
      <c r="I68" s="33"/>
      <c r="J68" s="33">
        <v>105589.36668527378</v>
      </c>
      <c r="K68" s="34">
        <f t="shared" si="10"/>
        <v>3.3036998981449883E-3</v>
      </c>
      <c r="L68" s="35">
        <f t="shared" si="11"/>
        <v>39404</v>
      </c>
    </row>
    <row r="69" spans="1:12" x14ac:dyDescent="0.2">
      <c r="A69" s="55" t="s">
        <v>138</v>
      </c>
      <c r="B69" s="54" t="s">
        <v>139</v>
      </c>
      <c r="C69" s="31" t="s">
        <v>174</v>
      </c>
      <c r="D69" s="54">
        <v>2</v>
      </c>
      <c r="E69" s="32">
        <v>1</v>
      </c>
      <c r="F69" s="33">
        <v>2262676.9</v>
      </c>
      <c r="G69" s="34">
        <f t="shared" si="8"/>
        <v>5.4082610385575776E-2</v>
      </c>
      <c r="H69" s="33">
        <f t="shared" si="9"/>
        <v>3550505</v>
      </c>
      <c r="I69" s="33"/>
      <c r="J69" s="33">
        <v>1508569.1406586221</v>
      </c>
      <c r="K69" s="34">
        <f t="shared" si="10"/>
        <v>4.720039406234687E-2</v>
      </c>
      <c r="L69" s="35">
        <f t="shared" si="11"/>
        <v>562973</v>
      </c>
    </row>
    <row r="70" spans="1:12" x14ac:dyDescent="0.2">
      <c r="A70" s="55" t="s">
        <v>140</v>
      </c>
      <c r="B70" s="54" t="s">
        <v>141</v>
      </c>
      <c r="C70" s="31" t="s">
        <v>174</v>
      </c>
      <c r="D70" s="54">
        <v>2</v>
      </c>
      <c r="E70" s="32">
        <v>1</v>
      </c>
      <c r="F70" s="33">
        <v>51302.76</v>
      </c>
      <c r="G70" s="34">
        <f t="shared" si="8"/>
        <v>1.2262409983434673E-3</v>
      </c>
      <c r="H70" s="33">
        <f t="shared" si="9"/>
        <v>80502</v>
      </c>
      <c r="I70" s="33"/>
      <c r="J70" s="33">
        <v>200810.61303397198</v>
      </c>
      <c r="K70" s="34">
        <f t="shared" si="10"/>
        <v>6.2830001036391367E-3</v>
      </c>
      <c r="L70" s="35">
        <f t="shared" si="11"/>
        <v>74939</v>
      </c>
    </row>
    <row r="71" spans="1:12" x14ac:dyDescent="0.2">
      <c r="A71" s="55" t="s">
        <v>142</v>
      </c>
      <c r="B71" s="54" t="s">
        <v>143</v>
      </c>
      <c r="C71" s="31" t="s">
        <v>174</v>
      </c>
      <c r="D71" s="54">
        <v>2</v>
      </c>
      <c r="E71" s="32">
        <v>1</v>
      </c>
      <c r="F71" s="33">
        <v>4178498.3400000003</v>
      </c>
      <c r="G71" s="34">
        <f t="shared" si="8"/>
        <v>9.9874665145074482E-2</v>
      </c>
      <c r="H71" s="33">
        <f t="shared" si="9"/>
        <v>6556738</v>
      </c>
      <c r="I71" s="33"/>
      <c r="J71" s="33">
        <v>2942179.9434899613</v>
      </c>
      <c r="K71" s="34">
        <f t="shared" si="10"/>
        <v>9.2055477599409088E-2</v>
      </c>
      <c r="L71" s="35">
        <f t="shared" si="11"/>
        <v>1097974</v>
      </c>
    </row>
    <row r="72" spans="1:12" x14ac:dyDescent="0.2">
      <c r="A72" s="55" t="s">
        <v>144</v>
      </c>
      <c r="B72" s="54" t="s">
        <v>145</v>
      </c>
      <c r="C72" s="31" t="s">
        <v>174</v>
      </c>
      <c r="D72" s="54">
        <v>2</v>
      </c>
      <c r="E72" s="32">
        <v>1</v>
      </c>
      <c r="F72" s="33">
        <v>846518.06</v>
      </c>
      <c r="G72" s="34">
        <f t="shared" si="8"/>
        <v>2.0233514746773373E-2</v>
      </c>
      <c r="H72" s="33">
        <f t="shared" si="9"/>
        <v>1328323</v>
      </c>
      <c r="I72" s="33"/>
      <c r="J72" s="33">
        <v>370009.62666470237</v>
      </c>
      <c r="K72" s="34">
        <f t="shared" si="10"/>
        <v>1.1576930559384887E-2</v>
      </c>
      <c r="L72" s="35">
        <f t="shared" si="11"/>
        <v>138082</v>
      </c>
    </row>
    <row r="73" spans="1:12" x14ac:dyDescent="0.2">
      <c r="A73" s="55" t="s">
        <v>146</v>
      </c>
      <c r="B73" s="54" t="s">
        <v>147</v>
      </c>
      <c r="C73" s="31" t="s">
        <v>174</v>
      </c>
      <c r="D73" s="54">
        <v>2</v>
      </c>
      <c r="E73" s="32">
        <v>1</v>
      </c>
      <c r="F73" s="33">
        <v>14383433.460000001</v>
      </c>
      <c r="G73" s="34">
        <f t="shared" si="8"/>
        <v>0.34379350751494137</v>
      </c>
      <c r="H73" s="33">
        <f t="shared" si="9"/>
        <v>22569927</v>
      </c>
      <c r="I73" s="33"/>
      <c r="J73" s="33">
        <v>7700561.7790231574</v>
      </c>
      <c r="K73" s="34">
        <f t="shared" si="10"/>
        <v>0.24093662045390488</v>
      </c>
      <c r="L73" s="35">
        <f t="shared" si="11"/>
        <v>2873724</v>
      </c>
    </row>
    <row r="74" spans="1:12" x14ac:dyDescent="0.2">
      <c r="A74" s="55" t="s">
        <v>162</v>
      </c>
      <c r="B74" s="54" t="s">
        <v>163</v>
      </c>
      <c r="C74" s="31" t="s">
        <v>174</v>
      </c>
      <c r="D74" s="54">
        <v>2</v>
      </c>
      <c r="E74" s="32">
        <v>1</v>
      </c>
      <c r="F74" s="33">
        <v>3092835</v>
      </c>
      <c r="G74" s="34">
        <f t="shared" si="8"/>
        <v>7.3925088593900554E-2</v>
      </c>
      <c r="H74" s="33">
        <f t="shared" si="9"/>
        <v>4853157</v>
      </c>
      <c r="I74" s="33"/>
      <c r="J74" s="33">
        <v>3714026.5243640705</v>
      </c>
      <c r="K74" s="34">
        <f t="shared" si="10"/>
        <v>0.11620515810860174</v>
      </c>
      <c r="L74" s="35">
        <f t="shared" si="11"/>
        <v>1386014</v>
      </c>
    </row>
    <row r="75" spans="1:12" x14ac:dyDescent="0.2">
      <c r="A75" s="55" t="s">
        <v>148</v>
      </c>
      <c r="B75" s="54" t="s">
        <v>149</v>
      </c>
      <c r="C75" s="31" t="s">
        <v>174</v>
      </c>
      <c r="D75" s="54">
        <v>2</v>
      </c>
      <c r="E75" s="32">
        <v>1</v>
      </c>
      <c r="F75" s="33">
        <v>104023.65</v>
      </c>
      <c r="G75" s="34">
        <f t="shared" si="8"/>
        <v>2.4863782070853775E-3</v>
      </c>
      <c r="H75" s="33">
        <f t="shared" si="9"/>
        <v>163230</v>
      </c>
      <c r="I75" s="33"/>
      <c r="J75" s="33">
        <v>597446.53799751191</v>
      </c>
      <c r="K75" s="34">
        <f t="shared" si="10"/>
        <v>1.8693019275441241E-2</v>
      </c>
      <c r="L75" s="35">
        <f t="shared" si="11"/>
        <v>222957</v>
      </c>
    </row>
    <row r="76" spans="1:12" x14ac:dyDescent="0.2">
      <c r="A76" s="55" t="s">
        <v>150</v>
      </c>
      <c r="B76" s="54" t="s">
        <v>151</v>
      </c>
      <c r="C76" s="31" t="s">
        <v>174</v>
      </c>
      <c r="D76" s="54">
        <v>2</v>
      </c>
      <c r="E76" s="32">
        <v>1</v>
      </c>
      <c r="F76" s="33">
        <v>31697.91</v>
      </c>
      <c r="G76" s="34">
        <f t="shared" si="8"/>
        <v>7.5764494549223813E-4</v>
      </c>
      <c r="H76" s="33">
        <f t="shared" si="9"/>
        <v>49739</v>
      </c>
      <c r="I76" s="33"/>
      <c r="J76" s="33">
        <v>145340.55068720994</v>
      </c>
      <c r="K76" s="34">
        <f t="shared" si="10"/>
        <v>4.5474423947713541E-3</v>
      </c>
      <c r="L76" s="35">
        <f t="shared" si="11"/>
        <v>54239</v>
      </c>
    </row>
    <row r="77" spans="1:12" x14ac:dyDescent="0.2">
      <c r="A77" s="55" t="s">
        <v>152</v>
      </c>
      <c r="B77" s="54" t="s">
        <v>153</v>
      </c>
      <c r="C77" s="31" t="s">
        <v>174</v>
      </c>
      <c r="D77" s="54">
        <v>2</v>
      </c>
      <c r="E77" s="32">
        <v>1</v>
      </c>
      <c r="F77" s="33">
        <v>146293.4</v>
      </c>
      <c r="G77" s="34">
        <f t="shared" si="8"/>
        <v>3.4967117727595981E-3</v>
      </c>
      <c r="H77" s="33">
        <f t="shared" si="9"/>
        <v>229558</v>
      </c>
      <c r="I77" s="33"/>
      <c r="J77" s="33">
        <v>738721.36640744621</v>
      </c>
      <c r="K77" s="34">
        <f t="shared" si="10"/>
        <v>2.3113252589459631E-2</v>
      </c>
      <c r="L77" s="35">
        <f t="shared" si="11"/>
        <v>275679</v>
      </c>
    </row>
    <row r="78" spans="1:12" x14ac:dyDescent="0.2">
      <c r="A78" s="55" t="s">
        <v>154</v>
      </c>
      <c r="B78" s="54" t="s">
        <v>155</v>
      </c>
      <c r="C78" s="31" t="s">
        <v>174</v>
      </c>
      <c r="D78" s="54">
        <v>2</v>
      </c>
      <c r="E78" s="32">
        <v>1</v>
      </c>
      <c r="F78" s="33">
        <v>207314.73</v>
      </c>
      <c r="G78" s="34">
        <f t="shared" si="8"/>
        <v>4.9552464913487377E-3</v>
      </c>
      <c r="H78" s="33">
        <f t="shared" si="9"/>
        <v>325310</v>
      </c>
      <c r="I78" s="33"/>
      <c r="J78" s="33">
        <v>396980.13932280912</v>
      </c>
      <c r="K78" s="34">
        <f t="shared" si="10"/>
        <v>1.2420789015199758E-2</v>
      </c>
      <c r="L78" s="35">
        <f t="shared" si="11"/>
        <v>148147</v>
      </c>
    </row>
    <row r="79" spans="1:12" ht="12" customHeight="1" x14ac:dyDescent="0.2">
      <c r="A79" s="55" t="s">
        <v>156</v>
      </c>
      <c r="B79" s="54" t="s">
        <v>157</v>
      </c>
      <c r="C79" s="31" t="s">
        <v>174</v>
      </c>
      <c r="D79" s="54">
        <v>2</v>
      </c>
      <c r="E79" s="32">
        <v>1</v>
      </c>
      <c r="F79" s="33">
        <v>315004.46000000002</v>
      </c>
      <c r="G79" s="34">
        <f t="shared" si="8"/>
        <v>7.5292515161571195E-3</v>
      </c>
      <c r="H79" s="33">
        <f t="shared" si="9"/>
        <v>494293</v>
      </c>
      <c r="I79" s="33"/>
      <c r="J79" s="33">
        <v>1069806.5540053155</v>
      </c>
      <c r="K79" s="34">
        <f t="shared" si="10"/>
        <v>3.3472308002725451E-2</v>
      </c>
      <c r="L79" s="35">
        <f t="shared" si="11"/>
        <v>399234</v>
      </c>
    </row>
    <row r="80" spans="1:12" x14ac:dyDescent="0.2">
      <c r="A80" s="55" t="s">
        <v>158</v>
      </c>
      <c r="B80" s="54" t="s">
        <v>159</v>
      </c>
      <c r="C80" s="31" t="s">
        <v>174</v>
      </c>
      <c r="D80" s="54">
        <v>2</v>
      </c>
      <c r="E80" s="32">
        <v>1</v>
      </c>
      <c r="F80" s="33">
        <v>5213.8999999999996</v>
      </c>
      <c r="G80" s="34">
        <f t="shared" si="8"/>
        <v>1.246228846413527E-4</v>
      </c>
      <c r="H80" s="33">
        <f t="shared" si="9"/>
        <v>8181</v>
      </c>
      <c r="I80" s="33"/>
      <c r="J80" s="33">
        <v>168060.37544829064</v>
      </c>
      <c r="K80" s="34">
        <f t="shared" si="10"/>
        <v>5.258304530849708E-3</v>
      </c>
      <c r="L80" s="35">
        <f t="shared" si="11"/>
        <v>62717</v>
      </c>
    </row>
    <row r="81" spans="1:12" x14ac:dyDescent="0.2">
      <c r="A81" s="55" t="s">
        <v>160</v>
      </c>
      <c r="B81" s="54" t="s">
        <v>161</v>
      </c>
      <c r="C81" s="31" t="s">
        <v>174</v>
      </c>
      <c r="D81" s="54">
        <v>2</v>
      </c>
      <c r="E81" s="32">
        <v>1</v>
      </c>
      <c r="F81" s="33">
        <v>3144391.64</v>
      </c>
      <c r="G81" s="34">
        <f t="shared" si="8"/>
        <v>7.5157397844023449E-2</v>
      </c>
      <c r="H81" s="33">
        <f t="shared" si="9"/>
        <v>4934058</v>
      </c>
      <c r="I81" s="33"/>
      <c r="J81" s="33">
        <v>3680621.3771707066</v>
      </c>
      <c r="K81" s="34">
        <f t="shared" si="10"/>
        <v>0.11515997160124081</v>
      </c>
      <c r="L81" s="35">
        <f t="shared" si="11"/>
        <v>1373548</v>
      </c>
    </row>
    <row r="82" spans="1:12" x14ac:dyDescent="0.2">
      <c r="A82" s="55" t="s">
        <v>164</v>
      </c>
      <c r="B82" s="54" t="s">
        <v>165</v>
      </c>
      <c r="C82" s="31" t="s">
        <v>174</v>
      </c>
      <c r="D82" s="54">
        <v>2</v>
      </c>
      <c r="E82" s="32">
        <v>1</v>
      </c>
      <c r="F82" s="33">
        <v>1565721.01</v>
      </c>
      <c r="G82" s="34">
        <f t="shared" si="8"/>
        <v>3.7423937706855183E-2</v>
      </c>
      <c r="H82" s="33">
        <f t="shared" si="9"/>
        <v>2456869</v>
      </c>
      <c r="I82" s="33"/>
      <c r="J82" s="33">
        <v>632858.83825615642</v>
      </c>
      <c r="K82" s="34">
        <f t="shared" si="10"/>
        <v>1.9801005964160345E-2</v>
      </c>
      <c r="L82" s="35">
        <f t="shared" si="11"/>
        <v>236173</v>
      </c>
    </row>
    <row r="83" spans="1:12" x14ac:dyDescent="0.2">
      <c r="A83" s="55"/>
      <c r="B83" s="54"/>
      <c r="C83" s="31"/>
      <c r="D83" s="54"/>
      <c r="E83" s="32"/>
      <c r="F83" s="33"/>
      <c r="G83" s="34"/>
      <c r="H83" s="33"/>
      <c r="I83" s="33"/>
      <c r="J83" s="33"/>
      <c r="K83" s="34"/>
      <c r="L83" s="35"/>
    </row>
    <row r="84" spans="1:12" x14ac:dyDescent="0.2">
      <c r="A84" s="30"/>
      <c r="E84" s="39"/>
      <c r="F84" s="40"/>
      <c r="G84" s="34"/>
      <c r="H84" s="33"/>
      <c r="I84" s="33"/>
      <c r="J84" s="33"/>
      <c r="K84" s="34"/>
      <c r="L84" s="35"/>
    </row>
    <row r="85" spans="1:12" x14ac:dyDescent="0.2">
      <c r="A85" s="30"/>
      <c r="E85" s="32"/>
      <c r="F85" s="40">
        <f>SUM(F63:F82)</f>
        <v>41837420.269999988</v>
      </c>
      <c r="G85" s="41">
        <f>SUM(G63:G84)</f>
        <v>1.0000000000000002</v>
      </c>
      <c r="H85" s="33">
        <f>SUM(H63:H83)</f>
        <v>65649661</v>
      </c>
      <c r="I85" s="33"/>
      <c r="J85" s="40">
        <f>SUM(J63:J82)</f>
        <v>31960943.772332862</v>
      </c>
      <c r="K85" s="34">
        <f>SUM(K63:K83)</f>
        <v>1</v>
      </c>
      <c r="L85" s="33">
        <f>SUM(L63:L83)</f>
        <v>11927303</v>
      </c>
    </row>
    <row r="86" spans="1:12" x14ac:dyDescent="0.2">
      <c r="A86" s="30"/>
      <c r="E86" s="32"/>
      <c r="F86" s="40"/>
      <c r="G86" s="40"/>
      <c r="H86" s="40"/>
      <c r="I86" s="40"/>
      <c r="J86" s="40"/>
    </row>
    <row r="87" spans="1:12" x14ac:dyDescent="0.2">
      <c r="A87" s="30"/>
      <c r="E87" s="32"/>
      <c r="F87" s="40"/>
      <c r="G87" s="44" t="s">
        <v>179</v>
      </c>
      <c r="H87" s="59">
        <v>65649660.434510335</v>
      </c>
      <c r="I87" s="40"/>
      <c r="J87" s="23"/>
      <c r="K87" s="58" t="s">
        <v>180</v>
      </c>
      <c r="L87" s="60">
        <v>11927303.395259373</v>
      </c>
    </row>
    <row r="88" spans="1:12" x14ac:dyDescent="0.2">
      <c r="A88" s="30"/>
      <c r="E88" s="32"/>
      <c r="F88" s="40"/>
      <c r="G88" s="40"/>
      <c r="H88" s="40"/>
      <c r="I88" s="40"/>
      <c r="J88" s="40"/>
    </row>
    <row r="93" spans="1:12" x14ac:dyDescent="0.2">
      <c r="B93" s="21"/>
      <c r="C93" s="21"/>
      <c r="D93" s="21"/>
      <c r="E93" s="46"/>
      <c r="F93" s="33"/>
      <c r="G93" s="33"/>
      <c r="H93" s="33"/>
      <c r="I93" s="33"/>
      <c r="J93" s="33"/>
    </row>
    <row r="94" spans="1:12" x14ac:dyDescent="0.2">
      <c r="B94" s="21"/>
      <c r="C94" s="21"/>
      <c r="D94" s="21"/>
      <c r="E94" s="46"/>
    </row>
    <row r="95" spans="1:12" x14ac:dyDescent="0.2">
      <c r="B95" s="21"/>
      <c r="C95" s="21"/>
      <c r="D95" s="21"/>
      <c r="E95" s="46"/>
    </row>
    <row r="96" spans="1:12" x14ac:dyDescent="0.2">
      <c r="B96" s="21"/>
      <c r="C96" s="21"/>
      <c r="D96" s="21"/>
      <c r="E96" s="46"/>
    </row>
    <row r="97" spans="2:5" x14ac:dyDescent="0.2">
      <c r="B97" s="21"/>
      <c r="C97" s="21"/>
      <c r="D97" s="21"/>
      <c r="E97" s="46"/>
    </row>
    <row r="98" spans="2:5" x14ac:dyDescent="0.2">
      <c r="B98" s="21"/>
      <c r="C98" s="21"/>
      <c r="D98" s="21"/>
      <c r="E98" s="46"/>
    </row>
    <row r="99" spans="2:5" x14ac:dyDescent="0.2">
      <c r="B99" s="21"/>
      <c r="C99" s="21"/>
      <c r="D99" s="21"/>
      <c r="E99" s="46"/>
    </row>
    <row r="100" spans="2:5" x14ac:dyDescent="0.2">
      <c r="B100" s="21"/>
      <c r="C100" s="21"/>
      <c r="D100" s="21"/>
      <c r="E100" s="46"/>
    </row>
    <row r="101" spans="2:5" x14ac:dyDescent="0.2">
      <c r="B101" s="21"/>
      <c r="C101" s="21"/>
      <c r="D101" s="21"/>
      <c r="E101" s="46"/>
    </row>
    <row r="102" spans="2:5" x14ac:dyDescent="0.2">
      <c r="B102" s="21"/>
      <c r="C102" s="21"/>
      <c r="D102" s="21"/>
      <c r="E102" s="46"/>
    </row>
    <row r="103" spans="2:5" x14ac:dyDescent="0.2">
      <c r="B103" s="21"/>
      <c r="C103" s="21"/>
      <c r="D103" s="21"/>
      <c r="E103" s="46"/>
    </row>
    <row r="104" spans="2:5" x14ac:dyDescent="0.2">
      <c r="B104" s="21"/>
      <c r="C104" s="21"/>
      <c r="D104" s="21"/>
      <c r="E104" s="46"/>
    </row>
    <row r="105" spans="2:5" x14ac:dyDescent="0.2">
      <c r="B105" s="21"/>
      <c r="C105" s="21"/>
      <c r="D105" s="21"/>
      <c r="E105" s="46"/>
    </row>
    <row r="106" spans="2:5" x14ac:dyDescent="0.2">
      <c r="B106" s="21"/>
      <c r="C106" s="21"/>
      <c r="D106" s="21"/>
      <c r="E106" s="46"/>
    </row>
    <row r="107" spans="2:5" x14ac:dyDescent="0.2">
      <c r="E107" s="46"/>
    </row>
    <row r="108" spans="2:5" x14ac:dyDescent="0.2">
      <c r="E108" s="23"/>
    </row>
    <row r="118" spans="1:12" s="24" customFormat="1" x14ac:dyDescent="0.2">
      <c r="A118" s="21"/>
      <c r="B118" s="7"/>
      <c r="C118" s="7"/>
      <c r="D118" s="7"/>
      <c r="F118" s="21"/>
      <c r="G118" s="21"/>
      <c r="H118" s="21"/>
      <c r="I118" s="21"/>
      <c r="J118" s="21"/>
      <c r="K118" s="21"/>
      <c r="L118" s="21"/>
    </row>
    <row r="119" spans="1:12" s="24" customFormat="1" x14ac:dyDescent="0.2">
      <c r="A119" s="21"/>
      <c r="B119" s="7"/>
      <c r="C119" s="7"/>
      <c r="D119" s="7"/>
      <c r="F119" s="21"/>
      <c r="G119" s="21"/>
      <c r="H119" s="21"/>
      <c r="I119" s="21"/>
      <c r="J119" s="21"/>
      <c r="K119" s="21"/>
      <c r="L119" s="21"/>
    </row>
    <row r="120" spans="1:12" s="24" customFormat="1" x14ac:dyDescent="0.2">
      <c r="A120" s="21"/>
      <c r="B120" s="7"/>
      <c r="C120" s="7"/>
      <c r="D120" s="7"/>
      <c r="F120" s="21"/>
      <c r="G120" s="21"/>
      <c r="H120" s="21"/>
      <c r="I120" s="21"/>
      <c r="J120" s="21"/>
      <c r="K120" s="21"/>
      <c r="L120" s="21"/>
    </row>
    <row r="121" spans="1:12" s="24" customFormat="1" x14ac:dyDescent="0.2">
      <c r="A121" s="21"/>
      <c r="B121" s="7"/>
      <c r="C121" s="7"/>
      <c r="D121" s="7"/>
      <c r="F121" s="21"/>
      <c r="G121" s="21"/>
      <c r="H121" s="21"/>
      <c r="I121" s="21"/>
      <c r="J121" s="21"/>
      <c r="K121" s="21"/>
      <c r="L121" s="21"/>
    </row>
    <row r="122" spans="1:12" s="24" customFormat="1" x14ac:dyDescent="0.2">
      <c r="A122" s="21"/>
      <c r="B122" s="7"/>
      <c r="C122" s="7"/>
      <c r="D122" s="7"/>
      <c r="F122" s="21"/>
      <c r="G122" s="21"/>
      <c r="H122" s="21"/>
      <c r="I122" s="21"/>
      <c r="J122" s="21"/>
      <c r="K122" s="21"/>
      <c r="L122" s="21"/>
    </row>
    <row r="123" spans="1:12" s="24" customFormat="1" x14ac:dyDescent="0.2">
      <c r="A123" s="21"/>
      <c r="B123" s="7"/>
      <c r="C123" s="7"/>
      <c r="D123" s="7"/>
      <c r="F123" s="21"/>
      <c r="G123" s="21"/>
      <c r="H123" s="21"/>
      <c r="I123" s="21"/>
      <c r="J123" s="21"/>
      <c r="K123" s="21"/>
      <c r="L123" s="21"/>
    </row>
    <row r="124" spans="1:12" s="24" customFormat="1" x14ac:dyDescent="0.2">
      <c r="A124" s="21"/>
      <c r="B124" s="7"/>
      <c r="C124" s="7"/>
      <c r="D124" s="7"/>
      <c r="F124" s="21"/>
      <c r="G124" s="21"/>
      <c r="H124" s="21"/>
      <c r="I124" s="21"/>
      <c r="J124" s="21"/>
      <c r="K124" s="21"/>
      <c r="L124" s="21"/>
    </row>
    <row r="125" spans="1:12" s="24" customFormat="1" x14ac:dyDescent="0.2">
      <c r="A125" s="21"/>
      <c r="B125" s="7"/>
      <c r="C125" s="7"/>
      <c r="D125" s="7"/>
      <c r="F125" s="21"/>
      <c r="G125" s="21"/>
      <c r="H125" s="21"/>
      <c r="I125" s="21"/>
      <c r="J125" s="21"/>
      <c r="K125" s="21"/>
      <c r="L125" s="21"/>
    </row>
    <row r="126" spans="1:12" s="24" customFormat="1" x14ac:dyDescent="0.2">
      <c r="A126" s="21"/>
      <c r="B126" s="7"/>
      <c r="C126" s="7"/>
      <c r="D126" s="7"/>
      <c r="F126" s="21"/>
      <c r="G126" s="21"/>
      <c r="H126" s="21"/>
      <c r="I126" s="21"/>
      <c r="J126" s="21"/>
      <c r="K126" s="21"/>
      <c r="L126" s="21"/>
    </row>
    <row r="127" spans="1:12" s="24" customFormat="1" x14ac:dyDescent="0.2">
      <c r="A127" s="21"/>
      <c r="B127" s="7"/>
      <c r="C127" s="7"/>
      <c r="D127" s="7"/>
      <c r="F127" s="21"/>
      <c r="G127" s="21"/>
      <c r="H127" s="21"/>
      <c r="I127" s="21"/>
      <c r="J127" s="21"/>
      <c r="K127" s="21"/>
      <c r="L127" s="21"/>
    </row>
    <row r="128" spans="1:12" s="24" customFormat="1" x14ac:dyDescent="0.2">
      <c r="A128" s="21"/>
      <c r="B128" s="7"/>
      <c r="C128" s="7"/>
      <c r="D128" s="7"/>
      <c r="F128" s="21"/>
      <c r="G128" s="21"/>
      <c r="H128" s="21"/>
      <c r="I128" s="21"/>
      <c r="J128" s="21"/>
      <c r="K128" s="21"/>
      <c r="L128" s="21"/>
    </row>
    <row r="129" spans="1:12" s="24" customFormat="1" x14ac:dyDescent="0.2">
      <c r="A129" s="21"/>
      <c r="B129" s="7"/>
      <c r="C129" s="7"/>
      <c r="D129" s="7"/>
      <c r="F129" s="21"/>
      <c r="G129" s="21"/>
      <c r="H129" s="21"/>
      <c r="I129" s="21"/>
      <c r="J129" s="21"/>
      <c r="K129" s="21"/>
      <c r="L129" s="21"/>
    </row>
    <row r="130" spans="1:12" s="24" customFormat="1" x14ac:dyDescent="0.2">
      <c r="A130" s="21"/>
      <c r="B130" s="7"/>
      <c r="C130" s="7"/>
      <c r="D130" s="7"/>
      <c r="F130" s="21"/>
      <c r="G130" s="21"/>
      <c r="H130" s="21"/>
      <c r="I130" s="21"/>
      <c r="J130" s="21"/>
      <c r="K130" s="21"/>
      <c r="L130" s="21"/>
    </row>
    <row r="131" spans="1:12" s="24" customFormat="1" x14ac:dyDescent="0.2">
      <c r="A131" s="21"/>
      <c r="B131" s="7"/>
      <c r="C131" s="7"/>
      <c r="D131" s="7"/>
      <c r="F131" s="21"/>
      <c r="G131" s="21"/>
      <c r="H131" s="21"/>
      <c r="I131" s="21"/>
      <c r="J131" s="21"/>
      <c r="K131" s="21"/>
      <c r="L131" s="21"/>
    </row>
    <row r="132" spans="1:12" s="24" customFormat="1" x14ac:dyDescent="0.2">
      <c r="A132" s="21"/>
      <c r="B132" s="7"/>
      <c r="C132" s="7"/>
      <c r="D132" s="7"/>
      <c r="F132" s="21"/>
      <c r="G132" s="21"/>
      <c r="H132" s="21"/>
      <c r="I132" s="21"/>
      <c r="J132" s="21"/>
      <c r="K132" s="21"/>
      <c r="L132" s="21"/>
    </row>
    <row r="133" spans="1:12" s="24" customFormat="1" x14ac:dyDescent="0.2">
      <c r="A133" s="21"/>
      <c r="B133" s="7"/>
      <c r="C133" s="7"/>
      <c r="D133" s="7"/>
      <c r="F133" s="21"/>
      <c r="G133" s="21"/>
      <c r="H133" s="21"/>
      <c r="I133" s="21"/>
      <c r="J133" s="21"/>
      <c r="K133" s="21"/>
      <c r="L133" s="21"/>
    </row>
    <row r="134" spans="1:12" s="24" customFormat="1" x14ac:dyDescent="0.2">
      <c r="A134" s="21"/>
      <c r="B134" s="7"/>
      <c r="C134" s="7"/>
      <c r="D134" s="7"/>
      <c r="F134" s="21"/>
      <c r="G134" s="21"/>
      <c r="H134" s="21"/>
      <c r="I134" s="21"/>
      <c r="J134" s="21"/>
      <c r="K134" s="21"/>
      <c r="L134" s="21"/>
    </row>
    <row r="135" spans="1:12" s="24" customFormat="1" x14ac:dyDescent="0.2">
      <c r="A135" s="21"/>
      <c r="B135" s="7"/>
      <c r="C135" s="7"/>
      <c r="D135" s="7"/>
      <c r="F135" s="21"/>
      <c r="G135" s="21"/>
      <c r="H135" s="21"/>
      <c r="I135" s="21"/>
      <c r="J135" s="21"/>
      <c r="K135" s="21"/>
      <c r="L135" s="21"/>
    </row>
    <row r="136" spans="1:12" s="24" customFormat="1" x14ac:dyDescent="0.2">
      <c r="A136" s="21"/>
      <c r="B136" s="7"/>
      <c r="C136" s="7"/>
      <c r="D136" s="7"/>
      <c r="F136" s="21"/>
      <c r="G136" s="21"/>
      <c r="H136" s="21"/>
      <c r="I136" s="21"/>
      <c r="J136" s="21"/>
      <c r="K136" s="21"/>
      <c r="L136" s="21"/>
    </row>
    <row r="137" spans="1:12" s="24" customFormat="1" x14ac:dyDescent="0.2">
      <c r="A137" s="21"/>
      <c r="B137" s="7"/>
      <c r="C137" s="7"/>
      <c r="D137" s="7"/>
      <c r="F137" s="21"/>
      <c r="G137" s="21"/>
      <c r="H137" s="21"/>
      <c r="I137" s="21"/>
      <c r="J137" s="21"/>
      <c r="K137" s="21"/>
      <c r="L137" s="21"/>
    </row>
    <row r="138" spans="1:12" s="24" customFormat="1" x14ac:dyDescent="0.2">
      <c r="A138" s="21"/>
      <c r="B138" s="7"/>
      <c r="C138" s="7"/>
      <c r="D138" s="7"/>
      <c r="F138" s="21"/>
      <c r="G138" s="21"/>
      <c r="H138" s="21"/>
      <c r="I138" s="21"/>
      <c r="J138" s="21"/>
      <c r="K138" s="21"/>
      <c r="L138" s="21"/>
    </row>
    <row r="139" spans="1:12" s="24" customFormat="1" x14ac:dyDescent="0.2">
      <c r="A139" s="21"/>
      <c r="B139" s="7"/>
      <c r="C139" s="7"/>
      <c r="D139" s="7"/>
      <c r="F139" s="21"/>
      <c r="G139" s="21"/>
      <c r="H139" s="21"/>
      <c r="I139" s="21"/>
      <c r="J139" s="21"/>
      <c r="K139" s="21"/>
      <c r="L139" s="21"/>
    </row>
    <row r="140" spans="1:12" s="24" customFormat="1" x14ac:dyDescent="0.2">
      <c r="A140" s="21"/>
      <c r="B140" s="7"/>
      <c r="C140" s="7"/>
      <c r="D140" s="7"/>
      <c r="F140" s="21"/>
      <c r="G140" s="21"/>
      <c r="H140" s="21"/>
      <c r="I140" s="21"/>
      <c r="J140" s="21"/>
      <c r="K140" s="21"/>
      <c r="L140" s="21"/>
    </row>
    <row r="141" spans="1:12" s="24" customFormat="1" x14ac:dyDescent="0.2">
      <c r="A141" s="21"/>
      <c r="B141" s="7"/>
      <c r="C141" s="7"/>
      <c r="D141" s="7"/>
      <c r="F141" s="21"/>
      <c r="G141" s="21"/>
      <c r="H141" s="21"/>
      <c r="I141" s="21"/>
      <c r="J141" s="21"/>
      <c r="K141" s="21"/>
      <c r="L141" s="21"/>
    </row>
    <row r="142" spans="1:12" s="24" customFormat="1" x14ac:dyDescent="0.2">
      <c r="A142" s="21"/>
      <c r="B142" s="7"/>
      <c r="C142" s="7"/>
      <c r="D142" s="7"/>
      <c r="F142" s="21"/>
      <c r="G142" s="21"/>
      <c r="H142" s="21"/>
      <c r="I142" s="21"/>
      <c r="J142" s="21"/>
      <c r="K142" s="21"/>
      <c r="L142" s="21"/>
    </row>
    <row r="143" spans="1:12" s="24" customFormat="1" x14ac:dyDescent="0.2">
      <c r="A143" s="21"/>
      <c r="B143" s="7"/>
      <c r="C143" s="7"/>
      <c r="D143" s="7"/>
      <c r="F143" s="21"/>
      <c r="G143" s="21"/>
      <c r="H143" s="21"/>
      <c r="I143" s="21"/>
      <c r="J143" s="21"/>
      <c r="K143" s="21"/>
      <c r="L143" s="21"/>
    </row>
    <row r="144" spans="1:12" s="24" customFormat="1" x14ac:dyDescent="0.2">
      <c r="A144" s="21"/>
      <c r="B144" s="7"/>
      <c r="C144" s="7"/>
      <c r="D144" s="7"/>
      <c r="F144" s="21"/>
      <c r="G144" s="21"/>
      <c r="H144" s="21"/>
      <c r="I144" s="21"/>
      <c r="J144" s="21"/>
      <c r="K144" s="21"/>
      <c r="L144" s="21"/>
    </row>
    <row r="145" spans="1:12" s="24" customFormat="1" x14ac:dyDescent="0.2">
      <c r="A145" s="21"/>
      <c r="B145" s="7"/>
      <c r="C145" s="7"/>
      <c r="D145" s="7"/>
      <c r="F145" s="21"/>
      <c r="G145" s="21"/>
      <c r="H145" s="21"/>
      <c r="I145" s="21"/>
      <c r="J145" s="21"/>
      <c r="K145" s="21"/>
      <c r="L145" s="21"/>
    </row>
    <row r="146" spans="1:12" s="24" customFormat="1" x14ac:dyDescent="0.2">
      <c r="A146" s="21"/>
      <c r="B146" s="7"/>
      <c r="C146" s="7"/>
      <c r="D146" s="7"/>
      <c r="F146" s="21"/>
      <c r="G146" s="21"/>
      <c r="H146" s="21"/>
      <c r="I146" s="21"/>
      <c r="J146" s="21"/>
      <c r="K146" s="21"/>
      <c r="L146" s="21"/>
    </row>
    <row r="147" spans="1:12" s="24" customFormat="1" x14ac:dyDescent="0.2">
      <c r="A147" s="21"/>
      <c r="B147" s="7"/>
      <c r="C147" s="7"/>
      <c r="D147" s="7"/>
      <c r="F147" s="21"/>
      <c r="G147" s="21"/>
      <c r="H147" s="21"/>
      <c r="I147" s="21"/>
      <c r="J147" s="21"/>
      <c r="K147" s="21"/>
      <c r="L147" s="21"/>
    </row>
    <row r="148" spans="1:12" s="24" customFormat="1" x14ac:dyDescent="0.2">
      <c r="A148" s="21"/>
      <c r="B148" s="7"/>
      <c r="C148" s="7"/>
      <c r="D148" s="7"/>
      <c r="F148" s="21"/>
      <c r="G148" s="21"/>
      <c r="H148" s="21"/>
      <c r="I148" s="21"/>
      <c r="J148" s="21"/>
      <c r="K148" s="21"/>
      <c r="L148" s="21"/>
    </row>
    <row r="149" spans="1:12" s="24" customFormat="1" x14ac:dyDescent="0.2">
      <c r="A149" s="21"/>
      <c r="B149" s="7"/>
      <c r="C149" s="7"/>
      <c r="D149" s="7"/>
      <c r="F149" s="21"/>
      <c r="G149" s="21"/>
      <c r="H149" s="21"/>
      <c r="I149" s="21"/>
      <c r="J149" s="21"/>
      <c r="K149" s="21"/>
      <c r="L149" s="21"/>
    </row>
    <row r="150" spans="1:12" s="24" customFormat="1" x14ac:dyDescent="0.2">
      <c r="A150" s="21"/>
      <c r="B150" s="7"/>
      <c r="C150" s="7"/>
      <c r="D150" s="7"/>
      <c r="F150" s="21"/>
      <c r="G150" s="21"/>
      <c r="H150" s="21"/>
      <c r="I150" s="21"/>
      <c r="J150" s="21"/>
      <c r="K150" s="21"/>
      <c r="L150" s="21"/>
    </row>
    <row r="151" spans="1:12" s="24" customFormat="1" x14ac:dyDescent="0.2">
      <c r="A151" s="21"/>
      <c r="B151" s="7"/>
      <c r="C151" s="7"/>
      <c r="D151" s="7"/>
      <c r="F151" s="21"/>
      <c r="G151" s="21"/>
      <c r="H151" s="21"/>
      <c r="I151" s="21"/>
      <c r="J151" s="21"/>
      <c r="K151" s="21"/>
      <c r="L151" s="21"/>
    </row>
    <row r="152" spans="1:12" s="24" customFormat="1" x14ac:dyDescent="0.2">
      <c r="A152" s="21"/>
      <c r="B152" s="7"/>
      <c r="C152" s="7"/>
      <c r="D152" s="7"/>
      <c r="F152" s="21"/>
      <c r="G152" s="21"/>
      <c r="H152" s="21"/>
      <c r="I152" s="21"/>
      <c r="J152" s="21"/>
      <c r="K152" s="21"/>
      <c r="L152" s="21"/>
    </row>
    <row r="153" spans="1:12" s="24" customFormat="1" x14ac:dyDescent="0.2">
      <c r="A153" s="21"/>
      <c r="B153" s="7"/>
      <c r="C153" s="7"/>
      <c r="D153" s="7"/>
      <c r="F153" s="21"/>
      <c r="G153" s="21"/>
      <c r="H153" s="21"/>
      <c r="I153" s="21"/>
      <c r="J153" s="21"/>
      <c r="K153" s="21"/>
      <c r="L153" s="21"/>
    </row>
    <row r="154" spans="1:12" s="24" customFormat="1" x14ac:dyDescent="0.2">
      <c r="A154" s="21"/>
      <c r="B154" s="7"/>
      <c r="C154" s="7"/>
      <c r="D154" s="7"/>
      <c r="F154" s="21"/>
      <c r="G154" s="21"/>
      <c r="H154" s="21"/>
      <c r="I154" s="21"/>
      <c r="J154" s="21"/>
      <c r="K154" s="21"/>
      <c r="L154" s="21"/>
    </row>
    <row r="155" spans="1:12" s="24" customFormat="1" x14ac:dyDescent="0.2">
      <c r="A155" s="21"/>
      <c r="B155" s="7"/>
      <c r="C155" s="7"/>
      <c r="D155" s="7"/>
      <c r="F155" s="21"/>
      <c r="G155" s="21"/>
      <c r="H155" s="21"/>
      <c r="I155" s="21"/>
      <c r="J155" s="21"/>
      <c r="K155" s="21"/>
      <c r="L155" s="21"/>
    </row>
    <row r="156" spans="1:12" s="24" customFormat="1" x14ac:dyDescent="0.2">
      <c r="A156" s="21"/>
      <c r="B156" s="7"/>
      <c r="C156" s="7"/>
      <c r="D156" s="7"/>
      <c r="F156" s="21"/>
      <c r="G156" s="21"/>
      <c r="H156" s="21"/>
      <c r="I156" s="21"/>
      <c r="J156" s="21"/>
      <c r="K156" s="21"/>
      <c r="L156" s="21"/>
    </row>
    <row r="157" spans="1:12" s="24" customFormat="1" x14ac:dyDescent="0.2">
      <c r="A157" s="21"/>
      <c r="B157" s="7"/>
      <c r="C157" s="7"/>
      <c r="D157" s="7"/>
      <c r="F157" s="21"/>
      <c r="G157" s="21"/>
      <c r="H157" s="21"/>
      <c r="I157" s="21"/>
      <c r="J157" s="21"/>
      <c r="K157" s="21"/>
      <c r="L157" s="21"/>
    </row>
    <row r="158" spans="1:12" s="24" customFormat="1" x14ac:dyDescent="0.2">
      <c r="A158" s="21"/>
      <c r="B158" s="7"/>
      <c r="C158" s="7"/>
      <c r="D158" s="7"/>
      <c r="F158" s="21"/>
      <c r="G158" s="21"/>
      <c r="H158" s="21"/>
      <c r="I158" s="21"/>
      <c r="J158" s="21"/>
      <c r="K158" s="21"/>
      <c r="L158" s="21"/>
    </row>
    <row r="159" spans="1:12" s="24" customFormat="1" x14ac:dyDescent="0.2">
      <c r="A159" s="21"/>
      <c r="B159" s="7"/>
      <c r="C159" s="7"/>
      <c r="D159" s="7"/>
      <c r="F159" s="21"/>
      <c r="G159" s="21"/>
      <c r="H159" s="21"/>
      <c r="I159" s="21"/>
      <c r="J159" s="21"/>
      <c r="K159" s="21"/>
      <c r="L159" s="21"/>
    </row>
    <row r="160" spans="1:12" s="24" customFormat="1" x14ac:dyDescent="0.2">
      <c r="A160" s="21"/>
      <c r="B160" s="7"/>
      <c r="C160" s="7"/>
      <c r="D160" s="7"/>
      <c r="F160" s="21"/>
      <c r="G160" s="21"/>
      <c r="H160" s="21"/>
      <c r="I160" s="21"/>
      <c r="J160" s="21"/>
      <c r="K160" s="21"/>
      <c r="L160" s="21"/>
    </row>
    <row r="161" spans="1:12" s="24" customFormat="1" x14ac:dyDescent="0.2">
      <c r="A161" s="21"/>
      <c r="B161" s="7"/>
      <c r="C161" s="7"/>
      <c r="D161" s="7"/>
      <c r="F161" s="21"/>
      <c r="G161" s="21"/>
      <c r="H161" s="21"/>
      <c r="I161" s="21"/>
      <c r="J161" s="21"/>
      <c r="K161" s="21"/>
      <c r="L161" s="21"/>
    </row>
    <row r="162" spans="1:12" s="24" customFormat="1" x14ac:dyDescent="0.2">
      <c r="A162" s="21"/>
      <c r="B162" s="7"/>
      <c r="C162" s="7"/>
      <c r="D162" s="7"/>
      <c r="F162" s="21"/>
      <c r="G162" s="21"/>
      <c r="H162" s="21"/>
      <c r="I162" s="21"/>
      <c r="J162" s="21"/>
      <c r="K162" s="21"/>
      <c r="L162" s="21"/>
    </row>
    <row r="163" spans="1:12" s="24" customFormat="1" x14ac:dyDescent="0.2">
      <c r="A163" s="21"/>
      <c r="B163" s="7"/>
      <c r="C163" s="7"/>
      <c r="D163" s="7"/>
      <c r="F163" s="21"/>
      <c r="G163" s="21"/>
      <c r="H163" s="21"/>
      <c r="I163" s="21"/>
      <c r="J163" s="21"/>
      <c r="K163" s="21"/>
      <c r="L163" s="21"/>
    </row>
    <row r="164" spans="1:12" s="24" customFormat="1" x14ac:dyDescent="0.2">
      <c r="A164" s="21"/>
      <c r="B164" s="7"/>
      <c r="C164" s="7"/>
      <c r="D164" s="7"/>
      <c r="F164" s="21"/>
      <c r="G164" s="21"/>
      <c r="H164" s="21"/>
      <c r="I164" s="21"/>
      <c r="J164" s="21"/>
      <c r="K164" s="21"/>
      <c r="L164" s="21"/>
    </row>
    <row r="165" spans="1:12" s="24" customFormat="1" x14ac:dyDescent="0.2">
      <c r="A165" s="21"/>
      <c r="B165" s="7"/>
      <c r="C165" s="7"/>
      <c r="D165" s="7"/>
      <c r="F165" s="21"/>
      <c r="G165" s="21"/>
      <c r="H165" s="21"/>
      <c r="I165" s="21"/>
      <c r="J165" s="21"/>
      <c r="K165" s="21"/>
      <c r="L165" s="21"/>
    </row>
    <row r="166" spans="1:12" s="24" customFormat="1" x14ac:dyDescent="0.2">
      <c r="A166" s="21"/>
      <c r="B166" s="7"/>
      <c r="C166" s="7"/>
      <c r="D166" s="7"/>
      <c r="F166" s="21"/>
      <c r="G166" s="21"/>
      <c r="H166" s="21"/>
      <c r="I166" s="21"/>
      <c r="J166" s="21"/>
      <c r="K166" s="21"/>
      <c r="L166" s="21"/>
    </row>
    <row r="167" spans="1:12" s="24" customFormat="1" x14ac:dyDescent="0.2">
      <c r="A167" s="21"/>
      <c r="B167" s="7"/>
      <c r="C167" s="7"/>
      <c r="D167" s="7"/>
      <c r="F167" s="21"/>
      <c r="G167" s="21"/>
      <c r="H167" s="21"/>
      <c r="I167" s="21"/>
      <c r="J167" s="21"/>
      <c r="K167" s="21"/>
      <c r="L167" s="21"/>
    </row>
    <row r="168" spans="1:12" s="24" customFormat="1" x14ac:dyDescent="0.2">
      <c r="A168" s="21"/>
      <c r="B168" s="7"/>
      <c r="C168" s="7"/>
      <c r="D168" s="7"/>
      <c r="F168" s="21"/>
      <c r="G168" s="21"/>
      <c r="H168" s="21"/>
      <c r="I168" s="21"/>
      <c r="J168" s="21"/>
      <c r="K168" s="21"/>
      <c r="L168" s="21"/>
    </row>
    <row r="169" spans="1:12" s="24" customFormat="1" x14ac:dyDescent="0.2">
      <c r="A169" s="21"/>
      <c r="B169" s="7"/>
      <c r="C169" s="7"/>
      <c r="D169" s="7"/>
      <c r="F169" s="21"/>
      <c r="G169" s="21"/>
      <c r="H169" s="21"/>
      <c r="I169" s="21"/>
      <c r="J169" s="21"/>
      <c r="K169" s="21"/>
      <c r="L169" s="21"/>
    </row>
    <row r="170" spans="1:12" s="24" customFormat="1" x14ac:dyDescent="0.2">
      <c r="A170" s="21"/>
      <c r="B170" s="7"/>
      <c r="C170" s="7"/>
      <c r="D170" s="7"/>
      <c r="F170" s="21"/>
      <c r="G170" s="21"/>
      <c r="H170" s="21"/>
      <c r="I170" s="21"/>
      <c r="J170" s="21"/>
      <c r="K170" s="21"/>
      <c r="L170" s="21"/>
    </row>
    <row r="171" spans="1:12" s="24" customFormat="1" x14ac:dyDescent="0.2">
      <c r="A171" s="21"/>
      <c r="B171" s="7"/>
      <c r="C171" s="7"/>
      <c r="D171" s="7"/>
      <c r="F171" s="21"/>
      <c r="G171" s="21"/>
      <c r="H171" s="21"/>
      <c r="I171" s="21"/>
      <c r="J171" s="21"/>
      <c r="K171" s="21"/>
      <c r="L171" s="21"/>
    </row>
    <row r="172" spans="1:12" s="24" customFormat="1" x14ac:dyDescent="0.2">
      <c r="A172" s="21"/>
      <c r="B172" s="7"/>
      <c r="C172" s="7"/>
      <c r="D172" s="7"/>
      <c r="F172" s="21"/>
      <c r="G172" s="21"/>
      <c r="H172" s="21"/>
      <c r="I172" s="21"/>
      <c r="J172" s="21"/>
      <c r="K172" s="21"/>
      <c r="L172" s="21"/>
    </row>
    <row r="173" spans="1:12" s="24" customFormat="1" x14ac:dyDescent="0.2">
      <c r="A173" s="21"/>
      <c r="B173" s="7"/>
      <c r="C173" s="7"/>
      <c r="D173" s="7"/>
      <c r="F173" s="21"/>
      <c r="G173" s="21"/>
      <c r="H173" s="21"/>
      <c r="I173" s="21"/>
      <c r="J173" s="21"/>
      <c r="K173" s="21"/>
      <c r="L173" s="21"/>
    </row>
    <row r="174" spans="1:12" s="24" customFormat="1" x14ac:dyDescent="0.2">
      <c r="A174" s="21"/>
      <c r="B174" s="7"/>
      <c r="C174" s="7"/>
      <c r="D174" s="7"/>
      <c r="F174" s="21"/>
      <c r="G174" s="21"/>
      <c r="H174" s="21"/>
      <c r="I174" s="21"/>
      <c r="J174" s="21"/>
      <c r="K174" s="21"/>
      <c r="L174" s="21"/>
    </row>
    <row r="175" spans="1:12" s="24" customFormat="1" x14ac:dyDescent="0.2">
      <c r="A175" s="21"/>
      <c r="B175" s="7"/>
      <c r="C175" s="7"/>
      <c r="D175" s="7"/>
      <c r="F175" s="21"/>
      <c r="G175" s="21"/>
      <c r="H175" s="21"/>
      <c r="I175" s="21"/>
      <c r="J175" s="21"/>
      <c r="K175" s="21"/>
      <c r="L175" s="21"/>
    </row>
    <row r="176" spans="1:12" s="24" customFormat="1" x14ac:dyDescent="0.2">
      <c r="A176" s="21"/>
      <c r="B176" s="7"/>
      <c r="C176" s="7"/>
      <c r="D176" s="7"/>
      <c r="F176" s="21"/>
      <c r="G176" s="21"/>
      <c r="H176" s="21"/>
      <c r="I176" s="21"/>
      <c r="J176" s="21"/>
      <c r="K176" s="21"/>
      <c r="L176" s="21"/>
    </row>
    <row r="177" spans="1:12" s="24" customFormat="1" x14ac:dyDescent="0.2">
      <c r="A177" s="21"/>
      <c r="B177" s="7"/>
      <c r="C177" s="7"/>
      <c r="D177" s="7"/>
      <c r="F177" s="21"/>
      <c r="G177" s="21"/>
      <c r="H177" s="21"/>
      <c r="I177" s="21"/>
      <c r="J177" s="21"/>
      <c r="K177" s="21"/>
      <c r="L177" s="21"/>
    </row>
    <row r="178" spans="1:12" s="24" customFormat="1" x14ac:dyDescent="0.2">
      <c r="A178" s="21"/>
      <c r="B178" s="7"/>
      <c r="C178" s="7"/>
      <c r="D178" s="7"/>
      <c r="F178" s="21"/>
      <c r="G178" s="21"/>
      <c r="H178" s="21"/>
      <c r="I178" s="21"/>
      <c r="J178" s="21"/>
      <c r="K178" s="21"/>
      <c r="L178" s="21"/>
    </row>
    <row r="179" spans="1:12" s="24" customFormat="1" x14ac:dyDescent="0.2">
      <c r="A179" s="21"/>
      <c r="B179" s="7"/>
      <c r="C179" s="7"/>
      <c r="D179" s="7"/>
      <c r="F179" s="21"/>
      <c r="G179" s="21"/>
      <c r="H179" s="21"/>
      <c r="I179" s="21"/>
      <c r="J179" s="21"/>
      <c r="K179" s="21"/>
      <c r="L179" s="21"/>
    </row>
    <row r="180" spans="1:12" s="24" customFormat="1" x14ac:dyDescent="0.2">
      <c r="A180" s="21"/>
      <c r="B180" s="7"/>
      <c r="C180" s="7"/>
      <c r="D180" s="7"/>
      <c r="F180" s="21"/>
      <c r="G180" s="21"/>
      <c r="H180" s="21"/>
      <c r="I180" s="21"/>
      <c r="J180" s="21"/>
      <c r="K180" s="21"/>
      <c r="L180" s="21"/>
    </row>
    <row r="181" spans="1:12" s="24" customFormat="1" x14ac:dyDescent="0.2">
      <c r="A181" s="21"/>
      <c r="B181" s="7"/>
      <c r="C181" s="7"/>
      <c r="D181" s="7"/>
      <c r="F181" s="21"/>
      <c r="G181" s="21"/>
      <c r="H181" s="21"/>
      <c r="I181" s="21"/>
      <c r="J181" s="21"/>
      <c r="K181" s="21"/>
      <c r="L181" s="21"/>
    </row>
    <row r="182" spans="1:12" s="24" customFormat="1" x14ac:dyDescent="0.2">
      <c r="A182" s="21"/>
      <c r="B182" s="7"/>
      <c r="C182" s="7"/>
      <c r="D182" s="7"/>
      <c r="F182" s="21"/>
      <c r="G182" s="21"/>
      <c r="H182" s="21"/>
      <c r="I182" s="21"/>
      <c r="J182" s="21"/>
      <c r="K182" s="21"/>
      <c r="L182" s="21"/>
    </row>
    <row r="183" spans="1:12" s="24" customFormat="1" x14ac:dyDescent="0.2">
      <c r="A183" s="21"/>
      <c r="B183" s="7"/>
      <c r="C183" s="7"/>
      <c r="D183" s="7"/>
      <c r="F183" s="21"/>
      <c r="G183" s="21"/>
      <c r="H183" s="21"/>
      <c r="I183" s="21"/>
      <c r="J183" s="21"/>
      <c r="K183" s="21"/>
      <c r="L183" s="21"/>
    </row>
    <row r="184" spans="1:12" s="24" customFormat="1" x14ac:dyDescent="0.2">
      <c r="A184" s="21"/>
      <c r="B184" s="7"/>
      <c r="C184" s="7"/>
      <c r="D184" s="7"/>
      <c r="F184" s="21"/>
      <c r="G184" s="21"/>
      <c r="H184" s="21"/>
      <c r="I184" s="21"/>
      <c r="J184" s="21"/>
      <c r="K184" s="21"/>
      <c r="L184" s="21"/>
    </row>
    <row r="185" spans="1:12" s="24" customFormat="1" x14ac:dyDescent="0.2">
      <c r="A185" s="21"/>
      <c r="B185" s="7"/>
      <c r="C185" s="7"/>
      <c r="D185" s="7"/>
      <c r="F185" s="21"/>
      <c r="G185" s="21"/>
      <c r="H185" s="21"/>
      <c r="I185" s="21"/>
      <c r="J185" s="21"/>
      <c r="K185" s="21"/>
      <c r="L185" s="21"/>
    </row>
    <row r="186" spans="1:12" s="24" customFormat="1" x14ac:dyDescent="0.2">
      <c r="A186" s="21"/>
      <c r="B186" s="7"/>
      <c r="C186" s="7"/>
      <c r="D186" s="7"/>
      <c r="F186" s="21"/>
      <c r="G186" s="21"/>
      <c r="H186" s="21"/>
      <c r="I186" s="21"/>
      <c r="J186" s="21"/>
      <c r="K186" s="21"/>
      <c r="L186" s="21"/>
    </row>
    <row r="187" spans="1:12" s="24" customFormat="1" x14ac:dyDescent="0.2">
      <c r="A187" s="21"/>
      <c r="B187" s="7"/>
      <c r="C187" s="7"/>
      <c r="D187" s="7"/>
      <c r="F187" s="21"/>
      <c r="G187" s="21"/>
      <c r="H187" s="21"/>
      <c r="I187" s="21"/>
      <c r="J187" s="21"/>
      <c r="K187" s="21"/>
      <c r="L187" s="21"/>
    </row>
    <row r="188" spans="1:12" s="24" customFormat="1" x14ac:dyDescent="0.2">
      <c r="A188" s="21"/>
      <c r="B188" s="7"/>
      <c r="C188" s="7"/>
      <c r="D188" s="7"/>
      <c r="F188" s="21"/>
      <c r="G188" s="21"/>
      <c r="H188" s="21"/>
      <c r="I188" s="21"/>
      <c r="J188" s="21"/>
      <c r="K188" s="21"/>
      <c r="L188" s="21"/>
    </row>
    <row r="189" spans="1:12" s="24" customFormat="1" x14ac:dyDescent="0.2">
      <c r="A189" s="21"/>
      <c r="B189" s="7"/>
      <c r="C189" s="7"/>
      <c r="D189" s="7"/>
      <c r="F189" s="21"/>
      <c r="G189" s="21"/>
      <c r="H189" s="21"/>
      <c r="I189" s="21"/>
      <c r="J189" s="21"/>
      <c r="K189" s="21"/>
      <c r="L189" s="21"/>
    </row>
    <row r="190" spans="1:12" s="24" customFormat="1" x14ac:dyDescent="0.2">
      <c r="A190" s="21"/>
      <c r="B190" s="7"/>
      <c r="C190" s="7"/>
      <c r="D190" s="7"/>
      <c r="F190" s="21"/>
      <c r="G190" s="21"/>
      <c r="H190" s="21"/>
      <c r="I190" s="21"/>
      <c r="J190" s="21"/>
      <c r="K190" s="21"/>
      <c r="L190" s="21"/>
    </row>
    <row r="191" spans="1:12" s="24" customFormat="1" x14ac:dyDescent="0.2">
      <c r="A191" s="21"/>
      <c r="B191" s="7"/>
      <c r="C191" s="7"/>
      <c r="D191" s="7"/>
      <c r="F191" s="21"/>
      <c r="G191" s="21"/>
      <c r="H191" s="21"/>
      <c r="I191" s="21"/>
      <c r="J191" s="21"/>
      <c r="K191" s="21"/>
      <c r="L191" s="21"/>
    </row>
    <row r="192" spans="1:12" s="24" customFormat="1" x14ac:dyDescent="0.2">
      <c r="A192" s="21"/>
      <c r="B192" s="7"/>
      <c r="C192" s="7"/>
      <c r="D192" s="7"/>
      <c r="F192" s="21"/>
      <c r="G192" s="21"/>
      <c r="H192" s="21"/>
      <c r="I192" s="21"/>
      <c r="J192" s="21"/>
      <c r="K192" s="21"/>
      <c r="L192" s="21"/>
    </row>
    <row r="193" spans="1:12" s="24" customFormat="1" x14ac:dyDescent="0.2">
      <c r="A193" s="21"/>
      <c r="B193" s="7"/>
      <c r="C193" s="7"/>
      <c r="D193" s="7"/>
      <c r="F193" s="21"/>
      <c r="G193" s="21"/>
      <c r="H193" s="21"/>
      <c r="I193" s="21"/>
      <c r="J193" s="21"/>
      <c r="K193" s="21"/>
      <c r="L193" s="21"/>
    </row>
    <row r="194" spans="1:12" s="24" customFormat="1" x14ac:dyDescent="0.2">
      <c r="A194" s="21"/>
      <c r="B194" s="7"/>
      <c r="C194" s="7"/>
      <c r="D194" s="7"/>
      <c r="F194" s="21"/>
      <c r="G194" s="21"/>
      <c r="H194" s="21"/>
      <c r="I194" s="21"/>
      <c r="J194" s="21"/>
      <c r="K194" s="21"/>
      <c r="L194" s="21"/>
    </row>
    <row r="195" spans="1:12" s="24" customFormat="1" x14ac:dyDescent="0.2">
      <c r="A195" s="21"/>
      <c r="B195" s="7"/>
      <c r="C195" s="7"/>
      <c r="D195" s="7"/>
      <c r="F195" s="21"/>
      <c r="G195" s="21"/>
      <c r="H195" s="21"/>
      <c r="I195" s="21"/>
      <c r="J195" s="21"/>
      <c r="K195" s="21"/>
      <c r="L195" s="21"/>
    </row>
    <row r="196" spans="1:12" s="24" customFormat="1" x14ac:dyDescent="0.2">
      <c r="A196" s="21"/>
      <c r="B196" s="7"/>
      <c r="C196" s="7"/>
      <c r="D196" s="7"/>
      <c r="F196" s="21"/>
      <c r="G196" s="21"/>
      <c r="H196" s="21"/>
      <c r="I196" s="21"/>
      <c r="J196" s="21"/>
      <c r="K196" s="21"/>
      <c r="L196" s="21"/>
    </row>
    <row r="197" spans="1:12" s="24" customFormat="1" x14ac:dyDescent="0.2">
      <c r="A197" s="21"/>
      <c r="B197" s="7"/>
      <c r="C197" s="7"/>
      <c r="D197" s="7"/>
      <c r="F197" s="21"/>
      <c r="G197" s="21"/>
      <c r="H197" s="21"/>
      <c r="I197" s="21"/>
      <c r="J197" s="21"/>
      <c r="K197" s="21"/>
      <c r="L197" s="21"/>
    </row>
    <row r="198" spans="1:12" s="24" customFormat="1" x14ac:dyDescent="0.2">
      <c r="A198" s="21"/>
      <c r="B198" s="7"/>
      <c r="C198" s="7"/>
      <c r="D198" s="7"/>
      <c r="F198" s="21"/>
      <c r="G198" s="21"/>
      <c r="H198" s="21"/>
      <c r="I198" s="21"/>
      <c r="J198" s="21"/>
      <c r="K198" s="21"/>
      <c r="L198" s="21"/>
    </row>
    <row r="199" spans="1:12" s="24" customFormat="1" x14ac:dyDescent="0.2">
      <c r="A199" s="21"/>
      <c r="B199" s="7"/>
      <c r="C199" s="7"/>
      <c r="D199" s="7"/>
      <c r="F199" s="21"/>
      <c r="G199" s="21"/>
      <c r="H199" s="21"/>
      <c r="I199" s="21"/>
      <c r="J199" s="21"/>
      <c r="K199" s="21"/>
      <c r="L199" s="21"/>
    </row>
    <row r="200" spans="1:12" s="24" customFormat="1" x14ac:dyDescent="0.2">
      <c r="A200" s="21"/>
      <c r="B200" s="7"/>
      <c r="C200" s="7"/>
      <c r="D200" s="7"/>
      <c r="F200" s="21"/>
      <c r="G200" s="21"/>
      <c r="H200" s="21"/>
      <c r="I200" s="21"/>
      <c r="J200" s="21"/>
      <c r="K200" s="21"/>
      <c r="L200" s="21"/>
    </row>
    <row r="201" spans="1:12" s="24" customFormat="1" x14ac:dyDescent="0.2">
      <c r="A201" s="21"/>
      <c r="B201" s="7"/>
      <c r="C201" s="7"/>
      <c r="D201" s="7"/>
      <c r="F201" s="21"/>
      <c r="G201" s="21"/>
      <c r="H201" s="21"/>
      <c r="I201" s="21"/>
      <c r="J201" s="21"/>
      <c r="K201" s="21"/>
      <c r="L201" s="21"/>
    </row>
    <row r="202" spans="1:12" s="24" customFormat="1" x14ac:dyDescent="0.2">
      <c r="A202" s="21"/>
      <c r="B202" s="7"/>
      <c r="C202" s="7"/>
      <c r="D202" s="7"/>
      <c r="F202" s="21"/>
      <c r="G202" s="21"/>
      <c r="H202" s="21"/>
      <c r="I202" s="21"/>
      <c r="J202" s="21"/>
      <c r="K202" s="21"/>
      <c r="L202" s="21"/>
    </row>
    <row r="203" spans="1:12" s="24" customFormat="1" x14ac:dyDescent="0.2">
      <c r="A203" s="21"/>
      <c r="B203" s="7"/>
      <c r="C203" s="7"/>
      <c r="D203" s="7"/>
      <c r="F203" s="21"/>
      <c r="G203" s="21"/>
      <c r="H203" s="21"/>
      <c r="I203" s="21"/>
      <c r="J203" s="21"/>
      <c r="K203" s="21"/>
      <c r="L203" s="21"/>
    </row>
    <row r="204" spans="1:12" s="24" customFormat="1" x14ac:dyDescent="0.2">
      <c r="A204" s="21"/>
      <c r="B204" s="7"/>
      <c r="C204" s="7"/>
      <c r="D204" s="7"/>
      <c r="F204" s="21"/>
      <c r="G204" s="21"/>
      <c r="H204" s="21"/>
      <c r="I204" s="21"/>
      <c r="J204" s="21"/>
      <c r="K204" s="21"/>
      <c r="L204" s="21"/>
    </row>
    <row r="205" spans="1:12" s="24" customFormat="1" x14ac:dyDescent="0.2">
      <c r="A205" s="21"/>
      <c r="B205" s="7"/>
      <c r="C205" s="7"/>
      <c r="D205" s="7"/>
      <c r="F205" s="21"/>
      <c r="G205" s="21"/>
      <c r="H205" s="21"/>
      <c r="I205" s="21"/>
      <c r="J205" s="21"/>
      <c r="K205" s="21"/>
      <c r="L205" s="21"/>
    </row>
    <row r="206" spans="1:12" s="24" customFormat="1" x14ac:dyDescent="0.2">
      <c r="A206" s="21"/>
      <c r="B206" s="7"/>
      <c r="C206" s="7"/>
      <c r="D206" s="7"/>
      <c r="F206" s="21"/>
      <c r="G206" s="21"/>
      <c r="H206" s="21"/>
      <c r="I206" s="21"/>
      <c r="J206" s="21"/>
      <c r="K206" s="21"/>
      <c r="L206" s="21"/>
    </row>
    <row r="207" spans="1:12" s="24" customFormat="1" x14ac:dyDescent="0.2">
      <c r="A207" s="21"/>
      <c r="B207" s="7"/>
      <c r="C207" s="7"/>
      <c r="D207" s="7"/>
      <c r="F207" s="21"/>
      <c r="G207" s="21"/>
      <c r="H207" s="21"/>
      <c r="I207" s="21"/>
      <c r="J207" s="21"/>
      <c r="K207" s="21"/>
      <c r="L207" s="21"/>
    </row>
    <row r="208" spans="1:12" s="24" customFormat="1" x14ac:dyDescent="0.2">
      <c r="A208" s="21"/>
      <c r="B208" s="7"/>
      <c r="C208" s="7"/>
      <c r="D208" s="7"/>
      <c r="F208" s="21"/>
      <c r="G208" s="21"/>
      <c r="H208" s="21"/>
      <c r="I208" s="21"/>
      <c r="J208" s="21"/>
      <c r="K208" s="21"/>
      <c r="L208" s="21"/>
    </row>
    <row r="209" spans="1:12" s="24" customFormat="1" x14ac:dyDescent="0.2">
      <c r="A209" s="21"/>
      <c r="B209" s="7"/>
      <c r="C209" s="7"/>
      <c r="D209" s="7"/>
      <c r="F209" s="21"/>
      <c r="G209" s="21"/>
      <c r="H209" s="21"/>
      <c r="I209" s="21"/>
      <c r="J209" s="21"/>
      <c r="K209" s="21"/>
      <c r="L209" s="21"/>
    </row>
    <row r="210" spans="1:12" s="24" customFormat="1" x14ac:dyDescent="0.2">
      <c r="A210" s="21"/>
      <c r="B210" s="7"/>
      <c r="C210" s="7"/>
      <c r="D210" s="7"/>
      <c r="F210" s="21"/>
      <c r="G210" s="21"/>
      <c r="H210" s="21"/>
      <c r="I210" s="21"/>
      <c r="J210" s="21"/>
      <c r="K210" s="21"/>
      <c r="L210" s="21"/>
    </row>
    <row r="211" spans="1:12" s="24" customFormat="1" x14ac:dyDescent="0.2">
      <c r="A211" s="21"/>
      <c r="B211" s="7"/>
      <c r="C211" s="7"/>
      <c r="D211" s="7"/>
      <c r="F211" s="21"/>
      <c r="G211" s="21"/>
      <c r="H211" s="21"/>
      <c r="I211" s="21"/>
      <c r="J211" s="21"/>
      <c r="K211" s="21"/>
      <c r="L211" s="21"/>
    </row>
    <row r="212" spans="1:12" s="24" customFormat="1" x14ac:dyDescent="0.2">
      <c r="A212" s="21"/>
      <c r="B212" s="7"/>
      <c r="C212" s="7"/>
      <c r="D212" s="7"/>
      <c r="F212" s="21"/>
      <c r="G212" s="21"/>
      <c r="H212" s="21"/>
      <c r="I212" s="21"/>
      <c r="J212" s="21"/>
      <c r="K212" s="21"/>
      <c r="L212" s="21"/>
    </row>
    <row r="213" spans="1:12" s="24" customFormat="1" x14ac:dyDescent="0.2">
      <c r="A213" s="21"/>
      <c r="B213" s="7"/>
      <c r="C213" s="7"/>
      <c r="D213" s="7"/>
      <c r="F213" s="21"/>
      <c r="G213" s="21"/>
      <c r="H213" s="21"/>
      <c r="I213" s="21"/>
      <c r="J213" s="21"/>
      <c r="K213" s="21"/>
      <c r="L213" s="21"/>
    </row>
    <row r="214" spans="1:12" s="24" customFormat="1" x14ac:dyDescent="0.2">
      <c r="A214" s="21"/>
      <c r="B214" s="7"/>
      <c r="C214" s="7"/>
      <c r="D214" s="7"/>
      <c r="F214" s="21"/>
      <c r="G214" s="21"/>
      <c r="H214" s="21"/>
      <c r="I214" s="21"/>
      <c r="J214" s="21"/>
      <c r="K214" s="21"/>
      <c r="L214" s="21"/>
    </row>
    <row r="215" spans="1:12" s="24" customFormat="1" x14ac:dyDescent="0.2">
      <c r="A215" s="21"/>
      <c r="B215" s="7"/>
      <c r="C215" s="7"/>
      <c r="D215" s="7"/>
      <c r="F215" s="21"/>
      <c r="G215" s="21"/>
      <c r="H215" s="21"/>
      <c r="I215" s="21"/>
      <c r="J215" s="21"/>
      <c r="K215" s="21"/>
      <c r="L215" s="21"/>
    </row>
    <row r="216" spans="1:12" s="24" customFormat="1" x14ac:dyDescent="0.2">
      <c r="A216" s="21"/>
      <c r="B216" s="7"/>
      <c r="C216" s="7"/>
      <c r="D216" s="7"/>
      <c r="F216" s="21"/>
      <c r="G216" s="21"/>
      <c r="H216" s="21"/>
      <c r="I216" s="21"/>
      <c r="J216" s="21"/>
      <c r="K216" s="21"/>
      <c r="L216" s="21"/>
    </row>
    <row r="217" spans="1:12" s="24" customFormat="1" x14ac:dyDescent="0.2">
      <c r="A217" s="21"/>
      <c r="B217" s="7"/>
      <c r="C217" s="7"/>
      <c r="D217" s="7"/>
      <c r="F217" s="21"/>
      <c r="G217" s="21"/>
      <c r="H217" s="21"/>
      <c r="I217" s="21"/>
      <c r="J217" s="21"/>
      <c r="K217" s="21"/>
      <c r="L217" s="21"/>
    </row>
    <row r="218" spans="1:12" s="24" customFormat="1" x14ac:dyDescent="0.2">
      <c r="A218" s="21"/>
      <c r="B218" s="7"/>
      <c r="C218" s="7"/>
      <c r="D218" s="7"/>
      <c r="F218" s="21"/>
      <c r="G218" s="21"/>
      <c r="H218" s="21"/>
      <c r="I218" s="21"/>
      <c r="J218" s="21"/>
      <c r="K218" s="21"/>
      <c r="L218" s="21"/>
    </row>
    <row r="219" spans="1:12" s="24" customFormat="1" x14ac:dyDescent="0.2">
      <c r="A219" s="21"/>
      <c r="B219" s="7"/>
      <c r="C219" s="7"/>
      <c r="D219" s="7"/>
      <c r="F219" s="21"/>
      <c r="G219" s="21"/>
      <c r="H219" s="21"/>
      <c r="I219" s="21"/>
      <c r="J219" s="21"/>
      <c r="K219" s="21"/>
      <c r="L219" s="21"/>
    </row>
    <row r="220" spans="1:12" s="24" customFormat="1" x14ac:dyDescent="0.2">
      <c r="A220" s="21"/>
      <c r="B220" s="7"/>
      <c r="C220" s="7"/>
      <c r="D220" s="7"/>
      <c r="F220" s="21"/>
      <c r="G220" s="21"/>
      <c r="H220" s="21"/>
      <c r="I220" s="21"/>
      <c r="J220" s="21"/>
      <c r="K220" s="21"/>
      <c r="L220" s="21"/>
    </row>
    <row r="221" spans="1:12" s="24" customFormat="1" x14ac:dyDescent="0.2">
      <c r="A221" s="21"/>
      <c r="B221" s="7"/>
      <c r="C221" s="7"/>
      <c r="D221" s="7"/>
      <c r="F221" s="21"/>
      <c r="G221" s="21"/>
      <c r="H221" s="21"/>
      <c r="I221" s="21"/>
      <c r="J221" s="21"/>
      <c r="K221" s="21"/>
      <c r="L221" s="21"/>
    </row>
    <row r="222" spans="1:12" s="24" customFormat="1" x14ac:dyDescent="0.2">
      <c r="A222" s="21"/>
      <c r="B222" s="7"/>
      <c r="C222" s="7"/>
      <c r="D222" s="7"/>
      <c r="F222" s="21"/>
      <c r="G222" s="21"/>
      <c r="H222" s="21"/>
      <c r="I222" s="21"/>
      <c r="J222" s="21"/>
      <c r="K222" s="21"/>
      <c r="L222" s="21"/>
    </row>
    <row r="223" spans="1:12" s="24" customFormat="1" x14ac:dyDescent="0.2">
      <c r="A223" s="21"/>
      <c r="B223" s="7"/>
      <c r="C223" s="7"/>
      <c r="D223" s="7"/>
      <c r="F223" s="21"/>
      <c r="G223" s="21"/>
      <c r="H223" s="21"/>
      <c r="I223" s="21"/>
      <c r="J223" s="21"/>
      <c r="K223" s="21"/>
      <c r="L223" s="21"/>
    </row>
    <row r="224" spans="1:12" s="24" customFormat="1" x14ac:dyDescent="0.2">
      <c r="A224" s="21"/>
      <c r="B224" s="7"/>
      <c r="C224" s="7"/>
      <c r="D224" s="7"/>
      <c r="F224" s="21"/>
      <c r="G224" s="21"/>
      <c r="H224" s="21"/>
      <c r="I224" s="21"/>
      <c r="J224" s="21"/>
      <c r="K224" s="21"/>
      <c r="L224" s="21"/>
    </row>
    <row r="225" spans="1:12" s="24" customFormat="1" x14ac:dyDescent="0.2">
      <c r="A225" s="21"/>
      <c r="B225" s="7"/>
      <c r="C225" s="7"/>
      <c r="D225" s="7"/>
      <c r="F225" s="21"/>
      <c r="G225" s="21"/>
      <c r="H225" s="21"/>
      <c r="I225" s="21"/>
      <c r="J225" s="21"/>
      <c r="K225" s="21"/>
      <c r="L225" s="21"/>
    </row>
    <row r="226" spans="1:12" s="24" customFormat="1" x14ac:dyDescent="0.2">
      <c r="A226" s="21"/>
      <c r="B226" s="7"/>
      <c r="C226" s="7"/>
      <c r="D226" s="7"/>
      <c r="F226" s="21"/>
      <c r="G226" s="21"/>
      <c r="H226" s="21"/>
      <c r="I226" s="21"/>
      <c r="J226" s="21"/>
      <c r="K226" s="21"/>
      <c r="L226" s="21"/>
    </row>
    <row r="227" spans="1:12" s="24" customFormat="1" x14ac:dyDescent="0.2">
      <c r="A227" s="21"/>
      <c r="B227" s="7"/>
      <c r="C227" s="7"/>
      <c r="D227" s="7"/>
      <c r="F227" s="21"/>
      <c r="G227" s="21"/>
      <c r="H227" s="21"/>
      <c r="I227" s="21"/>
      <c r="J227" s="21"/>
      <c r="K227" s="21"/>
      <c r="L227" s="21"/>
    </row>
    <row r="228" spans="1:12" s="24" customFormat="1" x14ac:dyDescent="0.2">
      <c r="A228" s="21"/>
      <c r="B228" s="7"/>
      <c r="C228" s="7"/>
      <c r="D228" s="7"/>
      <c r="F228" s="21"/>
      <c r="G228" s="21"/>
      <c r="H228" s="21"/>
      <c r="I228" s="21"/>
      <c r="J228" s="21"/>
      <c r="K228" s="21"/>
      <c r="L228" s="21"/>
    </row>
    <row r="229" spans="1:12" s="24" customFormat="1" x14ac:dyDescent="0.2">
      <c r="A229" s="21"/>
      <c r="B229" s="7"/>
      <c r="C229" s="7"/>
      <c r="D229" s="7"/>
      <c r="F229" s="21"/>
      <c r="G229" s="21"/>
      <c r="H229" s="21"/>
      <c r="I229" s="21"/>
      <c r="J229" s="21"/>
      <c r="K229" s="21"/>
      <c r="L229" s="21"/>
    </row>
    <row r="230" spans="1:12" s="24" customFormat="1" x14ac:dyDescent="0.2">
      <c r="A230" s="21"/>
      <c r="B230" s="7"/>
      <c r="C230" s="7"/>
      <c r="D230" s="7"/>
      <c r="F230" s="21"/>
      <c r="G230" s="21"/>
      <c r="H230" s="21"/>
      <c r="I230" s="21"/>
      <c r="J230" s="21"/>
      <c r="K230" s="21"/>
      <c r="L230" s="21"/>
    </row>
    <row r="231" spans="1:12" s="24" customFormat="1" x14ac:dyDescent="0.2">
      <c r="A231" s="21"/>
      <c r="B231" s="7"/>
      <c r="C231" s="7"/>
      <c r="D231" s="7"/>
      <c r="F231" s="21"/>
      <c r="G231" s="21"/>
      <c r="H231" s="21"/>
      <c r="I231" s="21"/>
      <c r="J231" s="21"/>
      <c r="K231" s="21"/>
      <c r="L231" s="21"/>
    </row>
    <row r="232" spans="1:12" s="24" customFormat="1" x14ac:dyDescent="0.2">
      <c r="A232" s="21"/>
      <c r="B232" s="7"/>
      <c r="C232" s="7"/>
      <c r="D232" s="7"/>
      <c r="F232" s="21"/>
      <c r="G232" s="21"/>
      <c r="H232" s="21"/>
      <c r="I232" s="21"/>
      <c r="J232" s="21"/>
      <c r="K232" s="21"/>
      <c r="L232" s="21"/>
    </row>
    <row r="233" spans="1:12" s="24" customFormat="1" x14ac:dyDescent="0.2">
      <c r="A233" s="21"/>
      <c r="B233" s="7"/>
      <c r="C233" s="7"/>
      <c r="D233" s="7"/>
      <c r="F233" s="21"/>
      <c r="G233" s="21"/>
      <c r="H233" s="21"/>
      <c r="I233" s="21"/>
      <c r="J233" s="21"/>
      <c r="K233" s="21"/>
      <c r="L233" s="21"/>
    </row>
    <row r="234" spans="1:12" s="24" customFormat="1" x14ac:dyDescent="0.2">
      <c r="A234" s="21"/>
      <c r="B234" s="7"/>
      <c r="C234" s="7"/>
      <c r="D234" s="7"/>
      <c r="F234" s="21"/>
      <c r="G234" s="21"/>
      <c r="H234" s="21"/>
      <c r="I234" s="21"/>
      <c r="J234" s="21"/>
      <c r="K234" s="21"/>
      <c r="L234" s="21"/>
    </row>
    <row r="235" spans="1:12" s="24" customFormat="1" x14ac:dyDescent="0.2">
      <c r="A235" s="21"/>
      <c r="B235" s="7"/>
      <c r="C235" s="7"/>
      <c r="D235" s="7"/>
      <c r="F235" s="21"/>
      <c r="G235" s="21"/>
      <c r="H235" s="21"/>
      <c r="I235" s="21"/>
      <c r="J235" s="21"/>
      <c r="K235" s="21"/>
      <c r="L235" s="21"/>
    </row>
    <row r="236" spans="1:12" s="24" customFormat="1" x14ac:dyDescent="0.2">
      <c r="A236" s="21"/>
      <c r="B236" s="7"/>
      <c r="C236" s="7"/>
      <c r="D236" s="7"/>
      <c r="F236" s="21"/>
      <c r="G236" s="21"/>
      <c r="H236" s="21"/>
      <c r="I236" s="21"/>
      <c r="J236" s="21"/>
      <c r="K236" s="21"/>
      <c r="L236" s="21"/>
    </row>
    <row r="237" spans="1:12" s="24" customFormat="1" x14ac:dyDescent="0.2">
      <c r="A237" s="21"/>
      <c r="B237" s="7"/>
      <c r="C237" s="7"/>
      <c r="D237" s="7"/>
      <c r="F237" s="21"/>
      <c r="G237" s="21"/>
      <c r="H237" s="21"/>
      <c r="I237" s="21"/>
      <c r="J237" s="21"/>
      <c r="K237" s="21"/>
      <c r="L237" s="21"/>
    </row>
    <row r="238" spans="1:12" s="24" customFormat="1" x14ac:dyDescent="0.2">
      <c r="A238" s="21"/>
      <c r="B238" s="7"/>
      <c r="C238" s="7"/>
      <c r="D238" s="7"/>
      <c r="F238" s="21"/>
      <c r="G238" s="21"/>
      <c r="H238" s="21"/>
      <c r="I238" s="21"/>
      <c r="J238" s="21"/>
      <c r="K238" s="21"/>
      <c r="L238" s="21"/>
    </row>
    <row r="239" spans="1:12" s="24" customFormat="1" x14ac:dyDescent="0.2">
      <c r="A239" s="21"/>
      <c r="B239" s="7"/>
      <c r="C239" s="7"/>
      <c r="D239" s="7"/>
      <c r="F239" s="21"/>
      <c r="G239" s="21"/>
      <c r="H239" s="21"/>
      <c r="I239" s="21"/>
      <c r="J239" s="21"/>
      <c r="K239" s="21"/>
      <c r="L239" s="21"/>
    </row>
    <row r="240" spans="1:12" s="24" customFormat="1" x14ac:dyDescent="0.2">
      <c r="A240" s="21"/>
      <c r="B240" s="7"/>
      <c r="C240" s="7"/>
      <c r="D240" s="7"/>
      <c r="F240" s="21"/>
      <c r="G240" s="21"/>
      <c r="H240" s="21"/>
      <c r="I240" s="21"/>
      <c r="J240" s="21"/>
      <c r="K240" s="21"/>
      <c r="L240" s="21"/>
    </row>
    <row r="241" spans="1:12" s="24" customFormat="1" x14ac:dyDescent="0.2">
      <c r="A241" s="21"/>
      <c r="B241" s="7"/>
      <c r="C241" s="7"/>
      <c r="D241" s="7"/>
      <c r="F241" s="21"/>
      <c r="G241" s="21"/>
      <c r="H241" s="21"/>
      <c r="I241" s="21"/>
      <c r="J241" s="21"/>
      <c r="K241" s="21"/>
      <c r="L241" s="21"/>
    </row>
    <row r="242" spans="1:12" s="24" customFormat="1" x14ac:dyDescent="0.2">
      <c r="A242" s="21"/>
      <c r="B242" s="7"/>
      <c r="C242" s="7"/>
      <c r="D242" s="7"/>
      <c r="F242" s="21"/>
      <c r="G242" s="21"/>
      <c r="H242" s="21"/>
      <c r="I242" s="21"/>
      <c r="J242" s="21"/>
      <c r="K242" s="21"/>
      <c r="L242" s="21"/>
    </row>
    <row r="243" spans="1:12" s="24" customFormat="1" x14ac:dyDescent="0.2">
      <c r="A243" s="21"/>
      <c r="B243" s="7"/>
      <c r="C243" s="7"/>
      <c r="D243" s="7"/>
      <c r="F243" s="21"/>
      <c r="G243" s="21"/>
      <c r="H243" s="21"/>
      <c r="I243" s="21"/>
      <c r="J243" s="21"/>
      <c r="K243" s="21"/>
      <c r="L243" s="21"/>
    </row>
    <row r="244" spans="1:12" s="24" customFormat="1" x14ac:dyDescent="0.2">
      <c r="A244" s="21"/>
      <c r="B244" s="7"/>
      <c r="C244" s="7"/>
      <c r="D244" s="7"/>
      <c r="F244" s="21"/>
      <c r="G244" s="21"/>
      <c r="H244" s="21"/>
      <c r="I244" s="21"/>
      <c r="J244" s="21"/>
      <c r="K244" s="21"/>
      <c r="L244" s="21"/>
    </row>
    <row r="245" spans="1:12" s="24" customFormat="1" x14ac:dyDescent="0.2">
      <c r="A245" s="21"/>
      <c r="B245" s="7"/>
      <c r="C245" s="7"/>
      <c r="D245" s="7"/>
      <c r="F245" s="21"/>
      <c r="G245" s="21"/>
      <c r="H245" s="21"/>
      <c r="I245" s="21"/>
      <c r="J245" s="21"/>
      <c r="K245" s="21"/>
      <c r="L245" s="21"/>
    </row>
    <row r="246" spans="1:12" s="24" customFormat="1" x14ac:dyDescent="0.2">
      <c r="A246" s="21"/>
      <c r="B246" s="7"/>
      <c r="C246" s="7"/>
      <c r="D246" s="7"/>
      <c r="F246" s="21"/>
      <c r="G246" s="21"/>
      <c r="H246" s="21"/>
      <c r="I246" s="21"/>
      <c r="J246" s="21"/>
      <c r="K246" s="21"/>
      <c r="L246" s="21"/>
    </row>
    <row r="247" spans="1:12" s="24" customFormat="1" x14ac:dyDescent="0.2">
      <c r="A247" s="21"/>
      <c r="B247" s="7"/>
      <c r="C247" s="7"/>
      <c r="D247" s="7"/>
      <c r="F247" s="21"/>
      <c r="G247" s="21"/>
      <c r="H247" s="21"/>
      <c r="I247" s="21"/>
      <c r="J247" s="21"/>
      <c r="K247" s="21"/>
      <c r="L247" s="21"/>
    </row>
    <row r="248" spans="1:12" s="24" customFormat="1" x14ac:dyDescent="0.2">
      <c r="A248" s="21"/>
      <c r="B248" s="7"/>
      <c r="C248" s="7"/>
      <c r="D248" s="7"/>
      <c r="F248" s="21"/>
      <c r="G248" s="21"/>
      <c r="H248" s="21"/>
      <c r="I248" s="21"/>
      <c r="J248" s="21"/>
      <c r="K248" s="21"/>
      <c r="L248" s="21"/>
    </row>
    <row r="249" spans="1:12" s="24" customFormat="1" x14ac:dyDescent="0.2">
      <c r="A249" s="21"/>
      <c r="B249" s="7"/>
      <c r="C249" s="7"/>
      <c r="D249" s="7"/>
      <c r="F249" s="21"/>
      <c r="G249" s="21"/>
      <c r="H249" s="21"/>
      <c r="I249" s="21"/>
      <c r="J249" s="21"/>
      <c r="K249" s="21"/>
      <c r="L249" s="21"/>
    </row>
    <row r="250" spans="1:12" s="24" customFormat="1" x14ac:dyDescent="0.2">
      <c r="A250" s="21"/>
      <c r="B250" s="7"/>
      <c r="C250" s="7"/>
      <c r="D250" s="7"/>
      <c r="F250" s="21"/>
      <c r="G250" s="21"/>
      <c r="H250" s="21"/>
      <c r="I250" s="21"/>
      <c r="J250" s="21"/>
      <c r="K250" s="21"/>
      <c r="L250" s="21"/>
    </row>
    <row r="251" spans="1:12" s="24" customFormat="1" x14ac:dyDescent="0.2">
      <c r="A251" s="21"/>
      <c r="B251" s="7"/>
      <c r="C251" s="7"/>
      <c r="D251" s="7"/>
      <c r="F251" s="21"/>
      <c r="G251" s="21"/>
      <c r="H251" s="21"/>
      <c r="I251" s="21"/>
      <c r="J251" s="21"/>
      <c r="K251" s="21"/>
      <c r="L251" s="21"/>
    </row>
    <row r="252" spans="1:12" s="24" customFormat="1" x14ac:dyDescent="0.2">
      <c r="A252" s="21"/>
      <c r="B252" s="7"/>
      <c r="C252" s="7"/>
      <c r="D252" s="7"/>
      <c r="F252" s="21"/>
      <c r="G252" s="21"/>
      <c r="H252" s="21"/>
      <c r="I252" s="21"/>
      <c r="J252" s="21"/>
      <c r="K252" s="21"/>
      <c r="L252" s="21"/>
    </row>
    <row r="253" spans="1:12" s="24" customFormat="1" x14ac:dyDescent="0.2">
      <c r="A253" s="21"/>
      <c r="B253" s="7"/>
      <c r="C253" s="7"/>
      <c r="D253" s="7"/>
      <c r="F253" s="21"/>
      <c r="G253" s="21"/>
      <c r="H253" s="21"/>
      <c r="I253" s="21"/>
      <c r="J253" s="21"/>
      <c r="K253" s="21"/>
      <c r="L253" s="21"/>
    </row>
    <row r="254" spans="1:12" s="24" customFormat="1" x14ac:dyDescent="0.2">
      <c r="A254" s="21"/>
      <c r="B254" s="7"/>
      <c r="C254" s="7"/>
      <c r="D254" s="7"/>
      <c r="F254" s="21"/>
      <c r="G254" s="21"/>
      <c r="H254" s="21"/>
      <c r="I254" s="21"/>
      <c r="J254" s="21"/>
      <c r="K254" s="21"/>
      <c r="L254" s="21"/>
    </row>
    <row r="255" spans="1:12" s="24" customFormat="1" x14ac:dyDescent="0.2">
      <c r="A255" s="21"/>
      <c r="B255" s="7"/>
      <c r="C255" s="7"/>
      <c r="D255" s="7"/>
      <c r="F255" s="21"/>
      <c r="G255" s="21"/>
      <c r="H255" s="21"/>
      <c r="I255" s="21"/>
      <c r="J255" s="21"/>
      <c r="K255" s="21"/>
      <c r="L255" s="21"/>
    </row>
    <row r="256" spans="1:12" s="24" customFormat="1" x14ac:dyDescent="0.2">
      <c r="A256" s="21"/>
      <c r="B256" s="7"/>
      <c r="C256" s="7"/>
      <c r="D256" s="7"/>
      <c r="F256" s="21"/>
      <c r="G256" s="21"/>
      <c r="H256" s="21"/>
      <c r="I256" s="21"/>
      <c r="J256" s="21"/>
      <c r="K256" s="21"/>
      <c r="L256" s="21"/>
    </row>
    <row r="257" spans="1:12" s="24" customFormat="1" x14ac:dyDescent="0.2">
      <c r="A257" s="21"/>
      <c r="B257" s="7"/>
      <c r="C257" s="7"/>
      <c r="D257" s="7"/>
      <c r="F257" s="21"/>
      <c r="G257" s="21"/>
      <c r="H257" s="21"/>
      <c r="I257" s="21"/>
      <c r="J257" s="21"/>
      <c r="K257" s="21"/>
      <c r="L257" s="21"/>
    </row>
    <row r="258" spans="1:12" s="24" customFormat="1" x14ac:dyDescent="0.2">
      <c r="A258" s="21"/>
      <c r="B258" s="7"/>
      <c r="C258" s="7"/>
      <c r="D258" s="7"/>
      <c r="F258" s="21"/>
      <c r="G258" s="21"/>
      <c r="H258" s="21"/>
      <c r="I258" s="21"/>
      <c r="J258" s="21"/>
      <c r="K258" s="21"/>
      <c r="L258" s="21"/>
    </row>
    <row r="259" spans="1:12" s="24" customFormat="1" x14ac:dyDescent="0.2">
      <c r="A259" s="21"/>
      <c r="B259" s="7"/>
      <c r="C259" s="7"/>
      <c r="D259" s="7"/>
      <c r="F259" s="21"/>
      <c r="G259" s="21"/>
      <c r="H259" s="21"/>
      <c r="I259" s="21"/>
      <c r="J259" s="21"/>
      <c r="K259" s="21"/>
      <c r="L259" s="21"/>
    </row>
    <row r="260" spans="1:12" s="24" customFormat="1" x14ac:dyDescent="0.2">
      <c r="A260" s="21"/>
      <c r="B260" s="7"/>
      <c r="C260" s="7"/>
      <c r="D260" s="7"/>
      <c r="F260" s="21"/>
      <c r="G260" s="21"/>
      <c r="H260" s="21"/>
      <c r="I260" s="21"/>
      <c r="J260" s="21"/>
      <c r="K260" s="21"/>
      <c r="L260" s="21"/>
    </row>
    <row r="261" spans="1:12" s="24" customFormat="1" x14ac:dyDescent="0.2">
      <c r="A261" s="21"/>
      <c r="B261" s="7"/>
      <c r="C261" s="7"/>
      <c r="D261" s="7"/>
      <c r="F261" s="21"/>
      <c r="G261" s="21"/>
      <c r="H261" s="21"/>
      <c r="I261" s="21"/>
      <c r="J261" s="21"/>
      <c r="K261" s="21"/>
      <c r="L261" s="21"/>
    </row>
    <row r="262" spans="1:12" s="24" customFormat="1" x14ac:dyDescent="0.2">
      <c r="A262" s="21"/>
      <c r="B262" s="7"/>
      <c r="C262" s="7"/>
      <c r="D262" s="7"/>
      <c r="F262" s="21"/>
      <c r="G262" s="21"/>
      <c r="H262" s="21"/>
      <c r="I262" s="21"/>
      <c r="J262" s="21"/>
      <c r="K262" s="21"/>
      <c r="L262" s="21"/>
    </row>
    <row r="263" spans="1:12" s="24" customFormat="1" x14ac:dyDescent="0.2">
      <c r="A263" s="21"/>
      <c r="B263" s="7"/>
      <c r="C263" s="7"/>
      <c r="D263" s="7"/>
      <c r="F263" s="21"/>
      <c r="G263" s="21"/>
      <c r="H263" s="21"/>
      <c r="I263" s="21"/>
      <c r="J263" s="21"/>
      <c r="K263" s="21"/>
      <c r="L263" s="21"/>
    </row>
    <row r="264" spans="1:12" s="24" customFormat="1" x14ac:dyDescent="0.2">
      <c r="A264" s="21"/>
      <c r="B264" s="7"/>
      <c r="C264" s="7"/>
      <c r="D264" s="7"/>
      <c r="F264" s="21"/>
      <c r="G264" s="21"/>
      <c r="H264" s="21"/>
      <c r="I264" s="21"/>
      <c r="J264" s="21"/>
      <c r="K264" s="21"/>
      <c r="L264" s="21"/>
    </row>
  </sheetData>
  <sortState ref="A63:L82">
    <sortCondition ref="B63:B82"/>
  </sortState>
  <pageMargins left="0.7" right="0.7" top="0.75" bottom="0.75" header="0.3" footer="0.3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DA53F-2052-490F-8B1F-71589E0773B5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EEF70B-CBDC-4E62-90E7-C1B59BBCC6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C1856B-F076-48B7-9615-F51EC4941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CY2017 Quarterly Payments</vt:lpstr>
      <vt:lpstr>Annual Calc w FFY17 FMAP</vt:lpstr>
      <vt:lpstr>Annual Calc w FFY18 FMAP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dcterms:created xsi:type="dcterms:W3CDTF">2017-01-12T22:53:02Z</dcterms:created>
  <dcterms:modified xsi:type="dcterms:W3CDTF">2018-02-12T18:08:16Z</dcterms:modified>
</cp:coreProperties>
</file>